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535" activeTab="0"/>
  </bookViews>
  <sheets>
    <sheet name="Rekapitulace stavby" sheetId="1" r:id="rId1"/>
    <sheet name="BO 01 - Zemědělský objekt..." sheetId="2" r:id="rId2"/>
    <sheet name="BO 02 - Zemědělský objekt..." sheetId="3" r:id="rId3"/>
    <sheet name="BO 03 - Zemědělský objekt..." sheetId="4" r:id="rId4"/>
    <sheet name="BO 04 - Zemědělský objekt..." sheetId="5" r:id="rId5"/>
    <sheet name="BO 05 - Zemědělský objekt..." sheetId="6" r:id="rId6"/>
    <sheet name="BO 06 - Zemědělský objekt..." sheetId="7" r:id="rId7"/>
    <sheet name="BO 07 - Zemědělský objekt..." sheetId="8" r:id="rId8"/>
    <sheet name="BO 08 - Zemědělský objekt..." sheetId="9" r:id="rId9"/>
    <sheet name="BO 09 - Zemědělský objekt..." sheetId="10" r:id="rId10"/>
    <sheet name="BZP - Bourané zpevněné pl..." sheetId="11" r:id="rId11"/>
    <sheet name="VON - Vedlejší a ostatní ..." sheetId="12" r:id="rId12"/>
    <sheet name="Pokyny pro vyplnění" sheetId="13" r:id="rId13"/>
  </sheets>
  <definedNames>
    <definedName name="_xlnm._FilterDatabase" localSheetId="1" hidden="1">'BO 01 - Zemědělský objekt...'!$C$85:$K$340</definedName>
    <definedName name="_xlnm._FilterDatabase" localSheetId="2" hidden="1">'BO 02 - Zemědělský objekt...'!$C$84:$K$179</definedName>
    <definedName name="_xlnm._FilterDatabase" localSheetId="3" hidden="1">'BO 03 - Zemědělský objekt...'!$C$83:$K$179</definedName>
    <definedName name="_xlnm._FilterDatabase" localSheetId="4" hidden="1">'BO 04 - Zemědělský objekt...'!$C$82:$K$126</definedName>
    <definedName name="_xlnm._FilterDatabase" localSheetId="5" hidden="1">'BO 05 - Zemědělský objekt...'!$C$91:$K$319</definedName>
    <definedName name="_xlnm._FilterDatabase" localSheetId="6" hidden="1">'BO 06 - Zemědělský objekt...'!$C$82:$K$159</definedName>
    <definedName name="_xlnm._FilterDatabase" localSheetId="7" hidden="1">'BO 07 - Zemědělský objekt...'!$C$87:$K$301</definedName>
    <definedName name="_xlnm._FilterDatabase" localSheetId="8" hidden="1">'BO 08 - Zemědělský objekt...'!$C$82:$K$128</definedName>
    <definedName name="_xlnm._FilterDatabase" localSheetId="9" hidden="1">'BO 09 - Zemědělský objekt...'!$C$82:$K$113</definedName>
    <definedName name="_xlnm._FilterDatabase" localSheetId="10" hidden="1">'BZP - Bourané zpevněné pl...'!$C$83:$K$143</definedName>
    <definedName name="_xlnm._FilterDatabase" localSheetId="11" hidden="1">'VON - Vedlejší a ostatní ...'!$C$82:$K$106</definedName>
    <definedName name="_xlnm.Print_Area" localSheetId="1">'BO 01 - Zemědělský objekt...'!$C$4:$J$39,'BO 01 - Zemědělský objekt...'!$C$45:$J$67,'BO 01 - Zemědělský objekt...'!$C$73:$K$340</definedName>
    <definedName name="_xlnm.Print_Area" localSheetId="2">'BO 02 - Zemědělský objekt...'!$C$4:$J$39,'BO 02 - Zemědělský objekt...'!$C$45:$J$66,'BO 02 - Zemědělský objekt...'!$C$72:$K$179</definedName>
    <definedName name="_xlnm.Print_Area" localSheetId="3">'BO 03 - Zemědělský objekt...'!$C$4:$J$39,'BO 03 - Zemědělský objekt...'!$C$45:$J$65,'BO 03 - Zemědělský objekt...'!$C$71:$K$179</definedName>
    <definedName name="_xlnm.Print_Area" localSheetId="4">'BO 04 - Zemědělský objekt...'!$C$4:$J$39,'BO 04 - Zemědělský objekt...'!$C$45:$J$64,'BO 04 - Zemědělský objekt...'!$C$70:$K$126</definedName>
    <definedName name="_xlnm.Print_Area" localSheetId="5">'BO 05 - Zemědělský objekt...'!$C$4:$J$39,'BO 05 - Zemědělský objekt...'!$C$45:$J$73,'BO 05 - Zemědělský objekt...'!$C$79:$K$319</definedName>
    <definedName name="_xlnm.Print_Area" localSheetId="6">'BO 06 - Zemědělský objekt...'!$C$4:$J$39,'BO 06 - Zemědělský objekt...'!$C$45:$J$64,'BO 06 - Zemědělský objekt...'!$C$70:$K$159</definedName>
    <definedName name="_xlnm.Print_Area" localSheetId="7">'BO 07 - Zemědělský objekt...'!$C$4:$J$39,'BO 07 - Zemědělský objekt...'!$C$45:$J$69,'BO 07 - Zemědělský objekt...'!$C$75:$K$301</definedName>
    <definedName name="_xlnm.Print_Area" localSheetId="8">'BO 08 - Zemědělský objekt...'!$C$4:$J$39,'BO 08 - Zemědělský objekt...'!$C$45:$J$64,'BO 08 - Zemědělský objekt...'!$C$70:$K$128</definedName>
    <definedName name="_xlnm.Print_Area" localSheetId="9">'BO 09 - Zemědělský objekt...'!$C$4:$J$39,'BO 09 - Zemědělský objekt...'!$C$45:$J$64,'BO 09 - Zemědělský objekt...'!$C$70:$K$113</definedName>
    <definedName name="_xlnm.Print_Area" localSheetId="10">'BZP - Bourané zpevněné pl...'!$C$4:$J$39,'BZP - Bourané zpevněné pl...'!$C$45:$J$65,'BZP - Bourané zpevněné pl...'!$C$71:$K$143</definedName>
    <definedName name="_xlnm.Print_Area" localSheetId="1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stavby'!$C$42:$AQ$66</definedName>
    <definedName name="_xlnm.Print_Area" localSheetId="11">'VON - Vedlejší a ostatní ...'!$C$4:$J$39,'VON - Vedlejší a ostatní ...'!$C$45:$J$64,'VON - Vedlejší a ostatní ...'!$C$70:$K$106</definedName>
    <definedName name="_xlnm.Print_Titles" localSheetId="0">'Rekapitulace stavby'!$52:$52</definedName>
    <definedName name="_xlnm.Print_Titles" localSheetId="1">'BO 01 - Zemědělský objekt...'!$85:$85</definedName>
    <definedName name="_xlnm.Print_Titles" localSheetId="2">'BO 02 - Zemědělský objekt...'!$84:$84</definedName>
    <definedName name="_xlnm.Print_Titles" localSheetId="3">'BO 03 - Zemědělský objekt...'!$83:$83</definedName>
    <definedName name="_xlnm.Print_Titles" localSheetId="4">'BO 04 - Zemědělský objekt...'!$82:$82</definedName>
    <definedName name="_xlnm.Print_Titles" localSheetId="5">'BO 05 - Zemědělský objekt...'!$91:$91</definedName>
    <definedName name="_xlnm.Print_Titles" localSheetId="6">'BO 06 - Zemědělský objekt...'!$82:$82</definedName>
    <definedName name="_xlnm.Print_Titles" localSheetId="7">'BO 07 - Zemědělský objekt...'!$87:$87</definedName>
    <definedName name="_xlnm.Print_Titles" localSheetId="8">'BO 08 - Zemědělský objekt...'!$82:$82</definedName>
    <definedName name="_xlnm.Print_Titles" localSheetId="9">'BO 09 - Zemědělský objekt...'!$82:$82</definedName>
    <definedName name="_xlnm.Print_Titles" localSheetId="10">'BZP - Bourané zpevněné pl...'!$83:$83</definedName>
    <definedName name="_xlnm.Print_Titles" localSheetId="11">'VON - Vedlejší a ostatní ...'!$82:$82</definedName>
  </definedNames>
  <calcPr calcId="152511"/>
</workbook>
</file>

<file path=xl/sharedStrings.xml><?xml version="1.0" encoding="utf-8"?>
<sst xmlns="http://schemas.openxmlformats.org/spreadsheetml/2006/main" count="12525" uniqueCount="1240">
  <si>
    <t>Export Komplet</t>
  </si>
  <si>
    <t>VZ</t>
  </si>
  <si>
    <t>2.0</t>
  </si>
  <si>
    <t>ZAMOK</t>
  </si>
  <si>
    <t>False</t>
  </si>
  <si>
    <t>{a45e8bb3-10c2-4bff-bdda-d559713c9046}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</si>
  <si>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</si>
  <si>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</si>
  <si>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</si>
  <si>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</si>
  <si>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</si>
  <si>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</si>
  <si>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</si>
  <si>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</si>
  <si>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</si>
  <si>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</si>
  <si>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</si>
  <si>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Demolice stavebních objektů bývalého JZD Mouřínov</t>
  </si>
  <si>
    <t>KSO:</t>
  </si>
  <si>
    <t/>
  </si>
  <si>
    <t>CC-CZ:</t>
  </si>
  <si>
    <t>Místo:</t>
  </si>
  <si>
    <t>k.ú.Mouřínov, okres Vyškov</t>
  </si>
  <si>
    <t>Datum:</t>
  </si>
  <si>
    <t>27. 3. 2021</t>
  </si>
  <si>
    <t>Zadavatel:</t>
  </si>
  <si>
    <t>IČ:</t>
  </si>
  <si>
    <t>Obec Mouřínov</t>
  </si>
  <si>
    <t>DIČ:</t>
  </si>
  <si>
    <t>Uchazeč:</t>
  </si>
  <si>
    <t>Vyplň údaj</t>
  </si>
  <si>
    <t>Projektant:</t>
  </si>
  <si>
    <t>DEKONTA a.s. Dřetovice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</si>
  <si>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</si>
  <si>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</si>
  <si>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</si>
  <si>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</si>
  <si>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</si>
  <si>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</si>
  <si>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</si>
  <si>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</si>
  <si>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</si>
  <si>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</si>
  <si>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</si>
  <si>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</si>
  <si>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</si>
  <si>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</si>
  <si>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</si>
  <si>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</si>
  <si>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</si>
  <si>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</si>
  <si>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</si>
  <si>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</si>
  <si>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</si>
  <si>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</si>
  <si>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</si>
  <si>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</si>
  <si>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</si>
  <si>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</si>
  <si>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</si>
  <si>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</si>
  <si>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</si>
  <si>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</si>
  <si>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</si>
  <si>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</si>
  <si>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</si>
  <si>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</si>
  <si>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</si>
  <si>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</si>
  <si>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</si>
  <si>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</si>
  <si>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</si>
  <si>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</si>
  <si>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</si>
  <si>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</si>
  <si>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</si>
  <si>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</si>
  <si>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BO 01</t>
  </si>
  <si>
    <t>Zemědělský objekt, hala p.č. st.251/2</t>
  </si>
  <si>
    <t>STA</t>
  </si>
  <si>
    <t>1</t>
  </si>
  <si>
    <t>{445031fd-e957-4e3d-bc5f-f7215190dcf6}</t>
  </si>
  <si>
    <t>2</t>
  </si>
  <si>
    <t>BO 02</t>
  </si>
  <si>
    <t>Zemědělský objekt, hala p.č. st.246/3</t>
  </si>
  <si>
    <t>{37682a70-f444-4199-8cf7-d9252d0e89dc}</t>
  </si>
  <si>
    <t>BO 03</t>
  </si>
  <si>
    <t>Zemědělský objekt, garáž/sklad p.č. st.259/1</t>
  </si>
  <si>
    <t>{6135fe54-0e44-43c9-895a-6f3a80835e14}</t>
  </si>
  <si>
    <t>BO 04</t>
  </si>
  <si>
    <t>Zemědělský objekt, silážní jáma p.č. 3296</t>
  </si>
  <si>
    <t>{ba5989d9-1ca4-43db-a819-0ec1fb122844}</t>
  </si>
  <si>
    <t>BO 05</t>
  </si>
  <si>
    <t>Zemědělský objekt, administrativní objekt p.č. st.249/1</t>
  </si>
  <si>
    <t>{7a9513ae-b735-4291-9190-f59c490bcdcf}</t>
  </si>
  <si>
    <t>BO 06</t>
  </si>
  <si>
    <t>Zemědělský objekt, přístřešek s p.č. st.264/2</t>
  </si>
  <si>
    <t>{d9fb0e00-0951-4efb-a5e7-6fcc5be69d35}</t>
  </si>
  <si>
    <t>BO 07</t>
  </si>
  <si>
    <t>Zemědělský objekt, hala p.č. st.247/5</t>
  </si>
  <si>
    <t>{950fc089-cd12-4114-aa30-54e687b075fd}</t>
  </si>
  <si>
    <t>BO 08</t>
  </si>
  <si>
    <t>Zemědělský objekt, silážní jáma p.č.3296</t>
  </si>
  <si>
    <t>{90c38d7a-28f2-438c-aa7e-f4702db7640d}</t>
  </si>
  <si>
    <t>BO 09</t>
  </si>
  <si>
    <t>Zemědělský objekt,jímka p.č.3296</t>
  </si>
  <si>
    <t>{906aa7bf-6e8a-41ee-91d1-bbd6dca891b6}</t>
  </si>
  <si>
    <t>BZP</t>
  </si>
  <si>
    <t>Bourané zpevněné plochy</t>
  </si>
  <si>
    <t>{50bf2c39-ca07-47e6-9d5c-438c14352ebb}</t>
  </si>
  <si>
    <t>VON</t>
  </si>
  <si>
    <t>Vedlejší a ostatní náklady</t>
  </si>
  <si>
    <t>{cd2002c5-843c-4805-8289-c585795776b2}</t>
  </si>
  <si>
    <t>KRYCÍ LIST SOUPISU PRACÍ</t>
  </si>
  <si>
    <t>Objekt:</t>
  </si>
  <si>
    <t>BO 01 - Zemědělský objekt, hala p.č. st.251/2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</si>
  <si>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</si>
  <si>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</si>
  <si>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</si>
  <si>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</si>
  <si>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</si>
  <si>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</si>
  <si>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</si>
  <si>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</si>
  <si>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</si>
  <si>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</si>
  <si>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712 - Povlakové krytiny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</si>
  <si>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</si>
  <si>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</si>
  <si>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</si>
  <si>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</si>
  <si>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</si>
  <si>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</si>
  <si>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</si>
  <si>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</si>
  <si>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</si>
  <si>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</si>
  <si>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</si>
  <si>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</si>
  <si>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</si>
  <si>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</si>
  <si>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</si>
  <si>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</si>
  <si>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</si>
  <si>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</si>
  <si>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122251104</t>
  </si>
  <si>
    <t>Odkopávky a prokopávky nezapažené v hornině třídy těžitelnosti I, skupiny 3 objem do 500 m3 strojně</t>
  </si>
  <si>
    <t>m3</t>
  </si>
  <si>
    <t>CS ÚRS 2021 01</t>
  </si>
  <si>
    <t>4</t>
  </si>
  <si>
    <t>-790561404</t>
  </si>
  <si>
    <t>PP</t>
  </si>
  <si>
    <t>Odkopávky a prokopávky nezapažené strojně v hornině třídy těžitelnosti I skupiny 3 přes 100 do 500 m3</t>
  </si>
  <si>
    <t>VV</t>
  </si>
  <si>
    <t>odkopávky terénu po vybourání podlah na úroveň -0,300</t>
  </si>
  <si>
    <t>technické zázemí</t>
  </si>
  <si>
    <t>18,145*3,001*0,6</t>
  </si>
  <si>
    <t>kotelna, sklad, el.rozvodna</t>
  </si>
  <si>
    <t>9,574*5,864*0,8</t>
  </si>
  <si>
    <t>část haly a přístavba</t>
  </si>
  <si>
    <t>12,372*29,171*0,6-9,574*(1,55+0,89+0,3+0,89+0,68+0,3)*0,6</t>
  </si>
  <si>
    <t>Součet</t>
  </si>
  <si>
    <t>162351103</t>
  </si>
  <si>
    <t>Vodorovné přemístění do 500 m výkopku/sypaniny z horniny třídy těžitelnosti I, skupiny 1 až 3</t>
  </si>
  <si>
    <t>1678948457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</si>
  <si>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</si>
  <si>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přebytečná zemina z odkopávky na deponii v areálu</t>
  </si>
  <si>
    <t>267,646</t>
  </si>
  <si>
    <t>odpočet zeminy k zásypům:</t>
  </si>
  <si>
    <t>-200,762</t>
  </si>
  <si>
    <t>3</t>
  </si>
  <si>
    <t>171151111</t>
  </si>
  <si>
    <t>Uložení sypaniny z hornin nesoudržných sypkých do násypů zhutněných strojně</t>
  </si>
  <si>
    <t>818166899</t>
  </si>
  <si>
    <t>Uložení sypanin do násypů strojně s rozprostřením sypaniny ve vrstvách a s hrubým urovnáním zhutněných z hornin nesoudržných sypkých</t>
  </si>
  <si>
    <t>využije se recyklát do plochy původně vybourané betonové plochy tl.300 mm</t>
  </si>
  <si>
    <t>hala</t>
  </si>
  <si>
    <t>546,30*0,3</t>
  </si>
  <si>
    <t>přístavba</t>
  </si>
  <si>
    <t>73*0,3</t>
  </si>
  <si>
    <t>47,5*0,3</t>
  </si>
  <si>
    <t>9,574*5,864*0,3</t>
  </si>
  <si>
    <t>174151101</t>
  </si>
  <si>
    <t>Zásyp jam, šachet rýh nebo kolem objektů sypaninou se zhutněním</t>
  </si>
  <si>
    <t>-1975159828</t>
  </si>
  <si>
    <t>Zásyp sypaninou z jakékoliv horniny strojně s uložením výkopku ve vrstvách se zhutněním jam, šachet, rýh nebo kolem objektů v těchto vykopávkách</t>
  </si>
  <si>
    <t>zásyp zeminou z odkopávky</t>
  </si>
  <si>
    <t>zásyp prostor po vybouraných konstrukcích</t>
  </si>
  <si>
    <t>stěny jímek v přístavbě a hale</t>
  </si>
  <si>
    <t>5,7*2,8*2,9</t>
  </si>
  <si>
    <t>2,3*1,5*4,4</t>
  </si>
  <si>
    <t>3,4*1,5*2*0,4+3,3*1,3*2*1,8</t>
  </si>
  <si>
    <t>4*1,4*2*1,4</t>
  </si>
  <si>
    <t>2*1,6*2*1,2*2</t>
  </si>
  <si>
    <t>základové pasy</t>
  </si>
  <si>
    <t>hala + přístavba</t>
  </si>
  <si>
    <t>(56,399+12,372)*1*1,3-9,574*1*1,3</t>
  </si>
  <si>
    <t>příčka</t>
  </si>
  <si>
    <t>9,06*1*1,3</t>
  </si>
  <si>
    <t>9</t>
  </si>
  <si>
    <t>Ostatní konstrukce a práce, bourání</t>
  </si>
  <si>
    <t>5</t>
  </si>
  <si>
    <t>966072122</t>
  </si>
  <si>
    <t>Demontáž opláštění stěn ocelových kcí z tvarovaných ocelových plechů budov v do 12 m</t>
  </si>
  <si>
    <t>m2</t>
  </si>
  <si>
    <t>-1441404476</t>
  </si>
  <si>
    <t>Demontáž opláštění stěn ocelové konstrukce z tvarovaných ocelových plechů, výšky budovy přes 6 do 12 m</t>
  </si>
  <si>
    <t>vlnitý plech ocelový pozinkovaný - obvodový plášť</t>
  </si>
  <si>
    <t>630</t>
  </si>
  <si>
    <t>6</t>
  </si>
  <si>
    <t>966072132</t>
  </si>
  <si>
    <t>Demontáž opláštění stěn ocelových kcí ze sklolaminátových desek budov v do 12 m</t>
  </si>
  <si>
    <t>-1620569130</t>
  </si>
  <si>
    <t>Demontáž opláštění stěn ocelové konstrukce ze sklolaminátových desek, výšky budovy přes 6 do 12 m</t>
  </si>
  <si>
    <t>laminátové desky</t>
  </si>
  <si>
    <t>145</t>
  </si>
  <si>
    <t>7</t>
  </si>
  <si>
    <t>966073122</t>
  </si>
  <si>
    <t>Demontáž krytiny ocelových střech z tvarovaných ocelových plechů šroubovaných budov v do 12 m</t>
  </si>
  <si>
    <t>-513266538</t>
  </si>
  <si>
    <t>Demontáž krytiny střech ocelových konstrukcí z tvarovaných ocelových plechů, výšky budovy přes 6 do 12 m</t>
  </si>
  <si>
    <t>trapézový plech ocelový pozinkovaný</t>
  </si>
  <si>
    <t>95</t>
  </si>
  <si>
    <t>vlnitý plech ocelový pozinkovaný</t>
  </si>
  <si>
    <t>650</t>
  </si>
  <si>
    <t>8</t>
  </si>
  <si>
    <t>968062374</t>
  </si>
  <si>
    <t>Vybourání dřevěných rámů oken zdvojených včetně křídel pl do 1 m2</t>
  </si>
  <si>
    <t>-1448232407</t>
  </si>
  <si>
    <t>Vybourání dřevěných rámů oken s křídly, dveřních zárubní, vrat, stěn, ostění nebo obkladů rámů oken s křídly zdvojených, plochy do 1 m2</t>
  </si>
  <si>
    <t>přístavba haly</t>
  </si>
  <si>
    <t>0,9*0,6*6</t>
  </si>
  <si>
    <t>0,9*0,6*4</t>
  </si>
  <si>
    <t>1,2*0,6</t>
  </si>
  <si>
    <t>el.rozvodna</t>
  </si>
  <si>
    <t>0,89*1,2*3</t>
  </si>
  <si>
    <t>0,9*0,6</t>
  </si>
  <si>
    <t>sklad</t>
  </si>
  <si>
    <t>kotelna</t>
  </si>
  <si>
    <t>968072455</t>
  </si>
  <si>
    <t>Vybourání kovových dveřních zárubní pl do 2 m2</t>
  </si>
  <si>
    <t>330977019</t>
  </si>
  <si>
    <t>Vybourání kovových rámů oken s křídly, dveřních zárubní, vrat, stěn, ostění nebo obkladů dveřních zárubní, plochy do 2 m2</t>
  </si>
  <si>
    <t>0,7*2</t>
  </si>
  <si>
    <t>1*2</t>
  </si>
  <si>
    <t>10</t>
  </si>
  <si>
    <t>968072559</t>
  </si>
  <si>
    <t>Vybourání kovových vrat pl přes 5 m2</t>
  </si>
  <si>
    <t>1293849431</t>
  </si>
  <si>
    <t>Vybourání kovových rámů oken s křídly, dveřních zárubní, vrat, stěn, ostění nebo obkladů vrat, mimo posuvných a skládacích, plochy přes 5 m2</t>
  </si>
  <si>
    <t>2,5*2,5</t>
  </si>
  <si>
    <t>2 x vrata v betonovém támu</t>
  </si>
  <si>
    <t>3,47*3,5*2</t>
  </si>
  <si>
    <t>2 x vrata v ocelovém rámu</t>
  </si>
  <si>
    <t>3,63*3,64*2</t>
  </si>
  <si>
    <t>11</t>
  </si>
  <si>
    <t>981332111</t>
  </si>
  <si>
    <t>Demolice ocelových konstrukcí hal, technologických zařízení apod.</t>
  </si>
  <si>
    <t>t</t>
  </si>
  <si>
    <t>357753</t>
  </si>
  <si>
    <t>Demolice ocelových konstrukcí hal, sil, technologických zařízení apod. jakýmkoliv způsobem</t>
  </si>
  <si>
    <t>2 x ocelový sloup spřatý průměru 160 mm výšky 10 m včetně kotvení v základu - 23 x dvojice sloupů</t>
  </si>
  <si>
    <t>2 x sloup samostatně výšky 10 m včetně kotvení v základu</t>
  </si>
  <si>
    <t>odhad 60 kg/m´sloupu průměru 160 mm</t>
  </si>
  <si>
    <t>23*2*10*0,06</t>
  </si>
  <si>
    <t>2*10*0,06</t>
  </si>
  <si>
    <t>nosníky I100 - 4 x řada pro uchycení opláštění ( bez odpočtu zděné části - tato část nahrazuje hmotnost ocelového zavětrování haly )</t>
  </si>
  <si>
    <t>(56,399+12,372)*2*4*0,00834</t>
  </si>
  <si>
    <t>ocelové vazníky - rozpon 12 m</t>
  </si>
  <si>
    <t>hala - výška vazníku = 1,90 m - 12 ks</t>
  </si>
  <si>
    <t>12*12*0,05</t>
  </si>
  <si>
    <t>přístavba - výška vazníku = 1,30 m - 2 ks</t>
  </si>
  <si>
    <t>2*12*0,04</t>
  </si>
  <si>
    <t>vazničky</t>
  </si>
  <si>
    <t>5*2*56,399*0,00864</t>
  </si>
  <si>
    <t>12</t>
  </si>
  <si>
    <t>981513111</t>
  </si>
  <si>
    <t>Demolice konstrukcí objektů zděných na MVC těžkou mechanizací</t>
  </si>
  <si>
    <t>-574355305</t>
  </si>
  <si>
    <t>Demolice konstrukcí objektů těžkými mechanizačními prostředky zdiva na maltu vápennou nebo vápenocementovou z cihel, tvárnic, kamene, zdiva smíšeného nebo hrázděného</t>
  </si>
  <si>
    <t>(18,145+2*3,001)*0,3*5,3-0,9*0,6*0,3*5-2,5*2,5*0,3</t>
  </si>
  <si>
    <t>kotelna, sklad, rozvodna</t>
  </si>
  <si>
    <t>(5,864+3,138)*2*0,3*4,05-(0,7*2+1*2+0,9*0,6)*0,3</t>
  </si>
  <si>
    <t>(2,925+0,3+2,31)*2*0,3*2,78-(0,88*1,2+0,7*2+1*2*2+0,9*0,6*2)*0,3</t>
  </si>
  <si>
    <t>5,264*0,3*2*2,78-(0,89*1,2*2)*0,3</t>
  </si>
  <si>
    <t>komín</t>
  </si>
  <si>
    <t>(1,15+0,9)*2*0,15*11</t>
  </si>
  <si>
    <t>(6,67+12,372+6,67)*0,3*5,3-0,9*0,6*0,3*6</t>
  </si>
  <si>
    <t>štít</t>
  </si>
  <si>
    <t>12,372*1,3/2*0,3</t>
  </si>
  <si>
    <t>13</t>
  </si>
  <si>
    <t>981513114</t>
  </si>
  <si>
    <t>Demolice konstrukcí objektů z betonu železového těžkou mechanizací</t>
  </si>
  <si>
    <t>854519761</t>
  </si>
  <si>
    <t>Demolice konstrukcí objektů těžkými mechanizačními prostředky konstrukcí ze železobetonu</t>
  </si>
  <si>
    <t>hala - obvodová podezdívka tl.250 mm</t>
  </si>
  <si>
    <t>(2*31,729+9,574+2*10+12,372)*0,25*1,25</t>
  </si>
  <si>
    <t>2 x rám vrat</t>
  </si>
  <si>
    <t>(3,47+2*3,5)*0,4*0,3*2</t>
  </si>
  <si>
    <t>-3,47*0,25*1,25*2</t>
  </si>
  <si>
    <t>2 x obetonování sloupu</t>
  </si>
  <si>
    <t>0,6*0,4*9*2</t>
  </si>
  <si>
    <t>příčka výšky 1000 mm</t>
  </si>
  <si>
    <t>9,06*0,25*1</t>
  </si>
  <si>
    <t>podlaha</t>
  </si>
  <si>
    <t>(5,7+2*2,8)*0,3*2,9</t>
  </si>
  <si>
    <t>(2,3+2*1,5)*0,3*4,4</t>
  </si>
  <si>
    <t>(3,4+1,5)*2*0,3*0,4+(3,3+1,3)*2*0,3*1,8</t>
  </si>
  <si>
    <t>(4+1,4)*2*0,3*1,4</t>
  </si>
  <si>
    <t>(2+1,6)*2*0,3*1,2*2</t>
  </si>
  <si>
    <t>dělící příčka v hale mezi úrovní +-0,000 a +0,600</t>
  </si>
  <si>
    <t>11,90*0,25*0,6</t>
  </si>
  <si>
    <t>(2*9,574+4*5,264)*0,6*0,95</t>
  </si>
  <si>
    <t>(18,145+2*3,001)*0,6*0,95</t>
  </si>
  <si>
    <t xml:space="preserve">strop </t>
  </si>
  <si>
    <t>9,574*5,864*0,2</t>
  </si>
  <si>
    <t>18,14*3,001*0,2</t>
  </si>
  <si>
    <t>14</t>
  </si>
  <si>
    <t>981513116</t>
  </si>
  <si>
    <t>Demolice konstrukcí objektů z betonu prostého těžkou mechanizací</t>
  </si>
  <si>
    <t>1002621812</t>
  </si>
  <si>
    <t>Demolice konstrukcí objektů těžkými mechanizačními prostředky konstrukcí z betonu prostého</t>
  </si>
  <si>
    <t>sokly 1400/700/400 mm</t>
  </si>
  <si>
    <t>1,4*0,7*0,4*10</t>
  </si>
  <si>
    <t>0,7*0,7*0,4*4</t>
  </si>
  <si>
    <t>2 x stupeň mezi úrovní +-0,000 a 0,600 včetně základu</t>
  </si>
  <si>
    <t>1*0,2*0,3*2+1*0,6*0,8</t>
  </si>
  <si>
    <t>997</t>
  </si>
  <si>
    <t>Přesun sutě</t>
  </si>
  <si>
    <t>997006002</t>
  </si>
  <si>
    <t>Třídění stavebního odpadu na jednotlivé druhy</t>
  </si>
  <si>
    <t>-1445225833</t>
  </si>
  <si>
    <t>Úprava stavebního odpadu třídění na jednotlivé druhy</t>
  </si>
  <si>
    <t>16</t>
  </si>
  <si>
    <t>997006005</t>
  </si>
  <si>
    <t>Drcení stavebního odpadu ze zdiva z cihel a kamene s dopravou do 100 m a naložením</t>
  </si>
  <si>
    <t>-1098930394</t>
  </si>
  <si>
    <t>Úprava stavebního odpadu drcení s dopravou na vzdálenost do 100 m a naložením do drtícího zařízení ze zdiva cihelného, kamenného a smíšeného</t>
  </si>
  <si>
    <t>217,687</t>
  </si>
  <si>
    <t>17</t>
  </si>
  <si>
    <t>997006006</t>
  </si>
  <si>
    <t>Drcení stavebního odpadu ze zdiva z betonu prostého s dopravou do 100 m a naložením</t>
  </si>
  <si>
    <t>1572157709</t>
  </si>
  <si>
    <t>Úprava stavebního odpadu drcení s dopravou na vzdálenost do 100 m a naložením do drtícího zařízení ze zdiva betonového</t>
  </si>
  <si>
    <t>11,669</t>
  </si>
  <si>
    <t>18</t>
  </si>
  <si>
    <t>997006007</t>
  </si>
  <si>
    <t>Drcení stavebního odpadu ze zdiva z betonu železového s dopravou do 100 m a naložením</t>
  </si>
  <si>
    <t>1747482563</t>
  </si>
  <si>
    <t>Úprava stavebního odpadu drcení s dopravou na vzdálenost do 100 m a naložením do drtícího zařízení ze zdiva železobetonového</t>
  </si>
  <si>
    <t>1057,404</t>
  </si>
  <si>
    <t>19</t>
  </si>
  <si>
    <t>997006511</t>
  </si>
  <si>
    <t>Vodorovná doprava suti s naložením a složením na skládku do 100 m</t>
  </si>
  <si>
    <t>752633413</t>
  </si>
  <si>
    <t>Vodorovná doprava suti na skládku s naložením na dopravní prostředek a složením do 100 m</t>
  </si>
  <si>
    <t>recyklát na mezideponii, nebo do zhutněných násypů ( 216,883 m3 )</t>
  </si>
  <si>
    <t>20</t>
  </si>
  <si>
    <t>997006512</t>
  </si>
  <si>
    <t>Vodorovné doprava suti s naložením a složením na skládku do 1 km</t>
  </si>
  <si>
    <t>1203866837</t>
  </si>
  <si>
    <t>Vodorovná doprava suti na skládku s naložením na dopravní prostředek a složením přes 100 m do 1 km</t>
  </si>
  <si>
    <t>sklolaminát</t>
  </si>
  <si>
    <t>0,29</t>
  </si>
  <si>
    <t>směsný odpad ( výplně otvorů )</t>
  </si>
  <si>
    <t>0,525+0,669+3,76</t>
  </si>
  <si>
    <t>lepenka</t>
  </si>
  <si>
    <t>4,037</t>
  </si>
  <si>
    <t>ocel, plechy</t>
  </si>
  <si>
    <t>58,796</t>
  </si>
  <si>
    <t>997006519</t>
  </si>
  <si>
    <t>Příplatek k vodorovnému přemístění suti na skládku ZKD 1 km přes 1 km</t>
  </si>
  <si>
    <t>1220164187</t>
  </si>
  <si>
    <t>Vodorovná doprava suti na skládku s naložením na dopravní prostředek a složením Příplatek k ceně za každý další i započatý 1 km</t>
  </si>
  <si>
    <t>68,077</t>
  </si>
  <si>
    <t>68,077*29 'Přepočtené koeficientem množství</t>
  </si>
  <si>
    <t>22</t>
  </si>
  <si>
    <t>997006551</t>
  </si>
  <si>
    <t>Hrubé urovnání suti na skládce bez zhutnění</t>
  </si>
  <si>
    <t>-1068455162</t>
  </si>
  <si>
    <t>odpočet recyklátu do zhutněných násypů</t>
  </si>
  <si>
    <t>-216,883*2,41</t>
  </si>
  <si>
    <t>23</t>
  </si>
  <si>
    <t>997013631</t>
  </si>
  <si>
    <t>Poplatek za uložení na skládce (skládkovné) stavebního odpadu směsného kód odpadu 17 09 04</t>
  </si>
  <si>
    <t>-11308151</t>
  </si>
  <si>
    <t>Poplatek za uložení stavebního odpadu na skládce (skládkovné) směsného stavebního a demoličního zatříděného do Katalogu odpadů pod kódem 17 09 04</t>
  </si>
  <si>
    <t>24</t>
  </si>
  <si>
    <t>997013813</t>
  </si>
  <si>
    <t>Poplatek za uložení na skládce (skládkovné) stavebního odpadu z plastických hmot kód odpadu 17 02 03</t>
  </si>
  <si>
    <t>919727650</t>
  </si>
  <si>
    <t>Poplatek za uložení stavebního odpadu na skládce (skládkovné) z plastických hmot zatříděného do Katalogu odpadů pod kódem 17 02 03</t>
  </si>
  <si>
    <t>25</t>
  </si>
  <si>
    <t>997013814</t>
  </si>
  <si>
    <t>Poplatek za uložení na skládce (skládkovné) stavebního odpadu izolací kód odpadu 17 06 04</t>
  </si>
  <si>
    <t>-1615907820</t>
  </si>
  <si>
    <t>Poplatek za uložení stavebního odpadu na skládce (skládkovné) z izolačních materiálů zatříděného do Katalogu odpadů pod kódem 17 06 04</t>
  </si>
  <si>
    <t>26</t>
  </si>
  <si>
    <t>99780000R</t>
  </si>
  <si>
    <t>Třídění oceli, plechů na rozměry umožňující naložení a přepravu do Kovošrotu</t>
  </si>
  <si>
    <t>1911946226</t>
  </si>
  <si>
    <t>5,67+6,705+46,421</t>
  </si>
  <si>
    <t>PSV</t>
  </si>
  <si>
    <t>Práce a dodávky PSV</t>
  </si>
  <si>
    <t>711</t>
  </si>
  <si>
    <t>Izolace proti vodě, vlhkosti a plynům</t>
  </si>
  <si>
    <t>27</t>
  </si>
  <si>
    <t>711131811</t>
  </si>
  <si>
    <t>Odstranění izolace proti zemní vlhkosti vodorovné</t>
  </si>
  <si>
    <t>709245954</t>
  </si>
  <si>
    <t>Odstranění izolace proti zemní vlhkosti na ploše vodorovné V</t>
  </si>
  <si>
    <t>56,399*12,372</t>
  </si>
  <si>
    <t>kotelna, sklad, el.rozvodna - část mimo halu</t>
  </si>
  <si>
    <t>9,574*1,254</t>
  </si>
  <si>
    <t>18,145*3,001</t>
  </si>
  <si>
    <t>712</t>
  </si>
  <si>
    <t>Povlakové krytiny</t>
  </si>
  <si>
    <t>28</t>
  </si>
  <si>
    <t>712300833</t>
  </si>
  <si>
    <t>Odstranění povlakové krytiny střech do 10° třívrstvé</t>
  </si>
  <si>
    <t>-844548628</t>
  </si>
  <si>
    <t>Odstranění ze střech plochých do 10° krytiny povlakové třívrstvé</t>
  </si>
  <si>
    <t>střechy technických zázemí</t>
  </si>
  <si>
    <t>70</t>
  </si>
  <si>
    <t>BO 02 - Zemědělský objekt, hala p.č. st.246/3</t>
  </si>
  <si>
    <t xml:space="preserve">    762 - Konstrukce tesařské</t>
  </si>
  <si>
    <t>561767222</t>
  </si>
  <si>
    <t>využije se recyklát do plochy původně vybourané betonové plochy tl.200 mm</t>
  </si>
  <si>
    <t>488*0,2</t>
  </si>
  <si>
    <t>zásyp prostor po vybouraných základových pasech</t>
  </si>
  <si>
    <t>(27,875+18,633)*2*0,6*1,2</t>
  </si>
  <si>
    <t>20 x sloup samostatně výšky 8 m včetně kotvení v základu</t>
  </si>
  <si>
    <t>20*8*0,06</t>
  </si>
  <si>
    <t>nosníky I100 - 4 x řada pro uchycení opláštění z dřevěných prken</t>
  </si>
  <si>
    <t>(18,633+27,875)*2*4*0,00834</t>
  </si>
  <si>
    <t>ocelové vazníky - rozpon 18 m</t>
  </si>
  <si>
    <t>hala - výška vazníku = 2 m - 7 ks</t>
  </si>
  <si>
    <t>18*7*0,065</t>
  </si>
  <si>
    <t xml:space="preserve">vaznice </t>
  </si>
  <si>
    <t>9*2*28*0,00864</t>
  </si>
  <si>
    <t>obvodová zeď tl.300 mm výšky 4 m</t>
  </si>
  <si>
    <t>420*0,3</t>
  </si>
  <si>
    <t>pilíře</t>
  </si>
  <si>
    <t>0,3*0,4*4*34+0,3*0,3*4*4</t>
  </si>
  <si>
    <t>podlaha - ŽLB panely tl.200 mm</t>
  </si>
  <si>
    <t>(27,875+18,633)*2*0,6*0,95</t>
  </si>
  <si>
    <t>572995537</t>
  </si>
  <si>
    <t>259,487</t>
  </si>
  <si>
    <t>-1834552312</t>
  </si>
  <si>
    <t>147,338</t>
  </si>
  <si>
    <t>362,992</t>
  </si>
  <si>
    <t>recyklát na mezideponii, nebo do zhutněných násypů a zásypů ( 97,60+66,972 = 164,572 m3 x 2,41 = cca 400 t )</t>
  </si>
  <si>
    <t>235458961</t>
  </si>
  <si>
    <t>dřevo</t>
  </si>
  <si>
    <t>2,45</t>
  </si>
  <si>
    <t>25,248</t>
  </si>
  <si>
    <t>1993117863</t>
  </si>
  <si>
    <t>27,698</t>
  </si>
  <si>
    <t>27,698*29 'Přepočtené koeficientem množství</t>
  </si>
  <si>
    <t>-218322436</t>
  </si>
  <si>
    <t>recyklát na mezideponii, nebo do zhutněných násypů a zásypů ( 164,572  x 2,41 = cca 400 t )</t>
  </si>
  <si>
    <t>odpočet recyklátu do zhutněných násypů a zásypů</t>
  </si>
  <si>
    <t>-400</t>
  </si>
  <si>
    <t>997013811</t>
  </si>
  <si>
    <t>Poplatek za uložení na skládce (skládkovné) stavebního odpadu dřevěného kód odpadu 17 02 01</t>
  </si>
  <si>
    <t>440600763</t>
  </si>
  <si>
    <t>Poplatek za uložení stavebního odpadu na skládce (skládkovné) dřevěného zatříděného do Katalogu odpadů pod kódem 17 02 01</t>
  </si>
  <si>
    <t>-910869034</t>
  </si>
  <si>
    <t>762</t>
  </si>
  <si>
    <t>Konstrukce tesařské</t>
  </si>
  <si>
    <t>762131811</t>
  </si>
  <si>
    <t>Demontáž bednění svislých stěn z hrubých prken</t>
  </si>
  <si>
    <t>346716106</t>
  </si>
  <si>
    <t>Demontáž bednění svislých stěn a nadstřešních stěn z hrubých prken, latí nebo tyčoviny</t>
  </si>
  <si>
    <t>demontáž obložení z dřevěných prken na ocelové konstrukci</t>
  </si>
  <si>
    <t>175</t>
  </si>
  <si>
    <t>BO 03 - Zemědělský objekt, garáž/sklad p.č. st.259/1</t>
  </si>
  <si>
    <t>1911951788</t>
  </si>
  <si>
    <t>15,5*6*0,2+7,361*3,663*0,2</t>
  </si>
  <si>
    <t>(6+15+6+15-6+3,663+5,12+3,663)*0,8*0,9</t>
  </si>
  <si>
    <t>6*1,2*1,2</t>
  </si>
  <si>
    <t>966072121</t>
  </si>
  <si>
    <t>Demontáž opláštění stěn ocelových kcí z tvarovaných ocelových plechů budov v do 6 m</t>
  </si>
  <si>
    <t>1761427001</t>
  </si>
  <si>
    <t>Demontáž opláštění stěn ocelové konstrukce z tvarovaných ocelových plechů, výšky budovy do 6 m</t>
  </si>
  <si>
    <t>opláštění včetně plechových vrat</t>
  </si>
  <si>
    <t>(15+6)*2*2,6+14</t>
  </si>
  <si>
    <t>966073121</t>
  </si>
  <si>
    <t>Demontáž krytiny ocelových střech z tvarovaných ocelových plechů šroubovaných budov v do 6 m</t>
  </si>
  <si>
    <t>1707476012</t>
  </si>
  <si>
    <t>Demontáž krytiny střech ocelových konstrukcí z tvarovaných ocelových plechů, výšky budovy do 6 m</t>
  </si>
  <si>
    <t>15*3*2</t>
  </si>
  <si>
    <t>12 x ocelový sloup průměru 160 mm výšky 3,60 m včetně kotvení v základu</t>
  </si>
  <si>
    <t>12*3,6*0,06</t>
  </si>
  <si>
    <t xml:space="preserve">nosníky I100 - 2 x řada pro uchycení opláštění </t>
  </si>
  <si>
    <t>(15+6)*2*2*0,00834</t>
  </si>
  <si>
    <t>ocelové vazníky - 6 ks, rozpon 6 m, výška vazníku 1 m</t>
  </si>
  <si>
    <t>6*6*0,05</t>
  </si>
  <si>
    <t>4*15*2*0,00864</t>
  </si>
  <si>
    <t>ŽB panely 200 mm</t>
  </si>
  <si>
    <t>odpočet ŽLB desky tl.250 mm</t>
  </si>
  <si>
    <t>-3*5,12*0,2</t>
  </si>
  <si>
    <t>ŽLB deska tl.250 mm - SILNÁ KONTAMINACE ROPNÝMI LÁTKAMI! = 3,84 x 2,41 = 9,30 t - bude odvezeno na skládku s poplatkem!</t>
  </si>
  <si>
    <t>3*5,12*0,25</t>
  </si>
  <si>
    <t>nižší sklad - stěny a strop</t>
  </si>
  <si>
    <t>(2*5,12+3)*0,15*2,01</t>
  </si>
  <si>
    <t>5,12*3*0,2</t>
  </si>
  <si>
    <t>181,584-9,3</t>
  </si>
  <si>
    <t>recyklát na mezideponii, nebo do zhutněných násypů a zásypů ( 23,993+43,521=67,514 m3 x 2,41 = cca 163 t</t>
  </si>
  <si>
    <t>172,284</t>
  </si>
  <si>
    <t>548722882</t>
  </si>
  <si>
    <t>9,3</t>
  </si>
  <si>
    <t>0,245</t>
  </si>
  <si>
    <t>1,109+0,81+6,13</t>
  </si>
  <si>
    <t>-1435147630</t>
  </si>
  <si>
    <t>17,594</t>
  </si>
  <si>
    <t>17,594*29 'Přepočtené koeficientem množství</t>
  </si>
  <si>
    <t>207613777</t>
  </si>
  <si>
    <t>recyklát na mezideponii, nebo do zhutněných násypů a zásypů ( 23,993+43,521 =67,514 m3  )</t>
  </si>
  <si>
    <t>odpočet recyklátu do zhutněných násypů, zásypů:</t>
  </si>
  <si>
    <t>-67,514*2,41</t>
  </si>
  <si>
    <t>1816256904</t>
  </si>
  <si>
    <t>997013843</t>
  </si>
  <si>
    <t>Poplatek za uložení na skládce (skládkovné) odpadu po otryskávání s obsahem nebezpečných látek kód odpadu 12 01 16</t>
  </si>
  <si>
    <t>2131034506</t>
  </si>
  <si>
    <t>Poplatek za uložení stavebního odpadu na skládce (skládkovné) odpadního materiálu po otryskávání s obsahem nebezpečných látek zatříděného do katalogu odpadů pod kódem 12 01 16</t>
  </si>
  <si>
    <t xml:space="preserve">ŽLB deska tl.250 mm - SILNÁ KONTAMINACE ROPNÝMI LÁTKAMI! = 3,84 x 2,41 = 9,30 t </t>
  </si>
  <si>
    <t>1993316029</t>
  </si>
  <si>
    <t>444732333</t>
  </si>
  <si>
    <t>střecha nižšího skladu</t>
  </si>
  <si>
    <t>3,3*5,3</t>
  </si>
  <si>
    <t>BO 04 - Zemědělský objekt, silážní jáma p.č. 3296</t>
  </si>
  <si>
    <t>(21,317+23,291)*0,5*0,8</t>
  </si>
  <si>
    <t>zásyp prostoru silážní jámy po vybourání panelů</t>
  </si>
  <si>
    <t>258*(0,7+1,3)/2</t>
  </si>
  <si>
    <t>ŽLB panely tl.150 mm</t>
  </si>
  <si>
    <t>dno silážní jámy a zpevněná plocha vedle silážní jámy</t>
  </si>
  <si>
    <t>(258+49,5)*0,15</t>
  </si>
  <si>
    <t>zídka z kamene a betonu</t>
  </si>
  <si>
    <t>21,317*0,49*0,55</t>
  </si>
  <si>
    <t>23,291*0,49*1,15</t>
  </si>
  <si>
    <t>41,512</t>
  </si>
  <si>
    <t>154,163</t>
  </si>
  <si>
    <t>recyklát do zhutněných zásypů</t>
  </si>
  <si>
    <t>recyklát ze silážní jámy</t>
  </si>
  <si>
    <t>63,968+18,869 = 82,837 m3 = 195,675 t</t>
  </si>
  <si>
    <t>195,675</t>
  </si>
  <si>
    <t>do zásypů je zapotřebí 275,843 m3 recyklátu = cca 275,843 x 2,41 = 665 t</t>
  </si>
  <si>
    <t>nutno dovézt z deponie recyklátu</t>
  </si>
  <si>
    <t>665-195,675</t>
  </si>
  <si>
    <t>BO 05 - Zemědělský objekt, administrativní objekt p.č. st.249/1</t>
  </si>
  <si>
    <t xml:space="preserve">    713 - Izolace tepelné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</si>
  <si>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</si>
  <si>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</si>
  <si>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</si>
  <si>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</si>
  <si>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776 - Podlahy povlakové</t>
  </si>
  <si>
    <t>-1945006111</t>
  </si>
  <si>
    <t>využije se recyklát</t>
  </si>
  <si>
    <t>podlaha tl.250 mm</t>
  </si>
  <si>
    <t>(48,5+6,7)*0,25</t>
  </si>
  <si>
    <t>venkovní plochy ze ŽLB panelů tl.200 mm</t>
  </si>
  <si>
    <t>3,483*6,028*0,2</t>
  </si>
  <si>
    <t>venkovní ŽLB plochy tl.200 mm</t>
  </si>
  <si>
    <t>8,008*3,483*0,2+1,87*1,19*0,2+1,87*0,55*0,2</t>
  </si>
  <si>
    <t>pod buňkami</t>
  </si>
  <si>
    <t>6*6*0,2</t>
  </si>
  <si>
    <t>zásyp prostor po vybouraných konstrukcích recyklátem</t>
  </si>
  <si>
    <t>(11,985+5,263)*2*0,6*1,3</t>
  </si>
  <si>
    <t>(2*1,87+4,385)*0,6*1,3</t>
  </si>
  <si>
    <t>968062375</t>
  </si>
  <si>
    <t>Vybourání dřevěných rámů oken zdvojených včetně křídel pl do 2 m2</t>
  </si>
  <si>
    <t>-1978620512</t>
  </si>
  <si>
    <t>Vybourání dřevěných rámů oken s křídly, dveřních zárubní, vrat, stěn, ostění nebo obkladů rámů oken s křídly zdvojených, plochy do 2 m2</t>
  </si>
  <si>
    <t>1,65*1,3*4</t>
  </si>
  <si>
    <t>0,6*2</t>
  </si>
  <si>
    <t>0,8*2*6</t>
  </si>
  <si>
    <t>(11,985+5,263)*2*0,45*2,5-1,65*1,3*0,45*3-0,8*2*0,45</t>
  </si>
  <si>
    <t>5,263*(4,58-2,5)/2*0,45*2</t>
  </si>
  <si>
    <t>(2*1,87+4,385)*0,3*2,5-1,65*1,3*0,3-0,8*2*0,3*2</t>
  </si>
  <si>
    <t>4,365*0,15*2,5*2-0,8*2*0,15*2</t>
  </si>
  <si>
    <t>3*2*0,15*2,5-0,6*2*0,15</t>
  </si>
  <si>
    <t>2 x komín</t>
  </si>
  <si>
    <t>0,45*0,45*5*2</t>
  </si>
  <si>
    <t>podkladní beton s KARI sítí tl.100 mm</t>
  </si>
  <si>
    <t>(48,5+6,7)*0,1</t>
  </si>
  <si>
    <t>cementový potěr tl.60 mm</t>
  </si>
  <si>
    <t>(48,5+6,7)*0,06</t>
  </si>
  <si>
    <t>venkovní betonová plocha tl.200 mm</t>
  </si>
  <si>
    <t>11,985*1,19*0,2</t>
  </si>
  <si>
    <t>9820000R1</t>
  </si>
  <si>
    <t>Demontáž + odvoz + likvidace buňky délky cca 5,50 m ,šířky 2,85 m, výšky 3,20 m</t>
  </si>
  <si>
    <t>kus</t>
  </si>
  <si>
    <t>-1851156270</t>
  </si>
  <si>
    <t>9820000R2</t>
  </si>
  <si>
    <t>Demontáž + odvoz + likvidace ocelové váhy rozměru cca 7 x 3 m</t>
  </si>
  <si>
    <t>68513804</t>
  </si>
  <si>
    <t>92,952</t>
  </si>
  <si>
    <t>13,561</t>
  </si>
  <si>
    <t>135,907</t>
  </si>
  <si>
    <t>recyklát na mezideponii, nebo ke zhutněným násypům a zásypům ( 31,428+33,245 = 64,673 m3 = užije se 100% betonový a ŽLB recyklát )</t>
  </si>
  <si>
    <t>1763144810</t>
  </si>
  <si>
    <t>0,326+0,821</t>
  </si>
  <si>
    <t>0,285</t>
  </si>
  <si>
    <t>tepelná izolace</t>
  </si>
  <si>
    <t>0,098</t>
  </si>
  <si>
    <t>5,838+1,026</t>
  </si>
  <si>
    <t>krytina střešní keramická</t>
  </si>
  <si>
    <t>3,516</t>
  </si>
  <si>
    <t>PVC podlahovina</t>
  </si>
  <si>
    <t>0,348</t>
  </si>
  <si>
    <t>0,118+0,669</t>
  </si>
  <si>
    <t>-169856689</t>
  </si>
  <si>
    <t>13,045</t>
  </si>
  <si>
    <t>13,045*29 'Přepočtené koeficientem množství</t>
  </si>
  <si>
    <t>-1703670407</t>
  </si>
  <si>
    <t>recyklát na mezideponii, nebo do zhutněných násypů (31,428+33,245 = 64,673 m3 )</t>
  </si>
  <si>
    <t>-13,561-135,907</t>
  </si>
  <si>
    <t>997013607</t>
  </si>
  <si>
    <t>Poplatek za uložení na skládce (skládkovné) stavebního odpadu keramického kód odpadu 17 01 03</t>
  </si>
  <si>
    <t>-1986392122</t>
  </si>
  <si>
    <t>Poplatek za uložení stavebního odpadu na skládce (skládkovné) z tašek a keramických výrobků zatříděného do Katalogu odpadů pod kódem 17 01 03</t>
  </si>
  <si>
    <t>685604333</t>
  </si>
  <si>
    <t>1835948671</t>
  </si>
  <si>
    <t>655020073</t>
  </si>
  <si>
    <t>1090665417</t>
  </si>
  <si>
    <t>-580290200</t>
  </si>
  <si>
    <t>podlaha - asfaltový pás</t>
  </si>
  <si>
    <t>12*5,263+1,87*4,385</t>
  </si>
  <si>
    <t>713</t>
  </si>
  <si>
    <t>Izolace tepelné</t>
  </si>
  <si>
    <t>713120821</t>
  </si>
  <si>
    <t>Odstranění tepelné izolace podlah volně kladené z polystyrenu suchého tl do 100 mm</t>
  </si>
  <si>
    <t>-226221741</t>
  </si>
  <si>
    <t>Odstranění tepelné izolace podlah z rohoží, pásů, dílců, desek, bloků podlah volně kladených nebo mezi trámy z polystyrenu, tloušťka izolace suchého, tloušťka izolace do 100 mm</t>
  </si>
  <si>
    <t>polystyren tl.100 mm</t>
  </si>
  <si>
    <t>48,5+6,7</t>
  </si>
  <si>
    <t>713130811</t>
  </si>
  <si>
    <t>Odstranění tepelné izolace stěn volně kladené z vláknitých materiálů tl do 100 mm</t>
  </si>
  <si>
    <t>-1421054687</t>
  </si>
  <si>
    <t>Odstranění tepelné izolace stěn a příček z rohoží, pásů, dílců, desek, bloků volně kladených z vláknitých materiálů, tloušťka izolace do 100 mm</t>
  </si>
  <si>
    <t>762331812</t>
  </si>
  <si>
    <t>Demontáž vázaných kcí krovů z hranolů průřezové plochy do 224 cm2</t>
  </si>
  <si>
    <t>m</t>
  </si>
  <si>
    <t>779602251</t>
  </si>
  <si>
    <t>Demontáž vázaných konstrukcí krovů sklonu do 60° z hranolů, hranolků, fošen, průřezové plochy přes 120 do 224 cm2</t>
  </si>
  <si>
    <t>krokve</t>
  </si>
  <si>
    <t>13*3,3*2</t>
  </si>
  <si>
    <t>5*2,5</t>
  </si>
  <si>
    <t>pozednice</t>
  </si>
  <si>
    <t>2*12</t>
  </si>
  <si>
    <t>vaznice</t>
  </si>
  <si>
    <t>762342812</t>
  </si>
  <si>
    <t>Demontáž laťování střech z latí osové vzdálenosti do 0,50 m</t>
  </si>
  <si>
    <t>-978738200</t>
  </si>
  <si>
    <t>Demontáž bednění a laťování laťování střech sklonu do 60° se všemi nadstřešními konstrukcemi, z latí průřezové plochy do 25 cm2 při osové vzdálenosti přes 0,22 do 0,50 m</t>
  </si>
  <si>
    <t>29</t>
  </si>
  <si>
    <t>762811811</t>
  </si>
  <si>
    <t>Demontáž záklopů stropů z hrubých prken tl do 32 mm</t>
  </si>
  <si>
    <t>1007872105</t>
  </si>
  <si>
    <t>Demontáž záklopů stropů vrchních a zapuštěných z hrubých prken, tl. do 32 mm</t>
  </si>
  <si>
    <t>podhked kanceláří</t>
  </si>
  <si>
    <t>48,5</t>
  </si>
  <si>
    <t>30</t>
  </si>
  <si>
    <t>762822820</t>
  </si>
  <si>
    <t>Demontáž stropních trámů z hraněného řeziva průřezové plochy do 288 cm2</t>
  </si>
  <si>
    <t>-1951926512</t>
  </si>
  <si>
    <t>Demontáž stropních trámů z hraněného řeziva, průřezové plochy přes 144 do 288 cm2</t>
  </si>
  <si>
    <t>(12-2*0,45)*5</t>
  </si>
  <si>
    <t>31</t>
  </si>
  <si>
    <t>762841812</t>
  </si>
  <si>
    <t>Demontáž podbíjení obkladů stropů a střech sklonu do 60° z hrubých prken s omítkou</t>
  </si>
  <si>
    <t>1841943683</t>
  </si>
  <si>
    <t>Demontáž podbíjení obkladů stropů a střech sklonu do 60° z hrubých prken tl. do 35 mm s omítkou</t>
  </si>
  <si>
    <t>764</t>
  </si>
  <si>
    <t>Konstrukce klempířské</t>
  </si>
  <si>
    <t>32</t>
  </si>
  <si>
    <t>764002851</t>
  </si>
  <si>
    <t>Demontáž oplechování parapetů do suti</t>
  </si>
  <si>
    <t>-484844537</t>
  </si>
  <si>
    <t>Demontáž klempířských konstrukcí oplechování parapetů do suti</t>
  </si>
  <si>
    <t>1,65*4</t>
  </si>
  <si>
    <t>33</t>
  </si>
  <si>
    <t>764004801</t>
  </si>
  <si>
    <t>Demontáž podokapního žlabu do suti</t>
  </si>
  <si>
    <t>1659468698</t>
  </si>
  <si>
    <t>Demontáž klempířských konstrukcí žlabu podokapního do suti</t>
  </si>
  <si>
    <t>2*11,985</t>
  </si>
  <si>
    <t>4,385</t>
  </si>
  <si>
    <t>34</t>
  </si>
  <si>
    <t>764004861</t>
  </si>
  <si>
    <t>Demontáž svodu do suti</t>
  </si>
  <si>
    <t>-1258038492</t>
  </si>
  <si>
    <t>Demontáž klempířských konstrukcí svodu do suti</t>
  </si>
  <si>
    <t>2*3+2,5</t>
  </si>
  <si>
    <t>765</t>
  </si>
  <si>
    <t>Krytina skládaná</t>
  </si>
  <si>
    <t>35</t>
  </si>
  <si>
    <t>765111801</t>
  </si>
  <si>
    <t>Demontáž krytiny keramické drážkové sklonu do 30° na sucho do suti</t>
  </si>
  <si>
    <t>-1605287862</t>
  </si>
  <si>
    <t>Demontáž krytiny keramické drážkové, sklonu do 30° na sucho do suti</t>
  </si>
  <si>
    <t>36</t>
  </si>
  <si>
    <t>765111811</t>
  </si>
  <si>
    <t>Příplatek k demontáži krytiny keramické drážkové do suti za sklon přes 30°</t>
  </si>
  <si>
    <t>1310533315</t>
  </si>
  <si>
    <t>Demontáž krytiny keramické Příplatek k cenám za sklon přes 30° do suti</t>
  </si>
  <si>
    <t>766</t>
  </si>
  <si>
    <t>Konstrukce truhlářské</t>
  </si>
  <si>
    <t>37</t>
  </si>
  <si>
    <t>766411821</t>
  </si>
  <si>
    <t>Demontáž truhlářského obložení stěn z palubek</t>
  </si>
  <si>
    <t>1511331028</t>
  </si>
  <si>
    <t>Demontáž obložení stěn palubkami</t>
  </si>
  <si>
    <t>obklad buněk palubkami z exteriéru</t>
  </si>
  <si>
    <t>53,574</t>
  </si>
  <si>
    <t>dřevěná výplň otvoru v podkroví</t>
  </si>
  <si>
    <t>0,8*1</t>
  </si>
  <si>
    <t>38</t>
  </si>
  <si>
    <t>766411822</t>
  </si>
  <si>
    <t>Demontáž truhlářského obložení stěn podkladových roštů</t>
  </si>
  <si>
    <t>-1667018320</t>
  </si>
  <si>
    <t>Demontáž obložení stěn podkladových roštů</t>
  </si>
  <si>
    <t>767</t>
  </si>
  <si>
    <t>Konstrukce zámečnické</t>
  </si>
  <si>
    <t>39</t>
  </si>
  <si>
    <t>767392802</t>
  </si>
  <si>
    <t>Demontáž krytin střech z plechů šroubovaných do suti</t>
  </si>
  <si>
    <t>2058920536</t>
  </si>
  <si>
    <t>střecha buněk</t>
  </si>
  <si>
    <t>pultová střecha vstupu</t>
  </si>
  <si>
    <t>40</t>
  </si>
  <si>
    <t>767492803</t>
  </si>
  <si>
    <t>Demontáž fasádního dvousměrného roštu</t>
  </si>
  <si>
    <t>326232520</t>
  </si>
  <si>
    <t>Demontáž nosného roštu fasád a stěn dvousměrného</t>
  </si>
  <si>
    <t>buňky</t>
  </si>
  <si>
    <t>ocelový rám pro připevnění dřevěného roštu s tepelnou izolací</t>
  </si>
  <si>
    <t>(5,53+5,4+5,708)*3,22</t>
  </si>
  <si>
    <t>776</t>
  </si>
  <si>
    <t>Podlahy povlakové</t>
  </si>
  <si>
    <t>41</t>
  </si>
  <si>
    <t>776201812</t>
  </si>
  <si>
    <t>Demontáž lepených povlakových podlah s podložkou ručně</t>
  </si>
  <si>
    <t>1335996993</t>
  </si>
  <si>
    <t>Demontáž povlakových podlahovin lepených ručně s podložkou</t>
  </si>
  <si>
    <t>42</t>
  </si>
  <si>
    <t>776201814</t>
  </si>
  <si>
    <t>Demontáž povlakových podlahovin volně položených podlepených páskou</t>
  </si>
  <si>
    <t>-1522435925</t>
  </si>
  <si>
    <t>podlaha - PE fólie separační</t>
  </si>
  <si>
    <t>43</t>
  </si>
  <si>
    <t>776410811</t>
  </si>
  <si>
    <t>Odstranění soklíků a lišt pryžových nebo plastových</t>
  </si>
  <si>
    <t>-1322708033</t>
  </si>
  <si>
    <t>Demontáž soklíků nebo lišt pryžových nebo plastových</t>
  </si>
  <si>
    <t>(4,365+3,716)*2-0,8</t>
  </si>
  <si>
    <t>(4,365+3,728)*2-2*0,8</t>
  </si>
  <si>
    <t>(4,365+3,406)*2+3*2-2*0,8-0,6</t>
  </si>
  <si>
    <t>(3,785+1,57)*2-3*0,8</t>
  </si>
  <si>
    <t>BO 06 - Zemědělský objekt, přístřešek s p.č. st.264/2</t>
  </si>
  <si>
    <t>113202111</t>
  </si>
  <si>
    <t>Vytrhání obrub krajníků obrubníků stojatých</t>
  </si>
  <si>
    <t>-1363997824</t>
  </si>
  <si>
    <t>Vytrhání obrub s vybouráním lože, s přemístěním hmot na skládku na vzdálenost do 3 m nebo s naložením na dopravní prostředek z krajníků nebo obrubníků stojatých</t>
  </si>
  <si>
    <t>množství bouraných obrubníků = cca 2,50 m3</t>
  </si>
  <si>
    <t>2*11,1+4,7</t>
  </si>
  <si>
    <t>1178102651</t>
  </si>
  <si>
    <t>podlaha přístřešku tl.150 mm</t>
  </si>
  <si>
    <t>4,10*11,1*0,15</t>
  </si>
  <si>
    <t>základové patky</t>
  </si>
  <si>
    <t>0,6*0,6*1*10</t>
  </si>
  <si>
    <t>jímky</t>
  </si>
  <si>
    <t>7*0,57*2,35</t>
  </si>
  <si>
    <t>7*1,2*2,35</t>
  </si>
  <si>
    <t>1490623475</t>
  </si>
  <si>
    <t>11,1*3*2</t>
  </si>
  <si>
    <t>ocelový sloup průměru 110 mm délky 3,70 m - 10 ks</t>
  </si>
  <si>
    <t>10*3,7*0,02</t>
  </si>
  <si>
    <t>vazník z trubek - 5 ks, rozpon 5,30 m, výška 1,10 m</t>
  </si>
  <si>
    <t>(5,3+2*3+1,1+2*1,5)*0,01*5</t>
  </si>
  <si>
    <t>vaznička - 8 ks délky 11,10 m</t>
  </si>
  <si>
    <t>8*11,1*0,00864</t>
  </si>
  <si>
    <t>zavětrování</t>
  </si>
  <si>
    <t>3*8*2*0,01</t>
  </si>
  <si>
    <t>stěny jímek hloubky 2,20 m</t>
  </si>
  <si>
    <t>(7+0,57)*2*0,15*2,2</t>
  </si>
  <si>
    <t>(7+1,2)*2*0,15*2,2</t>
  </si>
  <si>
    <t>5,515</t>
  </si>
  <si>
    <t>65,487</t>
  </si>
  <si>
    <t>100% recyklát do zhutněných násypů a zásypů ( 2,50+27,173 = 29,673 m3 )</t>
  </si>
  <si>
    <t>nutno dovézt z deponie recyklátu:</t>
  </si>
  <si>
    <t>32,717+6,827-29,673 = 9,871 m3 recyklátu</t>
  </si>
  <si>
    <t>9,871*2,41</t>
  </si>
  <si>
    <t>352005545</t>
  </si>
  <si>
    <t>0,599+2,757</t>
  </si>
  <si>
    <t>1327624344</t>
  </si>
  <si>
    <t>3,356</t>
  </si>
  <si>
    <t>3,356*29 'Přepočtené koeficientem množství</t>
  </si>
  <si>
    <t>1931071318</t>
  </si>
  <si>
    <t>BO 07 - Zemědělský objekt, hala p.č. st.247/5</t>
  </si>
  <si>
    <t>376077966</t>
  </si>
  <si>
    <t>(63,855+9,256)*23,115*0,2</t>
  </si>
  <si>
    <t>6,251*(1,408+4,768+6,076)*0,2</t>
  </si>
  <si>
    <t>4,768*1,963*0,2</t>
  </si>
  <si>
    <t>6,335*9,543*0,2</t>
  </si>
  <si>
    <t>jímka</t>
  </si>
  <si>
    <t>5,7*5,7*2,5</t>
  </si>
  <si>
    <t>(73,111+23,115)*2*0,6*1,4</t>
  </si>
  <si>
    <t>(2*22,515+6,251+1,408+4,768+6,076+6,335+9,543+6,149)*0,6*1,4</t>
  </si>
  <si>
    <t>(2,06+4,768+1,963)*0,6*0,95</t>
  </si>
  <si>
    <t>962081141</t>
  </si>
  <si>
    <t>Bourání příček ze skleněných tvárnic tl do 150 mm</t>
  </si>
  <si>
    <t>-1923499641</t>
  </si>
  <si>
    <t>Bourání zdiva příček nebo vybourání otvorů ze skleněných tvárnic, tl. do 150 mm</t>
  </si>
  <si>
    <t>1,45*1,45*2</t>
  </si>
  <si>
    <t>968072244</t>
  </si>
  <si>
    <t>Vybourání kovových rámů oken jednoduchých včetně křídel pl do 1 m2</t>
  </si>
  <si>
    <t>1321278139</t>
  </si>
  <si>
    <t>Vybourání kovových rámů oken s křídly, dveřních zárubní, vrat, stěn, ostění nebo obkladů okenních rámů s křídly jednoduchých, plochy do 1 m2</t>
  </si>
  <si>
    <t>okno v kovovém rámu</t>
  </si>
  <si>
    <t>nižší část</t>
  </si>
  <si>
    <t>0,9*1,2*(16+35)</t>
  </si>
  <si>
    <t>1,45*0,6*2</t>
  </si>
  <si>
    <t>vyšší část</t>
  </si>
  <si>
    <t>0,9*1,2*(32+4)</t>
  </si>
  <si>
    <t>-1159321465</t>
  </si>
  <si>
    <t>0,7*2*3</t>
  </si>
  <si>
    <t>3*2,6*2</t>
  </si>
  <si>
    <t>3*2,5*2</t>
  </si>
  <si>
    <t>1,69*2,43*2</t>
  </si>
  <si>
    <t>přístavek</t>
  </si>
  <si>
    <t>ocelový vazník - rozpon 23 m - 3 ks</t>
  </si>
  <si>
    <t xml:space="preserve"> výška vazníku = 1,90 m - 3 ks</t>
  </si>
  <si>
    <t>23*0,1*3</t>
  </si>
  <si>
    <t xml:space="preserve">vazničky - 18 x délky </t>
  </si>
  <si>
    <t>18*9*0,00864</t>
  </si>
  <si>
    <t>zakrytí jímky plechem na 4 x ocelovém sloupu</t>
  </si>
  <si>
    <t>6*6*0,005+4*3*0,015</t>
  </si>
  <si>
    <t>(2*9,256+23,115)*0,3*3,22</t>
  </si>
  <si>
    <t>23,115*(5,0-3,22)/2*0,3</t>
  </si>
  <si>
    <t>-(3,733*3+1,45*1,15*2+4,001*3+4,156*3+4,099*2,65+0,9*1,2*4)*0,3</t>
  </si>
  <si>
    <t>nižší část haly</t>
  </si>
  <si>
    <t>(2*8,77+23,086)*0,45*3</t>
  </si>
  <si>
    <t>9,07*1/2*0,45*2</t>
  </si>
  <si>
    <t>-(0,9*1,2*10+3,44*3*2+3*2,5*2+0,8*2)*0,45</t>
  </si>
  <si>
    <t>dělící zeď</t>
  </si>
  <si>
    <t>(3,47+0,25+4,25)*(3+4)/2*0,3</t>
  </si>
  <si>
    <t>14,22*(4+5,65)/2*0,3</t>
  </si>
  <si>
    <t>-3*3*0,3*2</t>
  </si>
  <si>
    <t>obvodové zdivo</t>
  </si>
  <si>
    <t>(63,855-9,07)*0,45*3</t>
  </si>
  <si>
    <t>(63,855-9,07)*0,45*4</t>
  </si>
  <si>
    <t>-(0,9*1,2*51+0,7*2+0,8*2+1,68*2,4*1,68*3)*0,45</t>
  </si>
  <si>
    <t>šatny, WC, sprchy ( bez odpočtu otvorů )</t>
  </si>
  <si>
    <t>(6,251+1,408+6,076+6,335+9,543+6,149)*0,45*3</t>
  </si>
  <si>
    <t>(2,06+4,768+1,963)*0,3*4,50</t>
  </si>
  <si>
    <t>5,81*3*0,25</t>
  </si>
  <si>
    <t>5,8*0,15*3*3+4,20*0,15*3</t>
  </si>
  <si>
    <t>(2,7+2+2,5)*0,1*3</t>
  </si>
  <si>
    <t>ŽLB deska tl.200 mm</t>
  </si>
  <si>
    <t>sloupy 250x250 mm</t>
  </si>
  <si>
    <t>12*0,25*0,25*5,65</t>
  </si>
  <si>
    <t>16*0,25*0,25*3,5</t>
  </si>
  <si>
    <t>13*0,25*0,25*4,5</t>
  </si>
  <si>
    <t>12*0,25*0,25*4</t>
  </si>
  <si>
    <t>strop - ŽLB kazetové panely</t>
  </si>
  <si>
    <t>63,855*23,115*0,1</t>
  </si>
  <si>
    <t>6,251*(1,408+4,768+6,076)*0,1</t>
  </si>
  <si>
    <t>4,768*1,963*0,1</t>
  </si>
  <si>
    <t>6,335*9,543*0,1</t>
  </si>
  <si>
    <t>strop - průvlaky</t>
  </si>
  <si>
    <t>63,655*0,25*0,3*4</t>
  </si>
  <si>
    <t>23,086*0,25*13</t>
  </si>
  <si>
    <t>žlaby - koryto</t>
  </si>
  <si>
    <t>43*0,1*0,65*4</t>
  </si>
  <si>
    <t>43*0,25*0,65*4</t>
  </si>
  <si>
    <t>patky pod sloupy</t>
  </si>
  <si>
    <t>(12+16+13+12)*1*1*1,4</t>
  </si>
  <si>
    <t>63,855+9,256 = 73,111 m´</t>
  </si>
  <si>
    <t>zídka v hala</t>
  </si>
  <si>
    <t>2,6*0,16*1,15</t>
  </si>
  <si>
    <t>stěny jámy ( přístavek/hala ) - průměrná hloubka = (1,672+3+1,095)/3 = cca 2 m</t>
  </si>
  <si>
    <t>5,7*4*0,3*2</t>
  </si>
  <si>
    <t>podlaha - betonová mazanina tl.100 mm</t>
  </si>
  <si>
    <t>(63,855+9,256)*23,115*0,1</t>
  </si>
  <si>
    <t>549,922</t>
  </si>
  <si>
    <t>403,999</t>
  </si>
  <si>
    <t>2419,792</t>
  </si>
  <si>
    <t>997006014</t>
  </si>
  <si>
    <t>Pytlování nebezpečného odpadu z vlnitých tabulí s obsahem azbestu</t>
  </si>
  <si>
    <t>-196104369</t>
  </si>
  <si>
    <t>Úprava stavebního odpadu pytlování nebezpečného odpadu s obsahem azbestu z vlnitých tabulí</t>
  </si>
  <si>
    <t>recyklát na mezideponii, nebo do zhutněných násypů a zásypů ( 367,272+319,766 = 687,038 m3 x 2,41 = 1656 t recyklátu )</t>
  </si>
  <si>
    <t>-695331423</t>
  </si>
  <si>
    <t>AZC vlnovky !!!</t>
  </si>
  <si>
    <t>3,526</t>
  </si>
  <si>
    <t>luxfery</t>
  </si>
  <si>
    <t>0,345</t>
  </si>
  <si>
    <t>6,221+1,049+2,562</t>
  </si>
  <si>
    <t>7,345+23,52</t>
  </si>
  <si>
    <t>8,66</t>
  </si>
  <si>
    <t>-306303276</t>
  </si>
  <si>
    <t>52,868</t>
  </si>
  <si>
    <t>52,868*29 'Přepočtené koeficientem množství</t>
  </si>
  <si>
    <t>1657411556</t>
  </si>
  <si>
    <t>recyklát na mezideponii</t>
  </si>
  <si>
    <t>odpočet recyklátu do zhutněných násypů, zásypů</t>
  </si>
  <si>
    <t>-687,038*2,41</t>
  </si>
  <si>
    <t>290738340</t>
  </si>
  <si>
    <t>997013804</t>
  </si>
  <si>
    <t>Poplatek za uložení na skládce (skládkovné) stavebního odpadu ze skla kód odpadu 17 02 02</t>
  </si>
  <si>
    <t>1270852697</t>
  </si>
  <si>
    <t>Poplatek za uložení stavebního odpadu na skládce (skládkovné) ze skla zatříděného do Katalogu odpadů pod kódem 17 02 02</t>
  </si>
  <si>
    <t>1357311342</t>
  </si>
  <si>
    <t>997013821</t>
  </si>
  <si>
    <t>Poplatek za uložení na skládce (skládkovné) stavebního odpadu s obsahem azbestu kód odpadu 17 06 05</t>
  </si>
  <si>
    <t>-2141895160</t>
  </si>
  <si>
    <t>Poplatek za uložení stavebního odpadu na skládce (skládkovné) ze stavebních materiálů obsahujících azbest zatříděných do Katalogu odpadů pod kódem 17 06 05</t>
  </si>
  <si>
    <t>476060875</t>
  </si>
  <si>
    <t xml:space="preserve">podlaha </t>
  </si>
  <si>
    <t>(63,855+9,256)*23,115</t>
  </si>
  <si>
    <t>6,251*(1,408+4,768+6,076)</t>
  </si>
  <si>
    <t>4,768*1,963</t>
  </si>
  <si>
    <t>6,335*9,543</t>
  </si>
  <si>
    <t>výměra dle projektanta</t>
  </si>
  <si>
    <t>1680</t>
  </si>
  <si>
    <t>76263312R</t>
  </si>
  <si>
    <t>Demontáž vrat tesařských posuvných včetně likvidace</t>
  </si>
  <si>
    <t>1242081050</t>
  </si>
  <si>
    <t>4*3</t>
  </si>
  <si>
    <t>765131857</t>
  </si>
  <si>
    <t>Demontáž vlnité azbestocementové krytiny sklonu do 30° do suti</t>
  </si>
  <si>
    <t>-1325117217</t>
  </si>
  <si>
    <t>Demontáž azbestocementové krytiny vlnité sklonu do 30° do suti</t>
  </si>
  <si>
    <t>230</t>
  </si>
  <si>
    <t>765131897</t>
  </si>
  <si>
    <t>Příplatek za sklon přes 30° k cenám demontáže hřebene nebo nároží vlnité azbestocementové krytiny</t>
  </si>
  <si>
    <t>717909064</t>
  </si>
  <si>
    <t>Demontáž azbestocementové krytiny vlnité Příplatek k cenám za sklon přes 30° demontáže hřebene nebo nároží</t>
  </si>
  <si>
    <t>BO 08 - Zemědělský objekt, silážní jáma p.č.3296</t>
  </si>
  <si>
    <t>zásyp prostor po vybouraných panelech</t>
  </si>
  <si>
    <t>(74,21+60,78)/2*(26,75+27,08+29,97)/3*0,15</t>
  </si>
  <si>
    <t>zásyp prostor po vybouraných základových pasech v místech kamenné zídky = cca 50 m´</t>
  </si>
  <si>
    <t>50*0,5*0,8</t>
  </si>
  <si>
    <t>prostor silážní jámy</t>
  </si>
  <si>
    <t>60*20*2</t>
  </si>
  <si>
    <t>981513113</t>
  </si>
  <si>
    <t>Demolice konstrukcí objektů z kamenného zdiva těžkou mechanizací</t>
  </si>
  <si>
    <t>-167331792</t>
  </si>
  <si>
    <t>Demolice konstrukcí objektů těžkými mechanizačními prostředky zdiva na maltu cementovou z kamene</t>
  </si>
  <si>
    <t>50*2,5*0,25</t>
  </si>
  <si>
    <t>zídka ze ŽLB panelů</t>
  </si>
  <si>
    <t>70*2,5*0,15</t>
  </si>
  <si>
    <t>základ pod kamennou zídkou</t>
  </si>
  <si>
    <t>44</t>
  </si>
  <si>
    <t>744,82</t>
  </si>
  <si>
    <t xml:space="preserve">100% recyklát k zásypům </t>
  </si>
  <si>
    <t>Mezisoučet</t>
  </si>
  <si>
    <t>2702,804*2,41-788,82</t>
  </si>
  <si>
    <t>BO 09 - Zemědělský objekt,jímka p.č.3296</t>
  </si>
  <si>
    <t>zásyp prostoru jímky</t>
  </si>
  <si>
    <t>4,1*4,1*3,35</t>
  </si>
  <si>
    <t>Při místním šetření nebylo možné ověřit hloubku jímky - předpoklad hloubky cca 3 m</t>
  </si>
  <si>
    <t>Nutno ověřit zhotovitelem bouracích prací skutečné rozměry jímky před započetím prací</t>
  </si>
  <si>
    <t>půdorysné rozměry objektu cca 4,10 x 4,10 m</t>
  </si>
  <si>
    <t>stěny</t>
  </si>
  <si>
    <t>4,10*4*0,3*3</t>
  </si>
  <si>
    <t>dno</t>
  </si>
  <si>
    <t>4,10*4,10*0,35</t>
  </si>
  <si>
    <t>49,752</t>
  </si>
  <si>
    <t>56,314*2,41-49,752</t>
  </si>
  <si>
    <t>BZP - Bourané zpevněné plochy</t>
  </si>
  <si>
    <t xml:space="preserve">    5 - Komunikace pozemní</t>
  </si>
  <si>
    <t>113106291</t>
  </si>
  <si>
    <t>Rozebrání vozovek ze silničních dílců se spárami zalitými živicí strojně pl přes 50 do 200 m2</t>
  </si>
  <si>
    <t>366294</t>
  </si>
  <si>
    <t>Rozebrání dlažeb a dílců vozovek a ploch s přemístěním hmot na skládku na vzdálenost do 3 m nebo s naložením na dopravní prostředek, s jakoukoliv výplní spár strojně plochy jednotlivě přes 50 m2 do 200 m2 ze silničních dílců jakýchkoliv rozměrů, s ložem z kameniva nebo živice se spárami zalitými živicí</t>
  </si>
  <si>
    <t xml:space="preserve">železobetonové panely </t>
  </si>
  <si>
    <t>BZP 1</t>
  </si>
  <si>
    <t>BZP 2-3</t>
  </si>
  <si>
    <t>401</t>
  </si>
  <si>
    <t>BZP 5-6</t>
  </si>
  <si>
    <t>215</t>
  </si>
  <si>
    <t>BZP 8</t>
  </si>
  <si>
    <t>53</t>
  </si>
  <si>
    <t>BZP 10-11</t>
  </si>
  <si>
    <t>205</t>
  </si>
  <si>
    <t>BZP 12</t>
  </si>
  <si>
    <t>375</t>
  </si>
  <si>
    <t>113107172</t>
  </si>
  <si>
    <t>Odstranění podkladu z betonu prostého tl 300 mm strojně pl přes 50 do 200 m2</t>
  </si>
  <si>
    <t>-1844545257</t>
  </si>
  <si>
    <t>Odstranění podkladů nebo krytů strojně plochy jednotlivě přes 50 m2 do 200 m2 s přemístěním hmot na skládku na vzdálenost do 20 m nebo s naložením na dopravní prostředek z betonu prostého, o tl. vrstvy přes 150 do 300 mm</t>
  </si>
  <si>
    <t>betonové plochy</t>
  </si>
  <si>
    <t>BZP 4</t>
  </si>
  <si>
    <t>81</t>
  </si>
  <si>
    <t>BZP 7</t>
  </si>
  <si>
    <t>83</t>
  </si>
  <si>
    <t>Komunikace pozemní</t>
  </si>
  <si>
    <t>561121112</t>
  </si>
  <si>
    <t>Podklad z mechanicky zpevněné zeminy MZ tl 200 mm</t>
  </si>
  <si>
    <t>-755805835</t>
  </si>
  <si>
    <t>Zřízení podkladu nebo ochranné vrstvy vozovky z mechanicky zpevněné zeminy MZ bez přidání pojiva nebo vylepšovacího materiálu, s rozprostřením, vlhčením, promísením a zhutněním, tloušťka po zhutnění 200 mm</t>
  </si>
  <si>
    <t>veškerý nadrcený betonový a ŽLB recyklát ze zpevněných ploch se využije zpět k dorovnání terénu</t>
  </si>
  <si>
    <t>1287</t>
  </si>
  <si>
    <t>164</t>
  </si>
  <si>
    <t>-1755235184</t>
  </si>
  <si>
    <t>suť smíšená volně z plochy</t>
  </si>
  <si>
    <t>1170</t>
  </si>
  <si>
    <t>-983868807</t>
  </si>
  <si>
    <t>525,096</t>
  </si>
  <si>
    <t>betonový a ŽLB recyklát z deponie k rozprostření</t>
  </si>
  <si>
    <t>102,5</t>
  </si>
  <si>
    <t>smíšený recyklát na deponii materiálu</t>
  </si>
  <si>
    <t>997013011</t>
  </si>
  <si>
    <t>Vyklizení ulehlé suti z prostorů přes 15 m2 s naložením z hl do 2 m</t>
  </si>
  <si>
    <t>1825776661</t>
  </si>
  <si>
    <t>Vyklizení ulehlé suti na vzdálenost do 3 m od okraje vyklízeného prostoru nebo s naložením na dopravní prostředek z prostorů o půdorysné ploše přes 15 m2 z výšky (hloubky) do 2 m</t>
  </si>
  <si>
    <t>v areálu se nachází na ploše cca 300 m2 stavební suť ( cihly, beton )</t>
  </si>
  <si>
    <t>odhadované množství 650 m3 cca 1170 t bude předrceno a použito k zásypům, nebo odvezeno na skládku s poplatkem</t>
  </si>
  <si>
    <t>VON - Vedlejší a ostatní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</si>
  <si>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</si>
  <si>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</si>
  <si>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</si>
  <si>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</si>
  <si>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</si>
  <si>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</si>
  <si>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VRN3</t>
  </si>
  <si>
    <t>Zařízení staveniště</t>
  </si>
  <si>
    <t>030001000</t>
  </si>
  <si>
    <t>kpl</t>
  </si>
  <si>
    <t>1024</t>
  </si>
  <si>
    <t>-367168392</t>
  </si>
  <si>
    <t>mobilní oplocení staveniště výšky min.2 m - 260 m´</t>
  </si>
  <si>
    <t>stavební buňka</t>
  </si>
  <si>
    <t>mobilní WC</t>
  </si>
  <si>
    <t>03300200R</t>
  </si>
  <si>
    <t>Odpojení veškerých inženýrských sítí před zahájením demoličních prací</t>
  </si>
  <si>
    <t>-153764669</t>
  </si>
  <si>
    <t>VRN4</t>
  </si>
  <si>
    <t>Inženýrská činnost</t>
  </si>
  <si>
    <t>041103000</t>
  </si>
  <si>
    <t>Autorský dozor projektanta</t>
  </si>
  <si>
    <t>25640768</t>
  </si>
  <si>
    <t>041403000</t>
  </si>
  <si>
    <t>Koordinátor BOZP na staveništi</t>
  </si>
  <si>
    <t>1971694931</t>
  </si>
  <si>
    <t>042503000</t>
  </si>
  <si>
    <t>Plán BOZP na staveništi</t>
  </si>
  <si>
    <t>1612611328</t>
  </si>
  <si>
    <t>VRN9</t>
  </si>
  <si>
    <t>Ostatní náklady</t>
  </si>
  <si>
    <t>090001000</t>
  </si>
  <si>
    <t>-509404108</t>
  </si>
  <si>
    <t>vytýčení podzemních IS</t>
  </si>
  <si>
    <t>dopravní značení pro potřeby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</si>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</sst>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37" t="s">
        <v>14</v>
      </c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24"/>
      <c r="AQ5" s="24"/>
      <c r="AR5" s="22"/>
      <c r="BE5" s="334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39" t="s">
        <v>17</v>
      </c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24"/>
      <c r="AQ6" s="24"/>
      <c r="AR6" s="22"/>
      <c r="BE6" s="335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35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35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5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5"/>
      <c r="BS10" s="19" t="s">
        <v>6</v>
      </c>
    </row>
    <row r="11" spans="2:71" s="1" customFormat="1" ht="18.4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5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5"/>
      <c r="BS12" s="19" t="s">
        <v>6</v>
      </c>
    </row>
    <row r="13" spans="2:71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35"/>
      <c r="BS13" s="19" t="s">
        <v>6</v>
      </c>
    </row>
    <row r="14" spans="2:71" ht="12.75">
      <c r="B14" s="23"/>
      <c r="C14" s="24"/>
      <c r="D14" s="24"/>
      <c r="E14" s="340" t="s">
        <v>30</v>
      </c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35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5"/>
      <c r="BS15" s="19" t="s">
        <v>4</v>
      </c>
    </row>
    <row r="16" spans="2:71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5"/>
      <c r="BS16" s="19" t="s">
        <v>4</v>
      </c>
    </row>
    <row r="17" spans="2:71" s="1" customFormat="1" ht="18.4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5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5"/>
      <c r="BS18" s="19" t="s">
        <v>6</v>
      </c>
    </row>
    <row r="19" spans="2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5"/>
      <c r="BS19" s="19" t="s">
        <v>6</v>
      </c>
    </row>
    <row r="20" spans="2:71" s="1" customFormat="1" ht="18.4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5"/>
      <c r="BS20" s="19" t="s">
        <v>33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5"/>
    </row>
    <row r="22" spans="2:57" s="1" customFormat="1" ht="12" customHeight="1">
      <c r="B22" s="23"/>
      <c r="C22" s="24"/>
      <c r="D22" s="31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5"/>
    </row>
    <row r="23" spans="2:57" s="1" customFormat="1" ht="47.25" customHeight="1">
      <c r="B23" s="23"/>
      <c r="C23" s="24"/>
      <c r="D23" s="24"/>
      <c r="E23" s="342" t="s">
        <v>37</v>
      </c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24"/>
      <c r="AP23" s="24"/>
      <c r="AQ23" s="24"/>
      <c r="AR23" s="22"/>
      <c r="BE23" s="335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5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35"/>
    </row>
    <row r="26" spans="1:57" s="2" customFormat="1" ht="25.9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43">
        <f>ROUND(AG54,2)</f>
        <v>0</v>
      </c>
      <c r="AL26" s="344"/>
      <c r="AM26" s="344"/>
      <c r="AN26" s="344"/>
      <c r="AO26" s="344"/>
      <c r="AP26" s="38"/>
      <c r="AQ26" s="38"/>
      <c r="AR26" s="41"/>
      <c r="BE26" s="335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35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45" t="s">
        <v>39</v>
      </c>
      <c r="M28" s="345"/>
      <c r="N28" s="345"/>
      <c r="O28" s="345"/>
      <c r="P28" s="345"/>
      <c r="Q28" s="38"/>
      <c r="R28" s="38"/>
      <c r="S28" s="38"/>
      <c r="T28" s="38"/>
      <c r="U28" s="38"/>
      <c r="V28" s="38"/>
      <c r="W28" s="345" t="s">
        <v>40</v>
      </c>
      <c r="X28" s="345"/>
      <c r="Y28" s="345"/>
      <c r="Z28" s="345"/>
      <c r="AA28" s="345"/>
      <c r="AB28" s="345"/>
      <c r="AC28" s="345"/>
      <c r="AD28" s="345"/>
      <c r="AE28" s="345"/>
      <c r="AF28" s="38"/>
      <c r="AG28" s="38"/>
      <c r="AH28" s="38"/>
      <c r="AI28" s="38"/>
      <c r="AJ28" s="38"/>
      <c r="AK28" s="345" t="s">
        <v>41</v>
      </c>
      <c r="AL28" s="345"/>
      <c r="AM28" s="345"/>
      <c r="AN28" s="345"/>
      <c r="AO28" s="345"/>
      <c r="AP28" s="38"/>
      <c r="AQ28" s="38"/>
      <c r="AR28" s="41"/>
      <c r="BE28" s="335"/>
    </row>
    <row r="29" spans="2:57" s="3" customFormat="1" ht="14.45" customHeight="1">
      <c r="B29" s="42"/>
      <c r="C29" s="43"/>
      <c r="D29" s="31" t="s">
        <v>42</v>
      </c>
      <c r="E29" s="43"/>
      <c r="F29" s="31" t="s">
        <v>43</v>
      </c>
      <c r="G29" s="43"/>
      <c r="H29" s="43"/>
      <c r="I29" s="43"/>
      <c r="J29" s="43"/>
      <c r="K29" s="43"/>
      <c r="L29" s="348">
        <v>0.21</v>
      </c>
      <c r="M29" s="347"/>
      <c r="N29" s="347"/>
      <c r="O29" s="347"/>
      <c r="P29" s="347"/>
      <c r="Q29" s="43"/>
      <c r="R29" s="43"/>
      <c r="S29" s="43"/>
      <c r="T29" s="43"/>
      <c r="U29" s="43"/>
      <c r="V29" s="43"/>
      <c r="W29" s="346">
        <f>ROUND(AZ54,2)</f>
        <v>0</v>
      </c>
      <c r="X29" s="347"/>
      <c r="Y29" s="347"/>
      <c r="Z29" s="347"/>
      <c r="AA29" s="347"/>
      <c r="AB29" s="347"/>
      <c r="AC29" s="347"/>
      <c r="AD29" s="347"/>
      <c r="AE29" s="347"/>
      <c r="AF29" s="43"/>
      <c r="AG29" s="43"/>
      <c r="AH29" s="43"/>
      <c r="AI29" s="43"/>
      <c r="AJ29" s="43"/>
      <c r="AK29" s="346">
        <f>ROUND(AV54,2)</f>
        <v>0</v>
      </c>
      <c r="AL29" s="347"/>
      <c r="AM29" s="347"/>
      <c r="AN29" s="347"/>
      <c r="AO29" s="347"/>
      <c r="AP29" s="43"/>
      <c r="AQ29" s="43"/>
      <c r="AR29" s="44"/>
      <c r="BE29" s="336"/>
    </row>
    <row r="30" spans="2:57" s="3" customFormat="1" ht="14.45" customHeight="1">
      <c r="B30" s="42"/>
      <c r="C30" s="43"/>
      <c r="D30" s="43"/>
      <c r="E30" s="43"/>
      <c r="F30" s="31" t="s">
        <v>44</v>
      </c>
      <c r="G30" s="43"/>
      <c r="H30" s="43"/>
      <c r="I30" s="43"/>
      <c r="J30" s="43"/>
      <c r="K30" s="43"/>
      <c r="L30" s="348">
        <v>0.15</v>
      </c>
      <c r="M30" s="347"/>
      <c r="N30" s="347"/>
      <c r="O30" s="347"/>
      <c r="P30" s="347"/>
      <c r="Q30" s="43"/>
      <c r="R30" s="43"/>
      <c r="S30" s="43"/>
      <c r="T30" s="43"/>
      <c r="U30" s="43"/>
      <c r="V30" s="43"/>
      <c r="W30" s="346">
        <f>ROUND(BA54,2)</f>
        <v>0</v>
      </c>
      <c r="X30" s="347"/>
      <c r="Y30" s="347"/>
      <c r="Z30" s="347"/>
      <c r="AA30" s="347"/>
      <c r="AB30" s="347"/>
      <c r="AC30" s="347"/>
      <c r="AD30" s="347"/>
      <c r="AE30" s="347"/>
      <c r="AF30" s="43"/>
      <c r="AG30" s="43"/>
      <c r="AH30" s="43"/>
      <c r="AI30" s="43"/>
      <c r="AJ30" s="43"/>
      <c r="AK30" s="346">
        <f>ROUND(AW54,2)</f>
        <v>0</v>
      </c>
      <c r="AL30" s="347"/>
      <c r="AM30" s="347"/>
      <c r="AN30" s="347"/>
      <c r="AO30" s="347"/>
      <c r="AP30" s="43"/>
      <c r="AQ30" s="43"/>
      <c r="AR30" s="44"/>
      <c r="BE30" s="336"/>
    </row>
    <row r="31" spans="2:57" s="3" customFormat="1" ht="14.45" customHeight="1" hidden="1">
      <c r="B31" s="42"/>
      <c r="C31" s="43"/>
      <c r="D31" s="43"/>
      <c r="E31" s="43"/>
      <c r="F31" s="31" t="s">
        <v>45</v>
      </c>
      <c r="G31" s="43"/>
      <c r="H31" s="43"/>
      <c r="I31" s="43"/>
      <c r="J31" s="43"/>
      <c r="K31" s="43"/>
      <c r="L31" s="348">
        <v>0.21</v>
      </c>
      <c r="M31" s="347"/>
      <c r="N31" s="347"/>
      <c r="O31" s="347"/>
      <c r="P31" s="347"/>
      <c r="Q31" s="43"/>
      <c r="R31" s="43"/>
      <c r="S31" s="43"/>
      <c r="T31" s="43"/>
      <c r="U31" s="43"/>
      <c r="V31" s="43"/>
      <c r="W31" s="346">
        <f>ROUND(BB54,2)</f>
        <v>0</v>
      </c>
      <c r="X31" s="347"/>
      <c r="Y31" s="347"/>
      <c r="Z31" s="347"/>
      <c r="AA31" s="347"/>
      <c r="AB31" s="347"/>
      <c r="AC31" s="347"/>
      <c r="AD31" s="347"/>
      <c r="AE31" s="347"/>
      <c r="AF31" s="43"/>
      <c r="AG31" s="43"/>
      <c r="AH31" s="43"/>
      <c r="AI31" s="43"/>
      <c r="AJ31" s="43"/>
      <c r="AK31" s="346">
        <v>0</v>
      </c>
      <c r="AL31" s="347"/>
      <c r="AM31" s="347"/>
      <c r="AN31" s="347"/>
      <c r="AO31" s="347"/>
      <c r="AP31" s="43"/>
      <c r="AQ31" s="43"/>
      <c r="AR31" s="44"/>
      <c r="BE31" s="336"/>
    </row>
    <row r="32" spans="2:57" s="3" customFormat="1" ht="14.45" customHeight="1" hidden="1">
      <c r="B32" s="42"/>
      <c r="C32" s="43"/>
      <c r="D32" s="43"/>
      <c r="E32" s="43"/>
      <c r="F32" s="31" t="s">
        <v>46</v>
      </c>
      <c r="G32" s="43"/>
      <c r="H32" s="43"/>
      <c r="I32" s="43"/>
      <c r="J32" s="43"/>
      <c r="K32" s="43"/>
      <c r="L32" s="348">
        <v>0.15</v>
      </c>
      <c r="M32" s="347"/>
      <c r="N32" s="347"/>
      <c r="O32" s="347"/>
      <c r="P32" s="347"/>
      <c r="Q32" s="43"/>
      <c r="R32" s="43"/>
      <c r="S32" s="43"/>
      <c r="T32" s="43"/>
      <c r="U32" s="43"/>
      <c r="V32" s="43"/>
      <c r="W32" s="346">
        <f>ROUND(BC54,2)</f>
        <v>0</v>
      </c>
      <c r="X32" s="347"/>
      <c r="Y32" s="347"/>
      <c r="Z32" s="347"/>
      <c r="AA32" s="347"/>
      <c r="AB32" s="347"/>
      <c r="AC32" s="347"/>
      <c r="AD32" s="347"/>
      <c r="AE32" s="347"/>
      <c r="AF32" s="43"/>
      <c r="AG32" s="43"/>
      <c r="AH32" s="43"/>
      <c r="AI32" s="43"/>
      <c r="AJ32" s="43"/>
      <c r="AK32" s="346">
        <v>0</v>
      </c>
      <c r="AL32" s="347"/>
      <c r="AM32" s="347"/>
      <c r="AN32" s="347"/>
      <c r="AO32" s="347"/>
      <c r="AP32" s="43"/>
      <c r="AQ32" s="43"/>
      <c r="AR32" s="44"/>
      <c r="BE32" s="336"/>
    </row>
    <row r="33" spans="2:44" s="3" customFormat="1" ht="14.45" customHeight="1" hidden="1">
      <c r="B33" s="42"/>
      <c r="C33" s="43"/>
      <c r="D33" s="43"/>
      <c r="E33" s="43"/>
      <c r="F33" s="31" t="s">
        <v>47</v>
      </c>
      <c r="G33" s="43"/>
      <c r="H33" s="43"/>
      <c r="I33" s="43"/>
      <c r="J33" s="43"/>
      <c r="K33" s="43"/>
      <c r="L33" s="348">
        <v>0</v>
      </c>
      <c r="M33" s="347"/>
      <c r="N33" s="347"/>
      <c r="O33" s="347"/>
      <c r="P33" s="347"/>
      <c r="Q33" s="43"/>
      <c r="R33" s="43"/>
      <c r="S33" s="43"/>
      <c r="T33" s="43"/>
      <c r="U33" s="43"/>
      <c r="V33" s="43"/>
      <c r="W33" s="346">
        <f>ROUND(BD54,2)</f>
        <v>0</v>
      </c>
      <c r="X33" s="347"/>
      <c r="Y33" s="347"/>
      <c r="Z33" s="347"/>
      <c r="AA33" s="347"/>
      <c r="AB33" s="347"/>
      <c r="AC33" s="347"/>
      <c r="AD33" s="347"/>
      <c r="AE33" s="347"/>
      <c r="AF33" s="43"/>
      <c r="AG33" s="43"/>
      <c r="AH33" s="43"/>
      <c r="AI33" s="43"/>
      <c r="AJ33" s="43"/>
      <c r="AK33" s="346">
        <v>0</v>
      </c>
      <c r="AL33" s="347"/>
      <c r="AM33" s="347"/>
      <c r="AN33" s="347"/>
      <c r="AO33" s="347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352" t="s">
        <v>50</v>
      </c>
      <c r="Y35" s="350"/>
      <c r="Z35" s="350"/>
      <c r="AA35" s="350"/>
      <c r="AB35" s="350"/>
      <c r="AC35" s="47"/>
      <c r="AD35" s="47"/>
      <c r="AE35" s="47"/>
      <c r="AF35" s="47"/>
      <c r="AG35" s="47"/>
      <c r="AH35" s="47"/>
      <c r="AI35" s="47"/>
      <c r="AJ35" s="47"/>
      <c r="AK35" s="349">
        <f>SUM(AK26:AK33)</f>
        <v>0</v>
      </c>
      <c r="AL35" s="350"/>
      <c r="AM35" s="350"/>
      <c r="AN35" s="350"/>
      <c r="AO35" s="351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16/2021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31" t="str">
        <f>K6</f>
        <v>Demolice stavebních objektů bývalého JZD Mouřínov</v>
      </c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k.ú.Mouřínov, okres Vyškov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57" t="str">
        <f>IF(AN8="","",AN8)</f>
        <v>27. 3. 2021</v>
      </c>
      <c r="AN47" s="357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Obec Mouřínov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58" t="str">
        <f>IF(E17="","",E17)</f>
        <v>DEKONTA a.s. Dřetovice</v>
      </c>
      <c r="AN49" s="359"/>
      <c r="AO49" s="359"/>
      <c r="AP49" s="359"/>
      <c r="AQ49" s="38"/>
      <c r="AR49" s="41"/>
      <c r="AS49" s="360" t="s">
        <v>52</v>
      </c>
      <c r="AT49" s="361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58" t="str">
        <f>IF(E20="","",E20)</f>
        <v xml:space="preserve"> </v>
      </c>
      <c r="AN50" s="359"/>
      <c r="AO50" s="359"/>
      <c r="AP50" s="359"/>
      <c r="AQ50" s="38"/>
      <c r="AR50" s="41"/>
      <c r="AS50" s="362"/>
      <c r="AT50" s="363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64"/>
      <c r="AT51" s="365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27" t="s">
        <v>53</v>
      </c>
      <c r="D52" s="328"/>
      <c r="E52" s="328"/>
      <c r="F52" s="328"/>
      <c r="G52" s="328"/>
      <c r="H52" s="68"/>
      <c r="I52" s="330" t="s">
        <v>54</v>
      </c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56" t="s">
        <v>55</v>
      </c>
      <c r="AH52" s="328"/>
      <c r="AI52" s="328"/>
      <c r="AJ52" s="328"/>
      <c r="AK52" s="328"/>
      <c r="AL52" s="328"/>
      <c r="AM52" s="328"/>
      <c r="AN52" s="330" t="s">
        <v>56</v>
      </c>
      <c r="AO52" s="328"/>
      <c r="AP52" s="328"/>
      <c r="AQ52" s="69" t="s">
        <v>57</v>
      </c>
      <c r="AR52" s="41"/>
      <c r="AS52" s="70" t="s">
        <v>58</v>
      </c>
      <c r="AT52" s="71" t="s">
        <v>59</v>
      </c>
      <c r="AU52" s="71" t="s">
        <v>60</v>
      </c>
      <c r="AV52" s="71" t="s">
        <v>61</v>
      </c>
      <c r="AW52" s="71" t="s">
        <v>62</v>
      </c>
      <c r="AX52" s="71" t="s">
        <v>63</v>
      </c>
      <c r="AY52" s="71" t="s">
        <v>64</v>
      </c>
      <c r="AZ52" s="71" t="s">
        <v>65</v>
      </c>
      <c r="BA52" s="71" t="s">
        <v>66</v>
      </c>
      <c r="BB52" s="71" t="s">
        <v>67</v>
      </c>
      <c r="BC52" s="71" t="s">
        <v>68</v>
      </c>
      <c r="BD52" s="72" t="s">
        <v>69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33">
        <f>ROUND(SUM(AG55:AG65),2)</f>
        <v>0</v>
      </c>
      <c r="AH54" s="333"/>
      <c r="AI54" s="333"/>
      <c r="AJ54" s="333"/>
      <c r="AK54" s="333"/>
      <c r="AL54" s="333"/>
      <c r="AM54" s="333"/>
      <c r="AN54" s="366">
        <f aca="true" t="shared" si="0" ref="AN54:AN65">SUM(AG54,AT54)</f>
        <v>0</v>
      </c>
      <c r="AO54" s="366"/>
      <c r="AP54" s="366"/>
      <c r="AQ54" s="80" t="s">
        <v>19</v>
      </c>
      <c r="AR54" s="81"/>
      <c r="AS54" s="82">
        <f>ROUND(SUM(AS55:AS65),2)</f>
        <v>0</v>
      </c>
      <c r="AT54" s="83">
        <f aca="true" t="shared" si="1" ref="AT54:AT65">ROUND(SUM(AV54:AW54),2)</f>
        <v>0</v>
      </c>
      <c r="AU54" s="84">
        <f>ROUND(SUM(AU55:AU65),5)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ROUND(SUM(AZ55:AZ65),2)</f>
        <v>0</v>
      </c>
      <c r="BA54" s="83">
        <f>ROUND(SUM(BA55:BA65),2)</f>
        <v>0</v>
      </c>
      <c r="BB54" s="83">
        <f>ROUND(SUM(BB55:BB65),2)</f>
        <v>0</v>
      </c>
      <c r="BC54" s="83">
        <f>ROUND(SUM(BC55:BC65),2)</f>
        <v>0</v>
      </c>
      <c r="BD54" s="85">
        <f>ROUND(SUM(BD55:BD65),2)</f>
        <v>0</v>
      </c>
      <c r="BS54" s="86" t="s">
        <v>71</v>
      </c>
      <c r="BT54" s="86" t="s">
        <v>72</v>
      </c>
      <c r="BU54" s="87" t="s">
        <v>73</v>
      </c>
      <c r="BV54" s="86" t="s">
        <v>74</v>
      </c>
      <c r="BW54" s="86" t="s">
        <v>5</v>
      </c>
      <c r="BX54" s="86" t="s">
        <v>75</v>
      </c>
      <c r="CL54" s="86" t="s">
        <v>19</v>
      </c>
    </row>
    <row r="55" spans="1:91" s="7" customFormat="1" ht="16.5" customHeight="1">
      <c r="A55" s="88" t="s">
        <v>76</v>
      </c>
      <c r="B55" s="89"/>
      <c r="C55" s="90"/>
      <c r="D55" s="329" t="s">
        <v>77</v>
      </c>
      <c r="E55" s="329"/>
      <c r="F55" s="329"/>
      <c r="G55" s="329"/>
      <c r="H55" s="329"/>
      <c r="I55" s="91"/>
      <c r="J55" s="329" t="s">
        <v>78</v>
      </c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54">
        <f>'BO 01 - Zemědělský objekt...'!J30</f>
        <v>0</v>
      </c>
      <c r="AH55" s="355"/>
      <c r="AI55" s="355"/>
      <c r="AJ55" s="355"/>
      <c r="AK55" s="355"/>
      <c r="AL55" s="355"/>
      <c r="AM55" s="355"/>
      <c r="AN55" s="354">
        <f t="shared" si="0"/>
        <v>0</v>
      </c>
      <c r="AO55" s="355"/>
      <c r="AP55" s="355"/>
      <c r="AQ55" s="92" t="s">
        <v>79</v>
      </c>
      <c r="AR55" s="93"/>
      <c r="AS55" s="94">
        <v>0</v>
      </c>
      <c r="AT55" s="95">
        <f t="shared" si="1"/>
        <v>0</v>
      </c>
      <c r="AU55" s="96">
        <f>'BO 01 - Zemědělský objekt...'!P86</f>
        <v>0</v>
      </c>
      <c r="AV55" s="95">
        <f>'BO 01 - Zemědělský objekt...'!J33</f>
        <v>0</v>
      </c>
      <c r="AW55" s="95">
        <f>'BO 01 - Zemědělský objekt...'!J34</f>
        <v>0</v>
      </c>
      <c r="AX55" s="95">
        <f>'BO 01 - Zemědělský objekt...'!J35</f>
        <v>0</v>
      </c>
      <c r="AY55" s="95">
        <f>'BO 01 - Zemědělský objekt...'!J36</f>
        <v>0</v>
      </c>
      <c r="AZ55" s="95">
        <f>'BO 01 - Zemědělský objekt...'!F33</f>
        <v>0</v>
      </c>
      <c r="BA55" s="95">
        <f>'BO 01 - Zemědělský objekt...'!F34</f>
        <v>0</v>
      </c>
      <c r="BB55" s="95">
        <f>'BO 01 - Zemědělský objekt...'!F35</f>
        <v>0</v>
      </c>
      <c r="BC55" s="95">
        <f>'BO 01 - Zemědělský objekt...'!F36</f>
        <v>0</v>
      </c>
      <c r="BD55" s="97">
        <f>'BO 01 - Zemědělský objekt...'!F37</f>
        <v>0</v>
      </c>
      <c r="BT55" s="98" t="s">
        <v>80</v>
      </c>
      <c r="BV55" s="98" t="s">
        <v>74</v>
      </c>
      <c r="BW55" s="98" t="s">
        <v>81</v>
      </c>
      <c r="BX55" s="98" t="s">
        <v>5</v>
      </c>
      <c r="CL55" s="98" t="s">
        <v>19</v>
      </c>
      <c r="CM55" s="98" t="s">
        <v>82</v>
      </c>
    </row>
    <row r="56" spans="1:91" s="7" customFormat="1" ht="16.5" customHeight="1">
      <c r="A56" s="88" t="s">
        <v>76</v>
      </c>
      <c r="B56" s="89"/>
      <c r="C56" s="90"/>
      <c r="D56" s="329" t="s">
        <v>83</v>
      </c>
      <c r="E56" s="329"/>
      <c r="F56" s="329"/>
      <c r="G56" s="329"/>
      <c r="H56" s="329"/>
      <c r="I56" s="91"/>
      <c r="J56" s="329" t="s">
        <v>84</v>
      </c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54">
        <f>'BO 02 - Zemědělský objekt...'!J30</f>
        <v>0</v>
      </c>
      <c r="AH56" s="355"/>
      <c r="AI56" s="355"/>
      <c r="AJ56" s="355"/>
      <c r="AK56" s="355"/>
      <c r="AL56" s="355"/>
      <c r="AM56" s="355"/>
      <c r="AN56" s="354">
        <f t="shared" si="0"/>
        <v>0</v>
      </c>
      <c r="AO56" s="355"/>
      <c r="AP56" s="355"/>
      <c r="AQ56" s="92" t="s">
        <v>79</v>
      </c>
      <c r="AR56" s="93"/>
      <c r="AS56" s="94">
        <v>0</v>
      </c>
      <c r="AT56" s="95">
        <f t="shared" si="1"/>
        <v>0</v>
      </c>
      <c r="AU56" s="96">
        <f>'BO 02 - Zemědělský objekt...'!P85</f>
        <v>0</v>
      </c>
      <c r="AV56" s="95">
        <f>'BO 02 - Zemědělský objekt...'!J33</f>
        <v>0</v>
      </c>
      <c r="AW56" s="95">
        <f>'BO 02 - Zemědělský objekt...'!J34</f>
        <v>0</v>
      </c>
      <c r="AX56" s="95">
        <f>'BO 02 - Zemědělský objekt...'!J35</f>
        <v>0</v>
      </c>
      <c r="AY56" s="95">
        <f>'BO 02 - Zemědělský objekt...'!J36</f>
        <v>0</v>
      </c>
      <c r="AZ56" s="95">
        <f>'BO 02 - Zemědělský objekt...'!F33</f>
        <v>0</v>
      </c>
      <c r="BA56" s="95">
        <f>'BO 02 - Zemědělský objekt...'!F34</f>
        <v>0</v>
      </c>
      <c r="BB56" s="95">
        <f>'BO 02 - Zemědělský objekt...'!F35</f>
        <v>0</v>
      </c>
      <c r="BC56" s="95">
        <f>'BO 02 - Zemědělský objekt...'!F36</f>
        <v>0</v>
      </c>
      <c r="BD56" s="97">
        <f>'BO 02 - Zemědělský objekt...'!F37</f>
        <v>0</v>
      </c>
      <c r="BT56" s="98" t="s">
        <v>80</v>
      </c>
      <c r="BV56" s="98" t="s">
        <v>74</v>
      </c>
      <c r="BW56" s="98" t="s">
        <v>85</v>
      </c>
      <c r="BX56" s="98" t="s">
        <v>5</v>
      </c>
      <c r="CL56" s="98" t="s">
        <v>19</v>
      </c>
      <c r="CM56" s="98" t="s">
        <v>82</v>
      </c>
    </row>
    <row r="57" spans="1:91" s="7" customFormat="1" ht="24.75" customHeight="1">
      <c r="A57" s="88" t="s">
        <v>76</v>
      </c>
      <c r="B57" s="89"/>
      <c r="C57" s="90"/>
      <c r="D57" s="329" t="s">
        <v>86</v>
      </c>
      <c r="E57" s="329"/>
      <c r="F57" s="329"/>
      <c r="G57" s="329"/>
      <c r="H57" s="329"/>
      <c r="I57" s="91"/>
      <c r="J57" s="329" t="s">
        <v>87</v>
      </c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54">
        <f>'BO 03 - Zemědělský objekt...'!J30</f>
        <v>0</v>
      </c>
      <c r="AH57" s="355"/>
      <c r="AI57" s="355"/>
      <c r="AJ57" s="355"/>
      <c r="AK57" s="355"/>
      <c r="AL57" s="355"/>
      <c r="AM57" s="355"/>
      <c r="AN57" s="354">
        <f t="shared" si="0"/>
        <v>0</v>
      </c>
      <c r="AO57" s="355"/>
      <c r="AP57" s="355"/>
      <c r="AQ57" s="92" t="s">
        <v>79</v>
      </c>
      <c r="AR57" s="93"/>
      <c r="AS57" s="94">
        <v>0</v>
      </c>
      <c r="AT57" s="95">
        <f t="shared" si="1"/>
        <v>0</v>
      </c>
      <c r="AU57" s="96">
        <f>'BO 03 - Zemědělský objekt...'!P84</f>
        <v>0</v>
      </c>
      <c r="AV57" s="95">
        <f>'BO 03 - Zemědělský objekt...'!J33</f>
        <v>0</v>
      </c>
      <c r="AW57" s="95">
        <f>'BO 03 - Zemědělský objekt...'!J34</f>
        <v>0</v>
      </c>
      <c r="AX57" s="95">
        <f>'BO 03 - Zemědělský objekt...'!J35</f>
        <v>0</v>
      </c>
      <c r="AY57" s="95">
        <f>'BO 03 - Zemědělský objekt...'!J36</f>
        <v>0</v>
      </c>
      <c r="AZ57" s="95">
        <f>'BO 03 - Zemědělský objekt...'!F33</f>
        <v>0</v>
      </c>
      <c r="BA57" s="95">
        <f>'BO 03 - Zemědělský objekt...'!F34</f>
        <v>0</v>
      </c>
      <c r="BB57" s="95">
        <f>'BO 03 - Zemědělský objekt...'!F35</f>
        <v>0</v>
      </c>
      <c r="BC57" s="95">
        <f>'BO 03 - Zemědělský objekt...'!F36</f>
        <v>0</v>
      </c>
      <c r="BD57" s="97">
        <f>'BO 03 - Zemědělský objekt...'!F37</f>
        <v>0</v>
      </c>
      <c r="BT57" s="98" t="s">
        <v>80</v>
      </c>
      <c r="BV57" s="98" t="s">
        <v>74</v>
      </c>
      <c r="BW57" s="98" t="s">
        <v>88</v>
      </c>
      <c r="BX57" s="98" t="s">
        <v>5</v>
      </c>
      <c r="CL57" s="98" t="s">
        <v>19</v>
      </c>
      <c r="CM57" s="98" t="s">
        <v>82</v>
      </c>
    </row>
    <row r="58" spans="1:91" s="7" customFormat="1" ht="24.75" customHeight="1">
      <c r="A58" s="88" t="s">
        <v>76</v>
      </c>
      <c r="B58" s="89"/>
      <c r="C58" s="90"/>
      <c r="D58" s="329" t="s">
        <v>89</v>
      </c>
      <c r="E58" s="329"/>
      <c r="F58" s="329"/>
      <c r="G58" s="329"/>
      <c r="H58" s="329"/>
      <c r="I58" s="91"/>
      <c r="J58" s="329" t="s">
        <v>90</v>
      </c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54">
        <f>'BO 04 - Zemědělský objekt...'!J30</f>
        <v>0</v>
      </c>
      <c r="AH58" s="355"/>
      <c r="AI58" s="355"/>
      <c r="AJ58" s="355"/>
      <c r="AK58" s="355"/>
      <c r="AL58" s="355"/>
      <c r="AM58" s="355"/>
      <c r="AN58" s="354">
        <f t="shared" si="0"/>
        <v>0</v>
      </c>
      <c r="AO58" s="355"/>
      <c r="AP58" s="355"/>
      <c r="AQ58" s="92" t="s">
        <v>79</v>
      </c>
      <c r="AR58" s="93"/>
      <c r="AS58" s="94">
        <v>0</v>
      </c>
      <c r="AT58" s="95">
        <f t="shared" si="1"/>
        <v>0</v>
      </c>
      <c r="AU58" s="96">
        <f>'BO 04 - Zemědělský objekt...'!P83</f>
        <v>0</v>
      </c>
      <c r="AV58" s="95">
        <f>'BO 04 - Zemědělský objekt...'!J33</f>
        <v>0</v>
      </c>
      <c r="AW58" s="95">
        <f>'BO 04 - Zemědělský objekt...'!J34</f>
        <v>0</v>
      </c>
      <c r="AX58" s="95">
        <f>'BO 04 - Zemědělský objekt...'!J35</f>
        <v>0</v>
      </c>
      <c r="AY58" s="95">
        <f>'BO 04 - Zemědělský objekt...'!J36</f>
        <v>0</v>
      </c>
      <c r="AZ58" s="95">
        <f>'BO 04 - Zemědělský objekt...'!F33</f>
        <v>0</v>
      </c>
      <c r="BA58" s="95">
        <f>'BO 04 - Zemědělský objekt...'!F34</f>
        <v>0</v>
      </c>
      <c r="BB58" s="95">
        <f>'BO 04 - Zemědělský objekt...'!F35</f>
        <v>0</v>
      </c>
      <c r="BC58" s="95">
        <f>'BO 04 - Zemědělský objekt...'!F36</f>
        <v>0</v>
      </c>
      <c r="BD58" s="97">
        <f>'BO 04 - Zemědělský objekt...'!F37</f>
        <v>0</v>
      </c>
      <c r="BT58" s="98" t="s">
        <v>80</v>
      </c>
      <c r="BV58" s="98" t="s">
        <v>74</v>
      </c>
      <c r="BW58" s="98" t="s">
        <v>91</v>
      </c>
      <c r="BX58" s="98" t="s">
        <v>5</v>
      </c>
      <c r="CL58" s="98" t="s">
        <v>19</v>
      </c>
      <c r="CM58" s="98" t="s">
        <v>82</v>
      </c>
    </row>
    <row r="59" spans="1:91" s="7" customFormat="1" ht="24.75" customHeight="1">
      <c r="A59" s="88" t="s">
        <v>76</v>
      </c>
      <c r="B59" s="89"/>
      <c r="C59" s="90"/>
      <c r="D59" s="329" t="s">
        <v>92</v>
      </c>
      <c r="E59" s="329"/>
      <c r="F59" s="329"/>
      <c r="G59" s="329"/>
      <c r="H59" s="329"/>
      <c r="I59" s="91"/>
      <c r="J59" s="329" t="s">
        <v>93</v>
      </c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54">
        <f>'BO 05 - Zemědělský objekt...'!J30</f>
        <v>0</v>
      </c>
      <c r="AH59" s="355"/>
      <c r="AI59" s="355"/>
      <c r="AJ59" s="355"/>
      <c r="AK59" s="355"/>
      <c r="AL59" s="355"/>
      <c r="AM59" s="355"/>
      <c r="AN59" s="354">
        <f t="shared" si="0"/>
        <v>0</v>
      </c>
      <c r="AO59" s="355"/>
      <c r="AP59" s="355"/>
      <c r="AQ59" s="92" t="s">
        <v>79</v>
      </c>
      <c r="AR59" s="93"/>
      <c r="AS59" s="94">
        <v>0</v>
      </c>
      <c r="AT59" s="95">
        <f t="shared" si="1"/>
        <v>0</v>
      </c>
      <c r="AU59" s="96">
        <f>'BO 05 - Zemědělský objekt...'!P92</f>
        <v>0</v>
      </c>
      <c r="AV59" s="95">
        <f>'BO 05 - Zemědělský objekt...'!J33</f>
        <v>0</v>
      </c>
      <c r="AW59" s="95">
        <f>'BO 05 - Zemědělský objekt...'!J34</f>
        <v>0</v>
      </c>
      <c r="AX59" s="95">
        <f>'BO 05 - Zemědělský objekt...'!J35</f>
        <v>0</v>
      </c>
      <c r="AY59" s="95">
        <f>'BO 05 - Zemědělský objekt...'!J36</f>
        <v>0</v>
      </c>
      <c r="AZ59" s="95">
        <f>'BO 05 - Zemědělský objekt...'!F33</f>
        <v>0</v>
      </c>
      <c r="BA59" s="95">
        <f>'BO 05 - Zemědělský objekt...'!F34</f>
        <v>0</v>
      </c>
      <c r="BB59" s="95">
        <f>'BO 05 - Zemědělský objekt...'!F35</f>
        <v>0</v>
      </c>
      <c r="BC59" s="95">
        <f>'BO 05 - Zemědělský objekt...'!F36</f>
        <v>0</v>
      </c>
      <c r="BD59" s="97">
        <f>'BO 05 - Zemědělský objekt...'!F37</f>
        <v>0</v>
      </c>
      <c r="BT59" s="98" t="s">
        <v>80</v>
      </c>
      <c r="BV59" s="98" t="s">
        <v>74</v>
      </c>
      <c r="BW59" s="98" t="s">
        <v>94</v>
      </c>
      <c r="BX59" s="98" t="s">
        <v>5</v>
      </c>
      <c r="CL59" s="98" t="s">
        <v>19</v>
      </c>
      <c r="CM59" s="98" t="s">
        <v>82</v>
      </c>
    </row>
    <row r="60" spans="1:91" s="7" customFormat="1" ht="24.75" customHeight="1">
      <c r="A60" s="88" t="s">
        <v>76</v>
      </c>
      <c r="B60" s="89"/>
      <c r="C60" s="90"/>
      <c r="D60" s="329" t="s">
        <v>95</v>
      </c>
      <c r="E60" s="329"/>
      <c r="F60" s="329"/>
      <c r="G60" s="329"/>
      <c r="H60" s="329"/>
      <c r="I60" s="91"/>
      <c r="J60" s="329" t="s">
        <v>96</v>
      </c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54">
        <f>'BO 06 - Zemědělský objekt...'!J30</f>
        <v>0</v>
      </c>
      <c r="AH60" s="355"/>
      <c r="AI60" s="355"/>
      <c r="AJ60" s="355"/>
      <c r="AK60" s="355"/>
      <c r="AL60" s="355"/>
      <c r="AM60" s="355"/>
      <c r="AN60" s="354">
        <f t="shared" si="0"/>
        <v>0</v>
      </c>
      <c r="AO60" s="355"/>
      <c r="AP60" s="355"/>
      <c r="AQ60" s="92" t="s">
        <v>79</v>
      </c>
      <c r="AR60" s="93"/>
      <c r="AS60" s="94">
        <v>0</v>
      </c>
      <c r="AT60" s="95">
        <f t="shared" si="1"/>
        <v>0</v>
      </c>
      <c r="AU60" s="96">
        <f>'BO 06 - Zemědělský objekt...'!P83</f>
        <v>0</v>
      </c>
      <c r="AV60" s="95">
        <f>'BO 06 - Zemědělský objekt...'!J33</f>
        <v>0</v>
      </c>
      <c r="AW60" s="95">
        <f>'BO 06 - Zemědělský objekt...'!J34</f>
        <v>0</v>
      </c>
      <c r="AX60" s="95">
        <f>'BO 06 - Zemědělský objekt...'!J35</f>
        <v>0</v>
      </c>
      <c r="AY60" s="95">
        <f>'BO 06 - Zemědělský objekt...'!J36</f>
        <v>0</v>
      </c>
      <c r="AZ60" s="95">
        <f>'BO 06 - Zemědělský objekt...'!F33</f>
        <v>0</v>
      </c>
      <c r="BA60" s="95">
        <f>'BO 06 - Zemědělský objekt...'!F34</f>
        <v>0</v>
      </c>
      <c r="BB60" s="95">
        <f>'BO 06 - Zemědělský objekt...'!F35</f>
        <v>0</v>
      </c>
      <c r="BC60" s="95">
        <f>'BO 06 - Zemědělský objekt...'!F36</f>
        <v>0</v>
      </c>
      <c r="BD60" s="97">
        <f>'BO 06 - Zemědělský objekt...'!F37</f>
        <v>0</v>
      </c>
      <c r="BT60" s="98" t="s">
        <v>80</v>
      </c>
      <c r="BV60" s="98" t="s">
        <v>74</v>
      </c>
      <c r="BW60" s="98" t="s">
        <v>97</v>
      </c>
      <c r="BX60" s="98" t="s">
        <v>5</v>
      </c>
      <c r="CL60" s="98" t="s">
        <v>19</v>
      </c>
      <c r="CM60" s="98" t="s">
        <v>82</v>
      </c>
    </row>
    <row r="61" spans="1:91" s="7" customFormat="1" ht="16.5" customHeight="1">
      <c r="A61" s="88" t="s">
        <v>76</v>
      </c>
      <c r="B61" s="89"/>
      <c r="C61" s="90"/>
      <c r="D61" s="329" t="s">
        <v>98</v>
      </c>
      <c r="E61" s="329"/>
      <c r="F61" s="329"/>
      <c r="G61" s="329"/>
      <c r="H61" s="329"/>
      <c r="I61" s="91"/>
      <c r="J61" s="329" t="s">
        <v>99</v>
      </c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54">
        <f>'BO 07 - Zemědělský objekt...'!J30</f>
        <v>0</v>
      </c>
      <c r="AH61" s="355"/>
      <c r="AI61" s="355"/>
      <c r="AJ61" s="355"/>
      <c r="AK61" s="355"/>
      <c r="AL61" s="355"/>
      <c r="AM61" s="355"/>
      <c r="AN61" s="354">
        <f t="shared" si="0"/>
        <v>0</v>
      </c>
      <c r="AO61" s="355"/>
      <c r="AP61" s="355"/>
      <c r="AQ61" s="92" t="s">
        <v>79</v>
      </c>
      <c r="AR61" s="93"/>
      <c r="AS61" s="94">
        <v>0</v>
      </c>
      <c r="AT61" s="95">
        <f t="shared" si="1"/>
        <v>0</v>
      </c>
      <c r="AU61" s="96">
        <f>'BO 07 - Zemědělský objekt...'!P88</f>
        <v>0</v>
      </c>
      <c r="AV61" s="95">
        <f>'BO 07 - Zemědělský objekt...'!J33</f>
        <v>0</v>
      </c>
      <c r="AW61" s="95">
        <f>'BO 07 - Zemědělský objekt...'!J34</f>
        <v>0</v>
      </c>
      <c r="AX61" s="95">
        <f>'BO 07 - Zemědělský objekt...'!J35</f>
        <v>0</v>
      </c>
      <c r="AY61" s="95">
        <f>'BO 07 - Zemědělský objekt...'!J36</f>
        <v>0</v>
      </c>
      <c r="AZ61" s="95">
        <f>'BO 07 - Zemědělský objekt...'!F33</f>
        <v>0</v>
      </c>
      <c r="BA61" s="95">
        <f>'BO 07 - Zemědělský objekt...'!F34</f>
        <v>0</v>
      </c>
      <c r="BB61" s="95">
        <f>'BO 07 - Zemědělský objekt...'!F35</f>
        <v>0</v>
      </c>
      <c r="BC61" s="95">
        <f>'BO 07 - Zemědělský objekt...'!F36</f>
        <v>0</v>
      </c>
      <c r="BD61" s="97">
        <f>'BO 07 - Zemědělský objekt...'!F37</f>
        <v>0</v>
      </c>
      <c r="BT61" s="98" t="s">
        <v>80</v>
      </c>
      <c r="BV61" s="98" t="s">
        <v>74</v>
      </c>
      <c r="BW61" s="98" t="s">
        <v>100</v>
      </c>
      <c r="BX61" s="98" t="s">
        <v>5</v>
      </c>
      <c r="CL61" s="98" t="s">
        <v>19</v>
      </c>
      <c r="CM61" s="98" t="s">
        <v>82</v>
      </c>
    </row>
    <row r="62" spans="1:91" s="7" customFormat="1" ht="16.5" customHeight="1">
      <c r="A62" s="88" t="s">
        <v>76</v>
      </c>
      <c r="B62" s="89"/>
      <c r="C62" s="90"/>
      <c r="D62" s="329" t="s">
        <v>101</v>
      </c>
      <c r="E62" s="329"/>
      <c r="F62" s="329"/>
      <c r="G62" s="329"/>
      <c r="H62" s="329"/>
      <c r="I62" s="91"/>
      <c r="J62" s="329" t="s">
        <v>102</v>
      </c>
      <c r="K62" s="329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54">
        <f>'BO 08 - Zemědělský objekt...'!J30</f>
        <v>0</v>
      </c>
      <c r="AH62" s="355"/>
      <c r="AI62" s="355"/>
      <c r="AJ62" s="355"/>
      <c r="AK62" s="355"/>
      <c r="AL62" s="355"/>
      <c r="AM62" s="355"/>
      <c r="AN62" s="354">
        <f t="shared" si="0"/>
        <v>0</v>
      </c>
      <c r="AO62" s="355"/>
      <c r="AP62" s="355"/>
      <c r="AQ62" s="92" t="s">
        <v>79</v>
      </c>
      <c r="AR62" s="93"/>
      <c r="AS62" s="94">
        <v>0</v>
      </c>
      <c r="AT62" s="95">
        <f t="shared" si="1"/>
        <v>0</v>
      </c>
      <c r="AU62" s="96">
        <f>'BO 08 - Zemědělský objekt...'!P83</f>
        <v>0</v>
      </c>
      <c r="AV62" s="95">
        <f>'BO 08 - Zemědělský objekt...'!J33</f>
        <v>0</v>
      </c>
      <c r="AW62" s="95">
        <f>'BO 08 - Zemědělský objekt...'!J34</f>
        <v>0</v>
      </c>
      <c r="AX62" s="95">
        <f>'BO 08 - Zemědělský objekt...'!J35</f>
        <v>0</v>
      </c>
      <c r="AY62" s="95">
        <f>'BO 08 - Zemědělský objekt...'!J36</f>
        <v>0</v>
      </c>
      <c r="AZ62" s="95">
        <f>'BO 08 - Zemědělský objekt...'!F33</f>
        <v>0</v>
      </c>
      <c r="BA62" s="95">
        <f>'BO 08 - Zemědělský objekt...'!F34</f>
        <v>0</v>
      </c>
      <c r="BB62" s="95">
        <f>'BO 08 - Zemědělský objekt...'!F35</f>
        <v>0</v>
      </c>
      <c r="BC62" s="95">
        <f>'BO 08 - Zemědělský objekt...'!F36</f>
        <v>0</v>
      </c>
      <c r="BD62" s="97">
        <f>'BO 08 - Zemědělský objekt...'!F37</f>
        <v>0</v>
      </c>
      <c r="BT62" s="98" t="s">
        <v>80</v>
      </c>
      <c r="BV62" s="98" t="s">
        <v>74</v>
      </c>
      <c r="BW62" s="98" t="s">
        <v>103</v>
      </c>
      <c r="BX62" s="98" t="s">
        <v>5</v>
      </c>
      <c r="CL62" s="98" t="s">
        <v>19</v>
      </c>
      <c r="CM62" s="98" t="s">
        <v>82</v>
      </c>
    </row>
    <row r="63" spans="1:91" s="7" customFormat="1" ht="16.5" customHeight="1">
      <c r="A63" s="88" t="s">
        <v>76</v>
      </c>
      <c r="B63" s="89"/>
      <c r="C63" s="90"/>
      <c r="D63" s="329" t="s">
        <v>104</v>
      </c>
      <c r="E63" s="329"/>
      <c r="F63" s="329"/>
      <c r="G63" s="329"/>
      <c r="H63" s="329"/>
      <c r="I63" s="91"/>
      <c r="J63" s="329" t="s">
        <v>105</v>
      </c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54">
        <f>'BO 09 - Zemědělský objekt...'!J30</f>
        <v>0</v>
      </c>
      <c r="AH63" s="355"/>
      <c r="AI63" s="355"/>
      <c r="AJ63" s="355"/>
      <c r="AK63" s="355"/>
      <c r="AL63" s="355"/>
      <c r="AM63" s="355"/>
      <c r="AN63" s="354">
        <f t="shared" si="0"/>
        <v>0</v>
      </c>
      <c r="AO63" s="355"/>
      <c r="AP63" s="355"/>
      <c r="AQ63" s="92" t="s">
        <v>79</v>
      </c>
      <c r="AR63" s="93"/>
      <c r="AS63" s="94">
        <v>0</v>
      </c>
      <c r="AT63" s="95">
        <f t="shared" si="1"/>
        <v>0</v>
      </c>
      <c r="AU63" s="96">
        <f>'BO 09 - Zemědělský objekt...'!P83</f>
        <v>0</v>
      </c>
      <c r="AV63" s="95">
        <f>'BO 09 - Zemědělský objekt...'!J33</f>
        <v>0</v>
      </c>
      <c r="AW63" s="95">
        <f>'BO 09 - Zemědělský objekt...'!J34</f>
        <v>0</v>
      </c>
      <c r="AX63" s="95">
        <f>'BO 09 - Zemědělský objekt...'!J35</f>
        <v>0</v>
      </c>
      <c r="AY63" s="95">
        <f>'BO 09 - Zemědělský objekt...'!J36</f>
        <v>0</v>
      </c>
      <c r="AZ63" s="95">
        <f>'BO 09 - Zemědělský objekt...'!F33</f>
        <v>0</v>
      </c>
      <c r="BA63" s="95">
        <f>'BO 09 - Zemědělský objekt...'!F34</f>
        <v>0</v>
      </c>
      <c r="BB63" s="95">
        <f>'BO 09 - Zemědělský objekt...'!F35</f>
        <v>0</v>
      </c>
      <c r="BC63" s="95">
        <f>'BO 09 - Zemědělský objekt...'!F36</f>
        <v>0</v>
      </c>
      <c r="BD63" s="97">
        <f>'BO 09 - Zemědělský objekt...'!F37</f>
        <v>0</v>
      </c>
      <c r="BT63" s="98" t="s">
        <v>80</v>
      </c>
      <c r="BV63" s="98" t="s">
        <v>74</v>
      </c>
      <c r="BW63" s="98" t="s">
        <v>106</v>
      </c>
      <c r="BX63" s="98" t="s">
        <v>5</v>
      </c>
      <c r="CL63" s="98" t="s">
        <v>19</v>
      </c>
      <c r="CM63" s="98" t="s">
        <v>82</v>
      </c>
    </row>
    <row r="64" spans="1:91" s="7" customFormat="1" ht="16.5" customHeight="1">
      <c r="A64" s="88" t="s">
        <v>76</v>
      </c>
      <c r="B64" s="89"/>
      <c r="C64" s="90"/>
      <c r="D64" s="329" t="s">
        <v>107</v>
      </c>
      <c r="E64" s="329"/>
      <c r="F64" s="329"/>
      <c r="G64" s="329"/>
      <c r="H64" s="329"/>
      <c r="I64" s="91"/>
      <c r="J64" s="329" t="s">
        <v>108</v>
      </c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  <c r="AG64" s="354">
        <f>'BZP - Bourané zpevněné pl...'!J30</f>
        <v>0</v>
      </c>
      <c r="AH64" s="355"/>
      <c r="AI64" s="355"/>
      <c r="AJ64" s="355"/>
      <c r="AK64" s="355"/>
      <c r="AL64" s="355"/>
      <c r="AM64" s="355"/>
      <c r="AN64" s="354">
        <f t="shared" si="0"/>
        <v>0</v>
      </c>
      <c r="AO64" s="355"/>
      <c r="AP64" s="355"/>
      <c r="AQ64" s="92" t="s">
        <v>79</v>
      </c>
      <c r="AR64" s="93"/>
      <c r="AS64" s="94">
        <v>0</v>
      </c>
      <c r="AT64" s="95">
        <f t="shared" si="1"/>
        <v>0</v>
      </c>
      <c r="AU64" s="96">
        <f>'BZP - Bourané zpevněné pl...'!P84</f>
        <v>0</v>
      </c>
      <c r="AV64" s="95">
        <f>'BZP - Bourané zpevněné pl...'!J33</f>
        <v>0</v>
      </c>
      <c r="AW64" s="95">
        <f>'BZP - Bourané zpevněné pl...'!J34</f>
        <v>0</v>
      </c>
      <c r="AX64" s="95">
        <f>'BZP - Bourané zpevněné pl...'!J35</f>
        <v>0</v>
      </c>
      <c r="AY64" s="95">
        <f>'BZP - Bourané zpevněné pl...'!J36</f>
        <v>0</v>
      </c>
      <c r="AZ64" s="95">
        <f>'BZP - Bourané zpevněné pl...'!F33</f>
        <v>0</v>
      </c>
      <c r="BA64" s="95">
        <f>'BZP - Bourané zpevněné pl...'!F34</f>
        <v>0</v>
      </c>
      <c r="BB64" s="95">
        <f>'BZP - Bourané zpevněné pl...'!F35</f>
        <v>0</v>
      </c>
      <c r="BC64" s="95">
        <f>'BZP - Bourané zpevněné pl...'!F36</f>
        <v>0</v>
      </c>
      <c r="BD64" s="97">
        <f>'BZP - Bourané zpevněné pl...'!F37</f>
        <v>0</v>
      </c>
      <c r="BT64" s="98" t="s">
        <v>80</v>
      </c>
      <c r="BV64" s="98" t="s">
        <v>74</v>
      </c>
      <c r="BW64" s="98" t="s">
        <v>109</v>
      </c>
      <c r="BX64" s="98" t="s">
        <v>5</v>
      </c>
      <c r="CL64" s="98" t="s">
        <v>19</v>
      </c>
      <c r="CM64" s="98" t="s">
        <v>82</v>
      </c>
    </row>
    <row r="65" spans="1:91" s="7" customFormat="1" ht="16.5" customHeight="1">
      <c r="A65" s="88" t="s">
        <v>76</v>
      </c>
      <c r="B65" s="89"/>
      <c r="C65" s="90"/>
      <c r="D65" s="329" t="s">
        <v>110</v>
      </c>
      <c r="E65" s="329"/>
      <c r="F65" s="329"/>
      <c r="G65" s="329"/>
      <c r="H65" s="329"/>
      <c r="I65" s="91"/>
      <c r="J65" s="329" t="s">
        <v>111</v>
      </c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54">
        <f>'VON - Vedlejší a ostatní ...'!J30</f>
        <v>0</v>
      </c>
      <c r="AH65" s="355"/>
      <c r="AI65" s="355"/>
      <c r="AJ65" s="355"/>
      <c r="AK65" s="355"/>
      <c r="AL65" s="355"/>
      <c r="AM65" s="355"/>
      <c r="AN65" s="354">
        <f t="shared" si="0"/>
        <v>0</v>
      </c>
      <c r="AO65" s="355"/>
      <c r="AP65" s="355"/>
      <c r="AQ65" s="92" t="s">
        <v>110</v>
      </c>
      <c r="AR65" s="93"/>
      <c r="AS65" s="99">
        <v>0</v>
      </c>
      <c r="AT65" s="100">
        <f t="shared" si="1"/>
        <v>0</v>
      </c>
      <c r="AU65" s="101">
        <f>'VON - Vedlejší a ostatní ...'!P83</f>
        <v>0</v>
      </c>
      <c r="AV65" s="100">
        <f>'VON - Vedlejší a ostatní ...'!J33</f>
        <v>0</v>
      </c>
      <c r="AW65" s="100">
        <f>'VON - Vedlejší a ostatní ...'!J34</f>
        <v>0</v>
      </c>
      <c r="AX65" s="100">
        <f>'VON - Vedlejší a ostatní ...'!J35</f>
        <v>0</v>
      </c>
      <c r="AY65" s="100">
        <f>'VON - Vedlejší a ostatní ...'!J36</f>
        <v>0</v>
      </c>
      <c r="AZ65" s="100">
        <f>'VON - Vedlejší a ostatní ...'!F33</f>
        <v>0</v>
      </c>
      <c r="BA65" s="100">
        <f>'VON - Vedlejší a ostatní ...'!F34</f>
        <v>0</v>
      </c>
      <c r="BB65" s="100">
        <f>'VON - Vedlejší a ostatní ...'!F35</f>
        <v>0</v>
      </c>
      <c r="BC65" s="100">
        <f>'VON - Vedlejší a ostatní ...'!F36</f>
        <v>0</v>
      </c>
      <c r="BD65" s="102">
        <f>'VON - Vedlejší a ostatní ...'!F37</f>
        <v>0</v>
      </c>
      <c r="BT65" s="98" t="s">
        <v>80</v>
      </c>
      <c r="BV65" s="98" t="s">
        <v>74</v>
      </c>
      <c r="BW65" s="98" t="s">
        <v>112</v>
      </c>
      <c r="BX65" s="98" t="s">
        <v>5</v>
      </c>
      <c r="CL65" s="98" t="s">
        <v>19</v>
      </c>
      <c r="CM65" s="98" t="s">
        <v>82</v>
      </c>
    </row>
    <row r="66" spans="1:57" s="2" customFormat="1" ht="30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41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41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</sheetData>
  <sheetProtection algorithmName="SHA-512" hashValue="7zNNLNLC3NOJKvq8SS//OT5krFZo9j3NeMFLFUmI0lj+YjS8Ns5gKjjw90mE9KvVzPRdpVzeKY21bicCidtmqw==" saltValue="6dqdgP6NPeF0PIpVmfS/1X9FfWLYQOEj1D6BiWkHjWYidX/IVVHNyIewLh+e40x3pemQG8y4eR+LVAqUrQaB6g==" spinCount="100000" sheet="1" objects="1" scenarios="1" formatColumns="0" formatRows="0"/>
  <mergeCells count="82">
    <mergeCell ref="AN65:AP65"/>
    <mergeCell ref="AG65:AM65"/>
    <mergeCell ref="AN54:AP54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N55:AP55"/>
    <mergeCell ref="AS49:AT51"/>
    <mergeCell ref="AK32:AO32"/>
    <mergeCell ref="L32:P32"/>
    <mergeCell ref="W32:AE32"/>
    <mergeCell ref="AK33:AO33"/>
    <mergeCell ref="L33:P33"/>
    <mergeCell ref="W33:AE33"/>
    <mergeCell ref="AK30:AO30"/>
    <mergeCell ref="L30:P30"/>
    <mergeCell ref="W30:AE30"/>
    <mergeCell ref="L31:P31"/>
    <mergeCell ref="W31:AE31"/>
    <mergeCell ref="AK31:AO31"/>
    <mergeCell ref="L45:AO45"/>
    <mergeCell ref="D65:H65"/>
    <mergeCell ref="J65:AF6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</mergeCells>
  <hyperlinks>
    <hyperlink ref="A55" location="'BO 01 - Zemědělský objekt...'!C2" display="/"/>
    <hyperlink ref="A56" location="'BO 02 - Zemědělský objekt...'!C2" display="/"/>
    <hyperlink ref="A57" location="'BO 03 - Zemědělský objekt...'!C2" display="/"/>
    <hyperlink ref="A58" location="'BO 04 - Zemědělský objekt...'!C2" display="/"/>
    <hyperlink ref="A59" location="'BO 05 - Zemědělský objekt...'!C2" display="/"/>
    <hyperlink ref="A60" location="'BO 06 - Zemědělský objekt...'!C2" display="/"/>
    <hyperlink ref="A61" location="'BO 07 - Zemědělský objekt...'!C2" display="/"/>
    <hyperlink ref="A62" location="'BO 08 - Zemědělský objekt...'!C2" display="/"/>
    <hyperlink ref="A63" location="'BO 09 - Zemědělský objekt...'!C2" display="/"/>
    <hyperlink ref="A64" location="'BZP - Bourané zpevněné pl...'!C2" display="/"/>
    <hyperlink ref="A65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19" t="s">
        <v>106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113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67" t="str">
        <f>'Rekapitulace stavby'!K6</f>
        <v>Demolice stavebních objektů bývalého JZD Mouřínov</v>
      </c>
      <c r="F7" s="368"/>
      <c r="G7" s="368"/>
      <c r="H7" s="368"/>
      <c r="L7" s="22"/>
    </row>
    <row r="8" spans="1:31" s="2" customFormat="1" ht="12" customHeight="1">
      <c r="A8" s="36"/>
      <c r="B8" s="41"/>
      <c r="C8" s="36"/>
      <c r="D8" s="107" t="s">
        <v>114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69" t="s">
        <v>960</v>
      </c>
      <c r="F9" s="370"/>
      <c r="G9" s="370"/>
      <c r="H9" s="37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27. 3. 2021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1" t="str">
        <f>'Rekapitulace stavby'!E14</f>
        <v>Vyplň údaj</v>
      </c>
      <c r="F18" s="372"/>
      <c r="G18" s="372"/>
      <c r="H18" s="372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3" t="s">
        <v>19</v>
      </c>
      <c r="F27" s="373"/>
      <c r="G27" s="373"/>
      <c r="H27" s="37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ROUND((SUM(BE83:BE113)),2)</f>
        <v>0</v>
      </c>
      <c r="G33" s="36"/>
      <c r="H33" s="36"/>
      <c r="I33" s="120">
        <v>0.21</v>
      </c>
      <c r="J33" s="119">
        <f>ROUND(((SUM(BE83:BE113))*I33),2)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ROUND((SUM(BF83:BF113)),2)</f>
        <v>0</v>
      </c>
      <c r="G34" s="36"/>
      <c r="H34" s="36"/>
      <c r="I34" s="120">
        <v>0.15</v>
      </c>
      <c r="J34" s="119">
        <f>ROUND(((SUM(BF83:BF113))*I34),2)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ROUND((SUM(BG83:BG113)),2)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ROUND((SUM(BH83:BH113)),2)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ROUND((SUM(BI83:BI113)),2)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4" t="str">
        <f>E7</f>
        <v>Demolice stavebních objektů bývalého JZD Mouřínov</v>
      </c>
      <c r="F48" s="375"/>
      <c r="G48" s="375"/>
      <c r="H48" s="37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114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1" t="str">
        <f>E9</f>
        <v>BO 09 - Zemědělský objekt,jímka p.č.3296</v>
      </c>
      <c r="F50" s="376"/>
      <c r="G50" s="376"/>
      <c r="H50" s="37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k.ú.Mouřínov, okres Vyškov</v>
      </c>
      <c r="G52" s="38"/>
      <c r="H52" s="38"/>
      <c r="I52" s="31" t="s">
        <v>23</v>
      </c>
      <c r="J52" s="61" t="str">
        <f>IF(J12="","",J12)</f>
        <v>27. 3. 2021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Obec Mouřínov</v>
      </c>
      <c r="G54" s="38"/>
      <c r="H54" s="38"/>
      <c r="I54" s="31" t="s">
        <v>31</v>
      </c>
      <c r="J54" s="34" t="str">
        <f>E21</f>
        <v>DEKONTA a.s. Dřetovice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117</v>
      </c>
      <c r="D57" s="133"/>
      <c r="E57" s="133"/>
      <c r="F57" s="133"/>
      <c r="G57" s="133"/>
      <c r="H57" s="133"/>
      <c r="I57" s="133"/>
      <c r="J57" s="134" t="s">
        <v>118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119</v>
      </c>
    </row>
    <row r="60" spans="2:12" s="9" customFormat="1" ht="24.95" customHeight="1">
      <c r="B60" s="136"/>
      <c r="C60" s="137"/>
      <c r="D60" s="138" t="s">
        <v>120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121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122</v>
      </c>
      <c r="E62" s="145"/>
      <c r="F62" s="145"/>
      <c r="G62" s="145"/>
      <c r="H62" s="145"/>
      <c r="I62" s="145"/>
      <c r="J62" s="146">
        <f>J90</f>
        <v>0</v>
      </c>
      <c r="K62" s="143"/>
      <c r="L62" s="147"/>
    </row>
    <row r="63" spans="2:12" s="10" customFormat="1" ht="19.9" customHeight="1">
      <c r="B63" s="142"/>
      <c r="C63" s="143"/>
      <c r="D63" s="144" t="s">
        <v>123</v>
      </c>
      <c r="E63" s="145"/>
      <c r="F63" s="145"/>
      <c r="G63" s="145"/>
      <c r="H63" s="145"/>
      <c r="I63" s="145"/>
      <c r="J63" s="146">
        <f>J101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127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74" t="str">
        <f>E7</f>
        <v>Demolice stavebních objektů bývalého JZD Mouřínov</v>
      </c>
      <c r="F73" s="375"/>
      <c r="G73" s="375"/>
      <c r="H73" s="375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114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31" t="str">
        <f>E9</f>
        <v>BO 09 - Zemědělský objekt,jímka p.č.3296</v>
      </c>
      <c r="F75" s="376"/>
      <c r="G75" s="376"/>
      <c r="H75" s="376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k.ú.Mouřínov, okres Vyškov</v>
      </c>
      <c r="G77" s="38"/>
      <c r="H77" s="38"/>
      <c r="I77" s="31" t="s">
        <v>23</v>
      </c>
      <c r="J77" s="61" t="str">
        <f>IF(J12="","",J12)</f>
        <v>27. 3. 2021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7" customHeight="1">
      <c r="A79" s="36"/>
      <c r="B79" s="37"/>
      <c r="C79" s="31" t="s">
        <v>25</v>
      </c>
      <c r="D79" s="38"/>
      <c r="E79" s="38"/>
      <c r="F79" s="29" t="str">
        <f>E15</f>
        <v>Obec Mouřínov</v>
      </c>
      <c r="G79" s="38"/>
      <c r="H79" s="38"/>
      <c r="I79" s="31" t="s">
        <v>31</v>
      </c>
      <c r="J79" s="34" t="str">
        <f>E21</f>
        <v>DEKONTA a.s. Dřetovice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29</v>
      </c>
      <c r="D80" s="38"/>
      <c r="E80" s="38"/>
      <c r="F80" s="29" t="str">
        <f>IF(E18="","",E18)</f>
        <v>Vyplň údaj</v>
      </c>
      <c r="G80" s="38"/>
      <c r="H80" s="38"/>
      <c r="I80" s="31" t="s">
        <v>34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128</v>
      </c>
      <c r="D82" s="151" t="s">
        <v>57</v>
      </c>
      <c r="E82" s="151" t="s">
        <v>53</v>
      </c>
      <c r="F82" s="151" t="s">
        <v>54</v>
      </c>
      <c r="G82" s="151" t="s">
        <v>129</v>
      </c>
      <c r="H82" s="151" t="s">
        <v>130</v>
      </c>
      <c r="I82" s="151" t="s">
        <v>131</v>
      </c>
      <c r="J82" s="151" t="s">
        <v>118</v>
      </c>
      <c r="K82" s="152" t="s">
        <v>132</v>
      </c>
      <c r="L82" s="153"/>
      <c r="M82" s="70" t="s">
        <v>19</v>
      </c>
      <c r="N82" s="71" t="s">
        <v>42</v>
      </c>
      <c r="O82" s="71" t="s">
        <v>133</v>
      </c>
      <c r="P82" s="71" t="s">
        <v>134</v>
      </c>
      <c r="Q82" s="71" t="s">
        <v>135</v>
      </c>
      <c r="R82" s="71" t="s">
        <v>136</v>
      </c>
      <c r="S82" s="71" t="s">
        <v>137</v>
      </c>
      <c r="T82" s="72" t="s">
        <v>138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139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0</v>
      </c>
      <c r="S83" s="74"/>
      <c r="T83" s="157">
        <f>T84</f>
        <v>49.75204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71</v>
      </c>
      <c r="AU83" s="19" t="s">
        <v>119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71</v>
      </c>
      <c r="E84" s="162" t="s">
        <v>140</v>
      </c>
      <c r="F84" s="162" t="s">
        <v>141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P85+P90+P101</f>
        <v>0</v>
      </c>
      <c r="Q84" s="167"/>
      <c r="R84" s="168">
        <f>R85+R90+R101</f>
        <v>0</v>
      </c>
      <c r="S84" s="167"/>
      <c r="T84" s="169">
        <f>T85+T90+T101</f>
        <v>49.75204</v>
      </c>
      <c r="AR84" s="170" t="s">
        <v>80</v>
      </c>
      <c r="AT84" s="171" t="s">
        <v>71</v>
      </c>
      <c r="AU84" s="171" t="s">
        <v>72</v>
      </c>
      <c r="AY84" s="170" t="s">
        <v>142</v>
      </c>
      <c r="BK84" s="172">
        <f>BK85+BK90+BK101</f>
        <v>0</v>
      </c>
    </row>
    <row r="85" spans="2:63" s="12" customFormat="1" ht="22.9" customHeight="1">
      <c r="B85" s="159"/>
      <c r="C85" s="160"/>
      <c r="D85" s="161" t="s">
        <v>71</v>
      </c>
      <c r="E85" s="173" t="s">
        <v>80</v>
      </c>
      <c r="F85" s="173" t="s">
        <v>143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SUM(P86:P89)</f>
        <v>0</v>
      </c>
      <c r="Q85" s="167"/>
      <c r="R85" s="168">
        <f>SUM(R86:R89)</f>
        <v>0</v>
      </c>
      <c r="S85" s="167"/>
      <c r="T85" s="169">
        <f>SUM(T86:T89)</f>
        <v>0</v>
      </c>
      <c r="AR85" s="170" t="s">
        <v>80</v>
      </c>
      <c r="AT85" s="171" t="s">
        <v>71</v>
      </c>
      <c r="AU85" s="171" t="s">
        <v>80</v>
      </c>
      <c r="AY85" s="170" t="s">
        <v>142</v>
      </c>
      <c r="BK85" s="172">
        <f>SUM(BK86:BK89)</f>
        <v>0</v>
      </c>
    </row>
    <row r="86" spans="1:65" s="2" customFormat="1" ht="14.45" customHeight="1">
      <c r="A86" s="36"/>
      <c r="B86" s="37"/>
      <c r="C86" s="175" t="s">
        <v>80</v>
      </c>
      <c r="D86" s="175" t="s">
        <v>144</v>
      </c>
      <c r="E86" s="176" t="s">
        <v>182</v>
      </c>
      <c r="F86" s="177" t="s">
        <v>183</v>
      </c>
      <c r="G86" s="178" t="s">
        <v>147</v>
      </c>
      <c r="H86" s="179">
        <v>56.314</v>
      </c>
      <c r="I86" s="180"/>
      <c r="J86" s="181">
        <f>ROUND(I86*H86,2)</f>
        <v>0</v>
      </c>
      <c r="K86" s="177" t="s">
        <v>148</v>
      </c>
      <c r="L86" s="41"/>
      <c r="M86" s="182" t="s">
        <v>19</v>
      </c>
      <c r="N86" s="183" t="s">
        <v>43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149</v>
      </c>
      <c r="AT86" s="186" t="s">
        <v>144</v>
      </c>
      <c r="AU86" s="186" t="s">
        <v>82</v>
      </c>
      <c r="AY86" s="19" t="s">
        <v>142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80</v>
      </c>
      <c r="BK86" s="187">
        <f>ROUND(I86*H86,2)</f>
        <v>0</v>
      </c>
      <c r="BL86" s="19" t="s">
        <v>149</v>
      </c>
      <c r="BM86" s="186" t="s">
        <v>184</v>
      </c>
    </row>
    <row r="87" spans="1:47" s="2" customFormat="1" ht="19.5">
      <c r="A87" s="36"/>
      <c r="B87" s="37"/>
      <c r="C87" s="38"/>
      <c r="D87" s="188" t="s">
        <v>151</v>
      </c>
      <c r="E87" s="38"/>
      <c r="F87" s="189" t="s">
        <v>185</v>
      </c>
      <c r="G87" s="38"/>
      <c r="H87" s="38"/>
      <c r="I87" s="190"/>
      <c r="J87" s="38"/>
      <c r="K87" s="38"/>
      <c r="L87" s="41"/>
      <c r="M87" s="191"/>
      <c r="N87" s="192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151</v>
      </c>
      <c r="AU87" s="19" t="s">
        <v>82</v>
      </c>
    </row>
    <row r="88" spans="2:51" s="13" customFormat="1" ht="11.25">
      <c r="B88" s="193"/>
      <c r="C88" s="194"/>
      <c r="D88" s="188" t="s">
        <v>153</v>
      </c>
      <c r="E88" s="195" t="s">
        <v>19</v>
      </c>
      <c r="F88" s="196" t="s">
        <v>961</v>
      </c>
      <c r="G88" s="194"/>
      <c r="H88" s="195" t="s">
        <v>19</v>
      </c>
      <c r="I88" s="197"/>
      <c r="J88" s="194"/>
      <c r="K88" s="194"/>
      <c r="L88" s="198"/>
      <c r="M88" s="199"/>
      <c r="N88" s="200"/>
      <c r="O88" s="200"/>
      <c r="P88" s="200"/>
      <c r="Q88" s="200"/>
      <c r="R88" s="200"/>
      <c r="S88" s="200"/>
      <c r="T88" s="201"/>
      <c r="AT88" s="202" t="s">
        <v>153</v>
      </c>
      <c r="AU88" s="202" t="s">
        <v>82</v>
      </c>
      <c r="AV88" s="13" t="s">
        <v>80</v>
      </c>
      <c r="AW88" s="13" t="s">
        <v>33</v>
      </c>
      <c r="AX88" s="13" t="s">
        <v>72</v>
      </c>
      <c r="AY88" s="202" t="s">
        <v>142</v>
      </c>
    </row>
    <row r="89" spans="2:51" s="14" customFormat="1" ht="11.25">
      <c r="B89" s="203"/>
      <c r="C89" s="204"/>
      <c r="D89" s="188" t="s">
        <v>153</v>
      </c>
      <c r="E89" s="205" t="s">
        <v>19</v>
      </c>
      <c r="F89" s="206" t="s">
        <v>962</v>
      </c>
      <c r="G89" s="204"/>
      <c r="H89" s="207">
        <v>56.314</v>
      </c>
      <c r="I89" s="208"/>
      <c r="J89" s="204"/>
      <c r="K89" s="204"/>
      <c r="L89" s="209"/>
      <c r="M89" s="210"/>
      <c r="N89" s="211"/>
      <c r="O89" s="211"/>
      <c r="P89" s="211"/>
      <c r="Q89" s="211"/>
      <c r="R89" s="211"/>
      <c r="S89" s="211"/>
      <c r="T89" s="212"/>
      <c r="AT89" s="213" t="s">
        <v>153</v>
      </c>
      <c r="AU89" s="213" t="s">
        <v>82</v>
      </c>
      <c r="AV89" s="14" t="s">
        <v>82</v>
      </c>
      <c r="AW89" s="14" t="s">
        <v>33</v>
      </c>
      <c r="AX89" s="14" t="s">
        <v>80</v>
      </c>
      <c r="AY89" s="213" t="s">
        <v>142</v>
      </c>
    </row>
    <row r="90" spans="2:63" s="12" customFormat="1" ht="22.9" customHeight="1">
      <c r="B90" s="159"/>
      <c r="C90" s="160"/>
      <c r="D90" s="161" t="s">
        <v>71</v>
      </c>
      <c r="E90" s="173" t="s">
        <v>199</v>
      </c>
      <c r="F90" s="173" t="s">
        <v>200</v>
      </c>
      <c r="G90" s="160"/>
      <c r="H90" s="160"/>
      <c r="I90" s="163"/>
      <c r="J90" s="174">
        <f>BK90</f>
        <v>0</v>
      </c>
      <c r="K90" s="160"/>
      <c r="L90" s="165"/>
      <c r="M90" s="166"/>
      <c r="N90" s="167"/>
      <c r="O90" s="167"/>
      <c r="P90" s="168">
        <f>SUM(P91:P100)</f>
        <v>0</v>
      </c>
      <c r="Q90" s="167"/>
      <c r="R90" s="168">
        <f>SUM(R91:R100)</f>
        <v>0</v>
      </c>
      <c r="S90" s="167"/>
      <c r="T90" s="169">
        <f>SUM(T91:T100)</f>
        <v>49.75204</v>
      </c>
      <c r="AR90" s="170" t="s">
        <v>80</v>
      </c>
      <c r="AT90" s="171" t="s">
        <v>71</v>
      </c>
      <c r="AU90" s="171" t="s">
        <v>80</v>
      </c>
      <c r="AY90" s="170" t="s">
        <v>142</v>
      </c>
      <c r="BK90" s="172">
        <f>SUM(BK91:BK100)</f>
        <v>0</v>
      </c>
    </row>
    <row r="91" spans="1:65" s="2" customFormat="1" ht="14.45" customHeight="1">
      <c r="A91" s="36"/>
      <c r="B91" s="37"/>
      <c r="C91" s="175" t="s">
        <v>82</v>
      </c>
      <c r="D91" s="175" t="s">
        <v>144</v>
      </c>
      <c r="E91" s="176" t="s">
        <v>291</v>
      </c>
      <c r="F91" s="177" t="s">
        <v>292</v>
      </c>
      <c r="G91" s="178" t="s">
        <v>147</v>
      </c>
      <c r="H91" s="179">
        <v>20.644</v>
      </c>
      <c r="I91" s="180"/>
      <c r="J91" s="181">
        <f>ROUND(I91*H91,2)</f>
        <v>0</v>
      </c>
      <c r="K91" s="177" t="s">
        <v>148</v>
      </c>
      <c r="L91" s="41"/>
      <c r="M91" s="182" t="s">
        <v>19</v>
      </c>
      <c r="N91" s="183" t="s">
        <v>43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2.41</v>
      </c>
      <c r="T91" s="185">
        <f>S91*H91</f>
        <v>49.75204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149</v>
      </c>
      <c r="AT91" s="186" t="s">
        <v>144</v>
      </c>
      <c r="AU91" s="186" t="s">
        <v>82</v>
      </c>
      <c r="AY91" s="19" t="s">
        <v>142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80</v>
      </c>
      <c r="BK91" s="187">
        <f>ROUND(I91*H91,2)</f>
        <v>0</v>
      </c>
      <c r="BL91" s="19" t="s">
        <v>149</v>
      </c>
      <c r="BM91" s="186" t="s">
        <v>293</v>
      </c>
    </row>
    <row r="92" spans="1:47" s="2" customFormat="1" ht="11.25">
      <c r="A92" s="36"/>
      <c r="B92" s="37"/>
      <c r="C92" s="38"/>
      <c r="D92" s="188" t="s">
        <v>151</v>
      </c>
      <c r="E92" s="38"/>
      <c r="F92" s="189" t="s">
        <v>294</v>
      </c>
      <c r="G92" s="38"/>
      <c r="H92" s="38"/>
      <c r="I92" s="190"/>
      <c r="J92" s="38"/>
      <c r="K92" s="38"/>
      <c r="L92" s="41"/>
      <c r="M92" s="191"/>
      <c r="N92" s="19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151</v>
      </c>
      <c r="AU92" s="19" t="s">
        <v>82</v>
      </c>
    </row>
    <row r="93" spans="2:51" s="13" customFormat="1" ht="11.25">
      <c r="B93" s="193"/>
      <c r="C93" s="194"/>
      <c r="D93" s="188" t="s">
        <v>153</v>
      </c>
      <c r="E93" s="195" t="s">
        <v>19</v>
      </c>
      <c r="F93" s="196" t="s">
        <v>963</v>
      </c>
      <c r="G93" s="194"/>
      <c r="H93" s="195" t="s">
        <v>19</v>
      </c>
      <c r="I93" s="197"/>
      <c r="J93" s="194"/>
      <c r="K93" s="194"/>
      <c r="L93" s="198"/>
      <c r="M93" s="199"/>
      <c r="N93" s="200"/>
      <c r="O93" s="200"/>
      <c r="P93" s="200"/>
      <c r="Q93" s="200"/>
      <c r="R93" s="200"/>
      <c r="S93" s="200"/>
      <c r="T93" s="201"/>
      <c r="AT93" s="202" t="s">
        <v>153</v>
      </c>
      <c r="AU93" s="202" t="s">
        <v>82</v>
      </c>
      <c r="AV93" s="13" t="s">
        <v>80</v>
      </c>
      <c r="AW93" s="13" t="s">
        <v>33</v>
      </c>
      <c r="AX93" s="13" t="s">
        <v>72</v>
      </c>
      <c r="AY93" s="202" t="s">
        <v>142</v>
      </c>
    </row>
    <row r="94" spans="2:51" s="13" customFormat="1" ht="11.25">
      <c r="B94" s="193"/>
      <c r="C94" s="194"/>
      <c r="D94" s="188" t="s">
        <v>153</v>
      </c>
      <c r="E94" s="195" t="s">
        <v>19</v>
      </c>
      <c r="F94" s="196" t="s">
        <v>964</v>
      </c>
      <c r="G94" s="194"/>
      <c r="H94" s="195" t="s">
        <v>19</v>
      </c>
      <c r="I94" s="197"/>
      <c r="J94" s="194"/>
      <c r="K94" s="194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153</v>
      </c>
      <c r="AU94" s="202" t="s">
        <v>82</v>
      </c>
      <c r="AV94" s="13" t="s">
        <v>80</v>
      </c>
      <c r="AW94" s="13" t="s">
        <v>33</v>
      </c>
      <c r="AX94" s="13" t="s">
        <v>72</v>
      </c>
      <c r="AY94" s="202" t="s">
        <v>142</v>
      </c>
    </row>
    <row r="95" spans="2:51" s="13" customFormat="1" ht="11.25">
      <c r="B95" s="193"/>
      <c r="C95" s="194"/>
      <c r="D95" s="188" t="s">
        <v>153</v>
      </c>
      <c r="E95" s="195" t="s">
        <v>19</v>
      </c>
      <c r="F95" s="196" t="s">
        <v>965</v>
      </c>
      <c r="G95" s="194"/>
      <c r="H95" s="195" t="s">
        <v>19</v>
      </c>
      <c r="I95" s="197"/>
      <c r="J95" s="194"/>
      <c r="K95" s="194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153</v>
      </c>
      <c r="AU95" s="202" t="s">
        <v>82</v>
      </c>
      <c r="AV95" s="13" t="s">
        <v>80</v>
      </c>
      <c r="AW95" s="13" t="s">
        <v>33</v>
      </c>
      <c r="AX95" s="13" t="s">
        <v>72</v>
      </c>
      <c r="AY95" s="202" t="s">
        <v>142</v>
      </c>
    </row>
    <row r="96" spans="2:51" s="13" customFormat="1" ht="11.25">
      <c r="B96" s="193"/>
      <c r="C96" s="194"/>
      <c r="D96" s="188" t="s">
        <v>153</v>
      </c>
      <c r="E96" s="195" t="s">
        <v>19</v>
      </c>
      <c r="F96" s="196" t="s">
        <v>966</v>
      </c>
      <c r="G96" s="194"/>
      <c r="H96" s="195" t="s">
        <v>19</v>
      </c>
      <c r="I96" s="197"/>
      <c r="J96" s="194"/>
      <c r="K96" s="194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153</v>
      </c>
      <c r="AU96" s="202" t="s">
        <v>82</v>
      </c>
      <c r="AV96" s="13" t="s">
        <v>80</v>
      </c>
      <c r="AW96" s="13" t="s">
        <v>33</v>
      </c>
      <c r="AX96" s="13" t="s">
        <v>72</v>
      </c>
      <c r="AY96" s="202" t="s">
        <v>142</v>
      </c>
    </row>
    <row r="97" spans="2:51" s="14" customFormat="1" ht="11.25">
      <c r="B97" s="203"/>
      <c r="C97" s="204"/>
      <c r="D97" s="188" t="s">
        <v>153</v>
      </c>
      <c r="E97" s="205" t="s">
        <v>19</v>
      </c>
      <c r="F97" s="206" t="s">
        <v>967</v>
      </c>
      <c r="G97" s="204"/>
      <c r="H97" s="207">
        <v>14.76</v>
      </c>
      <c r="I97" s="208"/>
      <c r="J97" s="204"/>
      <c r="K97" s="204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153</v>
      </c>
      <c r="AU97" s="213" t="s">
        <v>82</v>
      </c>
      <c r="AV97" s="14" t="s">
        <v>82</v>
      </c>
      <c r="AW97" s="14" t="s">
        <v>33</v>
      </c>
      <c r="AX97" s="14" t="s">
        <v>72</v>
      </c>
      <c r="AY97" s="213" t="s">
        <v>142</v>
      </c>
    </row>
    <row r="98" spans="2:51" s="13" customFormat="1" ht="11.25">
      <c r="B98" s="193"/>
      <c r="C98" s="194"/>
      <c r="D98" s="188" t="s">
        <v>153</v>
      </c>
      <c r="E98" s="195" t="s">
        <v>19</v>
      </c>
      <c r="F98" s="196" t="s">
        <v>968</v>
      </c>
      <c r="G98" s="194"/>
      <c r="H98" s="195" t="s">
        <v>19</v>
      </c>
      <c r="I98" s="197"/>
      <c r="J98" s="194"/>
      <c r="K98" s="194"/>
      <c r="L98" s="198"/>
      <c r="M98" s="199"/>
      <c r="N98" s="200"/>
      <c r="O98" s="200"/>
      <c r="P98" s="200"/>
      <c r="Q98" s="200"/>
      <c r="R98" s="200"/>
      <c r="S98" s="200"/>
      <c r="T98" s="201"/>
      <c r="AT98" s="202" t="s">
        <v>153</v>
      </c>
      <c r="AU98" s="202" t="s">
        <v>82</v>
      </c>
      <c r="AV98" s="13" t="s">
        <v>80</v>
      </c>
      <c r="AW98" s="13" t="s">
        <v>33</v>
      </c>
      <c r="AX98" s="13" t="s">
        <v>72</v>
      </c>
      <c r="AY98" s="202" t="s">
        <v>142</v>
      </c>
    </row>
    <row r="99" spans="2:51" s="14" customFormat="1" ht="11.25">
      <c r="B99" s="203"/>
      <c r="C99" s="204"/>
      <c r="D99" s="188" t="s">
        <v>153</v>
      </c>
      <c r="E99" s="205" t="s">
        <v>19</v>
      </c>
      <c r="F99" s="206" t="s">
        <v>969</v>
      </c>
      <c r="G99" s="204"/>
      <c r="H99" s="207">
        <v>5.884</v>
      </c>
      <c r="I99" s="208"/>
      <c r="J99" s="204"/>
      <c r="K99" s="204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153</v>
      </c>
      <c r="AU99" s="213" t="s">
        <v>82</v>
      </c>
      <c r="AV99" s="14" t="s">
        <v>82</v>
      </c>
      <c r="AW99" s="14" t="s">
        <v>33</v>
      </c>
      <c r="AX99" s="14" t="s">
        <v>72</v>
      </c>
      <c r="AY99" s="213" t="s">
        <v>142</v>
      </c>
    </row>
    <row r="100" spans="2:51" s="15" customFormat="1" ht="11.25">
      <c r="B100" s="214"/>
      <c r="C100" s="215"/>
      <c r="D100" s="188" t="s">
        <v>153</v>
      </c>
      <c r="E100" s="216" t="s">
        <v>19</v>
      </c>
      <c r="F100" s="217" t="s">
        <v>161</v>
      </c>
      <c r="G100" s="215"/>
      <c r="H100" s="218">
        <v>20.644</v>
      </c>
      <c r="I100" s="219"/>
      <c r="J100" s="215"/>
      <c r="K100" s="215"/>
      <c r="L100" s="220"/>
      <c r="M100" s="221"/>
      <c r="N100" s="222"/>
      <c r="O100" s="222"/>
      <c r="P100" s="222"/>
      <c r="Q100" s="222"/>
      <c r="R100" s="222"/>
      <c r="S100" s="222"/>
      <c r="T100" s="223"/>
      <c r="AT100" s="224" t="s">
        <v>153</v>
      </c>
      <c r="AU100" s="224" t="s">
        <v>82</v>
      </c>
      <c r="AV100" s="15" t="s">
        <v>149</v>
      </c>
      <c r="AW100" s="15" t="s">
        <v>33</v>
      </c>
      <c r="AX100" s="15" t="s">
        <v>80</v>
      </c>
      <c r="AY100" s="224" t="s">
        <v>142</v>
      </c>
    </row>
    <row r="101" spans="2:63" s="12" customFormat="1" ht="22.9" customHeight="1">
      <c r="B101" s="159"/>
      <c r="C101" s="160"/>
      <c r="D101" s="161" t="s">
        <v>71</v>
      </c>
      <c r="E101" s="173" t="s">
        <v>327</v>
      </c>
      <c r="F101" s="173" t="s">
        <v>328</v>
      </c>
      <c r="G101" s="160"/>
      <c r="H101" s="160"/>
      <c r="I101" s="163"/>
      <c r="J101" s="174">
        <f>BK101</f>
        <v>0</v>
      </c>
      <c r="K101" s="160"/>
      <c r="L101" s="165"/>
      <c r="M101" s="166"/>
      <c r="N101" s="167"/>
      <c r="O101" s="167"/>
      <c r="P101" s="168">
        <f>SUM(P102:P113)</f>
        <v>0</v>
      </c>
      <c r="Q101" s="167"/>
      <c r="R101" s="168">
        <f>SUM(R102:R113)</f>
        <v>0</v>
      </c>
      <c r="S101" s="167"/>
      <c r="T101" s="169">
        <f>SUM(T102:T113)</f>
        <v>0</v>
      </c>
      <c r="AR101" s="170" t="s">
        <v>80</v>
      </c>
      <c r="AT101" s="171" t="s">
        <v>71</v>
      </c>
      <c r="AU101" s="171" t="s">
        <v>80</v>
      </c>
      <c r="AY101" s="170" t="s">
        <v>142</v>
      </c>
      <c r="BK101" s="172">
        <f>SUM(BK102:BK113)</f>
        <v>0</v>
      </c>
    </row>
    <row r="102" spans="1:65" s="2" customFormat="1" ht="14.45" customHeight="1">
      <c r="A102" s="36"/>
      <c r="B102" s="37"/>
      <c r="C102" s="175" t="s">
        <v>170</v>
      </c>
      <c r="D102" s="175" t="s">
        <v>144</v>
      </c>
      <c r="E102" s="176" t="s">
        <v>329</v>
      </c>
      <c r="F102" s="177" t="s">
        <v>330</v>
      </c>
      <c r="G102" s="178" t="s">
        <v>258</v>
      </c>
      <c r="H102" s="179">
        <v>49.752</v>
      </c>
      <c r="I102" s="180"/>
      <c r="J102" s="181">
        <f>ROUND(I102*H102,2)</f>
        <v>0</v>
      </c>
      <c r="K102" s="177" t="s">
        <v>148</v>
      </c>
      <c r="L102" s="41"/>
      <c r="M102" s="182" t="s">
        <v>19</v>
      </c>
      <c r="N102" s="183" t="s">
        <v>43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149</v>
      </c>
      <c r="AT102" s="186" t="s">
        <v>144</v>
      </c>
      <c r="AU102" s="186" t="s">
        <v>82</v>
      </c>
      <c r="AY102" s="19" t="s">
        <v>142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80</v>
      </c>
      <c r="BK102" s="187">
        <f>ROUND(I102*H102,2)</f>
        <v>0</v>
      </c>
      <c r="BL102" s="19" t="s">
        <v>149</v>
      </c>
      <c r="BM102" s="186" t="s">
        <v>331</v>
      </c>
    </row>
    <row r="103" spans="1:47" s="2" customFormat="1" ht="11.25">
      <c r="A103" s="36"/>
      <c r="B103" s="37"/>
      <c r="C103" s="38"/>
      <c r="D103" s="188" t="s">
        <v>151</v>
      </c>
      <c r="E103" s="38"/>
      <c r="F103" s="189" t="s">
        <v>332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151</v>
      </c>
      <c r="AU103" s="19" t="s">
        <v>82</v>
      </c>
    </row>
    <row r="104" spans="1:65" s="2" customFormat="1" ht="14.45" customHeight="1">
      <c r="A104" s="36"/>
      <c r="B104" s="37"/>
      <c r="C104" s="175" t="s">
        <v>149</v>
      </c>
      <c r="D104" s="175" t="s">
        <v>144</v>
      </c>
      <c r="E104" s="176" t="s">
        <v>346</v>
      </c>
      <c r="F104" s="177" t="s">
        <v>347</v>
      </c>
      <c r="G104" s="178" t="s">
        <v>258</v>
      </c>
      <c r="H104" s="179">
        <v>49.752</v>
      </c>
      <c r="I104" s="180"/>
      <c r="J104" s="181">
        <f>ROUND(I104*H104,2)</f>
        <v>0</v>
      </c>
      <c r="K104" s="177" t="s">
        <v>148</v>
      </c>
      <c r="L104" s="41"/>
      <c r="M104" s="182" t="s">
        <v>19</v>
      </c>
      <c r="N104" s="183" t="s">
        <v>43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149</v>
      </c>
      <c r="AT104" s="186" t="s">
        <v>144</v>
      </c>
      <c r="AU104" s="186" t="s">
        <v>82</v>
      </c>
      <c r="AY104" s="19" t="s">
        <v>142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80</v>
      </c>
      <c r="BK104" s="187">
        <f>ROUND(I104*H104,2)</f>
        <v>0</v>
      </c>
      <c r="BL104" s="19" t="s">
        <v>149</v>
      </c>
      <c r="BM104" s="186" t="s">
        <v>348</v>
      </c>
    </row>
    <row r="105" spans="1:47" s="2" customFormat="1" ht="11.25">
      <c r="A105" s="36"/>
      <c r="B105" s="37"/>
      <c r="C105" s="38"/>
      <c r="D105" s="188" t="s">
        <v>151</v>
      </c>
      <c r="E105" s="38"/>
      <c r="F105" s="189" t="s">
        <v>349</v>
      </c>
      <c r="G105" s="38"/>
      <c r="H105" s="38"/>
      <c r="I105" s="190"/>
      <c r="J105" s="38"/>
      <c r="K105" s="38"/>
      <c r="L105" s="41"/>
      <c r="M105" s="191"/>
      <c r="N105" s="19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151</v>
      </c>
      <c r="AU105" s="19" t="s">
        <v>82</v>
      </c>
    </row>
    <row r="106" spans="2:51" s="14" customFormat="1" ht="11.25">
      <c r="B106" s="203"/>
      <c r="C106" s="204"/>
      <c r="D106" s="188" t="s">
        <v>153</v>
      </c>
      <c r="E106" s="205" t="s">
        <v>19</v>
      </c>
      <c r="F106" s="206" t="s">
        <v>970</v>
      </c>
      <c r="G106" s="204"/>
      <c r="H106" s="207">
        <v>49.752</v>
      </c>
      <c r="I106" s="208"/>
      <c r="J106" s="204"/>
      <c r="K106" s="204"/>
      <c r="L106" s="209"/>
      <c r="M106" s="210"/>
      <c r="N106" s="211"/>
      <c r="O106" s="211"/>
      <c r="P106" s="211"/>
      <c r="Q106" s="211"/>
      <c r="R106" s="211"/>
      <c r="S106" s="211"/>
      <c r="T106" s="212"/>
      <c r="AT106" s="213" t="s">
        <v>153</v>
      </c>
      <c r="AU106" s="213" t="s">
        <v>82</v>
      </c>
      <c r="AV106" s="14" t="s">
        <v>82</v>
      </c>
      <c r="AW106" s="14" t="s">
        <v>33</v>
      </c>
      <c r="AX106" s="14" t="s">
        <v>80</v>
      </c>
      <c r="AY106" s="213" t="s">
        <v>142</v>
      </c>
    </row>
    <row r="107" spans="1:65" s="2" customFormat="1" ht="14.45" customHeight="1">
      <c r="A107" s="36"/>
      <c r="B107" s="37"/>
      <c r="C107" s="175" t="s">
        <v>201</v>
      </c>
      <c r="D107" s="175" t="s">
        <v>144</v>
      </c>
      <c r="E107" s="176" t="s">
        <v>352</v>
      </c>
      <c r="F107" s="177" t="s">
        <v>353</v>
      </c>
      <c r="G107" s="178" t="s">
        <v>258</v>
      </c>
      <c r="H107" s="179">
        <v>135.717</v>
      </c>
      <c r="I107" s="180"/>
      <c r="J107" s="181">
        <f>ROUND(I107*H107,2)</f>
        <v>0</v>
      </c>
      <c r="K107" s="177" t="s">
        <v>148</v>
      </c>
      <c r="L107" s="41"/>
      <c r="M107" s="182" t="s">
        <v>19</v>
      </c>
      <c r="N107" s="183" t="s">
        <v>43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149</v>
      </c>
      <c r="AT107" s="186" t="s">
        <v>144</v>
      </c>
      <c r="AU107" s="186" t="s">
        <v>82</v>
      </c>
      <c r="AY107" s="19" t="s">
        <v>142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80</v>
      </c>
      <c r="BK107" s="187">
        <f>ROUND(I107*H107,2)</f>
        <v>0</v>
      </c>
      <c r="BL107" s="19" t="s">
        <v>149</v>
      </c>
      <c r="BM107" s="186" t="s">
        <v>354</v>
      </c>
    </row>
    <row r="108" spans="1:47" s="2" customFormat="1" ht="11.25">
      <c r="A108" s="36"/>
      <c r="B108" s="37"/>
      <c r="C108" s="38"/>
      <c r="D108" s="188" t="s">
        <v>151</v>
      </c>
      <c r="E108" s="38"/>
      <c r="F108" s="189" t="s">
        <v>355</v>
      </c>
      <c r="G108" s="38"/>
      <c r="H108" s="38"/>
      <c r="I108" s="190"/>
      <c r="J108" s="38"/>
      <c r="K108" s="38"/>
      <c r="L108" s="41"/>
      <c r="M108" s="191"/>
      <c r="N108" s="19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151</v>
      </c>
      <c r="AU108" s="19" t="s">
        <v>82</v>
      </c>
    </row>
    <row r="109" spans="2:51" s="13" customFormat="1" ht="11.25">
      <c r="B109" s="193"/>
      <c r="C109" s="194"/>
      <c r="D109" s="188" t="s">
        <v>153</v>
      </c>
      <c r="E109" s="195" t="s">
        <v>19</v>
      </c>
      <c r="F109" s="196" t="s">
        <v>957</v>
      </c>
      <c r="G109" s="194"/>
      <c r="H109" s="195" t="s">
        <v>19</v>
      </c>
      <c r="I109" s="197"/>
      <c r="J109" s="194"/>
      <c r="K109" s="194"/>
      <c r="L109" s="198"/>
      <c r="M109" s="199"/>
      <c r="N109" s="200"/>
      <c r="O109" s="200"/>
      <c r="P109" s="200"/>
      <c r="Q109" s="200"/>
      <c r="R109" s="200"/>
      <c r="S109" s="200"/>
      <c r="T109" s="201"/>
      <c r="AT109" s="202" t="s">
        <v>153</v>
      </c>
      <c r="AU109" s="202" t="s">
        <v>82</v>
      </c>
      <c r="AV109" s="13" t="s">
        <v>80</v>
      </c>
      <c r="AW109" s="13" t="s">
        <v>33</v>
      </c>
      <c r="AX109" s="13" t="s">
        <v>72</v>
      </c>
      <c r="AY109" s="202" t="s">
        <v>142</v>
      </c>
    </row>
    <row r="110" spans="2:51" s="14" customFormat="1" ht="11.25">
      <c r="B110" s="203"/>
      <c r="C110" s="204"/>
      <c r="D110" s="188" t="s">
        <v>153</v>
      </c>
      <c r="E110" s="205" t="s">
        <v>19</v>
      </c>
      <c r="F110" s="206" t="s">
        <v>970</v>
      </c>
      <c r="G110" s="204"/>
      <c r="H110" s="207">
        <v>49.752</v>
      </c>
      <c r="I110" s="208"/>
      <c r="J110" s="204"/>
      <c r="K110" s="204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153</v>
      </c>
      <c r="AU110" s="213" t="s">
        <v>82</v>
      </c>
      <c r="AV110" s="14" t="s">
        <v>82</v>
      </c>
      <c r="AW110" s="14" t="s">
        <v>33</v>
      </c>
      <c r="AX110" s="14" t="s">
        <v>72</v>
      </c>
      <c r="AY110" s="213" t="s">
        <v>142</v>
      </c>
    </row>
    <row r="111" spans="2:51" s="13" customFormat="1" ht="11.25">
      <c r="B111" s="193"/>
      <c r="C111" s="194"/>
      <c r="D111" s="188" t="s">
        <v>153</v>
      </c>
      <c r="E111" s="195" t="s">
        <v>19</v>
      </c>
      <c r="F111" s="196" t="s">
        <v>791</v>
      </c>
      <c r="G111" s="194"/>
      <c r="H111" s="195" t="s">
        <v>19</v>
      </c>
      <c r="I111" s="197"/>
      <c r="J111" s="194"/>
      <c r="K111" s="194"/>
      <c r="L111" s="198"/>
      <c r="M111" s="199"/>
      <c r="N111" s="200"/>
      <c r="O111" s="200"/>
      <c r="P111" s="200"/>
      <c r="Q111" s="200"/>
      <c r="R111" s="200"/>
      <c r="S111" s="200"/>
      <c r="T111" s="201"/>
      <c r="AT111" s="202" t="s">
        <v>153</v>
      </c>
      <c r="AU111" s="202" t="s">
        <v>82</v>
      </c>
      <c r="AV111" s="13" t="s">
        <v>80</v>
      </c>
      <c r="AW111" s="13" t="s">
        <v>33</v>
      </c>
      <c r="AX111" s="13" t="s">
        <v>72</v>
      </c>
      <c r="AY111" s="202" t="s">
        <v>142</v>
      </c>
    </row>
    <row r="112" spans="2:51" s="14" customFormat="1" ht="11.25">
      <c r="B112" s="203"/>
      <c r="C112" s="204"/>
      <c r="D112" s="188" t="s">
        <v>153</v>
      </c>
      <c r="E112" s="205" t="s">
        <v>19</v>
      </c>
      <c r="F112" s="206" t="s">
        <v>971</v>
      </c>
      <c r="G112" s="204"/>
      <c r="H112" s="207">
        <v>85.965</v>
      </c>
      <c r="I112" s="208"/>
      <c r="J112" s="204"/>
      <c r="K112" s="204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153</v>
      </c>
      <c r="AU112" s="213" t="s">
        <v>82</v>
      </c>
      <c r="AV112" s="14" t="s">
        <v>82</v>
      </c>
      <c r="AW112" s="14" t="s">
        <v>33</v>
      </c>
      <c r="AX112" s="14" t="s">
        <v>72</v>
      </c>
      <c r="AY112" s="213" t="s">
        <v>142</v>
      </c>
    </row>
    <row r="113" spans="2:51" s="15" customFormat="1" ht="11.25">
      <c r="B113" s="214"/>
      <c r="C113" s="215"/>
      <c r="D113" s="188" t="s">
        <v>153</v>
      </c>
      <c r="E113" s="216" t="s">
        <v>19</v>
      </c>
      <c r="F113" s="217" t="s">
        <v>161</v>
      </c>
      <c r="G113" s="215"/>
      <c r="H113" s="218">
        <v>135.717</v>
      </c>
      <c r="I113" s="219"/>
      <c r="J113" s="215"/>
      <c r="K113" s="215"/>
      <c r="L113" s="220"/>
      <c r="M113" s="228"/>
      <c r="N113" s="229"/>
      <c r="O113" s="229"/>
      <c r="P113" s="229"/>
      <c r="Q113" s="229"/>
      <c r="R113" s="229"/>
      <c r="S113" s="229"/>
      <c r="T113" s="230"/>
      <c r="AT113" s="224" t="s">
        <v>153</v>
      </c>
      <c r="AU113" s="224" t="s">
        <v>82</v>
      </c>
      <c r="AV113" s="15" t="s">
        <v>149</v>
      </c>
      <c r="AW113" s="15" t="s">
        <v>33</v>
      </c>
      <c r="AX113" s="15" t="s">
        <v>80</v>
      </c>
      <c r="AY113" s="224" t="s">
        <v>142</v>
      </c>
    </row>
    <row r="114" spans="1:31" s="2" customFormat="1" ht="6.95" customHeight="1">
      <c r="A114" s="36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1"/>
      <c r="M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</sheetData>
  <sheetProtection algorithmName="SHA-512" hashValue="lQ752sb5cXftq42zujSPTJqtFVF4OU6pNr8Sbk3D5/cQYS5SmoDk+RVaAn3FSaiXHycUPyC15N+N7QEJjRo9/g==" saltValue="AqHtXS0YpvqlB14PtuJx2nph9xa9dk9TKs/jF6f/hqfJRD26Xqu2iy7cKbZo4t8QKoNU6R/P/IkIyFu/i5HUIg==" spinCount="100000" sheet="1" objects="1" scenarios="1" formatColumns="0" formatRows="0" autoFilter="0"/>
  <autoFilter ref="C82:K11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19" t="s">
        <v>109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113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67" t="str">
        <f>'Rekapitulace stavby'!K6</f>
        <v>Demolice stavebních objektů bývalého JZD Mouřínov</v>
      </c>
      <c r="F7" s="368"/>
      <c r="G7" s="368"/>
      <c r="H7" s="368"/>
      <c r="L7" s="22"/>
    </row>
    <row r="8" spans="1:31" s="2" customFormat="1" ht="12" customHeight="1">
      <c r="A8" s="36"/>
      <c r="B8" s="41"/>
      <c r="C8" s="36"/>
      <c r="D8" s="107" t="s">
        <v>114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69" t="s">
        <v>972</v>
      </c>
      <c r="F9" s="370"/>
      <c r="G9" s="370"/>
      <c r="H9" s="37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27. 3. 2021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1" t="str">
        <f>'Rekapitulace stavby'!E14</f>
        <v>Vyplň údaj</v>
      </c>
      <c r="F18" s="372"/>
      <c r="G18" s="372"/>
      <c r="H18" s="372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3" t="s">
        <v>19</v>
      </c>
      <c r="F27" s="373"/>
      <c r="G27" s="373"/>
      <c r="H27" s="37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ROUND(J84,2)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ROUND((SUM(BE84:BE143)),2)</f>
        <v>0</v>
      </c>
      <c r="G33" s="36"/>
      <c r="H33" s="36"/>
      <c r="I33" s="120">
        <v>0.21</v>
      </c>
      <c r="J33" s="119">
        <f>ROUND(((SUM(BE84:BE143))*I33),2)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ROUND((SUM(BF84:BF143)),2)</f>
        <v>0</v>
      </c>
      <c r="G34" s="36"/>
      <c r="H34" s="36"/>
      <c r="I34" s="120">
        <v>0.15</v>
      </c>
      <c r="J34" s="119">
        <f>ROUND(((SUM(BF84:BF143))*I34),2)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ROUND((SUM(BG84:BG143)),2)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ROUND((SUM(BH84:BH143)),2)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ROUND((SUM(BI84:BI143)),2)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4" t="str">
        <f>E7</f>
        <v>Demolice stavebních objektů bývalého JZD Mouřínov</v>
      </c>
      <c r="F48" s="375"/>
      <c r="G48" s="375"/>
      <c r="H48" s="37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114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1" t="str">
        <f>E9</f>
        <v>BZP - Bourané zpevněné plochy</v>
      </c>
      <c r="F50" s="376"/>
      <c r="G50" s="376"/>
      <c r="H50" s="37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k.ú.Mouřínov, okres Vyškov</v>
      </c>
      <c r="G52" s="38"/>
      <c r="H52" s="38"/>
      <c r="I52" s="31" t="s">
        <v>23</v>
      </c>
      <c r="J52" s="61" t="str">
        <f>IF(J12="","",J12)</f>
        <v>27. 3. 2021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Obec Mouřínov</v>
      </c>
      <c r="G54" s="38"/>
      <c r="H54" s="38"/>
      <c r="I54" s="31" t="s">
        <v>31</v>
      </c>
      <c r="J54" s="34" t="str">
        <f>E21</f>
        <v>DEKONTA a.s. Dřetovice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117</v>
      </c>
      <c r="D57" s="133"/>
      <c r="E57" s="133"/>
      <c r="F57" s="133"/>
      <c r="G57" s="133"/>
      <c r="H57" s="133"/>
      <c r="I57" s="133"/>
      <c r="J57" s="134" t="s">
        <v>118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119</v>
      </c>
    </row>
    <row r="60" spans="2:12" s="9" customFormat="1" ht="24.95" customHeight="1">
      <c r="B60" s="136"/>
      <c r="C60" s="137"/>
      <c r="D60" s="138" t="s">
        <v>120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121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973</v>
      </c>
      <c r="E62" s="145"/>
      <c r="F62" s="145"/>
      <c r="G62" s="145"/>
      <c r="H62" s="145"/>
      <c r="I62" s="145"/>
      <c r="J62" s="146">
        <f>J111</f>
        <v>0</v>
      </c>
      <c r="K62" s="143"/>
      <c r="L62" s="147"/>
    </row>
    <row r="63" spans="2:12" s="10" customFormat="1" ht="19.9" customHeight="1">
      <c r="B63" s="142"/>
      <c r="C63" s="143"/>
      <c r="D63" s="144" t="s">
        <v>122</v>
      </c>
      <c r="E63" s="145"/>
      <c r="F63" s="145"/>
      <c r="G63" s="145"/>
      <c r="H63" s="145"/>
      <c r="I63" s="145"/>
      <c r="J63" s="146">
        <f>J118</f>
        <v>0</v>
      </c>
      <c r="K63" s="143"/>
      <c r="L63" s="147"/>
    </row>
    <row r="64" spans="2:12" s="10" customFormat="1" ht="19.9" customHeight="1">
      <c r="B64" s="142"/>
      <c r="C64" s="143"/>
      <c r="D64" s="144" t="s">
        <v>123</v>
      </c>
      <c r="E64" s="145"/>
      <c r="F64" s="145"/>
      <c r="G64" s="145"/>
      <c r="H64" s="145"/>
      <c r="I64" s="145"/>
      <c r="J64" s="146">
        <f>J119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127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74" t="str">
        <f>E7</f>
        <v>Demolice stavebních objektů bývalého JZD Mouřínov</v>
      </c>
      <c r="F74" s="375"/>
      <c r="G74" s="375"/>
      <c r="H74" s="375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114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1" t="str">
        <f>E9</f>
        <v>BZP - Bourané zpevněné plochy</v>
      </c>
      <c r="F76" s="376"/>
      <c r="G76" s="376"/>
      <c r="H76" s="376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>k.ú.Mouřínov, okres Vyškov</v>
      </c>
      <c r="G78" s="38"/>
      <c r="H78" s="38"/>
      <c r="I78" s="31" t="s">
        <v>23</v>
      </c>
      <c r="J78" s="61" t="str">
        <f>IF(J12="","",J12)</f>
        <v>27. 3. 2021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7" customHeight="1">
      <c r="A80" s="36"/>
      <c r="B80" s="37"/>
      <c r="C80" s="31" t="s">
        <v>25</v>
      </c>
      <c r="D80" s="38"/>
      <c r="E80" s="38"/>
      <c r="F80" s="29" t="str">
        <f>E15</f>
        <v>Obec Mouřínov</v>
      </c>
      <c r="G80" s="38"/>
      <c r="H80" s="38"/>
      <c r="I80" s="31" t="s">
        <v>31</v>
      </c>
      <c r="J80" s="34" t="str">
        <f>E21</f>
        <v>DEKONTA a.s. Dřetovice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29</v>
      </c>
      <c r="D81" s="38"/>
      <c r="E81" s="38"/>
      <c r="F81" s="29" t="str">
        <f>IF(E18="","",E18)</f>
        <v>Vyplň údaj</v>
      </c>
      <c r="G81" s="38"/>
      <c r="H81" s="38"/>
      <c r="I81" s="31" t="s">
        <v>34</v>
      </c>
      <c r="J81" s="34" t="str">
        <f>E24</f>
        <v xml:space="preserve"> 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8"/>
      <c r="B83" s="149"/>
      <c r="C83" s="150" t="s">
        <v>128</v>
      </c>
      <c r="D83" s="151" t="s">
        <v>57</v>
      </c>
      <c r="E83" s="151" t="s">
        <v>53</v>
      </c>
      <c r="F83" s="151" t="s">
        <v>54</v>
      </c>
      <c r="G83" s="151" t="s">
        <v>129</v>
      </c>
      <c r="H83" s="151" t="s">
        <v>130</v>
      </c>
      <c r="I83" s="151" t="s">
        <v>131</v>
      </c>
      <c r="J83" s="151" t="s">
        <v>118</v>
      </c>
      <c r="K83" s="152" t="s">
        <v>132</v>
      </c>
      <c r="L83" s="153"/>
      <c r="M83" s="70" t="s">
        <v>19</v>
      </c>
      <c r="N83" s="71" t="s">
        <v>42</v>
      </c>
      <c r="O83" s="71" t="s">
        <v>133</v>
      </c>
      <c r="P83" s="71" t="s">
        <v>134</v>
      </c>
      <c r="Q83" s="71" t="s">
        <v>135</v>
      </c>
      <c r="R83" s="71" t="s">
        <v>136</v>
      </c>
      <c r="S83" s="71" t="s">
        <v>137</v>
      </c>
      <c r="T83" s="72" t="s">
        <v>138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6"/>
      <c r="B84" s="37"/>
      <c r="C84" s="77" t="s">
        <v>139</v>
      </c>
      <c r="D84" s="38"/>
      <c r="E84" s="38"/>
      <c r="F84" s="38"/>
      <c r="G84" s="38"/>
      <c r="H84" s="38"/>
      <c r="I84" s="38"/>
      <c r="J84" s="154">
        <f>BK84</f>
        <v>0</v>
      </c>
      <c r="K84" s="38"/>
      <c r="L84" s="41"/>
      <c r="M84" s="73"/>
      <c r="N84" s="155"/>
      <c r="O84" s="74"/>
      <c r="P84" s="156">
        <f>P85</f>
        <v>0</v>
      </c>
      <c r="Q84" s="74"/>
      <c r="R84" s="156">
        <f>R85</f>
        <v>0</v>
      </c>
      <c r="S84" s="74"/>
      <c r="T84" s="157">
        <f>T85</f>
        <v>1797.596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71</v>
      </c>
      <c r="AU84" s="19" t="s">
        <v>119</v>
      </c>
      <c r="BK84" s="158">
        <f>BK85</f>
        <v>0</v>
      </c>
    </row>
    <row r="85" spans="2:63" s="12" customFormat="1" ht="25.9" customHeight="1">
      <c r="B85" s="159"/>
      <c r="C85" s="160"/>
      <c r="D85" s="161" t="s">
        <v>71</v>
      </c>
      <c r="E85" s="162" t="s">
        <v>140</v>
      </c>
      <c r="F85" s="162" t="s">
        <v>141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P86+P111+P118+P119</f>
        <v>0</v>
      </c>
      <c r="Q85" s="167"/>
      <c r="R85" s="168">
        <f>R86+R111+R118+R119</f>
        <v>0</v>
      </c>
      <c r="S85" s="167"/>
      <c r="T85" s="169">
        <f>T86+T111+T118+T119</f>
        <v>1797.596</v>
      </c>
      <c r="AR85" s="170" t="s">
        <v>80</v>
      </c>
      <c r="AT85" s="171" t="s">
        <v>71</v>
      </c>
      <c r="AU85" s="171" t="s">
        <v>72</v>
      </c>
      <c r="AY85" s="170" t="s">
        <v>142</v>
      </c>
      <c r="BK85" s="172">
        <f>BK86+BK111+BK118+BK119</f>
        <v>0</v>
      </c>
    </row>
    <row r="86" spans="2:63" s="12" customFormat="1" ht="22.9" customHeight="1">
      <c r="B86" s="159"/>
      <c r="C86" s="160"/>
      <c r="D86" s="161" t="s">
        <v>71</v>
      </c>
      <c r="E86" s="173" t="s">
        <v>80</v>
      </c>
      <c r="F86" s="173" t="s">
        <v>143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SUM(P87:P110)</f>
        <v>0</v>
      </c>
      <c r="Q86" s="167"/>
      <c r="R86" s="168">
        <f>SUM(R87:R110)</f>
        <v>0</v>
      </c>
      <c r="S86" s="167"/>
      <c r="T86" s="169">
        <f>SUM(T87:T110)</f>
        <v>627.596</v>
      </c>
      <c r="AR86" s="170" t="s">
        <v>80</v>
      </c>
      <c r="AT86" s="171" t="s">
        <v>71</v>
      </c>
      <c r="AU86" s="171" t="s">
        <v>80</v>
      </c>
      <c r="AY86" s="170" t="s">
        <v>142</v>
      </c>
      <c r="BK86" s="172">
        <f>SUM(BK87:BK110)</f>
        <v>0</v>
      </c>
    </row>
    <row r="87" spans="1:65" s="2" customFormat="1" ht="14.45" customHeight="1">
      <c r="A87" s="36"/>
      <c r="B87" s="37"/>
      <c r="C87" s="175" t="s">
        <v>80</v>
      </c>
      <c r="D87" s="175" t="s">
        <v>144</v>
      </c>
      <c r="E87" s="176" t="s">
        <v>974</v>
      </c>
      <c r="F87" s="177" t="s">
        <v>975</v>
      </c>
      <c r="G87" s="178" t="s">
        <v>204</v>
      </c>
      <c r="H87" s="179">
        <v>1287</v>
      </c>
      <c r="I87" s="180"/>
      <c r="J87" s="181">
        <f>ROUND(I87*H87,2)</f>
        <v>0</v>
      </c>
      <c r="K87" s="177" t="s">
        <v>148</v>
      </c>
      <c r="L87" s="41"/>
      <c r="M87" s="182" t="s">
        <v>19</v>
      </c>
      <c r="N87" s="183" t="s">
        <v>43</v>
      </c>
      <c r="O87" s="66"/>
      <c r="P87" s="184">
        <f>O87*H87</f>
        <v>0</v>
      </c>
      <c r="Q87" s="184">
        <v>0</v>
      </c>
      <c r="R87" s="184">
        <f>Q87*H87</f>
        <v>0</v>
      </c>
      <c r="S87" s="184">
        <v>0.408</v>
      </c>
      <c r="T87" s="185">
        <f>S87*H87</f>
        <v>525.096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149</v>
      </c>
      <c r="AT87" s="186" t="s">
        <v>144</v>
      </c>
      <c r="AU87" s="186" t="s">
        <v>82</v>
      </c>
      <c r="AY87" s="19" t="s">
        <v>142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80</v>
      </c>
      <c r="BK87" s="187">
        <f>ROUND(I87*H87,2)</f>
        <v>0</v>
      </c>
      <c r="BL87" s="19" t="s">
        <v>149</v>
      </c>
      <c r="BM87" s="186" t="s">
        <v>976</v>
      </c>
    </row>
    <row r="88" spans="1:47" s="2" customFormat="1" ht="29.25">
      <c r="A88" s="36"/>
      <c r="B88" s="37"/>
      <c r="C88" s="38"/>
      <c r="D88" s="188" t="s">
        <v>151</v>
      </c>
      <c r="E88" s="38"/>
      <c r="F88" s="189" t="s">
        <v>977</v>
      </c>
      <c r="G88" s="38"/>
      <c r="H88" s="38"/>
      <c r="I88" s="190"/>
      <c r="J88" s="38"/>
      <c r="K88" s="38"/>
      <c r="L88" s="41"/>
      <c r="M88" s="191"/>
      <c r="N88" s="192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151</v>
      </c>
      <c r="AU88" s="19" t="s">
        <v>82</v>
      </c>
    </row>
    <row r="89" spans="2:51" s="13" customFormat="1" ht="11.25">
      <c r="B89" s="193"/>
      <c r="C89" s="194"/>
      <c r="D89" s="188" t="s">
        <v>153</v>
      </c>
      <c r="E89" s="195" t="s">
        <v>19</v>
      </c>
      <c r="F89" s="196" t="s">
        <v>978</v>
      </c>
      <c r="G89" s="194"/>
      <c r="H89" s="195" t="s">
        <v>19</v>
      </c>
      <c r="I89" s="197"/>
      <c r="J89" s="194"/>
      <c r="K89" s="194"/>
      <c r="L89" s="198"/>
      <c r="M89" s="199"/>
      <c r="N89" s="200"/>
      <c r="O89" s="200"/>
      <c r="P89" s="200"/>
      <c r="Q89" s="200"/>
      <c r="R89" s="200"/>
      <c r="S89" s="200"/>
      <c r="T89" s="201"/>
      <c r="AT89" s="202" t="s">
        <v>153</v>
      </c>
      <c r="AU89" s="202" t="s">
        <v>82</v>
      </c>
      <c r="AV89" s="13" t="s">
        <v>80</v>
      </c>
      <c r="AW89" s="13" t="s">
        <v>33</v>
      </c>
      <c r="AX89" s="13" t="s">
        <v>72</v>
      </c>
      <c r="AY89" s="202" t="s">
        <v>142</v>
      </c>
    </row>
    <row r="90" spans="2:51" s="13" customFormat="1" ht="11.25">
      <c r="B90" s="193"/>
      <c r="C90" s="194"/>
      <c r="D90" s="188" t="s">
        <v>153</v>
      </c>
      <c r="E90" s="195" t="s">
        <v>19</v>
      </c>
      <c r="F90" s="196" t="s">
        <v>979</v>
      </c>
      <c r="G90" s="194"/>
      <c r="H90" s="195" t="s">
        <v>19</v>
      </c>
      <c r="I90" s="197"/>
      <c r="J90" s="194"/>
      <c r="K90" s="194"/>
      <c r="L90" s="198"/>
      <c r="M90" s="199"/>
      <c r="N90" s="200"/>
      <c r="O90" s="200"/>
      <c r="P90" s="200"/>
      <c r="Q90" s="200"/>
      <c r="R90" s="200"/>
      <c r="S90" s="200"/>
      <c r="T90" s="201"/>
      <c r="AT90" s="202" t="s">
        <v>153</v>
      </c>
      <c r="AU90" s="202" t="s">
        <v>82</v>
      </c>
      <c r="AV90" s="13" t="s">
        <v>80</v>
      </c>
      <c r="AW90" s="13" t="s">
        <v>33</v>
      </c>
      <c r="AX90" s="13" t="s">
        <v>72</v>
      </c>
      <c r="AY90" s="202" t="s">
        <v>142</v>
      </c>
    </row>
    <row r="91" spans="2:51" s="14" customFormat="1" ht="11.25">
      <c r="B91" s="203"/>
      <c r="C91" s="204"/>
      <c r="D91" s="188" t="s">
        <v>153</v>
      </c>
      <c r="E91" s="205" t="s">
        <v>19</v>
      </c>
      <c r="F91" s="206" t="s">
        <v>718</v>
      </c>
      <c r="G91" s="204"/>
      <c r="H91" s="207">
        <v>38</v>
      </c>
      <c r="I91" s="208"/>
      <c r="J91" s="204"/>
      <c r="K91" s="204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153</v>
      </c>
      <c r="AU91" s="213" t="s">
        <v>82</v>
      </c>
      <c r="AV91" s="14" t="s">
        <v>82</v>
      </c>
      <c r="AW91" s="14" t="s">
        <v>33</v>
      </c>
      <c r="AX91" s="14" t="s">
        <v>72</v>
      </c>
      <c r="AY91" s="213" t="s">
        <v>142</v>
      </c>
    </row>
    <row r="92" spans="2:51" s="13" customFormat="1" ht="11.25">
      <c r="B92" s="193"/>
      <c r="C92" s="194"/>
      <c r="D92" s="188" t="s">
        <v>153</v>
      </c>
      <c r="E92" s="195" t="s">
        <v>19</v>
      </c>
      <c r="F92" s="196" t="s">
        <v>980</v>
      </c>
      <c r="G92" s="194"/>
      <c r="H92" s="195" t="s">
        <v>19</v>
      </c>
      <c r="I92" s="197"/>
      <c r="J92" s="194"/>
      <c r="K92" s="194"/>
      <c r="L92" s="198"/>
      <c r="M92" s="199"/>
      <c r="N92" s="200"/>
      <c r="O92" s="200"/>
      <c r="P92" s="200"/>
      <c r="Q92" s="200"/>
      <c r="R92" s="200"/>
      <c r="S92" s="200"/>
      <c r="T92" s="201"/>
      <c r="AT92" s="202" t="s">
        <v>153</v>
      </c>
      <c r="AU92" s="202" t="s">
        <v>82</v>
      </c>
      <c r="AV92" s="13" t="s">
        <v>80</v>
      </c>
      <c r="AW92" s="13" t="s">
        <v>33</v>
      </c>
      <c r="AX92" s="13" t="s">
        <v>72</v>
      </c>
      <c r="AY92" s="202" t="s">
        <v>142</v>
      </c>
    </row>
    <row r="93" spans="2:51" s="14" customFormat="1" ht="11.25">
      <c r="B93" s="203"/>
      <c r="C93" s="204"/>
      <c r="D93" s="188" t="s">
        <v>153</v>
      </c>
      <c r="E93" s="205" t="s">
        <v>19</v>
      </c>
      <c r="F93" s="206" t="s">
        <v>981</v>
      </c>
      <c r="G93" s="204"/>
      <c r="H93" s="207">
        <v>401</v>
      </c>
      <c r="I93" s="208"/>
      <c r="J93" s="204"/>
      <c r="K93" s="204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153</v>
      </c>
      <c r="AU93" s="213" t="s">
        <v>82</v>
      </c>
      <c r="AV93" s="14" t="s">
        <v>82</v>
      </c>
      <c r="AW93" s="14" t="s">
        <v>33</v>
      </c>
      <c r="AX93" s="14" t="s">
        <v>72</v>
      </c>
      <c r="AY93" s="213" t="s">
        <v>142</v>
      </c>
    </row>
    <row r="94" spans="2:51" s="13" customFormat="1" ht="11.25">
      <c r="B94" s="193"/>
      <c r="C94" s="194"/>
      <c r="D94" s="188" t="s">
        <v>153</v>
      </c>
      <c r="E94" s="195" t="s">
        <v>19</v>
      </c>
      <c r="F94" s="196" t="s">
        <v>982</v>
      </c>
      <c r="G94" s="194"/>
      <c r="H94" s="195" t="s">
        <v>19</v>
      </c>
      <c r="I94" s="197"/>
      <c r="J94" s="194"/>
      <c r="K94" s="194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153</v>
      </c>
      <c r="AU94" s="202" t="s">
        <v>82</v>
      </c>
      <c r="AV94" s="13" t="s">
        <v>80</v>
      </c>
      <c r="AW94" s="13" t="s">
        <v>33</v>
      </c>
      <c r="AX94" s="13" t="s">
        <v>72</v>
      </c>
      <c r="AY94" s="202" t="s">
        <v>142</v>
      </c>
    </row>
    <row r="95" spans="2:51" s="14" customFormat="1" ht="11.25">
      <c r="B95" s="203"/>
      <c r="C95" s="204"/>
      <c r="D95" s="188" t="s">
        <v>153</v>
      </c>
      <c r="E95" s="205" t="s">
        <v>19</v>
      </c>
      <c r="F95" s="206" t="s">
        <v>983</v>
      </c>
      <c r="G95" s="204"/>
      <c r="H95" s="207">
        <v>215</v>
      </c>
      <c r="I95" s="208"/>
      <c r="J95" s="204"/>
      <c r="K95" s="204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153</v>
      </c>
      <c r="AU95" s="213" t="s">
        <v>82</v>
      </c>
      <c r="AV95" s="14" t="s">
        <v>82</v>
      </c>
      <c r="AW95" s="14" t="s">
        <v>33</v>
      </c>
      <c r="AX95" s="14" t="s">
        <v>72</v>
      </c>
      <c r="AY95" s="213" t="s">
        <v>142</v>
      </c>
    </row>
    <row r="96" spans="2:51" s="13" customFormat="1" ht="11.25">
      <c r="B96" s="193"/>
      <c r="C96" s="194"/>
      <c r="D96" s="188" t="s">
        <v>153</v>
      </c>
      <c r="E96" s="195" t="s">
        <v>19</v>
      </c>
      <c r="F96" s="196" t="s">
        <v>984</v>
      </c>
      <c r="G96" s="194"/>
      <c r="H96" s="195" t="s">
        <v>19</v>
      </c>
      <c r="I96" s="197"/>
      <c r="J96" s="194"/>
      <c r="K96" s="194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153</v>
      </c>
      <c r="AU96" s="202" t="s">
        <v>82</v>
      </c>
      <c r="AV96" s="13" t="s">
        <v>80</v>
      </c>
      <c r="AW96" s="13" t="s">
        <v>33</v>
      </c>
      <c r="AX96" s="13" t="s">
        <v>72</v>
      </c>
      <c r="AY96" s="202" t="s">
        <v>142</v>
      </c>
    </row>
    <row r="97" spans="2:51" s="14" customFormat="1" ht="11.25">
      <c r="B97" s="203"/>
      <c r="C97" s="204"/>
      <c r="D97" s="188" t="s">
        <v>153</v>
      </c>
      <c r="E97" s="205" t="s">
        <v>19</v>
      </c>
      <c r="F97" s="206" t="s">
        <v>985</v>
      </c>
      <c r="G97" s="204"/>
      <c r="H97" s="207">
        <v>53</v>
      </c>
      <c r="I97" s="208"/>
      <c r="J97" s="204"/>
      <c r="K97" s="204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153</v>
      </c>
      <c r="AU97" s="213" t="s">
        <v>82</v>
      </c>
      <c r="AV97" s="14" t="s">
        <v>82</v>
      </c>
      <c r="AW97" s="14" t="s">
        <v>33</v>
      </c>
      <c r="AX97" s="14" t="s">
        <v>72</v>
      </c>
      <c r="AY97" s="213" t="s">
        <v>142</v>
      </c>
    </row>
    <row r="98" spans="2:51" s="13" customFormat="1" ht="11.25">
      <c r="B98" s="193"/>
      <c r="C98" s="194"/>
      <c r="D98" s="188" t="s">
        <v>153</v>
      </c>
      <c r="E98" s="195" t="s">
        <v>19</v>
      </c>
      <c r="F98" s="196" t="s">
        <v>986</v>
      </c>
      <c r="G98" s="194"/>
      <c r="H98" s="195" t="s">
        <v>19</v>
      </c>
      <c r="I98" s="197"/>
      <c r="J98" s="194"/>
      <c r="K98" s="194"/>
      <c r="L98" s="198"/>
      <c r="M98" s="199"/>
      <c r="N98" s="200"/>
      <c r="O98" s="200"/>
      <c r="P98" s="200"/>
      <c r="Q98" s="200"/>
      <c r="R98" s="200"/>
      <c r="S98" s="200"/>
      <c r="T98" s="201"/>
      <c r="AT98" s="202" t="s">
        <v>153</v>
      </c>
      <c r="AU98" s="202" t="s">
        <v>82</v>
      </c>
      <c r="AV98" s="13" t="s">
        <v>80</v>
      </c>
      <c r="AW98" s="13" t="s">
        <v>33</v>
      </c>
      <c r="AX98" s="13" t="s">
        <v>72</v>
      </c>
      <c r="AY98" s="202" t="s">
        <v>142</v>
      </c>
    </row>
    <row r="99" spans="2:51" s="14" customFormat="1" ht="11.25">
      <c r="B99" s="203"/>
      <c r="C99" s="204"/>
      <c r="D99" s="188" t="s">
        <v>153</v>
      </c>
      <c r="E99" s="205" t="s">
        <v>19</v>
      </c>
      <c r="F99" s="206" t="s">
        <v>987</v>
      </c>
      <c r="G99" s="204"/>
      <c r="H99" s="207">
        <v>205</v>
      </c>
      <c r="I99" s="208"/>
      <c r="J99" s="204"/>
      <c r="K99" s="204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153</v>
      </c>
      <c r="AU99" s="213" t="s">
        <v>82</v>
      </c>
      <c r="AV99" s="14" t="s">
        <v>82</v>
      </c>
      <c r="AW99" s="14" t="s">
        <v>33</v>
      </c>
      <c r="AX99" s="14" t="s">
        <v>72</v>
      </c>
      <c r="AY99" s="213" t="s">
        <v>142</v>
      </c>
    </row>
    <row r="100" spans="2:51" s="13" customFormat="1" ht="11.25">
      <c r="B100" s="193"/>
      <c r="C100" s="194"/>
      <c r="D100" s="188" t="s">
        <v>153</v>
      </c>
      <c r="E100" s="195" t="s">
        <v>19</v>
      </c>
      <c r="F100" s="196" t="s">
        <v>988</v>
      </c>
      <c r="G100" s="194"/>
      <c r="H100" s="195" t="s">
        <v>19</v>
      </c>
      <c r="I100" s="197"/>
      <c r="J100" s="194"/>
      <c r="K100" s="194"/>
      <c r="L100" s="198"/>
      <c r="M100" s="199"/>
      <c r="N100" s="200"/>
      <c r="O100" s="200"/>
      <c r="P100" s="200"/>
      <c r="Q100" s="200"/>
      <c r="R100" s="200"/>
      <c r="S100" s="200"/>
      <c r="T100" s="201"/>
      <c r="AT100" s="202" t="s">
        <v>153</v>
      </c>
      <c r="AU100" s="202" t="s">
        <v>82</v>
      </c>
      <c r="AV100" s="13" t="s">
        <v>80</v>
      </c>
      <c r="AW100" s="13" t="s">
        <v>33</v>
      </c>
      <c r="AX100" s="13" t="s">
        <v>72</v>
      </c>
      <c r="AY100" s="202" t="s">
        <v>142</v>
      </c>
    </row>
    <row r="101" spans="2:51" s="14" customFormat="1" ht="11.25">
      <c r="B101" s="203"/>
      <c r="C101" s="204"/>
      <c r="D101" s="188" t="s">
        <v>153</v>
      </c>
      <c r="E101" s="205" t="s">
        <v>19</v>
      </c>
      <c r="F101" s="206" t="s">
        <v>989</v>
      </c>
      <c r="G101" s="204"/>
      <c r="H101" s="207">
        <v>375</v>
      </c>
      <c r="I101" s="208"/>
      <c r="J101" s="204"/>
      <c r="K101" s="204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153</v>
      </c>
      <c r="AU101" s="213" t="s">
        <v>82</v>
      </c>
      <c r="AV101" s="14" t="s">
        <v>82</v>
      </c>
      <c r="AW101" s="14" t="s">
        <v>33</v>
      </c>
      <c r="AX101" s="14" t="s">
        <v>72</v>
      </c>
      <c r="AY101" s="213" t="s">
        <v>142</v>
      </c>
    </row>
    <row r="102" spans="2:51" s="15" customFormat="1" ht="11.25">
      <c r="B102" s="214"/>
      <c r="C102" s="215"/>
      <c r="D102" s="188" t="s">
        <v>153</v>
      </c>
      <c r="E102" s="216" t="s">
        <v>19</v>
      </c>
      <c r="F102" s="217" t="s">
        <v>161</v>
      </c>
      <c r="G102" s="215"/>
      <c r="H102" s="218">
        <v>1287</v>
      </c>
      <c r="I102" s="219"/>
      <c r="J102" s="215"/>
      <c r="K102" s="215"/>
      <c r="L102" s="220"/>
      <c r="M102" s="221"/>
      <c r="N102" s="222"/>
      <c r="O102" s="222"/>
      <c r="P102" s="222"/>
      <c r="Q102" s="222"/>
      <c r="R102" s="222"/>
      <c r="S102" s="222"/>
      <c r="T102" s="223"/>
      <c r="AT102" s="224" t="s">
        <v>153</v>
      </c>
      <c r="AU102" s="224" t="s">
        <v>82</v>
      </c>
      <c r="AV102" s="15" t="s">
        <v>149</v>
      </c>
      <c r="AW102" s="15" t="s">
        <v>33</v>
      </c>
      <c r="AX102" s="15" t="s">
        <v>80</v>
      </c>
      <c r="AY102" s="224" t="s">
        <v>142</v>
      </c>
    </row>
    <row r="103" spans="1:65" s="2" customFormat="1" ht="14.45" customHeight="1">
      <c r="A103" s="36"/>
      <c r="B103" s="37"/>
      <c r="C103" s="175" t="s">
        <v>82</v>
      </c>
      <c r="D103" s="175" t="s">
        <v>144</v>
      </c>
      <c r="E103" s="176" t="s">
        <v>990</v>
      </c>
      <c r="F103" s="177" t="s">
        <v>991</v>
      </c>
      <c r="G103" s="178" t="s">
        <v>204</v>
      </c>
      <c r="H103" s="179">
        <v>164</v>
      </c>
      <c r="I103" s="180"/>
      <c r="J103" s="181">
        <f>ROUND(I103*H103,2)</f>
        <v>0</v>
      </c>
      <c r="K103" s="177" t="s">
        <v>148</v>
      </c>
      <c r="L103" s="41"/>
      <c r="M103" s="182" t="s">
        <v>19</v>
      </c>
      <c r="N103" s="183" t="s">
        <v>43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0.625</v>
      </c>
      <c r="T103" s="185">
        <f>S103*H103</f>
        <v>102.5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149</v>
      </c>
      <c r="AT103" s="186" t="s">
        <v>144</v>
      </c>
      <c r="AU103" s="186" t="s">
        <v>82</v>
      </c>
      <c r="AY103" s="19" t="s">
        <v>142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80</v>
      </c>
      <c r="BK103" s="187">
        <f>ROUND(I103*H103,2)</f>
        <v>0</v>
      </c>
      <c r="BL103" s="19" t="s">
        <v>149</v>
      </c>
      <c r="BM103" s="186" t="s">
        <v>992</v>
      </c>
    </row>
    <row r="104" spans="1:47" s="2" customFormat="1" ht="19.5">
      <c r="A104" s="36"/>
      <c r="B104" s="37"/>
      <c r="C104" s="38"/>
      <c r="D104" s="188" t="s">
        <v>151</v>
      </c>
      <c r="E104" s="38"/>
      <c r="F104" s="189" t="s">
        <v>993</v>
      </c>
      <c r="G104" s="38"/>
      <c r="H104" s="38"/>
      <c r="I104" s="190"/>
      <c r="J104" s="38"/>
      <c r="K104" s="38"/>
      <c r="L104" s="41"/>
      <c r="M104" s="191"/>
      <c r="N104" s="19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151</v>
      </c>
      <c r="AU104" s="19" t="s">
        <v>82</v>
      </c>
    </row>
    <row r="105" spans="2:51" s="13" customFormat="1" ht="11.25">
      <c r="B105" s="193"/>
      <c r="C105" s="194"/>
      <c r="D105" s="188" t="s">
        <v>153</v>
      </c>
      <c r="E105" s="195" t="s">
        <v>19</v>
      </c>
      <c r="F105" s="196" t="s">
        <v>994</v>
      </c>
      <c r="G105" s="194"/>
      <c r="H105" s="195" t="s">
        <v>19</v>
      </c>
      <c r="I105" s="197"/>
      <c r="J105" s="194"/>
      <c r="K105" s="194"/>
      <c r="L105" s="198"/>
      <c r="M105" s="199"/>
      <c r="N105" s="200"/>
      <c r="O105" s="200"/>
      <c r="P105" s="200"/>
      <c r="Q105" s="200"/>
      <c r="R105" s="200"/>
      <c r="S105" s="200"/>
      <c r="T105" s="201"/>
      <c r="AT105" s="202" t="s">
        <v>153</v>
      </c>
      <c r="AU105" s="202" t="s">
        <v>82</v>
      </c>
      <c r="AV105" s="13" t="s">
        <v>80</v>
      </c>
      <c r="AW105" s="13" t="s">
        <v>33</v>
      </c>
      <c r="AX105" s="13" t="s">
        <v>72</v>
      </c>
      <c r="AY105" s="202" t="s">
        <v>142</v>
      </c>
    </row>
    <row r="106" spans="2:51" s="13" customFormat="1" ht="11.25">
      <c r="B106" s="193"/>
      <c r="C106" s="194"/>
      <c r="D106" s="188" t="s">
        <v>153</v>
      </c>
      <c r="E106" s="195" t="s">
        <v>19</v>
      </c>
      <c r="F106" s="196" t="s">
        <v>995</v>
      </c>
      <c r="G106" s="194"/>
      <c r="H106" s="195" t="s">
        <v>19</v>
      </c>
      <c r="I106" s="197"/>
      <c r="J106" s="194"/>
      <c r="K106" s="194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153</v>
      </c>
      <c r="AU106" s="202" t="s">
        <v>82</v>
      </c>
      <c r="AV106" s="13" t="s">
        <v>80</v>
      </c>
      <c r="AW106" s="13" t="s">
        <v>33</v>
      </c>
      <c r="AX106" s="13" t="s">
        <v>72</v>
      </c>
      <c r="AY106" s="202" t="s">
        <v>142</v>
      </c>
    </row>
    <row r="107" spans="2:51" s="14" customFormat="1" ht="11.25">
      <c r="B107" s="203"/>
      <c r="C107" s="204"/>
      <c r="D107" s="188" t="s">
        <v>153</v>
      </c>
      <c r="E107" s="205" t="s">
        <v>19</v>
      </c>
      <c r="F107" s="206" t="s">
        <v>996</v>
      </c>
      <c r="G107" s="204"/>
      <c r="H107" s="207">
        <v>81</v>
      </c>
      <c r="I107" s="208"/>
      <c r="J107" s="204"/>
      <c r="K107" s="204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153</v>
      </c>
      <c r="AU107" s="213" t="s">
        <v>82</v>
      </c>
      <c r="AV107" s="14" t="s">
        <v>82</v>
      </c>
      <c r="AW107" s="14" t="s">
        <v>33</v>
      </c>
      <c r="AX107" s="14" t="s">
        <v>72</v>
      </c>
      <c r="AY107" s="213" t="s">
        <v>142</v>
      </c>
    </row>
    <row r="108" spans="2:51" s="13" customFormat="1" ht="11.25">
      <c r="B108" s="193"/>
      <c r="C108" s="194"/>
      <c r="D108" s="188" t="s">
        <v>153</v>
      </c>
      <c r="E108" s="195" t="s">
        <v>19</v>
      </c>
      <c r="F108" s="196" t="s">
        <v>997</v>
      </c>
      <c r="G108" s="194"/>
      <c r="H108" s="195" t="s">
        <v>19</v>
      </c>
      <c r="I108" s="197"/>
      <c r="J108" s="194"/>
      <c r="K108" s="194"/>
      <c r="L108" s="198"/>
      <c r="M108" s="199"/>
      <c r="N108" s="200"/>
      <c r="O108" s="200"/>
      <c r="P108" s="200"/>
      <c r="Q108" s="200"/>
      <c r="R108" s="200"/>
      <c r="S108" s="200"/>
      <c r="T108" s="201"/>
      <c r="AT108" s="202" t="s">
        <v>153</v>
      </c>
      <c r="AU108" s="202" t="s">
        <v>82</v>
      </c>
      <c r="AV108" s="13" t="s">
        <v>80</v>
      </c>
      <c r="AW108" s="13" t="s">
        <v>33</v>
      </c>
      <c r="AX108" s="13" t="s">
        <v>72</v>
      </c>
      <c r="AY108" s="202" t="s">
        <v>142</v>
      </c>
    </row>
    <row r="109" spans="2:51" s="14" customFormat="1" ht="11.25">
      <c r="B109" s="203"/>
      <c r="C109" s="204"/>
      <c r="D109" s="188" t="s">
        <v>153</v>
      </c>
      <c r="E109" s="205" t="s">
        <v>19</v>
      </c>
      <c r="F109" s="206" t="s">
        <v>998</v>
      </c>
      <c r="G109" s="204"/>
      <c r="H109" s="207">
        <v>83</v>
      </c>
      <c r="I109" s="208"/>
      <c r="J109" s="204"/>
      <c r="K109" s="204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153</v>
      </c>
      <c r="AU109" s="213" t="s">
        <v>82</v>
      </c>
      <c r="AV109" s="14" t="s">
        <v>82</v>
      </c>
      <c r="AW109" s="14" t="s">
        <v>33</v>
      </c>
      <c r="AX109" s="14" t="s">
        <v>72</v>
      </c>
      <c r="AY109" s="213" t="s">
        <v>142</v>
      </c>
    </row>
    <row r="110" spans="2:51" s="15" customFormat="1" ht="11.25">
      <c r="B110" s="214"/>
      <c r="C110" s="215"/>
      <c r="D110" s="188" t="s">
        <v>153</v>
      </c>
      <c r="E110" s="216" t="s">
        <v>19</v>
      </c>
      <c r="F110" s="217" t="s">
        <v>161</v>
      </c>
      <c r="G110" s="215"/>
      <c r="H110" s="218">
        <v>164</v>
      </c>
      <c r="I110" s="219"/>
      <c r="J110" s="215"/>
      <c r="K110" s="215"/>
      <c r="L110" s="220"/>
      <c r="M110" s="221"/>
      <c r="N110" s="222"/>
      <c r="O110" s="222"/>
      <c r="P110" s="222"/>
      <c r="Q110" s="222"/>
      <c r="R110" s="222"/>
      <c r="S110" s="222"/>
      <c r="T110" s="223"/>
      <c r="AT110" s="224" t="s">
        <v>153</v>
      </c>
      <c r="AU110" s="224" t="s">
        <v>82</v>
      </c>
      <c r="AV110" s="15" t="s">
        <v>149</v>
      </c>
      <c r="AW110" s="15" t="s">
        <v>33</v>
      </c>
      <c r="AX110" s="15" t="s">
        <v>80</v>
      </c>
      <c r="AY110" s="224" t="s">
        <v>142</v>
      </c>
    </row>
    <row r="111" spans="2:63" s="12" customFormat="1" ht="22.9" customHeight="1">
      <c r="B111" s="159"/>
      <c r="C111" s="160"/>
      <c r="D111" s="161" t="s">
        <v>71</v>
      </c>
      <c r="E111" s="173" t="s">
        <v>201</v>
      </c>
      <c r="F111" s="173" t="s">
        <v>999</v>
      </c>
      <c r="G111" s="160"/>
      <c r="H111" s="160"/>
      <c r="I111" s="163"/>
      <c r="J111" s="174">
        <f>BK111</f>
        <v>0</v>
      </c>
      <c r="K111" s="160"/>
      <c r="L111" s="165"/>
      <c r="M111" s="166"/>
      <c r="N111" s="167"/>
      <c r="O111" s="167"/>
      <c r="P111" s="168">
        <f>SUM(P112:P117)</f>
        <v>0</v>
      </c>
      <c r="Q111" s="167"/>
      <c r="R111" s="168">
        <f>SUM(R112:R117)</f>
        <v>0</v>
      </c>
      <c r="S111" s="167"/>
      <c r="T111" s="169">
        <f>SUM(T112:T117)</f>
        <v>0</v>
      </c>
      <c r="AR111" s="170" t="s">
        <v>80</v>
      </c>
      <c r="AT111" s="171" t="s">
        <v>71</v>
      </c>
      <c r="AU111" s="171" t="s">
        <v>80</v>
      </c>
      <c r="AY111" s="170" t="s">
        <v>142</v>
      </c>
      <c r="BK111" s="172">
        <f>SUM(BK112:BK117)</f>
        <v>0</v>
      </c>
    </row>
    <row r="112" spans="1:65" s="2" customFormat="1" ht="14.45" customHeight="1">
      <c r="A112" s="36"/>
      <c r="B112" s="37"/>
      <c r="C112" s="175" t="s">
        <v>170</v>
      </c>
      <c r="D112" s="175" t="s">
        <v>144</v>
      </c>
      <c r="E112" s="176" t="s">
        <v>1000</v>
      </c>
      <c r="F112" s="177" t="s">
        <v>1001</v>
      </c>
      <c r="G112" s="178" t="s">
        <v>204</v>
      </c>
      <c r="H112" s="179">
        <v>1451</v>
      </c>
      <c r="I112" s="180"/>
      <c r="J112" s="181">
        <f>ROUND(I112*H112,2)</f>
        <v>0</v>
      </c>
      <c r="K112" s="177" t="s">
        <v>148</v>
      </c>
      <c r="L112" s="41"/>
      <c r="M112" s="182" t="s">
        <v>19</v>
      </c>
      <c r="N112" s="183" t="s">
        <v>43</v>
      </c>
      <c r="O112" s="66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149</v>
      </c>
      <c r="AT112" s="186" t="s">
        <v>144</v>
      </c>
      <c r="AU112" s="186" t="s">
        <v>82</v>
      </c>
      <c r="AY112" s="19" t="s">
        <v>142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9" t="s">
        <v>80</v>
      </c>
      <c r="BK112" s="187">
        <f>ROUND(I112*H112,2)</f>
        <v>0</v>
      </c>
      <c r="BL112" s="19" t="s">
        <v>149</v>
      </c>
      <c r="BM112" s="186" t="s">
        <v>1002</v>
      </c>
    </row>
    <row r="113" spans="1:47" s="2" customFormat="1" ht="19.5">
      <c r="A113" s="36"/>
      <c r="B113" s="37"/>
      <c r="C113" s="38"/>
      <c r="D113" s="188" t="s">
        <v>151</v>
      </c>
      <c r="E113" s="38"/>
      <c r="F113" s="189" t="s">
        <v>1003</v>
      </c>
      <c r="G113" s="38"/>
      <c r="H113" s="38"/>
      <c r="I113" s="190"/>
      <c r="J113" s="38"/>
      <c r="K113" s="38"/>
      <c r="L113" s="41"/>
      <c r="M113" s="191"/>
      <c r="N113" s="19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151</v>
      </c>
      <c r="AU113" s="19" t="s">
        <v>82</v>
      </c>
    </row>
    <row r="114" spans="2:51" s="13" customFormat="1" ht="11.25">
      <c r="B114" s="193"/>
      <c r="C114" s="194"/>
      <c r="D114" s="188" t="s">
        <v>153</v>
      </c>
      <c r="E114" s="195" t="s">
        <v>19</v>
      </c>
      <c r="F114" s="196" t="s">
        <v>1004</v>
      </c>
      <c r="G114" s="194"/>
      <c r="H114" s="195" t="s">
        <v>19</v>
      </c>
      <c r="I114" s="197"/>
      <c r="J114" s="194"/>
      <c r="K114" s="194"/>
      <c r="L114" s="198"/>
      <c r="M114" s="199"/>
      <c r="N114" s="200"/>
      <c r="O114" s="200"/>
      <c r="P114" s="200"/>
      <c r="Q114" s="200"/>
      <c r="R114" s="200"/>
      <c r="S114" s="200"/>
      <c r="T114" s="201"/>
      <c r="AT114" s="202" t="s">
        <v>153</v>
      </c>
      <c r="AU114" s="202" t="s">
        <v>82</v>
      </c>
      <c r="AV114" s="13" t="s">
        <v>80</v>
      </c>
      <c r="AW114" s="13" t="s">
        <v>33</v>
      </c>
      <c r="AX114" s="13" t="s">
        <v>72</v>
      </c>
      <c r="AY114" s="202" t="s">
        <v>142</v>
      </c>
    </row>
    <row r="115" spans="2:51" s="14" customFormat="1" ht="11.25">
      <c r="B115" s="203"/>
      <c r="C115" s="204"/>
      <c r="D115" s="188" t="s">
        <v>153</v>
      </c>
      <c r="E115" s="205" t="s">
        <v>19</v>
      </c>
      <c r="F115" s="206" t="s">
        <v>1005</v>
      </c>
      <c r="G115" s="204"/>
      <c r="H115" s="207">
        <v>1287</v>
      </c>
      <c r="I115" s="208"/>
      <c r="J115" s="204"/>
      <c r="K115" s="204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153</v>
      </c>
      <c r="AU115" s="213" t="s">
        <v>82</v>
      </c>
      <c r="AV115" s="14" t="s">
        <v>82</v>
      </c>
      <c r="AW115" s="14" t="s">
        <v>33</v>
      </c>
      <c r="AX115" s="14" t="s">
        <v>72</v>
      </c>
      <c r="AY115" s="213" t="s">
        <v>142</v>
      </c>
    </row>
    <row r="116" spans="2:51" s="14" customFormat="1" ht="11.25">
      <c r="B116" s="203"/>
      <c r="C116" s="204"/>
      <c r="D116" s="188" t="s">
        <v>153</v>
      </c>
      <c r="E116" s="205" t="s">
        <v>19</v>
      </c>
      <c r="F116" s="206" t="s">
        <v>1006</v>
      </c>
      <c r="G116" s="204"/>
      <c r="H116" s="207">
        <v>164</v>
      </c>
      <c r="I116" s="208"/>
      <c r="J116" s="204"/>
      <c r="K116" s="204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153</v>
      </c>
      <c r="AU116" s="213" t="s">
        <v>82</v>
      </c>
      <c r="AV116" s="14" t="s">
        <v>82</v>
      </c>
      <c r="AW116" s="14" t="s">
        <v>33</v>
      </c>
      <c r="AX116" s="14" t="s">
        <v>72</v>
      </c>
      <c r="AY116" s="213" t="s">
        <v>142</v>
      </c>
    </row>
    <row r="117" spans="2:51" s="15" customFormat="1" ht="11.25">
      <c r="B117" s="214"/>
      <c r="C117" s="215"/>
      <c r="D117" s="188" t="s">
        <v>153</v>
      </c>
      <c r="E117" s="216" t="s">
        <v>19</v>
      </c>
      <c r="F117" s="217" t="s">
        <v>161</v>
      </c>
      <c r="G117" s="215"/>
      <c r="H117" s="218">
        <v>1451</v>
      </c>
      <c r="I117" s="219"/>
      <c r="J117" s="215"/>
      <c r="K117" s="215"/>
      <c r="L117" s="220"/>
      <c r="M117" s="221"/>
      <c r="N117" s="222"/>
      <c r="O117" s="222"/>
      <c r="P117" s="222"/>
      <c r="Q117" s="222"/>
      <c r="R117" s="222"/>
      <c r="S117" s="222"/>
      <c r="T117" s="223"/>
      <c r="AT117" s="224" t="s">
        <v>153</v>
      </c>
      <c r="AU117" s="224" t="s">
        <v>82</v>
      </c>
      <c r="AV117" s="15" t="s">
        <v>149</v>
      </c>
      <c r="AW117" s="15" t="s">
        <v>33</v>
      </c>
      <c r="AX117" s="15" t="s">
        <v>80</v>
      </c>
      <c r="AY117" s="224" t="s">
        <v>142</v>
      </c>
    </row>
    <row r="118" spans="2:63" s="12" customFormat="1" ht="22.9" customHeight="1">
      <c r="B118" s="159"/>
      <c r="C118" s="160"/>
      <c r="D118" s="161" t="s">
        <v>71</v>
      </c>
      <c r="E118" s="173" t="s">
        <v>199</v>
      </c>
      <c r="F118" s="173" t="s">
        <v>200</v>
      </c>
      <c r="G118" s="160"/>
      <c r="H118" s="160"/>
      <c r="I118" s="163"/>
      <c r="J118" s="174">
        <f>BK118</f>
        <v>0</v>
      </c>
      <c r="K118" s="160"/>
      <c r="L118" s="165"/>
      <c r="M118" s="166"/>
      <c r="N118" s="167"/>
      <c r="O118" s="167"/>
      <c r="P118" s="168">
        <v>0</v>
      </c>
      <c r="Q118" s="167"/>
      <c r="R118" s="168">
        <v>0</v>
      </c>
      <c r="S118" s="167"/>
      <c r="T118" s="169">
        <v>0</v>
      </c>
      <c r="AR118" s="170" t="s">
        <v>80</v>
      </c>
      <c r="AT118" s="171" t="s">
        <v>71</v>
      </c>
      <c r="AU118" s="171" t="s">
        <v>80</v>
      </c>
      <c r="AY118" s="170" t="s">
        <v>142</v>
      </c>
      <c r="BK118" s="172">
        <v>0</v>
      </c>
    </row>
    <row r="119" spans="2:63" s="12" customFormat="1" ht="22.9" customHeight="1">
      <c r="B119" s="159"/>
      <c r="C119" s="160"/>
      <c r="D119" s="161" t="s">
        <v>71</v>
      </c>
      <c r="E119" s="173" t="s">
        <v>327</v>
      </c>
      <c r="F119" s="173" t="s">
        <v>328</v>
      </c>
      <c r="G119" s="160"/>
      <c r="H119" s="160"/>
      <c r="I119" s="163"/>
      <c r="J119" s="174">
        <f>BK119</f>
        <v>0</v>
      </c>
      <c r="K119" s="160"/>
      <c r="L119" s="165"/>
      <c r="M119" s="166"/>
      <c r="N119" s="167"/>
      <c r="O119" s="167"/>
      <c r="P119" s="168">
        <f>SUM(P120:P143)</f>
        <v>0</v>
      </c>
      <c r="Q119" s="167"/>
      <c r="R119" s="168">
        <f>SUM(R120:R143)</f>
        <v>0</v>
      </c>
      <c r="S119" s="167"/>
      <c r="T119" s="169">
        <f>SUM(T120:T143)</f>
        <v>1170</v>
      </c>
      <c r="AR119" s="170" t="s">
        <v>80</v>
      </c>
      <c r="AT119" s="171" t="s">
        <v>71</v>
      </c>
      <c r="AU119" s="171" t="s">
        <v>80</v>
      </c>
      <c r="AY119" s="170" t="s">
        <v>142</v>
      </c>
      <c r="BK119" s="172">
        <f>SUM(BK120:BK143)</f>
        <v>0</v>
      </c>
    </row>
    <row r="120" spans="1:65" s="2" customFormat="1" ht="14.45" customHeight="1">
      <c r="A120" s="36"/>
      <c r="B120" s="37"/>
      <c r="C120" s="175" t="s">
        <v>149</v>
      </c>
      <c r="D120" s="175" t="s">
        <v>144</v>
      </c>
      <c r="E120" s="176" t="s">
        <v>334</v>
      </c>
      <c r="F120" s="177" t="s">
        <v>335</v>
      </c>
      <c r="G120" s="178" t="s">
        <v>258</v>
      </c>
      <c r="H120" s="179">
        <v>1170</v>
      </c>
      <c r="I120" s="180"/>
      <c r="J120" s="181">
        <f>ROUND(I120*H120,2)</f>
        <v>0</v>
      </c>
      <c r="K120" s="177" t="s">
        <v>148</v>
      </c>
      <c r="L120" s="41"/>
      <c r="M120" s="182" t="s">
        <v>19</v>
      </c>
      <c r="N120" s="183" t="s">
        <v>43</v>
      </c>
      <c r="O120" s="66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149</v>
      </c>
      <c r="AT120" s="186" t="s">
        <v>144</v>
      </c>
      <c r="AU120" s="186" t="s">
        <v>82</v>
      </c>
      <c r="AY120" s="19" t="s">
        <v>142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9" t="s">
        <v>80</v>
      </c>
      <c r="BK120" s="187">
        <f>ROUND(I120*H120,2)</f>
        <v>0</v>
      </c>
      <c r="BL120" s="19" t="s">
        <v>149</v>
      </c>
      <c r="BM120" s="186" t="s">
        <v>1007</v>
      </c>
    </row>
    <row r="121" spans="1:47" s="2" customFormat="1" ht="19.5">
      <c r="A121" s="36"/>
      <c r="B121" s="37"/>
      <c r="C121" s="38"/>
      <c r="D121" s="188" t="s">
        <v>151</v>
      </c>
      <c r="E121" s="38"/>
      <c r="F121" s="189" t="s">
        <v>337</v>
      </c>
      <c r="G121" s="38"/>
      <c r="H121" s="38"/>
      <c r="I121" s="190"/>
      <c r="J121" s="38"/>
      <c r="K121" s="38"/>
      <c r="L121" s="41"/>
      <c r="M121" s="191"/>
      <c r="N121" s="192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151</v>
      </c>
      <c r="AU121" s="19" t="s">
        <v>82</v>
      </c>
    </row>
    <row r="122" spans="2:51" s="13" customFormat="1" ht="11.25">
      <c r="B122" s="193"/>
      <c r="C122" s="194"/>
      <c r="D122" s="188" t="s">
        <v>153</v>
      </c>
      <c r="E122" s="195" t="s">
        <v>19</v>
      </c>
      <c r="F122" s="196" t="s">
        <v>1008</v>
      </c>
      <c r="G122" s="194"/>
      <c r="H122" s="195" t="s">
        <v>19</v>
      </c>
      <c r="I122" s="197"/>
      <c r="J122" s="194"/>
      <c r="K122" s="194"/>
      <c r="L122" s="198"/>
      <c r="M122" s="199"/>
      <c r="N122" s="200"/>
      <c r="O122" s="200"/>
      <c r="P122" s="200"/>
      <c r="Q122" s="200"/>
      <c r="R122" s="200"/>
      <c r="S122" s="200"/>
      <c r="T122" s="201"/>
      <c r="AT122" s="202" t="s">
        <v>153</v>
      </c>
      <c r="AU122" s="202" t="s">
        <v>82</v>
      </c>
      <c r="AV122" s="13" t="s">
        <v>80</v>
      </c>
      <c r="AW122" s="13" t="s">
        <v>33</v>
      </c>
      <c r="AX122" s="13" t="s">
        <v>72</v>
      </c>
      <c r="AY122" s="202" t="s">
        <v>142</v>
      </c>
    </row>
    <row r="123" spans="2:51" s="14" customFormat="1" ht="11.25">
      <c r="B123" s="203"/>
      <c r="C123" s="204"/>
      <c r="D123" s="188" t="s">
        <v>153</v>
      </c>
      <c r="E123" s="205" t="s">
        <v>19</v>
      </c>
      <c r="F123" s="206" t="s">
        <v>1009</v>
      </c>
      <c r="G123" s="204"/>
      <c r="H123" s="207">
        <v>1170</v>
      </c>
      <c r="I123" s="208"/>
      <c r="J123" s="204"/>
      <c r="K123" s="204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153</v>
      </c>
      <c r="AU123" s="213" t="s">
        <v>82</v>
      </c>
      <c r="AV123" s="14" t="s">
        <v>82</v>
      </c>
      <c r="AW123" s="14" t="s">
        <v>33</v>
      </c>
      <c r="AX123" s="14" t="s">
        <v>80</v>
      </c>
      <c r="AY123" s="213" t="s">
        <v>142</v>
      </c>
    </row>
    <row r="124" spans="1:65" s="2" customFormat="1" ht="14.45" customHeight="1">
      <c r="A124" s="36"/>
      <c r="B124" s="37"/>
      <c r="C124" s="175" t="s">
        <v>201</v>
      </c>
      <c r="D124" s="175" t="s">
        <v>144</v>
      </c>
      <c r="E124" s="176" t="s">
        <v>340</v>
      </c>
      <c r="F124" s="177" t="s">
        <v>341</v>
      </c>
      <c r="G124" s="178" t="s">
        <v>258</v>
      </c>
      <c r="H124" s="179">
        <v>102.5</v>
      </c>
      <c r="I124" s="180"/>
      <c r="J124" s="181">
        <f>ROUND(I124*H124,2)</f>
        <v>0</v>
      </c>
      <c r="K124" s="177" t="s">
        <v>148</v>
      </c>
      <c r="L124" s="41"/>
      <c r="M124" s="182" t="s">
        <v>19</v>
      </c>
      <c r="N124" s="183" t="s">
        <v>43</v>
      </c>
      <c r="O124" s="66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149</v>
      </c>
      <c r="AT124" s="186" t="s">
        <v>144</v>
      </c>
      <c r="AU124" s="186" t="s">
        <v>82</v>
      </c>
      <c r="AY124" s="19" t="s">
        <v>142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80</v>
      </c>
      <c r="BK124" s="187">
        <f>ROUND(I124*H124,2)</f>
        <v>0</v>
      </c>
      <c r="BL124" s="19" t="s">
        <v>149</v>
      </c>
      <c r="BM124" s="186" t="s">
        <v>1010</v>
      </c>
    </row>
    <row r="125" spans="1:47" s="2" customFormat="1" ht="11.25">
      <c r="A125" s="36"/>
      <c r="B125" s="37"/>
      <c r="C125" s="38"/>
      <c r="D125" s="188" t="s">
        <v>151</v>
      </c>
      <c r="E125" s="38"/>
      <c r="F125" s="189" t="s">
        <v>343</v>
      </c>
      <c r="G125" s="38"/>
      <c r="H125" s="38"/>
      <c r="I125" s="190"/>
      <c r="J125" s="38"/>
      <c r="K125" s="38"/>
      <c r="L125" s="41"/>
      <c r="M125" s="191"/>
      <c r="N125" s="192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151</v>
      </c>
      <c r="AU125" s="19" t="s">
        <v>82</v>
      </c>
    </row>
    <row r="126" spans="1:65" s="2" customFormat="1" ht="14.45" customHeight="1">
      <c r="A126" s="36"/>
      <c r="B126" s="37"/>
      <c r="C126" s="175" t="s">
        <v>209</v>
      </c>
      <c r="D126" s="175" t="s">
        <v>144</v>
      </c>
      <c r="E126" s="176" t="s">
        <v>346</v>
      </c>
      <c r="F126" s="177" t="s">
        <v>347</v>
      </c>
      <c r="G126" s="178" t="s">
        <v>258</v>
      </c>
      <c r="H126" s="179">
        <v>525.096</v>
      </c>
      <c r="I126" s="180"/>
      <c r="J126" s="181">
        <f>ROUND(I126*H126,2)</f>
        <v>0</v>
      </c>
      <c r="K126" s="177" t="s">
        <v>148</v>
      </c>
      <c r="L126" s="41"/>
      <c r="M126" s="182" t="s">
        <v>19</v>
      </c>
      <c r="N126" s="183" t="s">
        <v>43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149</v>
      </c>
      <c r="AT126" s="186" t="s">
        <v>144</v>
      </c>
      <c r="AU126" s="186" t="s">
        <v>82</v>
      </c>
      <c r="AY126" s="19" t="s">
        <v>142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80</v>
      </c>
      <c r="BK126" s="187">
        <f>ROUND(I126*H126,2)</f>
        <v>0</v>
      </c>
      <c r="BL126" s="19" t="s">
        <v>149</v>
      </c>
      <c r="BM126" s="186" t="s">
        <v>348</v>
      </c>
    </row>
    <row r="127" spans="1:47" s="2" customFormat="1" ht="11.25">
      <c r="A127" s="36"/>
      <c r="B127" s="37"/>
      <c r="C127" s="38"/>
      <c r="D127" s="188" t="s">
        <v>151</v>
      </c>
      <c r="E127" s="38"/>
      <c r="F127" s="189" t="s">
        <v>349</v>
      </c>
      <c r="G127" s="38"/>
      <c r="H127" s="38"/>
      <c r="I127" s="190"/>
      <c r="J127" s="38"/>
      <c r="K127" s="38"/>
      <c r="L127" s="41"/>
      <c r="M127" s="191"/>
      <c r="N127" s="192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151</v>
      </c>
      <c r="AU127" s="19" t="s">
        <v>82</v>
      </c>
    </row>
    <row r="128" spans="2:51" s="14" customFormat="1" ht="11.25">
      <c r="B128" s="203"/>
      <c r="C128" s="204"/>
      <c r="D128" s="188" t="s">
        <v>153</v>
      </c>
      <c r="E128" s="205" t="s">
        <v>19</v>
      </c>
      <c r="F128" s="206" t="s">
        <v>1011</v>
      </c>
      <c r="G128" s="204"/>
      <c r="H128" s="207">
        <v>525.096</v>
      </c>
      <c r="I128" s="208"/>
      <c r="J128" s="204"/>
      <c r="K128" s="204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153</v>
      </c>
      <c r="AU128" s="213" t="s">
        <v>82</v>
      </c>
      <c r="AV128" s="14" t="s">
        <v>82</v>
      </c>
      <c r="AW128" s="14" t="s">
        <v>33</v>
      </c>
      <c r="AX128" s="14" t="s">
        <v>80</v>
      </c>
      <c r="AY128" s="213" t="s">
        <v>142</v>
      </c>
    </row>
    <row r="129" spans="1:65" s="2" customFormat="1" ht="14.45" customHeight="1">
      <c r="A129" s="36"/>
      <c r="B129" s="37"/>
      <c r="C129" s="175" t="s">
        <v>216</v>
      </c>
      <c r="D129" s="175" t="s">
        <v>144</v>
      </c>
      <c r="E129" s="176" t="s">
        <v>352</v>
      </c>
      <c r="F129" s="177" t="s">
        <v>353</v>
      </c>
      <c r="G129" s="178" t="s">
        <v>258</v>
      </c>
      <c r="H129" s="179">
        <v>1797.596</v>
      </c>
      <c r="I129" s="180"/>
      <c r="J129" s="181">
        <f>ROUND(I129*H129,2)</f>
        <v>0</v>
      </c>
      <c r="K129" s="177" t="s">
        <v>148</v>
      </c>
      <c r="L129" s="41"/>
      <c r="M129" s="182" t="s">
        <v>19</v>
      </c>
      <c r="N129" s="183" t="s">
        <v>43</v>
      </c>
      <c r="O129" s="66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149</v>
      </c>
      <c r="AT129" s="186" t="s">
        <v>144</v>
      </c>
      <c r="AU129" s="186" t="s">
        <v>82</v>
      </c>
      <c r="AY129" s="19" t="s">
        <v>142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9" t="s">
        <v>80</v>
      </c>
      <c r="BK129" s="187">
        <f>ROUND(I129*H129,2)</f>
        <v>0</v>
      </c>
      <c r="BL129" s="19" t="s">
        <v>149</v>
      </c>
      <c r="BM129" s="186" t="s">
        <v>354</v>
      </c>
    </row>
    <row r="130" spans="1:47" s="2" customFormat="1" ht="11.25">
      <c r="A130" s="36"/>
      <c r="B130" s="37"/>
      <c r="C130" s="38"/>
      <c r="D130" s="188" t="s">
        <v>151</v>
      </c>
      <c r="E130" s="38"/>
      <c r="F130" s="189" t="s">
        <v>355</v>
      </c>
      <c r="G130" s="38"/>
      <c r="H130" s="38"/>
      <c r="I130" s="190"/>
      <c r="J130" s="38"/>
      <c r="K130" s="38"/>
      <c r="L130" s="41"/>
      <c r="M130" s="191"/>
      <c r="N130" s="192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151</v>
      </c>
      <c r="AU130" s="19" t="s">
        <v>82</v>
      </c>
    </row>
    <row r="131" spans="2:51" s="13" customFormat="1" ht="11.25">
      <c r="B131" s="193"/>
      <c r="C131" s="194"/>
      <c r="D131" s="188" t="s">
        <v>153</v>
      </c>
      <c r="E131" s="195" t="s">
        <v>19</v>
      </c>
      <c r="F131" s="196" t="s">
        <v>1012</v>
      </c>
      <c r="G131" s="194"/>
      <c r="H131" s="195" t="s">
        <v>19</v>
      </c>
      <c r="I131" s="197"/>
      <c r="J131" s="194"/>
      <c r="K131" s="194"/>
      <c r="L131" s="198"/>
      <c r="M131" s="199"/>
      <c r="N131" s="200"/>
      <c r="O131" s="200"/>
      <c r="P131" s="200"/>
      <c r="Q131" s="200"/>
      <c r="R131" s="200"/>
      <c r="S131" s="200"/>
      <c r="T131" s="201"/>
      <c r="AT131" s="202" t="s">
        <v>153</v>
      </c>
      <c r="AU131" s="202" t="s">
        <v>82</v>
      </c>
      <c r="AV131" s="13" t="s">
        <v>80</v>
      </c>
      <c r="AW131" s="13" t="s">
        <v>33</v>
      </c>
      <c r="AX131" s="13" t="s">
        <v>72</v>
      </c>
      <c r="AY131" s="202" t="s">
        <v>142</v>
      </c>
    </row>
    <row r="132" spans="2:51" s="14" customFormat="1" ht="11.25">
      <c r="B132" s="203"/>
      <c r="C132" s="204"/>
      <c r="D132" s="188" t="s">
        <v>153</v>
      </c>
      <c r="E132" s="205" t="s">
        <v>19</v>
      </c>
      <c r="F132" s="206" t="s">
        <v>1013</v>
      </c>
      <c r="G132" s="204"/>
      <c r="H132" s="207">
        <v>102.5</v>
      </c>
      <c r="I132" s="208"/>
      <c r="J132" s="204"/>
      <c r="K132" s="204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153</v>
      </c>
      <c r="AU132" s="213" t="s">
        <v>82</v>
      </c>
      <c r="AV132" s="14" t="s">
        <v>82</v>
      </c>
      <c r="AW132" s="14" t="s">
        <v>33</v>
      </c>
      <c r="AX132" s="14" t="s">
        <v>72</v>
      </c>
      <c r="AY132" s="213" t="s">
        <v>142</v>
      </c>
    </row>
    <row r="133" spans="2:51" s="14" customFormat="1" ht="11.25">
      <c r="B133" s="203"/>
      <c r="C133" s="204"/>
      <c r="D133" s="188" t="s">
        <v>153</v>
      </c>
      <c r="E133" s="205" t="s">
        <v>19</v>
      </c>
      <c r="F133" s="206" t="s">
        <v>1011</v>
      </c>
      <c r="G133" s="204"/>
      <c r="H133" s="207">
        <v>525.096</v>
      </c>
      <c r="I133" s="208"/>
      <c r="J133" s="204"/>
      <c r="K133" s="204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153</v>
      </c>
      <c r="AU133" s="213" t="s">
        <v>82</v>
      </c>
      <c r="AV133" s="14" t="s">
        <v>82</v>
      </c>
      <c r="AW133" s="14" t="s">
        <v>33</v>
      </c>
      <c r="AX133" s="14" t="s">
        <v>72</v>
      </c>
      <c r="AY133" s="213" t="s">
        <v>142</v>
      </c>
    </row>
    <row r="134" spans="2:51" s="16" customFormat="1" ht="11.25">
      <c r="B134" s="235"/>
      <c r="C134" s="236"/>
      <c r="D134" s="188" t="s">
        <v>153</v>
      </c>
      <c r="E134" s="237" t="s">
        <v>19</v>
      </c>
      <c r="F134" s="238" t="s">
        <v>958</v>
      </c>
      <c r="G134" s="236"/>
      <c r="H134" s="239">
        <v>627.596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AT134" s="245" t="s">
        <v>153</v>
      </c>
      <c r="AU134" s="245" t="s">
        <v>82</v>
      </c>
      <c r="AV134" s="16" t="s">
        <v>170</v>
      </c>
      <c r="AW134" s="16" t="s">
        <v>33</v>
      </c>
      <c r="AX134" s="16" t="s">
        <v>72</v>
      </c>
      <c r="AY134" s="245" t="s">
        <v>142</v>
      </c>
    </row>
    <row r="135" spans="2:51" s="13" customFormat="1" ht="11.25">
      <c r="B135" s="193"/>
      <c r="C135" s="194"/>
      <c r="D135" s="188" t="s">
        <v>153</v>
      </c>
      <c r="E135" s="195" t="s">
        <v>19</v>
      </c>
      <c r="F135" s="196" t="s">
        <v>1014</v>
      </c>
      <c r="G135" s="194"/>
      <c r="H135" s="195" t="s">
        <v>19</v>
      </c>
      <c r="I135" s="197"/>
      <c r="J135" s="194"/>
      <c r="K135" s="194"/>
      <c r="L135" s="198"/>
      <c r="M135" s="199"/>
      <c r="N135" s="200"/>
      <c r="O135" s="200"/>
      <c r="P135" s="200"/>
      <c r="Q135" s="200"/>
      <c r="R135" s="200"/>
      <c r="S135" s="200"/>
      <c r="T135" s="201"/>
      <c r="AT135" s="202" t="s">
        <v>153</v>
      </c>
      <c r="AU135" s="202" t="s">
        <v>82</v>
      </c>
      <c r="AV135" s="13" t="s">
        <v>80</v>
      </c>
      <c r="AW135" s="13" t="s">
        <v>33</v>
      </c>
      <c r="AX135" s="13" t="s">
        <v>72</v>
      </c>
      <c r="AY135" s="202" t="s">
        <v>142</v>
      </c>
    </row>
    <row r="136" spans="2:51" s="14" customFormat="1" ht="11.25">
      <c r="B136" s="203"/>
      <c r="C136" s="204"/>
      <c r="D136" s="188" t="s">
        <v>153</v>
      </c>
      <c r="E136" s="205" t="s">
        <v>19</v>
      </c>
      <c r="F136" s="206" t="s">
        <v>1009</v>
      </c>
      <c r="G136" s="204"/>
      <c r="H136" s="207">
        <v>1170</v>
      </c>
      <c r="I136" s="208"/>
      <c r="J136" s="204"/>
      <c r="K136" s="204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153</v>
      </c>
      <c r="AU136" s="213" t="s">
        <v>82</v>
      </c>
      <c r="AV136" s="14" t="s">
        <v>82</v>
      </c>
      <c r="AW136" s="14" t="s">
        <v>33</v>
      </c>
      <c r="AX136" s="14" t="s">
        <v>72</v>
      </c>
      <c r="AY136" s="213" t="s">
        <v>142</v>
      </c>
    </row>
    <row r="137" spans="2:51" s="16" customFormat="1" ht="11.25">
      <c r="B137" s="235"/>
      <c r="C137" s="236"/>
      <c r="D137" s="188" t="s">
        <v>153</v>
      </c>
      <c r="E137" s="237" t="s">
        <v>19</v>
      </c>
      <c r="F137" s="238" t="s">
        <v>958</v>
      </c>
      <c r="G137" s="236"/>
      <c r="H137" s="239">
        <v>1170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AT137" s="245" t="s">
        <v>153</v>
      </c>
      <c r="AU137" s="245" t="s">
        <v>82</v>
      </c>
      <c r="AV137" s="16" t="s">
        <v>170</v>
      </c>
      <c r="AW137" s="16" t="s">
        <v>33</v>
      </c>
      <c r="AX137" s="16" t="s">
        <v>72</v>
      </c>
      <c r="AY137" s="245" t="s">
        <v>142</v>
      </c>
    </row>
    <row r="138" spans="2:51" s="15" customFormat="1" ht="11.25">
      <c r="B138" s="214"/>
      <c r="C138" s="215"/>
      <c r="D138" s="188" t="s">
        <v>153</v>
      </c>
      <c r="E138" s="216" t="s">
        <v>19</v>
      </c>
      <c r="F138" s="217" t="s">
        <v>161</v>
      </c>
      <c r="G138" s="215"/>
      <c r="H138" s="218">
        <v>1797.596</v>
      </c>
      <c r="I138" s="219"/>
      <c r="J138" s="215"/>
      <c r="K138" s="215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153</v>
      </c>
      <c r="AU138" s="224" t="s">
        <v>82</v>
      </c>
      <c r="AV138" s="15" t="s">
        <v>149</v>
      </c>
      <c r="AW138" s="15" t="s">
        <v>33</v>
      </c>
      <c r="AX138" s="15" t="s">
        <v>80</v>
      </c>
      <c r="AY138" s="224" t="s">
        <v>142</v>
      </c>
    </row>
    <row r="139" spans="1:65" s="2" customFormat="1" ht="14.45" customHeight="1">
      <c r="A139" s="36"/>
      <c r="B139" s="37"/>
      <c r="C139" s="175" t="s">
        <v>225</v>
      </c>
      <c r="D139" s="175" t="s">
        <v>144</v>
      </c>
      <c r="E139" s="176" t="s">
        <v>1015</v>
      </c>
      <c r="F139" s="177" t="s">
        <v>1016</v>
      </c>
      <c r="G139" s="178" t="s">
        <v>147</v>
      </c>
      <c r="H139" s="179">
        <v>650</v>
      </c>
      <c r="I139" s="180"/>
      <c r="J139" s="181">
        <f>ROUND(I139*H139,2)</f>
        <v>0</v>
      </c>
      <c r="K139" s="177" t="s">
        <v>148</v>
      </c>
      <c r="L139" s="41"/>
      <c r="M139" s="182" t="s">
        <v>19</v>
      </c>
      <c r="N139" s="183" t="s">
        <v>43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1.8</v>
      </c>
      <c r="T139" s="185">
        <f>S139*H139</f>
        <v>1170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149</v>
      </c>
      <c r="AT139" s="186" t="s">
        <v>144</v>
      </c>
      <c r="AU139" s="186" t="s">
        <v>82</v>
      </c>
      <c r="AY139" s="19" t="s">
        <v>142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80</v>
      </c>
      <c r="BK139" s="187">
        <f>ROUND(I139*H139,2)</f>
        <v>0</v>
      </c>
      <c r="BL139" s="19" t="s">
        <v>149</v>
      </c>
      <c r="BM139" s="186" t="s">
        <v>1017</v>
      </c>
    </row>
    <row r="140" spans="1:47" s="2" customFormat="1" ht="19.5">
      <c r="A140" s="36"/>
      <c r="B140" s="37"/>
      <c r="C140" s="38"/>
      <c r="D140" s="188" t="s">
        <v>151</v>
      </c>
      <c r="E140" s="38"/>
      <c r="F140" s="189" t="s">
        <v>1018</v>
      </c>
      <c r="G140" s="38"/>
      <c r="H140" s="38"/>
      <c r="I140" s="190"/>
      <c r="J140" s="38"/>
      <c r="K140" s="38"/>
      <c r="L140" s="41"/>
      <c r="M140" s="191"/>
      <c r="N140" s="19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151</v>
      </c>
      <c r="AU140" s="19" t="s">
        <v>82</v>
      </c>
    </row>
    <row r="141" spans="2:51" s="13" customFormat="1" ht="11.25">
      <c r="B141" s="193"/>
      <c r="C141" s="194"/>
      <c r="D141" s="188" t="s">
        <v>153</v>
      </c>
      <c r="E141" s="195" t="s">
        <v>19</v>
      </c>
      <c r="F141" s="196" t="s">
        <v>1019</v>
      </c>
      <c r="G141" s="194"/>
      <c r="H141" s="195" t="s">
        <v>19</v>
      </c>
      <c r="I141" s="197"/>
      <c r="J141" s="194"/>
      <c r="K141" s="194"/>
      <c r="L141" s="198"/>
      <c r="M141" s="199"/>
      <c r="N141" s="200"/>
      <c r="O141" s="200"/>
      <c r="P141" s="200"/>
      <c r="Q141" s="200"/>
      <c r="R141" s="200"/>
      <c r="S141" s="200"/>
      <c r="T141" s="201"/>
      <c r="AT141" s="202" t="s">
        <v>153</v>
      </c>
      <c r="AU141" s="202" t="s">
        <v>82</v>
      </c>
      <c r="AV141" s="13" t="s">
        <v>80</v>
      </c>
      <c r="AW141" s="13" t="s">
        <v>33</v>
      </c>
      <c r="AX141" s="13" t="s">
        <v>72</v>
      </c>
      <c r="AY141" s="202" t="s">
        <v>142</v>
      </c>
    </row>
    <row r="142" spans="2:51" s="13" customFormat="1" ht="11.25">
      <c r="B142" s="193"/>
      <c r="C142" s="194"/>
      <c r="D142" s="188" t="s">
        <v>153</v>
      </c>
      <c r="E142" s="195" t="s">
        <v>19</v>
      </c>
      <c r="F142" s="196" t="s">
        <v>1020</v>
      </c>
      <c r="G142" s="194"/>
      <c r="H142" s="195" t="s">
        <v>19</v>
      </c>
      <c r="I142" s="197"/>
      <c r="J142" s="194"/>
      <c r="K142" s="194"/>
      <c r="L142" s="198"/>
      <c r="M142" s="199"/>
      <c r="N142" s="200"/>
      <c r="O142" s="200"/>
      <c r="P142" s="200"/>
      <c r="Q142" s="200"/>
      <c r="R142" s="200"/>
      <c r="S142" s="200"/>
      <c r="T142" s="201"/>
      <c r="AT142" s="202" t="s">
        <v>153</v>
      </c>
      <c r="AU142" s="202" t="s">
        <v>82</v>
      </c>
      <c r="AV142" s="13" t="s">
        <v>80</v>
      </c>
      <c r="AW142" s="13" t="s">
        <v>33</v>
      </c>
      <c r="AX142" s="13" t="s">
        <v>72</v>
      </c>
      <c r="AY142" s="202" t="s">
        <v>142</v>
      </c>
    </row>
    <row r="143" spans="2:51" s="14" customFormat="1" ht="11.25">
      <c r="B143" s="203"/>
      <c r="C143" s="204"/>
      <c r="D143" s="188" t="s">
        <v>153</v>
      </c>
      <c r="E143" s="205" t="s">
        <v>19</v>
      </c>
      <c r="F143" s="206" t="s">
        <v>224</v>
      </c>
      <c r="G143" s="204"/>
      <c r="H143" s="207">
        <v>650</v>
      </c>
      <c r="I143" s="208"/>
      <c r="J143" s="204"/>
      <c r="K143" s="204"/>
      <c r="L143" s="209"/>
      <c r="M143" s="225"/>
      <c r="N143" s="226"/>
      <c r="O143" s="226"/>
      <c r="P143" s="226"/>
      <c r="Q143" s="226"/>
      <c r="R143" s="226"/>
      <c r="S143" s="226"/>
      <c r="T143" s="227"/>
      <c r="AT143" s="213" t="s">
        <v>153</v>
      </c>
      <c r="AU143" s="213" t="s">
        <v>82</v>
      </c>
      <c r="AV143" s="14" t="s">
        <v>82</v>
      </c>
      <c r="AW143" s="14" t="s">
        <v>33</v>
      </c>
      <c r="AX143" s="14" t="s">
        <v>80</v>
      </c>
      <c r="AY143" s="213" t="s">
        <v>142</v>
      </c>
    </row>
    <row r="144" spans="1:31" s="2" customFormat="1" ht="6.95" customHeight="1">
      <c r="A144" s="36"/>
      <c r="B144" s="49"/>
      <c r="C144" s="50"/>
      <c r="D144" s="50"/>
      <c r="E144" s="50"/>
      <c r="F144" s="50"/>
      <c r="G144" s="50"/>
      <c r="H144" s="50"/>
      <c r="I144" s="50"/>
      <c r="J144" s="50"/>
      <c r="K144" s="50"/>
      <c r="L144" s="41"/>
      <c r="M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</sheetData>
  <sheetProtection algorithmName="SHA-512" hashValue="9hTfGUu7m8sCrmbO3kP1lUJ7HsHuYyjIVyGI6reRmdsfcPwNacA2KpbG0DErgG/vHEeGeMKt3zJalMWPXe6wvQ==" saltValue="CzNyZCEGM2DJ6ZvWjrCmfXrC425hE1AN9CAhkmFMwUV1tEIDC+q2ayl6WHaphQiUMfOwiUzdYccJlClAZwf1fg==" spinCount="100000" sheet="1" objects="1" scenarios="1" formatColumns="0" formatRows="0" autoFilter="0"/>
  <autoFilter ref="C83:K14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19" t="s">
        <v>112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113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67" t="str">
        <f>'Rekapitulace stavby'!K6</f>
        <v>Demolice stavebních objektů bývalého JZD Mouřínov</v>
      </c>
      <c r="F7" s="368"/>
      <c r="G7" s="368"/>
      <c r="H7" s="368"/>
      <c r="L7" s="22"/>
    </row>
    <row r="8" spans="1:31" s="2" customFormat="1" ht="12" customHeight="1">
      <c r="A8" s="36"/>
      <c r="B8" s="41"/>
      <c r="C8" s="36"/>
      <c r="D8" s="107" t="s">
        <v>114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69" t="s">
        <v>1021</v>
      </c>
      <c r="F9" s="370"/>
      <c r="G9" s="370"/>
      <c r="H9" s="37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27. 3. 2021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1" t="str">
        <f>'Rekapitulace stavby'!E14</f>
        <v>Vyplň údaj</v>
      </c>
      <c r="F18" s="372"/>
      <c r="G18" s="372"/>
      <c r="H18" s="372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3" t="s">
        <v>19</v>
      </c>
      <c r="F27" s="373"/>
      <c r="G27" s="373"/>
      <c r="H27" s="37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ROUND((SUM(BE83:BE106)),2)</f>
        <v>0</v>
      </c>
      <c r="G33" s="36"/>
      <c r="H33" s="36"/>
      <c r="I33" s="120">
        <v>0.21</v>
      </c>
      <c r="J33" s="119">
        <f>ROUND(((SUM(BE83:BE106))*I33),2)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ROUND((SUM(BF83:BF106)),2)</f>
        <v>0</v>
      </c>
      <c r="G34" s="36"/>
      <c r="H34" s="36"/>
      <c r="I34" s="120">
        <v>0.15</v>
      </c>
      <c r="J34" s="119">
        <f>ROUND(((SUM(BF83:BF106))*I34),2)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ROUND((SUM(BG83:BG106)),2)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ROUND((SUM(BH83:BH106)),2)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ROUND((SUM(BI83:BI106)),2)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4" t="str">
        <f>E7</f>
        <v>Demolice stavebních objektů bývalého JZD Mouřínov</v>
      </c>
      <c r="F48" s="375"/>
      <c r="G48" s="375"/>
      <c r="H48" s="37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114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1" t="str">
        <f>E9</f>
        <v>VON - Vedlejší a ostatní náklady</v>
      </c>
      <c r="F50" s="376"/>
      <c r="G50" s="376"/>
      <c r="H50" s="37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k.ú.Mouřínov, okres Vyškov</v>
      </c>
      <c r="G52" s="38"/>
      <c r="H52" s="38"/>
      <c r="I52" s="31" t="s">
        <v>23</v>
      </c>
      <c r="J52" s="61" t="str">
        <f>IF(J12="","",J12)</f>
        <v>27. 3. 2021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Obec Mouřínov</v>
      </c>
      <c r="G54" s="38"/>
      <c r="H54" s="38"/>
      <c r="I54" s="31" t="s">
        <v>31</v>
      </c>
      <c r="J54" s="34" t="str">
        <f>E21</f>
        <v>DEKONTA a.s. Dřetovice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117</v>
      </c>
      <c r="D57" s="133"/>
      <c r="E57" s="133"/>
      <c r="F57" s="133"/>
      <c r="G57" s="133"/>
      <c r="H57" s="133"/>
      <c r="I57" s="133"/>
      <c r="J57" s="134" t="s">
        <v>118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119</v>
      </c>
    </row>
    <row r="60" spans="2:12" s="9" customFormat="1" ht="24.95" customHeight="1">
      <c r="B60" s="136"/>
      <c r="C60" s="137"/>
      <c r="D60" s="138" t="s">
        <v>1022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1023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1024</v>
      </c>
      <c r="E62" s="145"/>
      <c r="F62" s="145"/>
      <c r="G62" s="145"/>
      <c r="H62" s="145"/>
      <c r="I62" s="145"/>
      <c r="J62" s="146">
        <f>J94</f>
        <v>0</v>
      </c>
      <c r="K62" s="143"/>
      <c r="L62" s="147"/>
    </row>
    <row r="63" spans="2:12" s="10" customFormat="1" ht="19.9" customHeight="1">
      <c r="B63" s="142"/>
      <c r="C63" s="143"/>
      <c r="D63" s="144" t="s">
        <v>1025</v>
      </c>
      <c r="E63" s="145"/>
      <c r="F63" s="145"/>
      <c r="G63" s="145"/>
      <c r="H63" s="145"/>
      <c r="I63" s="145"/>
      <c r="J63" s="146">
        <f>J101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127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74" t="str">
        <f>E7</f>
        <v>Demolice stavebních objektů bývalého JZD Mouřínov</v>
      </c>
      <c r="F73" s="375"/>
      <c r="G73" s="375"/>
      <c r="H73" s="375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114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31" t="str">
        <f>E9</f>
        <v>VON - Vedlejší a ostatní náklady</v>
      </c>
      <c r="F75" s="376"/>
      <c r="G75" s="376"/>
      <c r="H75" s="376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k.ú.Mouřínov, okres Vyškov</v>
      </c>
      <c r="G77" s="38"/>
      <c r="H77" s="38"/>
      <c r="I77" s="31" t="s">
        <v>23</v>
      </c>
      <c r="J77" s="61" t="str">
        <f>IF(J12="","",J12)</f>
        <v>27. 3. 2021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7" customHeight="1">
      <c r="A79" s="36"/>
      <c r="B79" s="37"/>
      <c r="C79" s="31" t="s">
        <v>25</v>
      </c>
      <c r="D79" s="38"/>
      <c r="E79" s="38"/>
      <c r="F79" s="29" t="str">
        <f>E15</f>
        <v>Obec Mouřínov</v>
      </c>
      <c r="G79" s="38"/>
      <c r="H79" s="38"/>
      <c r="I79" s="31" t="s">
        <v>31</v>
      </c>
      <c r="J79" s="34" t="str">
        <f>E21</f>
        <v>DEKONTA a.s. Dřetovice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29</v>
      </c>
      <c r="D80" s="38"/>
      <c r="E80" s="38"/>
      <c r="F80" s="29" t="str">
        <f>IF(E18="","",E18)</f>
        <v>Vyplň údaj</v>
      </c>
      <c r="G80" s="38"/>
      <c r="H80" s="38"/>
      <c r="I80" s="31" t="s">
        <v>34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128</v>
      </c>
      <c r="D82" s="151" t="s">
        <v>57</v>
      </c>
      <c r="E82" s="151" t="s">
        <v>53</v>
      </c>
      <c r="F82" s="151" t="s">
        <v>54</v>
      </c>
      <c r="G82" s="151" t="s">
        <v>129</v>
      </c>
      <c r="H82" s="151" t="s">
        <v>130</v>
      </c>
      <c r="I82" s="151" t="s">
        <v>131</v>
      </c>
      <c r="J82" s="151" t="s">
        <v>118</v>
      </c>
      <c r="K82" s="152" t="s">
        <v>132</v>
      </c>
      <c r="L82" s="153"/>
      <c r="M82" s="70" t="s">
        <v>19</v>
      </c>
      <c r="N82" s="71" t="s">
        <v>42</v>
      </c>
      <c r="O82" s="71" t="s">
        <v>133</v>
      </c>
      <c r="P82" s="71" t="s">
        <v>134</v>
      </c>
      <c r="Q82" s="71" t="s">
        <v>135</v>
      </c>
      <c r="R82" s="71" t="s">
        <v>136</v>
      </c>
      <c r="S82" s="71" t="s">
        <v>137</v>
      </c>
      <c r="T82" s="72" t="s">
        <v>138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139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0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71</v>
      </c>
      <c r="AU83" s="19" t="s">
        <v>119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71</v>
      </c>
      <c r="E84" s="162" t="s">
        <v>1026</v>
      </c>
      <c r="F84" s="162" t="s">
        <v>1027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P85+P94+P101</f>
        <v>0</v>
      </c>
      <c r="Q84" s="167"/>
      <c r="R84" s="168">
        <f>R85+R94+R101</f>
        <v>0</v>
      </c>
      <c r="S84" s="167"/>
      <c r="T84" s="169">
        <f>T85+T94+T101</f>
        <v>0</v>
      </c>
      <c r="AR84" s="170" t="s">
        <v>201</v>
      </c>
      <c r="AT84" s="171" t="s">
        <v>71</v>
      </c>
      <c r="AU84" s="171" t="s">
        <v>72</v>
      </c>
      <c r="AY84" s="170" t="s">
        <v>142</v>
      </c>
      <c r="BK84" s="172">
        <f>BK85+BK94+BK101</f>
        <v>0</v>
      </c>
    </row>
    <row r="85" spans="2:63" s="12" customFormat="1" ht="22.9" customHeight="1">
      <c r="B85" s="159"/>
      <c r="C85" s="160"/>
      <c r="D85" s="161" t="s">
        <v>71</v>
      </c>
      <c r="E85" s="173" t="s">
        <v>1028</v>
      </c>
      <c r="F85" s="173" t="s">
        <v>1029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SUM(P86:P93)</f>
        <v>0</v>
      </c>
      <c r="Q85" s="167"/>
      <c r="R85" s="168">
        <f>SUM(R86:R93)</f>
        <v>0</v>
      </c>
      <c r="S85" s="167"/>
      <c r="T85" s="169">
        <f>SUM(T86:T93)</f>
        <v>0</v>
      </c>
      <c r="AR85" s="170" t="s">
        <v>201</v>
      </c>
      <c r="AT85" s="171" t="s">
        <v>71</v>
      </c>
      <c r="AU85" s="171" t="s">
        <v>80</v>
      </c>
      <c r="AY85" s="170" t="s">
        <v>142</v>
      </c>
      <c r="BK85" s="172">
        <f>SUM(BK86:BK93)</f>
        <v>0</v>
      </c>
    </row>
    <row r="86" spans="1:65" s="2" customFormat="1" ht="14.45" customHeight="1">
      <c r="A86" s="36"/>
      <c r="B86" s="37"/>
      <c r="C86" s="175" t="s">
        <v>80</v>
      </c>
      <c r="D86" s="175" t="s">
        <v>144</v>
      </c>
      <c r="E86" s="176" t="s">
        <v>1030</v>
      </c>
      <c r="F86" s="177" t="s">
        <v>1029</v>
      </c>
      <c r="G86" s="178" t="s">
        <v>1031</v>
      </c>
      <c r="H86" s="179">
        <v>1</v>
      </c>
      <c r="I86" s="180"/>
      <c r="J86" s="181">
        <f>ROUND(I86*H86,2)</f>
        <v>0</v>
      </c>
      <c r="K86" s="177" t="s">
        <v>148</v>
      </c>
      <c r="L86" s="41"/>
      <c r="M86" s="182" t="s">
        <v>19</v>
      </c>
      <c r="N86" s="183" t="s">
        <v>43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1032</v>
      </c>
      <c r="AT86" s="186" t="s">
        <v>144</v>
      </c>
      <c r="AU86" s="186" t="s">
        <v>82</v>
      </c>
      <c r="AY86" s="19" t="s">
        <v>142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80</v>
      </c>
      <c r="BK86" s="187">
        <f>ROUND(I86*H86,2)</f>
        <v>0</v>
      </c>
      <c r="BL86" s="19" t="s">
        <v>1032</v>
      </c>
      <c r="BM86" s="186" t="s">
        <v>1033</v>
      </c>
    </row>
    <row r="87" spans="1:47" s="2" customFormat="1" ht="11.25">
      <c r="A87" s="36"/>
      <c r="B87" s="37"/>
      <c r="C87" s="38"/>
      <c r="D87" s="188" t="s">
        <v>151</v>
      </c>
      <c r="E87" s="38"/>
      <c r="F87" s="189" t="s">
        <v>1029</v>
      </c>
      <c r="G87" s="38"/>
      <c r="H87" s="38"/>
      <c r="I87" s="190"/>
      <c r="J87" s="38"/>
      <c r="K87" s="38"/>
      <c r="L87" s="41"/>
      <c r="M87" s="191"/>
      <c r="N87" s="192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151</v>
      </c>
      <c r="AU87" s="19" t="s">
        <v>82</v>
      </c>
    </row>
    <row r="88" spans="2:51" s="13" customFormat="1" ht="11.25">
      <c r="B88" s="193"/>
      <c r="C88" s="194"/>
      <c r="D88" s="188" t="s">
        <v>153</v>
      </c>
      <c r="E88" s="195" t="s">
        <v>19</v>
      </c>
      <c r="F88" s="196" t="s">
        <v>1034</v>
      </c>
      <c r="G88" s="194"/>
      <c r="H88" s="195" t="s">
        <v>19</v>
      </c>
      <c r="I88" s="197"/>
      <c r="J88" s="194"/>
      <c r="K88" s="194"/>
      <c r="L88" s="198"/>
      <c r="M88" s="199"/>
      <c r="N88" s="200"/>
      <c r="O88" s="200"/>
      <c r="P88" s="200"/>
      <c r="Q88" s="200"/>
      <c r="R88" s="200"/>
      <c r="S88" s="200"/>
      <c r="T88" s="201"/>
      <c r="AT88" s="202" t="s">
        <v>153</v>
      </c>
      <c r="AU88" s="202" t="s">
        <v>82</v>
      </c>
      <c r="AV88" s="13" t="s">
        <v>80</v>
      </c>
      <c r="AW88" s="13" t="s">
        <v>33</v>
      </c>
      <c r="AX88" s="13" t="s">
        <v>72</v>
      </c>
      <c r="AY88" s="202" t="s">
        <v>142</v>
      </c>
    </row>
    <row r="89" spans="2:51" s="13" customFormat="1" ht="11.25">
      <c r="B89" s="193"/>
      <c r="C89" s="194"/>
      <c r="D89" s="188" t="s">
        <v>153</v>
      </c>
      <c r="E89" s="195" t="s">
        <v>19</v>
      </c>
      <c r="F89" s="196" t="s">
        <v>1035</v>
      </c>
      <c r="G89" s="194"/>
      <c r="H89" s="195" t="s">
        <v>19</v>
      </c>
      <c r="I89" s="197"/>
      <c r="J89" s="194"/>
      <c r="K89" s="194"/>
      <c r="L89" s="198"/>
      <c r="M89" s="199"/>
      <c r="N89" s="200"/>
      <c r="O89" s="200"/>
      <c r="P89" s="200"/>
      <c r="Q89" s="200"/>
      <c r="R89" s="200"/>
      <c r="S89" s="200"/>
      <c r="T89" s="201"/>
      <c r="AT89" s="202" t="s">
        <v>153</v>
      </c>
      <c r="AU89" s="202" t="s">
        <v>82</v>
      </c>
      <c r="AV89" s="13" t="s">
        <v>80</v>
      </c>
      <c r="AW89" s="13" t="s">
        <v>33</v>
      </c>
      <c r="AX89" s="13" t="s">
        <v>72</v>
      </c>
      <c r="AY89" s="202" t="s">
        <v>142</v>
      </c>
    </row>
    <row r="90" spans="2:51" s="13" customFormat="1" ht="11.25">
      <c r="B90" s="193"/>
      <c r="C90" s="194"/>
      <c r="D90" s="188" t="s">
        <v>153</v>
      </c>
      <c r="E90" s="195" t="s">
        <v>19</v>
      </c>
      <c r="F90" s="196" t="s">
        <v>1036</v>
      </c>
      <c r="G90" s="194"/>
      <c r="H90" s="195" t="s">
        <v>19</v>
      </c>
      <c r="I90" s="197"/>
      <c r="J90" s="194"/>
      <c r="K90" s="194"/>
      <c r="L90" s="198"/>
      <c r="M90" s="199"/>
      <c r="N90" s="200"/>
      <c r="O90" s="200"/>
      <c r="P90" s="200"/>
      <c r="Q90" s="200"/>
      <c r="R90" s="200"/>
      <c r="S90" s="200"/>
      <c r="T90" s="201"/>
      <c r="AT90" s="202" t="s">
        <v>153</v>
      </c>
      <c r="AU90" s="202" t="s">
        <v>82</v>
      </c>
      <c r="AV90" s="13" t="s">
        <v>80</v>
      </c>
      <c r="AW90" s="13" t="s">
        <v>33</v>
      </c>
      <c r="AX90" s="13" t="s">
        <v>72</v>
      </c>
      <c r="AY90" s="202" t="s">
        <v>142</v>
      </c>
    </row>
    <row r="91" spans="2:51" s="14" customFormat="1" ht="11.25">
      <c r="B91" s="203"/>
      <c r="C91" s="204"/>
      <c r="D91" s="188" t="s">
        <v>153</v>
      </c>
      <c r="E91" s="205" t="s">
        <v>19</v>
      </c>
      <c r="F91" s="206" t="s">
        <v>80</v>
      </c>
      <c r="G91" s="204"/>
      <c r="H91" s="207">
        <v>1</v>
      </c>
      <c r="I91" s="208"/>
      <c r="J91" s="204"/>
      <c r="K91" s="204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153</v>
      </c>
      <c r="AU91" s="213" t="s">
        <v>82</v>
      </c>
      <c r="AV91" s="14" t="s">
        <v>82</v>
      </c>
      <c r="AW91" s="14" t="s">
        <v>33</v>
      </c>
      <c r="AX91" s="14" t="s">
        <v>80</v>
      </c>
      <c r="AY91" s="213" t="s">
        <v>142</v>
      </c>
    </row>
    <row r="92" spans="1:65" s="2" customFormat="1" ht="14.45" customHeight="1">
      <c r="A92" s="36"/>
      <c r="B92" s="37"/>
      <c r="C92" s="175" t="s">
        <v>82</v>
      </c>
      <c r="D92" s="175" t="s">
        <v>144</v>
      </c>
      <c r="E92" s="176" t="s">
        <v>1037</v>
      </c>
      <c r="F92" s="177" t="s">
        <v>1038</v>
      </c>
      <c r="G92" s="178" t="s">
        <v>1031</v>
      </c>
      <c r="H92" s="179">
        <v>1</v>
      </c>
      <c r="I92" s="180"/>
      <c r="J92" s="181">
        <f>ROUND(I92*H92,2)</f>
        <v>0</v>
      </c>
      <c r="K92" s="177" t="s">
        <v>19</v>
      </c>
      <c r="L92" s="41"/>
      <c r="M92" s="182" t="s">
        <v>19</v>
      </c>
      <c r="N92" s="183" t="s">
        <v>43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1032</v>
      </c>
      <c r="AT92" s="186" t="s">
        <v>144</v>
      </c>
      <c r="AU92" s="186" t="s">
        <v>82</v>
      </c>
      <c r="AY92" s="19" t="s">
        <v>142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80</v>
      </c>
      <c r="BK92" s="187">
        <f>ROUND(I92*H92,2)</f>
        <v>0</v>
      </c>
      <c r="BL92" s="19" t="s">
        <v>1032</v>
      </c>
      <c r="BM92" s="186" t="s">
        <v>1039</v>
      </c>
    </row>
    <row r="93" spans="1:47" s="2" customFormat="1" ht="11.25">
      <c r="A93" s="36"/>
      <c r="B93" s="37"/>
      <c r="C93" s="38"/>
      <c r="D93" s="188" t="s">
        <v>151</v>
      </c>
      <c r="E93" s="38"/>
      <c r="F93" s="189" t="s">
        <v>1038</v>
      </c>
      <c r="G93" s="38"/>
      <c r="H93" s="38"/>
      <c r="I93" s="190"/>
      <c r="J93" s="38"/>
      <c r="K93" s="38"/>
      <c r="L93" s="41"/>
      <c r="M93" s="191"/>
      <c r="N93" s="192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151</v>
      </c>
      <c r="AU93" s="19" t="s">
        <v>82</v>
      </c>
    </row>
    <row r="94" spans="2:63" s="12" customFormat="1" ht="22.9" customHeight="1">
      <c r="B94" s="159"/>
      <c r="C94" s="160"/>
      <c r="D94" s="161" t="s">
        <v>71</v>
      </c>
      <c r="E94" s="173" t="s">
        <v>1040</v>
      </c>
      <c r="F94" s="173" t="s">
        <v>1041</v>
      </c>
      <c r="G94" s="160"/>
      <c r="H94" s="160"/>
      <c r="I94" s="163"/>
      <c r="J94" s="174">
        <f>BK94</f>
        <v>0</v>
      </c>
      <c r="K94" s="160"/>
      <c r="L94" s="165"/>
      <c r="M94" s="166"/>
      <c r="N94" s="167"/>
      <c r="O94" s="167"/>
      <c r="P94" s="168">
        <f>SUM(P95:P100)</f>
        <v>0</v>
      </c>
      <c r="Q94" s="167"/>
      <c r="R94" s="168">
        <f>SUM(R95:R100)</f>
        <v>0</v>
      </c>
      <c r="S94" s="167"/>
      <c r="T94" s="169">
        <f>SUM(T95:T100)</f>
        <v>0</v>
      </c>
      <c r="AR94" s="170" t="s">
        <v>201</v>
      </c>
      <c r="AT94" s="171" t="s">
        <v>71</v>
      </c>
      <c r="AU94" s="171" t="s">
        <v>80</v>
      </c>
      <c r="AY94" s="170" t="s">
        <v>142</v>
      </c>
      <c r="BK94" s="172">
        <f>SUM(BK95:BK100)</f>
        <v>0</v>
      </c>
    </row>
    <row r="95" spans="1:65" s="2" customFormat="1" ht="14.45" customHeight="1">
      <c r="A95" s="36"/>
      <c r="B95" s="37"/>
      <c r="C95" s="175" t="s">
        <v>170</v>
      </c>
      <c r="D95" s="175" t="s">
        <v>144</v>
      </c>
      <c r="E95" s="176" t="s">
        <v>1042</v>
      </c>
      <c r="F95" s="177" t="s">
        <v>1043</v>
      </c>
      <c r="G95" s="178" t="s">
        <v>1031</v>
      </c>
      <c r="H95" s="179">
        <v>1</v>
      </c>
      <c r="I95" s="180"/>
      <c r="J95" s="181">
        <f>ROUND(I95*H95,2)</f>
        <v>0</v>
      </c>
      <c r="K95" s="177" t="s">
        <v>148</v>
      </c>
      <c r="L95" s="41"/>
      <c r="M95" s="182" t="s">
        <v>19</v>
      </c>
      <c r="N95" s="183" t="s">
        <v>43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1032</v>
      </c>
      <c r="AT95" s="186" t="s">
        <v>144</v>
      </c>
      <c r="AU95" s="186" t="s">
        <v>82</v>
      </c>
      <c r="AY95" s="19" t="s">
        <v>142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80</v>
      </c>
      <c r="BK95" s="187">
        <f>ROUND(I95*H95,2)</f>
        <v>0</v>
      </c>
      <c r="BL95" s="19" t="s">
        <v>1032</v>
      </c>
      <c r="BM95" s="186" t="s">
        <v>1044</v>
      </c>
    </row>
    <row r="96" spans="1:47" s="2" customFormat="1" ht="11.25">
      <c r="A96" s="36"/>
      <c r="B96" s="37"/>
      <c r="C96" s="38"/>
      <c r="D96" s="188" t="s">
        <v>151</v>
      </c>
      <c r="E96" s="38"/>
      <c r="F96" s="189" t="s">
        <v>1043</v>
      </c>
      <c r="G96" s="38"/>
      <c r="H96" s="38"/>
      <c r="I96" s="190"/>
      <c r="J96" s="38"/>
      <c r="K96" s="38"/>
      <c r="L96" s="41"/>
      <c r="M96" s="191"/>
      <c r="N96" s="192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151</v>
      </c>
      <c r="AU96" s="19" t="s">
        <v>82</v>
      </c>
    </row>
    <row r="97" spans="1:65" s="2" customFormat="1" ht="14.45" customHeight="1">
      <c r="A97" s="36"/>
      <c r="B97" s="37"/>
      <c r="C97" s="175" t="s">
        <v>149</v>
      </c>
      <c r="D97" s="175" t="s">
        <v>144</v>
      </c>
      <c r="E97" s="176" t="s">
        <v>1045</v>
      </c>
      <c r="F97" s="177" t="s">
        <v>1046</v>
      </c>
      <c r="G97" s="178" t="s">
        <v>1031</v>
      </c>
      <c r="H97" s="179">
        <v>1</v>
      </c>
      <c r="I97" s="180"/>
      <c r="J97" s="181">
        <f>ROUND(I97*H97,2)</f>
        <v>0</v>
      </c>
      <c r="K97" s="177" t="s">
        <v>148</v>
      </c>
      <c r="L97" s="41"/>
      <c r="M97" s="182" t="s">
        <v>19</v>
      </c>
      <c r="N97" s="183" t="s">
        <v>43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1032</v>
      </c>
      <c r="AT97" s="186" t="s">
        <v>144</v>
      </c>
      <c r="AU97" s="186" t="s">
        <v>82</v>
      </c>
      <c r="AY97" s="19" t="s">
        <v>142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80</v>
      </c>
      <c r="BK97" s="187">
        <f>ROUND(I97*H97,2)</f>
        <v>0</v>
      </c>
      <c r="BL97" s="19" t="s">
        <v>1032</v>
      </c>
      <c r="BM97" s="186" t="s">
        <v>1047</v>
      </c>
    </row>
    <row r="98" spans="1:47" s="2" customFormat="1" ht="11.25">
      <c r="A98" s="36"/>
      <c r="B98" s="37"/>
      <c r="C98" s="38"/>
      <c r="D98" s="188" t="s">
        <v>151</v>
      </c>
      <c r="E98" s="38"/>
      <c r="F98" s="189" t="s">
        <v>1046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151</v>
      </c>
      <c r="AU98" s="19" t="s">
        <v>82</v>
      </c>
    </row>
    <row r="99" spans="1:65" s="2" customFormat="1" ht="14.45" customHeight="1">
      <c r="A99" s="36"/>
      <c r="B99" s="37"/>
      <c r="C99" s="175" t="s">
        <v>201</v>
      </c>
      <c r="D99" s="175" t="s">
        <v>144</v>
      </c>
      <c r="E99" s="176" t="s">
        <v>1048</v>
      </c>
      <c r="F99" s="177" t="s">
        <v>1049</v>
      </c>
      <c r="G99" s="178" t="s">
        <v>1031</v>
      </c>
      <c r="H99" s="179">
        <v>1</v>
      </c>
      <c r="I99" s="180"/>
      <c r="J99" s="181">
        <f>ROUND(I99*H99,2)</f>
        <v>0</v>
      </c>
      <c r="K99" s="177" t="s">
        <v>148</v>
      </c>
      <c r="L99" s="41"/>
      <c r="M99" s="182" t="s">
        <v>19</v>
      </c>
      <c r="N99" s="183" t="s">
        <v>43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1032</v>
      </c>
      <c r="AT99" s="186" t="s">
        <v>144</v>
      </c>
      <c r="AU99" s="186" t="s">
        <v>82</v>
      </c>
      <c r="AY99" s="19" t="s">
        <v>142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80</v>
      </c>
      <c r="BK99" s="187">
        <f>ROUND(I99*H99,2)</f>
        <v>0</v>
      </c>
      <c r="BL99" s="19" t="s">
        <v>1032</v>
      </c>
      <c r="BM99" s="186" t="s">
        <v>1050</v>
      </c>
    </row>
    <row r="100" spans="1:47" s="2" customFormat="1" ht="11.25">
      <c r="A100" s="36"/>
      <c r="B100" s="37"/>
      <c r="C100" s="38"/>
      <c r="D100" s="188" t="s">
        <v>151</v>
      </c>
      <c r="E100" s="38"/>
      <c r="F100" s="189" t="s">
        <v>1049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151</v>
      </c>
      <c r="AU100" s="19" t="s">
        <v>82</v>
      </c>
    </row>
    <row r="101" spans="2:63" s="12" customFormat="1" ht="22.9" customHeight="1">
      <c r="B101" s="159"/>
      <c r="C101" s="160"/>
      <c r="D101" s="161" t="s">
        <v>71</v>
      </c>
      <c r="E101" s="173" t="s">
        <v>1051</v>
      </c>
      <c r="F101" s="173" t="s">
        <v>1052</v>
      </c>
      <c r="G101" s="160"/>
      <c r="H101" s="160"/>
      <c r="I101" s="163"/>
      <c r="J101" s="174">
        <f>BK101</f>
        <v>0</v>
      </c>
      <c r="K101" s="160"/>
      <c r="L101" s="165"/>
      <c r="M101" s="166"/>
      <c r="N101" s="167"/>
      <c r="O101" s="167"/>
      <c r="P101" s="168">
        <f>SUM(P102:P106)</f>
        <v>0</v>
      </c>
      <c r="Q101" s="167"/>
      <c r="R101" s="168">
        <f>SUM(R102:R106)</f>
        <v>0</v>
      </c>
      <c r="S101" s="167"/>
      <c r="T101" s="169">
        <f>SUM(T102:T106)</f>
        <v>0</v>
      </c>
      <c r="AR101" s="170" t="s">
        <v>201</v>
      </c>
      <c r="AT101" s="171" t="s">
        <v>71</v>
      </c>
      <c r="AU101" s="171" t="s">
        <v>80</v>
      </c>
      <c r="AY101" s="170" t="s">
        <v>142</v>
      </c>
      <c r="BK101" s="172">
        <f>SUM(BK102:BK106)</f>
        <v>0</v>
      </c>
    </row>
    <row r="102" spans="1:65" s="2" customFormat="1" ht="14.45" customHeight="1">
      <c r="A102" s="36"/>
      <c r="B102" s="37"/>
      <c r="C102" s="175" t="s">
        <v>209</v>
      </c>
      <c r="D102" s="175" t="s">
        <v>144</v>
      </c>
      <c r="E102" s="176" t="s">
        <v>1053</v>
      </c>
      <c r="F102" s="177" t="s">
        <v>1052</v>
      </c>
      <c r="G102" s="178" t="s">
        <v>1031</v>
      </c>
      <c r="H102" s="179">
        <v>1</v>
      </c>
      <c r="I102" s="180"/>
      <c r="J102" s="181">
        <f>ROUND(I102*H102,2)</f>
        <v>0</v>
      </c>
      <c r="K102" s="177" t="s">
        <v>148</v>
      </c>
      <c r="L102" s="41"/>
      <c r="M102" s="182" t="s">
        <v>19</v>
      </c>
      <c r="N102" s="183" t="s">
        <v>43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1032</v>
      </c>
      <c r="AT102" s="186" t="s">
        <v>144</v>
      </c>
      <c r="AU102" s="186" t="s">
        <v>82</v>
      </c>
      <c r="AY102" s="19" t="s">
        <v>142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80</v>
      </c>
      <c r="BK102" s="187">
        <f>ROUND(I102*H102,2)</f>
        <v>0</v>
      </c>
      <c r="BL102" s="19" t="s">
        <v>1032</v>
      </c>
      <c r="BM102" s="186" t="s">
        <v>1054</v>
      </c>
    </row>
    <row r="103" spans="1:47" s="2" customFormat="1" ht="11.25">
      <c r="A103" s="36"/>
      <c r="B103" s="37"/>
      <c r="C103" s="38"/>
      <c r="D103" s="188" t="s">
        <v>151</v>
      </c>
      <c r="E103" s="38"/>
      <c r="F103" s="189" t="s">
        <v>1052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151</v>
      </c>
      <c r="AU103" s="19" t="s">
        <v>82</v>
      </c>
    </row>
    <row r="104" spans="2:51" s="13" customFormat="1" ht="11.25">
      <c r="B104" s="193"/>
      <c r="C104" s="194"/>
      <c r="D104" s="188" t="s">
        <v>153</v>
      </c>
      <c r="E104" s="195" t="s">
        <v>19</v>
      </c>
      <c r="F104" s="196" t="s">
        <v>1055</v>
      </c>
      <c r="G104" s="194"/>
      <c r="H104" s="195" t="s">
        <v>19</v>
      </c>
      <c r="I104" s="197"/>
      <c r="J104" s="194"/>
      <c r="K104" s="194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153</v>
      </c>
      <c r="AU104" s="202" t="s">
        <v>82</v>
      </c>
      <c r="AV104" s="13" t="s">
        <v>80</v>
      </c>
      <c r="AW104" s="13" t="s">
        <v>33</v>
      </c>
      <c r="AX104" s="13" t="s">
        <v>72</v>
      </c>
      <c r="AY104" s="202" t="s">
        <v>142</v>
      </c>
    </row>
    <row r="105" spans="2:51" s="13" customFormat="1" ht="11.25">
      <c r="B105" s="193"/>
      <c r="C105" s="194"/>
      <c r="D105" s="188" t="s">
        <v>153</v>
      </c>
      <c r="E105" s="195" t="s">
        <v>19</v>
      </c>
      <c r="F105" s="196" t="s">
        <v>1056</v>
      </c>
      <c r="G105" s="194"/>
      <c r="H105" s="195" t="s">
        <v>19</v>
      </c>
      <c r="I105" s="197"/>
      <c r="J105" s="194"/>
      <c r="K105" s="194"/>
      <c r="L105" s="198"/>
      <c r="M105" s="199"/>
      <c r="N105" s="200"/>
      <c r="O105" s="200"/>
      <c r="P105" s="200"/>
      <c r="Q105" s="200"/>
      <c r="R105" s="200"/>
      <c r="S105" s="200"/>
      <c r="T105" s="201"/>
      <c r="AT105" s="202" t="s">
        <v>153</v>
      </c>
      <c r="AU105" s="202" t="s">
        <v>82</v>
      </c>
      <c r="AV105" s="13" t="s">
        <v>80</v>
      </c>
      <c r="AW105" s="13" t="s">
        <v>33</v>
      </c>
      <c r="AX105" s="13" t="s">
        <v>72</v>
      </c>
      <c r="AY105" s="202" t="s">
        <v>142</v>
      </c>
    </row>
    <row r="106" spans="2:51" s="14" customFormat="1" ht="11.25">
      <c r="B106" s="203"/>
      <c r="C106" s="204"/>
      <c r="D106" s="188" t="s">
        <v>153</v>
      </c>
      <c r="E106" s="205" t="s">
        <v>19</v>
      </c>
      <c r="F106" s="206" t="s">
        <v>80</v>
      </c>
      <c r="G106" s="204"/>
      <c r="H106" s="207">
        <v>1</v>
      </c>
      <c r="I106" s="208"/>
      <c r="J106" s="204"/>
      <c r="K106" s="204"/>
      <c r="L106" s="209"/>
      <c r="M106" s="225"/>
      <c r="N106" s="226"/>
      <c r="O106" s="226"/>
      <c r="P106" s="226"/>
      <c r="Q106" s="226"/>
      <c r="R106" s="226"/>
      <c r="S106" s="226"/>
      <c r="T106" s="227"/>
      <c r="AT106" s="213" t="s">
        <v>153</v>
      </c>
      <c r="AU106" s="213" t="s">
        <v>82</v>
      </c>
      <c r="AV106" s="14" t="s">
        <v>82</v>
      </c>
      <c r="AW106" s="14" t="s">
        <v>33</v>
      </c>
      <c r="AX106" s="14" t="s">
        <v>80</v>
      </c>
      <c r="AY106" s="213" t="s">
        <v>142</v>
      </c>
    </row>
    <row r="107" spans="1:31" s="2" customFormat="1" ht="6.95" customHeight="1">
      <c r="A107" s="36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1"/>
      <c r="M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</sheetData>
  <sheetProtection algorithmName="SHA-512" hashValue="8F23rfQ9qXklF2Er8WMBVSVz8tuEEF71AbK4RImLR1/ISPStwSWvQ5c8vONpPpo/uT+Z3CbqYc11Rwi0homywA==" saltValue="XZNdd4IzzsZ2RylkO18CTvOtFCjXqIhIgtX2LVz6oUlBuBW7I64Jyn1ASORT1JXaIx5FP5YXsFmR6qDEnE6tuA==" spinCount="100000" sheet="1" objects="1" scenarios="1" formatColumns="0" formatRows="0" autoFilter="0"/>
  <autoFilter ref="C82:K10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6" customWidth="1"/>
    <col min="2" max="2" width="1.7109375" style="246" customWidth="1"/>
    <col min="3" max="4" width="5.00390625" style="246" customWidth="1"/>
    <col min="5" max="5" width="11.7109375" style="246" customWidth="1"/>
    <col min="6" max="6" width="9.140625" style="246" customWidth="1"/>
    <col min="7" max="7" width="5.00390625" style="246" customWidth="1"/>
    <col min="8" max="8" width="77.8515625" style="246" customWidth="1"/>
    <col min="9" max="10" width="20.00390625" style="246" customWidth="1"/>
    <col min="11" max="11" width="1.7109375" style="246" customWidth="1"/>
  </cols>
  <sheetData>
    <row r="1" s="1" customFormat="1" ht="37.5" customHeight="1"/>
    <row r="2" spans="2:11" s="1" customFormat="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7" customFormat="1" ht="45" customHeight="1">
      <c r="B3" s="250"/>
      <c r="C3" s="378" t="s">
        <v>1057</v>
      </c>
      <c r="D3" s="378"/>
      <c r="E3" s="378"/>
      <c r="F3" s="378"/>
      <c r="G3" s="378"/>
      <c r="H3" s="378"/>
      <c r="I3" s="378"/>
      <c r="J3" s="378"/>
      <c r="K3" s="251"/>
    </row>
    <row r="4" spans="2:11" s="1" customFormat="1" ht="25.5" customHeight="1">
      <c r="B4" s="252"/>
      <c r="C4" s="383" t="s">
        <v>1058</v>
      </c>
      <c r="D4" s="383"/>
      <c r="E4" s="383"/>
      <c r="F4" s="383"/>
      <c r="G4" s="383"/>
      <c r="H4" s="383"/>
      <c r="I4" s="383"/>
      <c r="J4" s="383"/>
      <c r="K4" s="253"/>
    </row>
    <row r="5" spans="2:11" s="1" customFormat="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s="1" customFormat="1" ht="15" customHeight="1">
      <c r="B6" s="252"/>
      <c r="C6" s="382" t="s">
        <v>1059</v>
      </c>
      <c r="D6" s="382"/>
      <c r="E6" s="382"/>
      <c r="F6" s="382"/>
      <c r="G6" s="382"/>
      <c r="H6" s="382"/>
      <c r="I6" s="382"/>
      <c r="J6" s="382"/>
      <c r="K6" s="253"/>
    </row>
    <row r="7" spans="2:11" s="1" customFormat="1" ht="15" customHeight="1">
      <c r="B7" s="256"/>
      <c r="C7" s="382" t="s">
        <v>1060</v>
      </c>
      <c r="D7" s="382"/>
      <c r="E7" s="382"/>
      <c r="F7" s="382"/>
      <c r="G7" s="382"/>
      <c r="H7" s="382"/>
      <c r="I7" s="382"/>
      <c r="J7" s="382"/>
      <c r="K7" s="253"/>
    </row>
    <row r="8" spans="2:11" s="1" customFormat="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s="1" customFormat="1" ht="15" customHeight="1">
      <c r="B9" s="256"/>
      <c r="C9" s="382" t="s">
        <v>1061</v>
      </c>
      <c r="D9" s="382"/>
      <c r="E9" s="382"/>
      <c r="F9" s="382"/>
      <c r="G9" s="382"/>
      <c r="H9" s="382"/>
      <c r="I9" s="382"/>
      <c r="J9" s="382"/>
      <c r="K9" s="253"/>
    </row>
    <row r="10" spans="2:11" s="1" customFormat="1" ht="15" customHeight="1">
      <c r="B10" s="256"/>
      <c r="C10" s="255"/>
      <c r="D10" s="382" t="s">
        <v>1062</v>
      </c>
      <c r="E10" s="382"/>
      <c r="F10" s="382"/>
      <c r="G10" s="382"/>
      <c r="H10" s="382"/>
      <c r="I10" s="382"/>
      <c r="J10" s="382"/>
      <c r="K10" s="253"/>
    </row>
    <row r="11" spans="2:11" s="1" customFormat="1" ht="15" customHeight="1">
      <c r="B11" s="256"/>
      <c r="C11" s="257"/>
      <c r="D11" s="382" t="s">
        <v>1063</v>
      </c>
      <c r="E11" s="382"/>
      <c r="F11" s="382"/>
      <c r="G11" s="382"/>
      <c r="H11" s="382"/>
      <c r="I11" s="382"/>
      <c r="J11" s="382"/>
      <c r="K11" s="253"/>
    </row>
    <row r="12" spans="2:11" s="1" customFormat="1" ht="15" customHeight="1">
      <c r="B12" s="256"/>
      <c r="C12" s="257"/>
      <c r="D12" s="255"/>
      <c r="E12" s="255"/>
      <c r="F12" s="255"/>
      <c r="G12" s="255"/>
      <c r="H12" s="255"/>
      <c r="I12" s="255"/>
      <c r="J12" s="255"/>
      <c r="K12" s="253"/>
    </row>
    <row r="13" spans="2:11" s="1" customFormat="1" ht="15" customHeight="1">
      <c r="B13" s="256"/>
      <c r="C13" s="257"/>
      <c r="D13" s="258" t="s">
        <v>1064</v>
      </c>
      <c r="E13" s="255"/>
      <c r="F13" s="255"/>
      <c r="G13" s="255"/>
      <c r="H13" s="255"/>
      <c r="I13" s="255"/>
      <c r="J13" s="255"/>
      <c r="K13" s="253"/>
    </row>
    <row r="14" spans="2:11" s="1" customFormat="1" ht="12.75" customHeight="1">
      <c r="B14" s="256"/>
      <c r="C14" s="257"/>
      <c r="D14" s="257"/>
      <c r="E14" s="257"/>
      <c r="F14" s="257"/>
      <c r="G14" s="257"/>
      <c r="H14" s="257"/>
      <c r="I14" s="257"/>
      <c r="J14" s="257"/>
      <c r="K14" s="253"/>
    </row>
    <row r="15" spans="2:11" s="1" customFormat="1" ht="15" customHeight="1">
      <c r="B15" s="256"/>
      <c r="C15" s="257"/>
      <c r="D15" s="382" t="s">
        <v>1065</v>
      </c>
      <c r="E15" s="382"/>
      <c r="F15" s="382"/>
      <c r="G15" s="382"/>
      <c r="H15" s="382"/>
      <c r="I15" s="382"/>
      <c r="J15" s="382"/>
      <c r="K15" s="253"/>
    </row>
    <row r="16" spans="2:11" s="1" customFormat="1" ht="15" customHeight="1">
      <c r="B16" s="256"/>
      <c r="C16" s="257"/>
      <c r="D16" s="382" t="s">
        <v>1066</v>
      </c>
      <c r="E16" s="382"/>
      <c r="F16" s="382"/>
      <c r="G16" s="382"/>
      <c r="H16" s="382"/>
      <c r="I16" s="382"/>
      <c r="J16" s="382"/>
      <c r="K16" s="253"/>
    </row>
    <row r="17" spans="2:11" s="1" customFormat="1" ht="15" customHeight="1">
      <c r="B17" s="256"/>
      <c r="C17" s="257"/>
      <c r="D17" s="382" t="s">
        <v>1067</v>
      </c>
      <c r="E17" s="382"/>
      <c r="F17" s="382"/>
      <c r="G17" s="382"/>
      <c r="H17" s="382"/>
      <c r="I17" s="382"/>
      <c r="J17" s="382"/>
      <c r="K17" s="253"/>
    </row>
    <row r="18" spans="2:11" s="1" customFormat="1" ht="15" customHeight="1">
      <c r="B18" s="256"/>
      <c r="C18" s="257"/>
      <c r="D18" s="257"/>
      <c r="E18" s="259" t="s">
        <v>79</v>
      </c>
      <c r="F18" s="382" t="s">
        <v>1068</v>
      </c>
      <c r="G18" s="382"/>
      <c r="H18" s="382"/>
      <c r="I18" s="382"/>
      <c r="J18" s="382"/>
      <c r="K18" s="253"/>
    </row>
    <row r="19" spans="2:11" s="1" customFormat="1" ht="15" customHeight="1">
      <c r="B19" s="256"/>
      <c r="C19" s="257"/>
      <c r="D19" s="257"/>
      <c r="E19" s="259" t="s">
        <v>1069</v>
      </c>
      <c r="F19" s="382" t="s">
        <v>1070</v>
      </c>
      <c r="G19" s="382"/>
      <c r="H19" s="382"/>
      <c r="I19" s="382"/>
      <c r="J19" s="382"/>
      <c r="K19" s="253"/>
    </row>
    <row r="20" spans="2:11" s="1" customFormat="1" ht="15" customHeight="1">
      <c r="B20" s="256"/>
      <c r="C20" s="257"/>
      <c r="D20" s="257"/>
      <c r="E20" s="259" t="s">
        <v>1071</v>
      </c>
      <c r="F20" s="382" t="s">
        <v>1072</v>
      </c>
      <c r="G20" s="382"/>
      <c r="H20" s="382"/>
      <c r="I20" s="382"/>
      <c r="J20" s="382"/>
      <c r="K20" s="253"/>
    </row>
    <row r="21" spans="2:11" s="1" customFormat="1" ht="15" customHeight="1">
      <c r="B21" s="256"/>
      <c r="C21" s="257"/>
      <c r="D21" s="257"/>
      <c r="E21" s="259" t="s">
        <v>110</v>
      </c>
      <c r="F21" s="382" t="s">
        <v>111</v>
      </c>
      <c r="G21" s="382"/>
      <c r="H21" s="382"/>
      <c r="I21" s="382"/>
      <c r="J21" s="382"/>
      <c r="K21" s="253"/>
    </row>
    <row r="22" spans="2:11" s="1" customFormat="1" ht="15" customHeight="1">
      <c r="B22" s="256"/>
      <c r="C22" s="257"/>
      <c r="D22" s="257"/>
      <c r="E22" s="259" t="s">
        <v>1073</v>
      </c>
      <c r="F22" s="382" t="s">
        <v>1074</v>
      </c>
      <c r="G22" s="382"/>
      <c r="H22" s="382"/>
      <c r="I22" s="382"/>
      <c r="J22" s="382"/>
      <c r="K22" s="253"/>
    </row>
    <row r="23" spans="2:11" s="1" customFormat="1" ht="15" customHeight="1">
      <c r="B23" s="256"/>
      <c r="C23" s="257"/>
      <c r="D23" s="257"/>
      <c r="E23" s="259" t="s">
        <v>1075</v>
      </c>
      <c r="F23" s="382" t="s">
        <v>1076</v>
      </c>
      <c r="G23" s="382"/>
      <c r="H23" s="382"/>
      <c r="I23" s="382"/>
      <c r="J23" s="382"/>
      <c r="K23" s="253"/>
    </row>
    <row r="24" spans="2:11" s="1" customFormat="1" ht="12.75" customHeight="1">
      <c r="B24" s="256"/>
      <c r="C24" s="257"/>
      <c r="D24" s="257"/>
      <c r="E24" s="257"/>
      <c r="F24" s="257"/>
      <c r="G24" s="257"/>
      <c r="H24" s="257"/>
      <c r="I24" s="257"/>
      <c r="J24" s="257"/>
      <c r="K24" s="253"/>
    </row>
    <row r="25" spans="2:11" s="1" customFormat="1" ht="15" customHeight="1">
      <c r="B25" s="256"/>
      <c r="C25" s="382" t="s">
        <v>1077</v>
      </c>
      <c r="D25" s="382"/>
      <c r="E25" s="382"/>
      <c r="F25" s="382"/>
      <c r="G25" s="382"/>
      <c r="H25" s="382"/>
      <c r="I25" s="382"/>
      <c r="J25" s="382"/>
      <c r="K25" s="253"/>
    </row>
    <row r="26" spans="2:11" s="1" customFormat="1" ht="15" customHeight="1">
      <c r="B26" s="256"/>
      <c r="C26" s="382" t="s">
        <v>1078</v>
      </c>
      <c r="D26" s="382"/>
      <c r="E26" s="382"/>
      <c r="F26" s="382"/>
      <c r="G26" s="382"/>
      <c r="H26" s="382"/>
      <c r="I26" s="382"/>
      <c r="J26" s="382"/>
      <c r="K26" s="253"/>
    </row>
    <row r="27" spans="2:11" s="1" customFormat="1" ht="15" customHeight="1">
      <c r="B27" s="256"/>
      <c r="C27" s="255"/>
      <c r="D27" s="382" t="s">
        <v>1079</v>
      </c>
      <c r="E27" s="382"/>
      <c r="F27" s="382"/>
      <c r="G27" s="382"/>
      <c r="H27" s="382"/>
      <c r="I27" s="382"/>
      <c r="J27" s="382"/>
      <c r="K27" s="253"/>
    </row>
    <row r="28" spans="2:11" s="1" customFormat="1" ht="15" customHeight="1">
      <c r="B28" s="256"/>
      <c r="C28" s="257"/>
      <c r="D28" s="382" t="s">
        <v>1080</v>
      </c>
      <c r="E28" s="382"/>
      <c r="F28" s="382"/>
      <c r="G28" s="382"/>
      <c r="H28" s="382"/>
      <c r="I28" s="382"/>
      <c r="J28" s="382"/>
      <c r="K28" s="253"/>
    </row>
    <row r="29" spans="2:11" s="1" customFormat="1" ht="12.75" customHeight="1">
      <c r="B29" s="256"/>
      <c r="C29" s="257"/>
      <c r="D29" s="257"/>
      <c r="E29" s="257"/>
      <c r="F29" s="257"/>
      <c r="G29" s="257"/>
      <c r="H29" s="257"/>
      <c r="I29" s="257"/>
      <c r="J29" s="257"/>
      <c r="K29" s="253"/>
    </row>
    <row r="30" spans="2:11" s="1" customFormat="1" ht="15" customHeight="1">
      <c r="B30" s="256"/>
      <c r="C30" s="257"/>
      <c r="D30" s="382" t="s">
        <v>1081</v>
      </c>
      <c r="E30" s="382"/>
      <c r="F30" s="382"/>
      <c r="G30" s="382"/>
      <c r="H30" s="382"/>
      <c r="I30" s="382"/>
      <c r="J30" s="382"/>
      <c r="K30" s="253"/>
    </row>
    <row r="31" spans="2:11" s="1" customFormat="1" ht="15" customHeight="1">
      <c r="B31" s="256"/>
      <c r="C31" s="257"/>
      <c r="D31" s="382" t="s">
        <v>1082</v>
      </c>
      <c r="E31" s="382"/>
      <c r="F31" s="382"/>
      <c r="G31" s="382"/>
      <c r="H31" s="382"/>
      <c r="I31" s="382"/>
      <c r="J31" s="382"/>
      <c r="K31" s="253"/>
    </row>
    <row r="32" spans="2:11" s="1" customFormat="1" ht="12.75" customHeight="1">
      <c r="B32" s="256"/>
      <c r="C32" s="257"/>
      <c r="D32" s="257"/>
      <c r="E32" s="257"/>
      <c r="F32" s="257"/>
      <c r="G32" s="257"/>
      <c r="H32" s="257"/>
      <c r="I32" s="257"/>
      <c r="J32" s="257"/>
      <c r="K32" s="253"/>
    </row>
    <row r="33" spans="2:11" s="1" customFormat="1" ht="15" customHeight="1">
      <c r="B33" s="256"/>
      <c r="C33" s="257"/>
      <c r="D33" s="382" t="s">
        <v>1083</v>
      </c>
      <c r="E33" s="382"/>
      <c r="F33" s="382"/>
      <c r="G33" s="382"/>
      <c r="H33" s="382"/>
      <c r="I33" s="382"/>
      <c r="J33" s="382"/>
      <c r="K33" s="253"/>
    </row>
    <row r="34" spans="2:11" s="1" customFormat="1" ht="15" customHeight="1">
      <c r="B34" s="256"/>
      <c r="C34" s="257"/>
      <c r="D34" s="382" t="s">
        <v>1084</v>
      </c>
      <c r="E34" s="382"/>
      <c r="F34" s="382"/>
      <c r="G34" s="382"/>
      <c r="H34" s="382"/>
      <c r="I34" s="382"/>
      <c r="J34" s="382"/>
      <c r="K34" s="253"/>
    </row>
    <row r="35" spans="2:11" s="1" customFormat="1" ht="15" customHeight="1">
      <c r="B35" s="256"/>
      <c r="C35" s="257"/>
      <c r="D35" s="382" t="s">
        <v>1085</v>
      </c>
      <c r="E35" s="382"/>
      <c r="F35" s="382"/>
      <c r="G35" s="382"/>
      <c r="H35" s="382"/>
      <c r="I35" s="382"/>
      <c r="J35" s="382"/>
      <c r="K35" s="253"/>
    </row>
    <row r="36" spans="2:11" s="1" customFormat="1" ht="15" customHeight="1">
      <c r="B36" s="256"/>
      <c r="C36" s="257"/>
      <c r="D36" s="255"/>
      <c r="E36" s="258" t="s">
        <v>128</v>
      </c>
      <c r="F36" s="255"/>
      <c r="G36" s="382" t="s">
        <v>1086</v>
      </c>
      <c r="H36" s="382"/>
      <c r="I36" s="382"/>
      <c r="J36" s="382"/>
      <c r="K36" s="253"/>
    </row>
    <row r="37" spans="2:11" s="1" customFormat="1" ht="30.75" customHeight="1">
      <c r="B37" s="256"/>
      <c r="C37" s="257"/>
      <c r="D37" s="255"/>
      <c r="E37" s="258" t="s">
        <v>1087</v>
      </c>
      <c r="F37" s="255"/>
      <c r="G37" s="382" t="s">
        <v>1088</v>
      </c>
      <c r="H37" s="382"/>
      <c r="I37" s="382"/>
      <c r="J37" s="382"/>
      <c r="K37" s="253"/>
    </row>
    <row r="38" spans="2:11" s="1" customFormat="1" ht="15" customHeight="1">
      <c r="B38" s="256"/>
      <c r="C38" s="257"/>
      <c r="D38" s="255"/>
      <c r="E38" s="258" t="s">
        <v>53</v>
      </c>
      <c r="F38" s="255"/>
      <c r="G38" s="382" t="s">
        <v>1089</v>
      </c>
      <c r="H38" s="382"/>
      <c r="I38" s="382"/>
      <c r="J38" s="382"/>
      <c r="K38" s="253"/>
    </row>
    <row r="39" spans="2:11" s="1" customFormat="1" ht="15" customHeight="1">
      <c r="B39" s="256"/>
      <c r="C39" s="257"/>
      <c r="D39" s="255"/>
      <c r="E39" s="258" t="s">
        <v>54</v>
      </c>
      <c r="F39" s="255"/>
      <c r="G39" s="382" t="s">
        <v>1090</v>
      </c>
      <c r="H39" s="382"/>
      <c r="I39" s="382"/>
      <c r="J39" s="382"/>
      <c r="K39" s="253"/>
    </row>
    <row r="40" spans="2:11" s="1" customFormat="1" ht="15" customHeight="1">
      <c r="B40" s="256"/>
      <c r="C40" s="257"/>
      <c r="D40" s="255"/>
      <c r="E40" s="258" t="s">
        <v>129</v>
      </c>
      <c r="F40" s="255"/>
      <c r="G40" s="382" t="s">
        <v>1091</v>
      </c>
      <c r="H40" s="382"/>
      <c r="I40" s="382"/>
      <c r="J40" s="382"/>
      <c r="K40" s="253"/>
    </row>
    <row r="41" spans="2:11" s="1" customFormat="1" ht="15" customHeight="1">
      <c r="B41" s="256"/>
      <c r="C41" s="257"/>
      <c r="D41" s="255"/>
      <c r="E41" s="258" t="s">
        <v>130</v>
      </c>
      <c r="F41" s="255"/>
      <c r="G41" s="382" t="s">
        <v>1092</v>
      </c>
      <c r="H41" s="382"/>
      <c r="I41" s="382"/>
      <c r="J41" s="382"/>
      <c r="K41" s="253"/>
    </row>
    <row r="42" spans="2:11" s="1" customFormat="1" ht="15" customHeight="1">
      <c r="B42" s="256"/>
      <c r="C42" s="257"/>
      <c r="D42" s="255"/>
      <c r="E42" s="258" t="s">
        <v>1093</v>
      </c>
      <c r="F42" s="255"/>
      <c r="G42" s="382" t="s">
        <v>1094</v>
      </c>
      <c r="H42" s="382"/>
      <c r="I42" s="382"/>
      <c r="J42" s="382"/>
      <c r="K42" s="253"/>
    </row>
    <row r="43" spans="2:11" s="1" customFormat="1" ht="15" customHeight="1">
      <c r="B43" s="256"/>
      <c r="C43" s="257"/>
      <c r="D43" s="255"/>
      <c r="E43" s="258"/>
      <c r="F43" s="255"/>
      <c r="G43" s="382" t="s">
        <v>1095</v>
      </c>
      <c r="H43" s="382"/>
      <c r="I43" s="382"/>
      <c r="J43" s="382"/>
      <c r="K43" s="253"/>
    </row>
    <row r="44" spans="2:11" s="1" customFormat="1" ht="15" customHeight="1">
      <c r="B44" s="256"/>
      <c r="C44" s="257"/>
      <c r="D44" s="255"/>
      <c r="E44" s="258" t="s">
        <v>1096</v>
      </c>
      <c r="F44" s="255"/>
      <c r="G44" s="382" t="s">
        <v>1097</v>
      </c>
      <c r="H44" s="382"/>
      <c r="I44" s="382"/>
      <c r="J44" s="382"/>
      <c r="K44" s="253"/>
    </row>
    <row r="45" spans="2:11" s="1" customFormat="1" ht="15" customHeight="1">
      <c r="B45" s="256"/>
      <c r="C45" s="257"/>
      <c r="D45" s="255"/>
      <c r="E45" s="258" t="s">
        <v>132</v>
      </c>
      <c r="F45" s="255"/>
      <c r="G45" s="382" t="s">
        <v>1098</v>
      </c>
      <c r="H45" s="382"/>
      <c r="I45" s="382"/>
      <c r="J45" s="382"/>
      <c r="K45" s="253"/>
    </row>
    <row r="46" spans="2:11" s="1" customFormat="1" ht="12.75" customHeight="1">
      <c r="B46" s="256"/>
      <c r="C46" s="257"/>
      <c r="D46" s="255"/>
      <c r="E46" s="255"/>
      <c r="F46" s="255"/>
      <c r="G46" s="255"/>
      <c r="H46" s="255"/>
      <c r="I46" s="255"/>
      <c r="J46" s="255"/>
      <c r="K46" s="253"/>
    </row>
    <row r="47" spans="2:11" s="1" customFormat="1" ht="15" customHeight="1">
      <c r="B47" s="256"/>
      <c r="C47" s="257"/>
      <c r="D47" s="382" t="s">
        <v>1099</v>
      </c>
      <c r="E47" s="382"/>
      <c r="F47" s="382"/>
      <c r="G47" s="382"/>
      <c r="H47" s="382"/>
      <c r="I47" s="382"/>
      <c r="J47" s="382"/>
      <c r="K47" s="253"/>
    </row>
    <row r="48" spans="2:11" s="1" customFormat="1" ht="15" customHeight="1">
      <c r="B48" s="256"/>
      <c r="C48" s="257"/>
      <c r="D48" s="257"/>
      <c r="E48" s="382" t="s">
        <v>1100</v>
      </c>
      <c r="F48" s="382"/>
      <c r="G48" s="382"/>
      <c r="H48" s="382"/>
      <c r="I48" s="382"/>
      <c r="J48" s="382"/>
      <c r="K48" s="253"/>
    </row>
    <row r="49" spans="2:11" s="1" customFormat="1" ht="15" customHeight="1">
      <c r="B49" s="256"/>
      <c r="C49" s="257"/>
      <c r="D49" s="257"/>
      <c r="E49" s="382" t="s">
        <v>1101</v>
      </c>
      <c r="F49" s="382"/>
      <c r="G49" s="382"/>
      <c r="H49" s="382"/>
      <c r="I49" s="382"/>
      <c r="J49" s="382"/>
      <c r="K49" s="253"/>
    </row>
    <row r="50" spans="2:11" s="1" customFormat="1" ht="15" customHeight="1">
      <c r="B50" s="256"/>
      <c r="C50" s="257"/>
      <c r="D50" s="257"/>
      <c r="E50" s="382" t="s">
        <v>1102</v>
      </c>
      <c r="F50" s="382"/>
      <c r="G50" s="382"/>
      <c r="H50" s="382"/>
      <c r="I50" s="382"/>
      <c r="J50" s="382"/>
      <c r="K50" s="253"/>
    </row>
    <row r="51" spans="2:11" s="1" customFormat="1" ht="15" customHeight="1">
      <c r="B51" s="256"/>
      <c r="C51" s="257"/>
      <c r="D51" s="382" t="s">
        <v>1103</v>
      </c>
      <c r="E51" s="382"/>
      <c r="F51" s="382"/>
      <c r="G51" s="382"/>
      <c r="H51" s="382"/>
      <c r="I51" s="382"/>
      <c r="J51" s="382"/>
      <c r="K51" s="253"/>
    </row>
    <row r="52" spans="2:11" s="1" customFormat="1" ht="25.5" customHeight="1">
      <c r="B52" s="252"/>
      <c r="C52" s="383" t="s">
        <v>1104</v>
      </c>
      <c r="D52" s="383"/>
      <c r="E52" s="383"/>
      <c r="F52" s="383"/>
      <c r="G52" s="383"/>
      <c r="H52" s="383"/>
      <c r="I52" s="383"/>
      <c r="J52" s="383"/>
      <c r="K52" s="253"/>
    </row>
    <row r="53" spans="2:11" s="1" customFormat="1" ht="5.25" customHeight="1">
      <c r="B53" s="252"/>
      <c r="C53" s="254"/>
      <c r="D53" s="254"/>
      <c r="E53" s="254"/>
      <c r="F53" s="254"/>
      <c r="G53" s="254"/>
      <c r="H53" s="254"/>
      <c r="I53" s="254"/>
      <c r="J53" s="254"/>
      <c r="K53" s="253"/>
    </row>
    <row r="54" spans="2:11" s="1" customFormat="1" ht="15" customHeight="1">
      <c r="B54" s="252"/>
      <c r="C54" s="382" t="s">
        <v>1105</v>
      </c>
      <c r="D54" s="382"/>
      <c r="E54" s="382"/>
      <c r="F54" s="382"/>
      <c r="G54" s="382"/>
      <c r="H54" s="382"/>
      <c r="I54" s="382"/>
      <c r="J54" s="382"/>
      <c r="K54" s="253"/>
    </row>
    <row r="55" spans="2:11" s="1" customFormat="1" ht="15" customHeight="1">
      <c r="B55" s="252"/>
      <c r="C55" s="382" t="s">
        <v>1106</v>
      </c>
      <c r="D55" s="382"/>
      <c r="E55" s="382"/>
      <c r="F55" s="382"/>
      <c r="G55" s="382"/>
      <c r="H55" s="382"/>
      <c r="I55" s="382"/>
      <c r="J55" s="382"/>
      <c r="K55" s="253"/>
    </row>
    <row r="56" spans="2:11" s="1" customFormat="1" ht="12.75" customHeight="1">
      <c r="B56" s="252"/>
      <c r="C56" s="255"/>
      <c r="D56" s="255"/>
      <c r="E56" s="255"/>
      <c r="F56" s="255"/>
      <c r="G56" s="255"/>
      <c r="H56" s="255"/>
      <c r="I56" s="255"/>
      <c r="J56" s="255"/>
      <c r="K56" s="253"/>
    </row>
    <row r="57" spans="2:11" s="1" customFormat="1" ht="15" customHeight="1">
      <c r="B57" s="252"/>
      <c r="C57" s="382" t="s">
        <v>1107</v>
      </c>
      <c r="D57" s="382"/>
      <c r="E57" s="382"/>
      <c r="F57" s="382"/>
      <c r="G57" s="382"/>
      <c r="H57" s="382"/>
      <c r="I57" s="382"/>
      <c r="J57" s="382"/>
      <c r="K57" s="253"/>
    </row>
    <row r="58" spans="2:11" s="1" customFormat="1" ht="15" customHeight="1">
      <c r="B58" s="252"/>
      <c r="C58" s="257"/>
      <c r="D58" s="382" t="s">
        <v>1108</v>
      </c>
      <c r="E58" s="382"/>
      <c r="F58" s="382"/>
      <c r="G58" s="382"/>
      <c r="H58" s="382"/>
      <c r="I58" s="382"/>
      <c r="J58" s="382"/>
      <c r="K58" s="253"/>
    </row>
    <row r="59" spans="2:11" s="1" customFormat="1" ht="15" customHeight="1">
      <c r="B59" s="252"/>
      <c r="C59" s="257"/>
      <c r="D59" s="382" t="s">
        <v>1109</v>
      </c>
      <c r="E59" s="382"/>
      <c r="F59" s="382"/>
      <c r="G59" s="382"/>
      <c r="H59" s="382"/>
      <c r="I59" s="382"/>
      <c r="J59" s="382"/>
      <c r="K59" s="253"/>
    </row>
    <row r="60" spans="2:11" s="1" customFormat="1" ht="15" customHeight="1">
      <c r="B60" s="252"/>
      <c r="C60" s="257"/>
      <c r="D60" s="382" t="s">
        <v>1110</v>
      </c>
      <c r="E60" s="382"/>
      <c r="F60" s="382"/>
      <c r="G60" s="382"/>
      <c r="H60" s="382"/>
      <c r="I60" s="382"/>
      <c r="J60" s="382"/>
      <c r="K60" s="253"/>
    </row>
    <row r="61" spans="2:11" s="1" customFormat="1" ht="15" customHeight="1">
      <c r="B61" s="252"/>
      <c r="C61" s="257"/>
      <c r="D61" s="382" t="s">
        <v>1111</v>
      </c>
      <c r="E61" s="382"/>
      <c r="F61" s="382"/>
      <c r="G61" s="382"/>
      <c r="H61" s="382"/>
      <c r="I61" s="382"/>
      <c r="J61" s="382"/>
      <c r="K61" s="253"/>
    </row>
    <row r="62" spans="2:11" s="1" customFormat="1" ht="15" customHeight="1">
      <c r="B62" s="252"/>
      <c r="C62" s="257"/>
      <c r="D62" s="384" t="s">
        <v>1112</v>
      </c>
      <c r="E62" s="384"/>
      <c r="F62" s="384"/>
      <c r="G62" s="384"/>
      <c r="H62" s="384"/>
      <c r="I62" s="384"/>
      <c r="J62" s="384"/>
      <c r="K62" s="253"/>
    </row>
    <row r="63" spans="2:11" s="1" customFormat="1" ht="15" customHeight="1">
      <c r="B63" s="252"/>
      <c r="C63" s="257"/>
      <c r="D63" s="382" t="s">
        <v>1113</v>
      </c>
      <c r="E63" s="382"/>
      <c r="F63" s="382"/>
      <c r="G63" s="382"/>
      <c r="H63" s="382"/>
      <c r="I63" s="382"/>
      <c r="J63" s="382"/>
      <c r="K63" s="253"/>
    </row>
    <row r="64" spans="2:11" s="1" customFormat="1" ht="12.75" customHeight="1">
      <c r="B64" s="252"/>
      <c r="C64" s="257"/>
      <c r="D64" s="257"/>
      <c r="E64" s="260"/>
      <c r="F64" s="257"/>
      <c r="G64" s="257"/>
      <c r="H64" s="257"/>
      <c r="I64" s="257"/>
      <c r="J64" s="257"/>
      <c r="K64" s="253"/>
    </row>
    <row r="65" spans="2:11" s="1" customFormat="1" ht="15" customHeight="1">
      <c r="B65" s="252"/>
      <c r="C65" s="257"/>
      <c r="D65" s="382" t="s">
        <v>1114</v>
      </c>
      <c r="E65" s="382"/>
      <c r="F65" s="382"/>
      <c r="G65" s="382"/>
      <c r="H65" s="382"/>
      <c r="I65" s="382"/>
      <c r="J65" s="382"/>
      <c r="K65" s="253"/>
    </row>
    <row r="66" spans="2:11" s="1" customFormat="1" ht="15" customHeight="1">
      <c r="B66" s="252"/>
      <c r="C66" s="257"/>
      <c r="D66" s="384" t="s">
        <v>1115</v>
      </c>
      <c r="E66" s="384"/>
      <c r="F66" s="384"/>
      <c r="G66" s="384"/>
      <c r="H66" s="384"/>
      <c r="I66" s="384"/>
      <c r="J66" s="384"/>
      <c r="K66" s="253"/>
    </row>
    <row r="67" spans="2:11" s="1" customFormat="1" ht="15" customHeight="1">
      <c r="B67" s="252"/>
      <c r="C67" s="257"/>
      <c r="D67" s="382" t="s">
        <v>1116</v>
      </c>
      <c r="E67" s="382"/>
      <c r="F67" s="382"/>
      <c r="G67" s="382"/>
      <c r="H67" s="382"/>
      <c r="I67" s="382"/>
      <c r="J67" s="382"/>
      <c r="K67" s="253"/>
    </row>
    <row r="68" spans="2:11" s="1" customFormat="1" ht="15" customHeight="1">
      <c r="B68" s="252"/>
      <c r="C68" s="257"/>
      <c r="D68" s="382" t="s">
        <v>1117</v>
      </c>
      <c r="E68" s="382"/>
      <c r="F68" s="382"/>
      <c r="G68" s="382"/>
      <c r="H68" s="382"/>
      <c r="I68" s="382"/>
      <c r="J68" s="382"/>
      <c r="K68" s="253"/>
    </row>
    <row r="69" spans="2:11" s="1" customFormat="1" ht="15" customHeight="1">
      <c r="B69" s="252"/>
      <c r="C69" s="257"/>
      <c r="D69" s="382" t="s">
        <v>1118</v>
      </c>
      <c r="E69" s="382"/>
      <c r="F69" s="382"/>
      <c r="G69" s="382"/>
      <c r="H69" s="382"/>
      <c r="I69" s="382"/>
      <c r="J69" s="382"/>
      <c r="K69" s="253"/>
    </row>
    <row r="70" spans="2:11" s="1" customFormat="1" ht="15" customHeight="1">
      <c r="B70" s="252"/>
      <c r="C70" s="257"/>
      <c r="D70" s="382" t="s">
        <v>1119</v>
      </c>
      <c r="E70" s="382"/>
      <c r="F70" s="382"/>
      <c r="G70" s="382"/>
      <c r="H70" s="382"/>
      <c r="I70" s="382"/>
      <c r="J70" s="382"/>
      <c r="K70" s="253"/>
    </row>
    <row r="71" spans="2:11" s="1" customFormat="1" ht="12.75" customHeight="1">
      <c r="B71" s="261"/>
      <c r="C71" s="262"/>
      <c r="D71" s="262"/>
      <c r="E71" s="262"/>
      <c r="F71" s="262"/>
      <c r="G71" s="262"/>
      <c r="H71" s="262"/>
      <c r="I71" s="262"/>
      <c r="J71" s="262"/>
      <c r="K71" s="263"/>
    </row>
    <row r="72" spans="2:11" s="1" customFormat="1" ht="18.75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s="1" customFormat="1" ht="18.75" customHeight="1"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2:11" s="1" customFormat="1" ht="7.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2:11" s="1" customFormat="1" ht="45" customHeight="1">
      <c r="B75" s="269"/>
      <c r="C75" s="377" t="s">
        <v>1120</v>
      </c>
      <c r="D75" s="377"/>
      <c r="E75" s="377"/>
      <c r="F75" s="377"/>
      <c r="G75" s="377"/>
      <c r="H75" s="377"/>
      <c r="I75" s="377"/>
      <c r="J75" s="377"/>
      <c r="K75" s="270"/>
    </row>
    <row r="76" spans="2:11" s="1" customFormat="1" ht="17.25" customHeight="1">
      <c r="B76" s="269"/>
      <c r="C76" s="271" t="s">
        <v>1121</v>
      </c>
      <c r="D76" s="271"/>
      <c r="E76" s="271"/>
      <c r="F76" s="271" t="s">
        <v>1122</v>
      </c>
      <c r="G76" s="272"/>
      <c r="H76" s="271" t="s">
        <v>54</v>
      </c>
      <c r="I76" s="271" t="s">
        <v>57</v>
      </c>
      <c r="J76" s="271" t="s">
        <v>1123</v>
      </c>
      <c r="K76" s="270"/>
    </row>
    <row r="77" spans="2:11" s="1" customFormat="1" ht="17.25" customHeight="1">
      <c r="B77" s="269"/>
      <c r="C77" s="273" t="s">
        <v>1124</v>
      </c>
      <c r="D77" s="273"/>
      <c r="E77" s="273"/>
      <c r="F77" s="274" t="s">
        <v>1125</v>
      </c>
      <c r="G77" s="275"/>
      <c r="H77" s="273"/>
      <c r="I77" s="273"/>
      <c r="J77" s="273" t="s">
        <v>1126</v>
      </c>
      <c r="K77" s="270"/>
    </row>
    <row r="78" spans="2:11" s="1" customFormat="1" ht="5.25" customHeight="1">
      <c r="B78" s="269"/>
      <c r="C78" s="276"/>
      <c r="D78" s="276"/>
      <c r="E78" s="276"/>
      <c r="F78" s="276"/>
      <c r="G78" s="277"/>
      <c r="H78" s="276"/>
      <c r="I78" s="276"/>
      <c r="J78" s="276"/>
      <c r="K78" s="270"/>
    </row>
    <row r="79" spans="2:11" s="1" customFormat="1" ht="15" customHeight="1">
      <c r="B79" s="269"/>
      <c r="C79" s="258" t="s">
        <v>53</v>
      </c>
      <c r="D79" s="278"/>
      <c r="E79" s="278"/>
      <c r="F79" s="279" t="s">
        <v>1127</v>
      </c>
      <c r="G79" s="280"/>
      <c r="H79" s="258" t="s">
        <v>1128</v>
      </c>
      <c r="I79" s="258" t="s">
        <v>1129</v>
      </c>
      <c r="J79" s="258">
        <v>20</v>
      </c>
      <c r="K79" s="270"/>
    </row>
    <row r="80" spans="2:11" s="1" customFormat="1" ht="15" customHeight="1">
      <c r="B80" s="269"/>
      <c r="C80" s="258" t="s">
        <v>1130</v>
      </c>
      <c r="D80" s="258"/>
      <c r="E80" s="258"/>
      <c r="F80" s="279" t="s">
        <v>1127</v>
      </c>
      <c r="G80" s="280"/>
      <c r="H80" s="258" t="s">
        <v>1131</v>
      </c>
      <c r="I80" s="258" t="s">
        <v>1129</v>
      </c>
      <c r="J80" s="258">
        <v>120</v>
      </c>
      <c r="K80" s="270"/>
    </row>
    <row r="81" spans="2:11" s="1" customFormat="1" ht="15" customHeight="1">
      <c r="B81" s="281"/>
      <c r="C81" s="258" t="s">
        <v>1132</v>
      </c>
      <c r="D81" s="258"/>
      <c r="E81" s="258"/>
      <c r="F81" s="279" t="s">
        <v>1133</v>
      </c>
      <c r="G81" s="280"/>
      <c r="H81" s="258" t="s">
        <v>1134</v>
      </c>
      <c r="I81" s="258" t="s">
        <v>1129</v>
      </c>
      <c r="J81" s="258">
        <v>50</v>
      </c>
      <c r="K81" s="270"/>
    </row>
    <row r="82" spans="2:11" s="1" customFormat="1" ht="15" customHeight="1">
      <c r="B82" s="281"/>
      <c r="C82" s="258" t="s">
        <v>1135</v>
      </c>
      <c r="D82" s="258"/>
      <c r="E82" s="258"/>
      <c r="F82" s="279" t="s">
        <v>1127</v>
      </c>
      <c r="G82" s="280"/>
      <c r="H82" s="258" t="s">
        <v>1136</v>
      </c>
      <c r="I82" s="258" t="s">
        <v>1137</v>
      </c>
      <c r="J82" s="258"/>
      <c r="K82" s="270"/>
    </row>
    <row r="83" spans="2:11" s="1" customFormat="1" ht="15" customHeight="1">
      <c r="B83" s="281"/>
      <c r="C83" s="282" t="s">
        <v>1138</v>
      </c>
      <c r="D83" s="282"/>
      <c r="E83" s="282"/>
      <c r="F83" s="283" t="s">
        <v>1133</v>
      </c>
      <c r="G83" s="282"/>
      <c r="H83" s="282" t="s">
        <v>1139</v>
      </c>
      <c r="I83" s="282" t="s">
        <v>1129</v>
      </c>
      <c r="J83" s="282">
        <v>15</v>
      </c>
      <c r="K83" s="270"/>
    </row>
    <row r="84" spans="2:11" s="1" customFormat="1" ht="15" customHeight="1">
      <c r="B84" s="281"/>
      <c r="C84" s="282" t="s">
        <v>1140</v>
      </c>
      <c r="D84" s="282"/>
      <c r="E84" s="282"/>
      <c r="F84" s="283" t="s">
        <v>1133</v>
      </c>
      <c r="G84" s="282"/>
      <c r="H84" s="282" t="s">
        <v>1141</v>
      </c>
      <c r="I84" s="282" t="s">
        <v>1129</v>
      </c>
      <c r="J84" s="282">
        <v>15</v>
      </c>
      <c r="K84" s="270"/>
    </row>
    <row r="85" spans="2:11" s="1" customFormat="1" ht="15" customHeight="1">
      <c r="B85" s="281"/>
      <c r="C85" s="282" t="s">
        <v>1142</v>
      </c>
      <c r="D85" s="282"/>
      <c r="E85" s="282"/>
      <c r="F85" s="283" t="s">
        <v>1133</v>
      </c>
      <c r="G85" s="282"/>
      <c r="H85" s="282" t="s">
        <v>1143</v>
      </c>
      <c r="I85" s="282" t="s">
        <v>1129</v>
      </c>
      <c r="J85" s="282">
        <v>20</v>
      </c>
      <c r="K85" s="270"/>
    </row>
    <row r="86" spans="2:11" s="1" customFormat="1" ht="15" customHeight="1">
      <c r="B86" s="281"/>
      <c r="C86" s="282" t="s">
        <v>1144</v>
      </c>
      <c r="D86" s="282"/>
      <c r="E86" s="282"/>
      <c r="F86" s="283" t="s">
        <v>1133</v>
      </c>
      <c r="G86" s="282"/>
      <c r="H86" s="282" t="s">
        <v>1145</v>
      </c>
      <c r="I86" s="282" t="s">
        <v>1129</v>
      </c>
      <c r="J86" s="282">
        <v>20</v>
      </c>
      <c r="K86" s="270"/>
    </row>
    <row r="87" spans="2:11" s="1" customFormat="1" ht="15" customHeight="1">
      <c r="B87" s="281"/>
      <c r="C87" s="258" t="s">
        <v>1146</v>
      </c>
      <c r="D87" s="258"/>
      <c r="E87" s="258"/>
      <c r="F87" s="279" t="s">
        <v>1133</v>
      </c>
      <c r="G87" s="280"/>
      <c r="H87" s="258" t="s">
        <v>1147</v>
      </c>
      <c r="I87" s="258" t="s">
        <v>1129</v>
      </c>
      <c r="J87" s="258">
        <v>50</v>
      </c>
      <c r="K87" s="270"/>
    </row>
    <row r="88" spans="2:11" s="1" customFormat="1" ht="15" customHeight="1">
      <c r="B88" s="281"/>
      <c r="C88" s="258" t="s">
        <v>1148</v>
      </c>
      <c r="D88" s="258"/>
      <c r="E88" s="258"/>
      <c r="F88" s="279" t="s">
        <v>1133</v>
      </c>
      <c r="G88" s="280"/>
      <c r="H88" s="258" t="s">
        <v>1149</v>
      </c>
      <c r="I88" s="258" t="s">
        <v>1129</v>
      </c>
      <c r="J88" s="258">
        <v>20</v>
      </c>
      <c r="K88" s="270"/>
    </row>
    <row r="89" spans="2:11" s="1" customFormat="1" ht="15" customHeight="1">
      <c r="B89" s="281"/>
      <c r="C89" s="258" t="s">
        <v>1150</v>
      </c>
      <c r="D89" s="258"/>
      <c r="E89" s="258"/>
      <c r="F89" s="279" t="s">
        <v>1133</v>
      </c>
      <c r="G89" s="280"/>
      <c r="H89" s="258" t="s">
        <v>1151</v>
      </c>
      <c r="I89" s="258" t="s">
        <v>1129</v>
      </c>
      <c r="J89" s="258">
        <v>20</v>
      </c>
      <c r="K89" s="270"/>
    </row>
    <row r="90" spans="2:11" s="1" customFormat="1" ht="15" customHeight="1">
      <c r="B90" s="281"/>
      <c r="C90" s="258" t="s">
        <v>1152</v>
      </c>
      <c r="D90" s="258"/>
      <c r="E90" s="258"/>
      <c r="F90" s="279" t="s">
        <v>1133</v>
      </c>
      <c r="G90" s="280"/>
      <c r="H90" s="258" t="s">
        <v>1153</v>
      </c>
      <c r="I90" s="258" t="s">
        <v>1129</v>
      </c>
      <c r="J90" s="258">
        <v>50</v>
      </c>
      <c r="K90" s="270"/>
    </row>
    <row r="91" spans="2:11" s="1" customFormat="1" ht="15" customHeight="1">
      <c r="B91" s="281"/>
      <c r="C91" s="258" t="s">
        <v>1154</v>
      </c>
      <c r="D91" s="258"/>
      <c r="E91" s="258"/>
      <c r="F91" s="279" t="s">
        <v>1133</v>
      </c>
      <c r="G91" s="280"/>
      <c r="H91" s="258" t="s">
        <v>1154</v>
      </c>
      <c r="I91" s="258" t="s">
        <v>1129</v>
      </c>
      <c r="J91" s="258">
        <v>50</v>
      </c>
      <c r="K91" s="270"/>
    </row>
    <row r="92" spans="2:11" s="1" customFormat="1" ht="15" customHeight="1">
      <c r="B92" s="281"/>
      <c r="C92" s="258" t="s">
        <v>1155</v>
      </c>
      <c r="D92" s="258"/>
      <c r="E92" s="258"/>
      <c r="F92" s="279" t="s">
        <v>1133</v>
      </c>
      <c r="G92" s="280"/>
      <c r="H92" s="258" t="s">
        <v>1156</v>
      </c>
      <c r="I92" s="258" t="s">
        <v>1129</v>
      </c>
      <c r="J92" s="258">
        <v>255</v>
      </c>
      <c r="K92" s="270"/>
    </row>
    <row r="93" spans="2:11" s="1" customFormat="1" ht="15" customHeight="1">
      <c r="B93" s="281"/>
      <c r="C93" s="258" t="s">
        <v>1157</v>
      </c>
      <c r="D93" s="258"/>
      <c r="E93" s="258"/>
      <c r="F93" s="279" t="s">
        <v>1127</v>
      </c>
      <c r="G93" s="280"/>
      <c r="H93" s="258" t="s">
        <v>1158</v>
      </c>
      <c r="I93" s="258" t="s">
        <v>1159</v>
      </c>
      <c r="J93" s="258"/>
      <c r="K93" s="270"/>
    </row>
    <row r="94" spans="2:11" s="1" customFormat="1" ht="15" customHeight="1">
      <c r="B94" s="281"/>
      <c r="C94" s="258" t="s">
        <v>1160</v>
      </c>
      <c r="D94" s="258"/>
      <c r="E94" s="258"/>
      <c r="F94" s="279" t="s">
        <v>1127</v>
      </c>
      <c r="G94" s="280"/>
      <c r="H94" s="258" t="s">
        <v>1161</v>
      </c>
      <c r="I94" s="258" t="s">
        <v>1162</v>
      </c>
      <c r="J94" s="258"/>
      <c r="K94" s="270"/>
    </row>
    <row r="95" spans="2:11" s="1" customFormat="1" ht="15" customHeight="1">
      <c r="B95" s="281"/>
      <c r="C95" s="258" t="s">
        <v>1163</v>
      </c>
      <c r="D95" s="258"/>
      <c r="E95" s="258"/>
      <c r="F95" s="279" t="s">
        <v>1127</v>
      </c>
      <c r="G95" s="280"/>
      <c r="H95" s="258" t="s">
        <v>1163</v>
      </c>
      <c r="I95" s="258" t="s">
        <v>1162</v>
      </c>
      <c r="J95" s="258"/>
      <c r="K95" s="270"/>
    </row>
    <row r="96" spans="2:11" s="1" customFormat="1" ht="15" customHeight="1">
      <c r="B96" s="281"/>
      <c r="C96" s="258" t="s">
        <v>38</v>
      </c>
      <c r="D96" s="258"/>
      <c r="E96" s="258"/>
      <c r="F96" s="279" t="s">
        <v>1127</v>
      </c>
      <c r="G96" s="280"/>
      <c r="H96" s="258" t="s">
        <v>1164</v>
      </c>
      <c r="I96" s="258" t="s">
        <v>1162</v>
      </c>
      <c r="J96" s="258"/>
      <c r="K96" s="270"/>
    </row>
    <row r="97" spans="2:11" s="1" customFormat="1" ht="15" customHeight="1">
      <c r="B97" s="281"/>
      <c r="C97" s="258" t="s">
        <v>48</v>
      </c>
      <c r="D97" s="258"/>
      <c r="E97" s="258"/>
      <c r="F97" s="279" t="s">
        <v>1127</v>
      </c>
      <c r="G97" s="280"/>
      <c r="H97" s="258" t="s">
        <v>1165</v>
      </c>
      <c r="I97" s="258" t="s">
        <v>1162</v>
      </c>
      <c r="J97" s="258"/>
      <c r="K97" s="270"/>
    </row>
    <row r="98" spans="2:11" s="1" customFormat="1" ht="15" customHeight="1">
      <c r="B98" s="284"/>
      <c r="C98" s="285"/>
      <c r="D98" s="285"/>
      <c r="E98" s="285"/>
      <c r="F98" s="285"/>
      <c r="G98" s="285"/>
      <c r="H98" s="285"/>
      <c r="I98" s="285"/>
      <c r="J98" s="285"/>
      <c r="K98" s="286"/>
    </row>
    <row r="99" spans="2:11" s="1" customFormat="1" ht="18.7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7"/>
    </row>
    <row r="100" spans="2:11" s="1" customFormat="1" ht="18.75" customHeight="1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</row>
    <row r="101" spans="2:11" s="1" customFormat="1" ht="7.5" customHeight="1">
      <c r="B101" s="266"/>
      <c r="C101" s="267"/>
      <c r="D101" s="267"/>
      <c r="E101" s="267"/>
      <c r="F101" s="267"/>
      <c r="G101" s="267"/>
      <c r="H101" s="267"/>
      <c r="I101" s="267"/>
      <c r="J101" s="267"/>
      <c r="K101" s="268"/>
    </row>
    <row r="102" spans="2:11" s="1" customFormat="1" ht="45" customHeight="1">
      <c r="B102" s="269"/>
      <c r="C102" s="377" t="s">
        <v>1166</v>
      </c>
      <c r="D102" s="377"/>
      <c r="E102" s="377"/>
      <c r="F102" s="377"/>
      <c r="G102" s="377"/>
      <c r="H102" s="377"/>
      <c r="I102" s="377"/>
      <c r="J102" s="377"/>
      <c r="K102" s="270"/>
    </row>
    <row r="103" spans="2:11" s="1" customFormat="1" ht="17.25" customHeight="1">
      <c r="B103" s="269"/>
      <c r="C103" s="271" t="s">
        <v>1121</v>
      </c>
      <c r="D103" s="271"/>
      <c r="E103" s="271"/>
      <c r="F103" s="271" t="s">
        <v>1122</v>
      </c>
      <c r="G103" s="272"/>
      <c r="H103" s="271" t="s">
        <v>54</v>
      </c>
      <c r="I103" s="271" t="s">
        <v>57</v>
      </c>
      <c r="J103" s="271" t="s">
        <v>1123</v>
      </c>
      <c r="K103" s="270"/>
    </row>
    <row r="104" spans="2:11" s="1" customFormat="1" ht="17.25" customHeight="1">
      <c r="B104" s="269"/>
      <c r="C104" s="273" t="s">
        <v>1124</v>
      </c>
      <c r="D104" s="273"/>
      <c r="E104" s="273"/>
      <c r="F104" s="274" t="s">
        <v>1125</v>
      </c>
      <c r="G104" s="275"/>
      <c r="H104" s="273"/>
      <c r="I104" s="273"/>
      <c r="J104" s="273" t="s">
        <v>1126</v>
      </c>
      <c r="K104" s="270"/>
    </row>
    <row r="105" spans="2:11" s="1" customFormat="1" ht="5.25" customHeight="1">
      <c r="B105" s="269"/>
      <c r="C105" s="271"/>
      <c r="D105" s="271"/>
      <c r="E105" s="271"/>
      <c r="F105" s="271"/>
      <c r="G105" s="289"/>
      <c r="H105" s="271"/>
      <c r="I105" s="271"/>
      <c r="J105" s="271"/>
      <c r="K105" s="270"/>
    </row>
    <row r="106" spans="2:11" s="1" customFormat="1" ht="15" customHeight="1">
      <c r="B106" s="269"/>
      <c r="C106" s="258" t="s">
        <v>53</v>
      </c>
      <c r="D106" s="278"/>
      <c r="E106" s="278"/>
      <c r="F106" s="279" t="s">
        <v>1127</v>
      </c>
      <c r="G106" s="258"/>
      <c r="H106" s="258" t="s">
        <v>1167</v>
      </c>
      <c r="I106" s="258" t="s">
        <v>1129</v>
      </c>
      <c r="J106" s="258">
        <v>20</v>
      </c>
      <c r="K106" s="270"/>
    </row>
    <row r="107" spans="2:11" s="1" customFormat="1" ht="15" customHeight="1">
      <c r="B107" s="269"/>
      <c r="C107" s="258" t="s">
        <v>1130</v>
      </c>
      <c r="D107" s="258"/>
      <c r="E107" s="258"/>
      <c r="F107" s="279" t="s">
        <v>1127</v>
      </c>
      <c r="G107" s="258"/>
      <c r="H107" s="258" t="s">
        <v>1167</v>
      </c>
      <c r="I107" s="258" t="s">
        <v>1129</v>
      </c>
      <c r="J107" s="258">
        <v>120</v>
      </c>
      <c r="K107" s="270"/>
    </row>
    <row r="108" spans="2:11" s="1" customFormat="1" ht="15" customHeight="1">
      <c r="B108" s="281"/>
      <c r="C108" s="258" t="s">
        <v>1132</v>
      </c>
      <c r="D108" s="258"/>
      <c r="E108" s="258"/>
      <c r="F108" s="279" t="s">
        <v>1133</v>
      </c>
      <c r="G108" s="258"/>
      <c r="H108" s="258" t="s">
        <v>1167</v>
      </c>
      <c r="I108" s="258" t="s">
        <v>1129</v>
      </c>
      <c r="J108" s="258">
        <v>50</v>
      </c>
      <c r="K108" s="270"/>
    </row>
    <row r="109" spans="2:11" s="1" customFormat="1" ht="15" customHeight="1">
      <c r="B109" s="281"/>
      <c r="C109" s="258" t="s">
        <v>1135</v>
      </c>
      <c r="D109" s="258"/>
      <c r="E109" s="258"/>
      <c r="F109" s="279" t="s">
        <v>1127</v>
      </c>
      <c r="G109" s="258"/>
      <c r="H109" s="258" t="s">
        <v>1167</v>
      </c>
      <c r="I109" s="258" t="s">
        <v>1137</v>
      </c>
      <c r="J109" s="258"/>
      <c r="K109" s="270"/>
    </row>
    <row r="110" spans="2:11" s="1" customFormat="1" ht="15" customHeight="1">
      <c r="B110" s="281"/>
      <c r="C110" s="258" t="s">
        <v>1146</v>
      </c>
      <c r="D110" s="258"/>
      <c r="E110" s="258"/>
      <c r="F110" s="279" t="s">
        <v>1133</v>
      </c>
      <c r="G110" s="258"/>
      <c r="H110" s="258" t="s">
        <v>1167</v>
      </c>
      <c r="I110" s="258" t="s">
        <v>1129</v>
      </c>
      <c r="J110" s="258">
        <v>50</v>
      </c>
      <c r="K110" s="270"/>
    </row>
    <row r="111" spans="2:11" s="1" customFormat="1" ht="15" customHeight="1">
      <c r="B111" s="281"/>
      <c r="C111" s="258" t="s">
        <v>1154</v>
      </c>
      <c r="D111" s="258"/>
      <c r="E111" s="258"/>
      <c r="F111" s="279" t="s">
        <v>1133</v>
      </c>
      <c r="G111" s="258"/>
      <c r="H111" s="258" t="s">
        <v>1167</v>
      </c>
      <c r="I111" s="258" t="s">
        <v>1129</v>
      </c>
      <c r="J111" s="258">
        <v>50</v>
      </c>
      <c r="K111" s="270"/>
    </row>
    <row r="112" spans="2:11" s="1" customFormat="1" ht="15" customHeight="1">
      <c r="B112" s="281"/>
      <c r="C112" s="258" t="s">
        <v>1152</v>
      </c>
      <c r="D112" s="258"/>
      <c r="E112" s="258"/>
      <c r="F112" s="279" t="s">
        <v>1133</v>
      </c>
      <c r="G112" s="258"/>
      <c r="H112" s="258" t="s">
        <v>1167</v>
      </c>
      <c r="I112" s="258" t="s">
        <v>1129</v>
      </c>
      <c r="J112" s="258">
        <v>50</v>
      </c>
      <c r="K112" s="270"/>
    </row>
    <row r="113" spans="2:11" s="1" customFormat="1" ht="15" customHeight="1">
      <c r="B113" s="281"/>
      <c r="C113" s="258" t="s">
        <v>53</v>
      </c>
      <c r="D113" s="258"/>
      <c r="E113" s="258"/>
      <c r="F113" s="279" t="s">
        <v>1127</v>
      </c>
      <c r="G113" s="258"/>
      <c r="H113" s="258" t="s">
        <v>1168</v>
      </c>
      <c r="I113" s="258" t="s">
        <v>1129</v>
      </c>
      <c r="J113" s="258">
        <v>20</v>
      </c>
      <c r="K113" s="270"/>
    </row>
    <row r="114" spans="2:11" s="1" customFormat="1" ht="15" customHeight="1">
      <c r="B114" s="281"/>
      <c r="C114" s="258" t="s">
        <v>1169</v>
      </c>
      <c r="D114" s="258"/>
      <c r="E114" s="258"/>
      <c r="F114" s="279" t="s">
        <v>1127</v>
      </c>
      <c r="G114" s="258"/>
      <c r="H114" s="258" t="s">
        <v>1170</v>
      </c>
      <c r="I114" s="258" t="s">
        <v>1129</v>
      </c>
      <c r="J114" s="258">
        <v>120</v>
      </c>
      <c r="K114" s="270"/>
    </row>
    <row r="115" spans="2:11" s="1" customFormat="1" ht="15" customHeight="1">
      <c r="B115" s="281"/>
      <c r="C115" s="258" t="s">
        <v>38</v>
      </c>
      <c r="D115" s="258"/>
      <c r="E115" s="258"/>
      <c r="F115" s="279" t="s">
        <v>1127</v>
      </c>
      <c r="G115" s="258"/>
      <c r="H115" s="258" t="s">
        <v>1171</v>
      </c>
      <c r="I115" s="258" t="s">
        <v>1162</v>
      </c>
      <c r="J115" s="258"/>
      <c r="K115" s="270"/>
    </row>
    <row r="116" spans="2:11" s="1" customFormat="1" ht="15" customHeight="1">
      <c r="B116" s="281"/>
      <c r="C116" s="258" t="s">
        <v>48</v>
      </c>
      <c r="D116" s="258"/>
      <c r="E116" s="258"/>
      <c r="F116" s="279" t="s">
        <v>1127</v>
      </c>
      <c r="G116" s="258"/>
      <c r="H116" s="258" t="s">
        <v>1172</v>
      </c>
      <c r="I116" s="258" t="s">
        <v>1162</v>
      </c>
      <c r="J116" s="258"/>
      <c r="K116" s="270"/>
    </row>
    <row r="117" spans="2:11" s="1" customFormat="1" ht="15" customHeight="1">
      <c r="B117" s="281"/>
      <c r="C117" s="258" t="s">
        <v>57</v>
      </c>
      <c r="D117" s="258"/>
      <c r="E117" s="258"/>
      <c r="F117" s="279" t="s">
        <v>1127</v>
      </c>
      <c r="G117" s="258"/>
      <c r="H117" s="258" t="s">
        <v>1173</v>
      </c>
      <c r="I117" s="258" t="s">
        <v>1174</v>
      </c>
      <c r="J117" s="258"/>
      <c r="K117" s="270"/>
    </row>
    <row r="118" spans="2:11" s="1" customFormat="1" ht="15" customHeight="1">
      <c r="B118" s="284"/>
      <c r="C118" s="290"/>
      <c r="D118" s="290"/>
      <c r="E118" s="290"/>
      <c r="F118" s="290"/>
      <c r="G118" s="290"/>
      <c r="H118" s="290"/>
      <c r="I118" s="290"/>
      <c r="J118" s="290"/>
      <c r="K118" s="286"/>
    </row>
    <row r="119" spans="2:11" s="1" customFormat="1" ht="18.75" customHeight="1">
      <c r="B119" s="291"/>
      <c r="C119" s="292"/>
      <c r="D119" s="292"/>
      <c r="E119" s="292"/>
      <c r="F119" s="293"/>
      <c r="G119" s="292"/>
      <c r="H119" s="292"/>
      <c r="I119" s="292"/>
      <c r="J119" s="292"/>
      <c r="K119" s="291"/>
    </row>
    <row r="120" spans="2:11" s="1" customFormat="1" ht="18.75" customHeight="1"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2:11" s="1" customFormat="1" ht="7.5" customHeight="1">
      <c r="B121" s="294"/>
      <c r="C121" s="295"/>
      <c r="D121" s="295"/>
      <c r="E121" s="295"/>
      <c r="F121" s="295"/>
      <c r="G121" s="295"/>
      <c r="H121" s="295"/>
      <c r="I121" s="295"/>
      <c r="J121" s="295"/>
      <c r="K121" s="296"/>
    </row>
    <row r="122" spans="2:11" s="1" customFormat="1" ht="45" customHeight="1">
      <c r="B122" s="297"/>
      <c r="C122" s="378" t="s">
        <v>1175</v>
      </c>
      <c r="D122" s="378"/>
      <c r="E122" s="378"/>
      <c r="F122" s="378"/>
      <c r="G122" s="378"/>
      <c r="H122" s="378"/>
      <c r="I122" s="378"/>
      <c r="J122" s="378"/>
      <c r="K122" s="298"/>
    </row>
    <row r="123" spans="2:11" s="1" customFormat="1" ht="17.25" customHeight="1">
      <c r="B123" s="299"/>
      <c r="C123" s="271" t="s">
        <v>1121</v>
      </c>
      <c r="D123" s="271"/>
      <c r="E123" s="271"/>
      <c r="F123" s="271" t="s">
        <v>1122</v>
      </c>
      <c r="G123" s="272"/>
      <c r="H123" s="271" t="s">
        <v>54</v>
      </c>
      <c r="I123" s="271" t="s">
        <v>57</v>
      </c>
      <c r="J123" s="271" t="s">
        <v>1123</v>
      </c>
      <c r="K123" s="300"/>
    </row>
    <row r="124" spans="2:11" s="1" customFormat="1" ht="17.25" customHeight="1">
      <c r="B124" s="299"/>
      <c r="C124" s="273" t="s">
        <v>1124</v>
      </c>
      <c r="D124" s="273"/>
      <c r="E124" s="273"/>
      <c r="F124" s="274" t="s">
        <v>1125</v>
      </c>
      <c r="G124" s="275"/>
      <c r="H124" s="273"/>
      <c r="I124" s="273"/>
      <c r="J124" s="273" t="s">
        <v>1126</v>
      </c>
      <c r="K124" s="300"/>
    </row>
    <row r="125" spans="2:11" s="1" customFormat="1" ht="5.25" customHeight="1">
      <c r="B125" s="301"/>
      <c r="C125" s="276"/>
      <c r="D125" s="276"/>
      <c r="E125" s="276"/>
      <c r="F125" s="276"/>
      <c r="G125" s="302"/>
      <c r="H125" s="276"/>
      <c r="I125" s="276"/>
      <c r="J125" s="276"/>
      <c r="K125" s="303"/>
    </row>
    <row r="126" spans="2:11" s="1" customFormat="1" ht="15" customHeight="1">
      <c r="B126" s="301"/>
      <c r="C126" s="258" t="s">
        <v>1130</v>
      </c>
      <c r="D126" s="278"/>
      <c r="E126" s="278"/>
      <c r="F126" s="279" t="s">
        <v>1127</v>
      </c>
      <c r="G126" s="258"/>
      <c r="H126" s="258" t="s">
        <v>1167</v>
      </c>
      <c r="I126" s="258" t="s">
        <v>1129</v>
      </c>
      <c r="J126" s="258">
        <v>120</v>
      </c>
      <c r="K126" s="304"/>
    </row>
    <row r="127" spans="2:11" s="1" customFormat="1" ht="15" customHeight="1">
      <c r="B127" s="301"/>
      <c r="C127" s="258" t="s">
        <v>1176</v>
      </c>
      <c r="D127" s="258"/>
      <c r="E127" s="258"/>
      <c r="F127" s="279" t="s">
        <v>1127</v>
      </c>
      <c r="G127" s="258"/>
      <c r="H127" s="258" t="s">
        <v>1177</v>
      </c>
      <c r="I127" s="258" t="s">
        <v>1129</v>
      </c>
      <c r="J127" s="258" t="s">
        <v>1178</v>
      </c>
      <c r="K127" s="304"/>
    </row>
    <row r="128" spans="2:11" s="1" customFormat="1" ht="15" customHeight="1">
      <c r="B128" s="301"/>
      <c r="C128" s="258" t="s">
        <v>1075</v>
      </c>
      <c r="D128" s="258"/>
      <c r="E128" s="258"/>
      <c r="F128" s="279" t="s">
        <v>1127</v>
      </c>
      <c r="G128" s="258"/>
      <c r="H128" s="258" t="s">
        <v>1179</v>
      </c>
      <c r="I128" s="258" t="s">
        <v>1129</v>
      </c>
      <c r="J128" s="258" t="s">
        <v>1178</v>
      </c>
      <c r="K128" s="304"/>
    </row>
    <row r="129" spans="2:11" s="1" customFormat="1" ht="15" customHeight="1">
      <c r="B129" s="301"/>
      <c r="C129" s="258" t="s">
        <v>1138</v>
      </c>
      <c r="D129" s="258"/>
      <c r="E129" s="258"/>
      <c r="F129" s="279" t="s">
        <v>1133</v>
      </c>
      <c r="G129" s="258"/>
      <c r="H129" s="258" t="s">
        <v>1139</v>
      </c>
      <c r="I129" s="258" t="s">
        <v>1129</v>
      </c>
      <c r="J129" s="258">
        <v>15</v>
      </c>
      <c r="K129" s="304"/>
    </row>
    <row r="130" spans="2:11" s="1" customFormat="1" ht="15" customHeight="1">
      <c r="B130" s="301"/>
      <c r="C130" s="282" t="s">
        <v>1140</v>
      </c>
      <c r="D130" s="282"/>
      <c r="E130" s="282"/>
      <c r="F130" s="283" t="s">
        <v>1133</v>
      </c>
      <c r="G130" s="282"/>
      <c r="H130" s="282" t="s">
        <v>1141</v>
      </c>
      <c r="I130" s="282" t="s">
        <v>1129</v>
      </c>
      <c r="J130" s="282">
        <v>15</v>
      </c>
      <c r="K130" s="304"/>
    </row>
    <row r="131" spans="2:11" s="1" customFormat="1" ht="15" customHeight="1">
      <c r="B131" s="301"/>
      <c r="C131" s="282" t="s">
        <v>1142</v>
      </c>
      <c r="D131" s="282"/>
      <c r="E131" s="282"/>
      <c r="F131" s="283" t="s">
        <v>1133</v>
      </c>
      <c r="G131" s="282"/>
      <c r="H131" s="282" t="s">
        <v>1143</v>
      </c>
      <c r="I131" s="282" t="s">
        <v>1129</v>
      </c>
      <c r="J131" s="282">
        <v>20</v>
      </c>
      <c r="K131" s="304"/>
    </row>
    <row r="132" spans="2:11" s="1" customFormat="1" ht="15" customHeight="1">
      <c r="B132" s="301"/>
      <c r="C132" s="282" t="s">
        <v>1144</v>
      </c>
      <c r="D132" s="282"/>
      <c r="E132" s="282"/>
      <c r="F132" s="283" t="s">
        <v>1133</v>
      </c>
      <c r="G132" s="282"/>
      <c r="H132" s="282" t="s">
        <v>1145</v>
      </c>
      <c r="I132" s="282" t="s">
        <v>1129</v>
      </c>
      <c r="J132" s="282">
        <v>20</v>
      </c>
      <c r="K132" s="304"/>
    </row>
    <row r="133" spans="2:11" s="1" customFormat="1" ht="15" customHeight="1">
      <c r="B133" s="301"/>
      <c r="C133" s="258" t="s">
        <v>1132</v>
      </c>
      <c r="D133" s="258"/>
      <c r="E133" s="258"/>
      <c r="F133" s="279" t="s">
        <v>1133</v>
      </c>
      <c r="G133" s="258"/>
      <c r="H133" s="258" t="s">
        <v>1167</v>
      </c>
      <c r="I133" s="258" t="s">
        <v>1129</v>
      </c>
      <c r="J133" s="258">
        <v>50</v>
      </c>
      <c r="K133" s="304"/>
    </row>
    <row r="134" spans="2:11" s="1" customFormat="1" ht="15" customHeight="1">
      <c r="B134" s="301"/>
      <c r="C134" s="258" t="s">
        <v>1146</v>
      </c>
      <c r="D134" s="258"/>
      <c r="E134" s="258"/>
      <c r="F134" s="279" t="s">
        <v>1133</v>
      </c>
      <c r="G134" s="258"/>
      <c r="H134" s="258" t="s">
        <v>1167</v>
      </c>
      <c r="I134" s="258" t="s">
        <v>1129</v>
      </c>
      <c r="J134" s="258">
        <v>50</v>
      </c>
      <c r="K134" s="304"/>
    </row>
    <row r="135" spans="2:11" s="1" customFormat="1" ht="15" customHeight="1">
      <c r="B135" s="301"/>
      <c r="C135" s="258" t="s">
        <v>1152</v>
      </c>
      <c r="D135" s="258"/>
      <c r="E135" s="258"/>
      <c r="F135" s="279" t="s">
        <v>1133</v>
      </c>
      <c r="G135" s="258"/>
      <c r="H135" s="258" t="s">
        <v>1167</v>
      </c>
      <c r="I135" s="258" t="s">
        <v>1129</v>
      </c>
      <c r="J135" s="258">
        <v>50</v>
      </c>
      <c r="K135" s="304"/>
    </row>
    <row r="136" spans="2:11" s="1" customFormat="1" ht="15" customHeight="1">
      <c r="B136" s="301"/>
      <c r="C136" s="258" t="s">
        <v>1154</v>
      </c>
      <c r="D136" s="258"/>
      <c r="E136" s="258"/>
      <c r="F136" s="279" t="s">
        <v>1133</v>
      </c>
      <c r="G136" s="258"/>
      <c r="H136" s="258" t="s">
        <v>1167</v>
      </c>
      <c r="I136" s="258" t="s">
        <v>1129</v>
      </c>
      <c r="J136" s="258">
        <v>50</v>
      </c>
      <c r="K136" s="304"/>
    </row>
    <row r="137" spans="2:11" s="1" customFormat="1" ht="15" customHeight="1">
      <c r="B137" s="301"/>
      <c r="C137" s="258" t="s">
        <v>1155</v>
      </c>
      <c r="D137" s="258"/>
      <c r="E137" s="258"/>
      <c r="F137" s="279" t="s">
        <v>1133</v>
      </c>
      <c r="G137" s="258"/>
      <c r="H137" s="258" t="s">
        <v>1180</v>
      </c>
      <c r="I137" s="258" t="s">
        <v>1129</v>
      </c>
      <c r="J137" s="258">
        <v>255</v>
      </c>
      <c r="K137" s="304"/>
    </row>
    <row r="138" spans="2:11" s="1" customFormat="1" ht="15" customHeight="1">
      <c r="B138" s="301"/>
      <c r="C138" s="258" t="s">
        <v>1157</v>
      </c>
      <c r="D138" s="258"/>
      <c r="E138" s="258"/>
      <c r="F138" s="279" t="s">
        <v>1127</v>
      </c>
      <c r="G138" s="258"/>
      <c r="H138" s="258" t="s">
        <v>1181</v>
      </c>
      <c r="I138" s="258" t="s">
        <v>1159</v>
      </c>
      <c r="J138" s="258"/>
      <c r="K138" s="304"/>
    </row>
    <row r="139" spans="2:11" s="1" customFormat="1" ht="15" customHeight="1">
      <c r="B139" s="301"/>
      <c r="C139" s="258" t="s">
        <v>1160</v>
      </c>
      <c r="D139" s="258"/>
      <c r="E139" s="258"/>
      <c r="F139" s="279" t="s">
        <v>1127</v>
      </c>
      <c r="G139" s="258"/>
      <c r="H139" s="258" t="s">
        <v>1182</v>
      </c>
      <c r="I139" s="258" t="s">
        <v>1162</v>
      </c>
      <c r="J139" s="258"/>
      <c r="K139" s="304"/>
    </row>
    <row r="140" spans="2:11" s="1" customFormat="1" ht="15" customHeight="1">
      <c r="B140" s="301"/>
      <c r="C140" s="258" t="s">
        <v>1163</v>
      </c>
      <c r="D140" s="258"/>
      <c r="E140" s="258"/>
      <c r="F140" s="279" t="s">
        <v>1127</v>
      </c>
      <c r="G140" s="258"/>
      <c r="H140" s="258" t="s">
        <v>1163</v>
      </c>
      <c r="I140" s="258" t="s">
        <v>1162</v>
      </c>
      <c r="J140" s="258"/>
      <c r="K140" s="304"/>
    </row>
    <row r="141" spans="2:11" s="1" customFormat="1" ht="15" customHeight="1">
      <c r="B141" s="301"/>
      <c r="C141" s="258" t="s">
        <v>38</v>
      </c>
      <c r="D141" s="258"/>
      <c r="E141" s="258"/>
      <c r="F141" s="279" t="s">
        <v>1127</v>
      </c>
      <c r="G141" s="258"/>
      <c r="H141" s="258" t="s">
        <v>1183</v>
      </c>
      <c r="I141" s="258" t="s">
        <v>1162</v>
      </c>
      <c r="J141" s="258"/>
      <c r="K141" s="304"/>
    </row>
    <row r="142" spans="2:11" s="1" customFormat="1" ht="15" customHeight="1">
      <c r="B142" s="301"/>
      <c r="C142" s="258" t="s">
        <v>1184</v>
      </c>
      <c r="D142" s="258"/>
      <c r="E142" s="258"/>
      <c r="F142" s="279" t="s">
        <v>1127</v>
      </c>
      <c r="G142" s="258"/>
      <c r="H142" s="258" t="s">
        <v>1185</v>
      </c>
      <c r="I142" s="258" t="s">
        <v>1162</v>
      </c>
      <c r="J142" s="258"/>
      <c r="K142" s="304"/>
    </row>
    <row r="143" spans="2:11" s="1" customFormat="1" ht="15" customHeight="1">
      <c r="B143" s="305"/>
      <c r="C143" s="306"/>
      <c r="D143" s="306"/>
      <c r="E143" s="306"/>
      <c r="F143" s="306"/>
      <c r="G143" s="306"/>
      <c r="H143" s="306"/>
      <c r="I143" s="306"/>
      <c r="J143" s="306"/>
      <c r="K143" s="307"/>
    </row>
    <row r="144" spans="2:11" s="1" customFormat="1" ht="18.75" customHeight="1">
      <c r="B144" s="292"/>
      <c r="C144" s="292"/>
      <c r="D144" s="292"/>
      <c r="E144" s="292"/>
      <c r="F144" s="293"/>
      <c r="G144" s="292"/>
      <c r="H144" s="292"/>
      <c r="I144" s="292"/>
      <c r="J144" s="292"/>
      <c r="K144" s="292"/>
    </row>
    <row r="145" spans="2:11" s="1" customFormat="1" ht="18.75" customHeight="1"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</row>
    <row r="146" spans="2:11" s="1" customFormat="1" ht="7.5" customHeight="1">
      <c r="B146" s="266"/>
      <c r="C146" s="267"/>
      <c r="D146" s="267"/>
      <c r="E146" s="267"/>
      <c r="F146" s="267"/>
      <c r="G146" s="267"/>
      <c r="H146" s="267"/>
      <c r="I146" s="267"/>
      <c r="J146" s="267"/>
      <c r="K146" s="268"/>
    </row>
    <row r="147" spans="2:11" s="1" customFormat="1" ht="45" customHeight="1">
      <c r="B147" s="269"/>
      <c r="C147" s="377" t="s">
        <v>1186</v>
      </c>
      <c r="D147" s="377"/>
      <c r="E147" s="377"/>
      <c r="F147" s="377"/>
      <c r="G147" s="377"/>
      <c r="H147" s="377"/>
      <c r="I147" s="377"/>
      <c r="J147" s="377"/>
      <c r="K147" s="270"/>
    </row>
    <row r="148" spans="2:11" s="1" customFormat="1" ht="17.25" customHeight="1">
      <c r="B148" s="269"/>
      <c r="C148" s="271" t="s">
        <v>1121</v>
      </c>
      <c r="D148" s="271"/>
      <c r="E148" s="271"/>
      <c r="F148" s="271" t="s">
        <v>1122</v>
      </c>
      <c r="G148" s="272"/>
      <c r="H148" s="271" t="s">
        <v>54</v>
      </c>
      <c r="I148" s="271" t="s">
        <v>57</v>
      </c>
      <c r="J148" s="271" t="s">
        <v>1123</v>
      </c>
      <c r="K148" s="270"/>
    </row>
    <row r="149" spans="2:11" s="1" customFormat="1" ht="17.25" customHeight="1">
      <c r="B149" s="269"/>
      <c r="C149" s="273" t="s">
        <v>1124</v>
      </c>
      <c r="D149" s="273"/>
      <c r="E149" s="273"/>
      <c r="F149" s="274" t="s">
        <v>1125</v>
      </c>
      <c r="G149" s="275"/>
      <c r="H149" s="273"/>
      <c r="I149" s="273"/>
      <c r="J149" s="273" t="s">
        <v>1126</v>
      </c>
      <c r="K149" s="270"/>
    </row>
    <row r="150" spans="2:11" s="1" customFormat="1" ht="5.25" customHeight="1">
      <c r="B150" s="281"/>
      <c r="C150" s="276"/>
      <c r="D150" s="276"/>
      <c r="E150" s="276"/>
      <c r="F150" s="276"/>
      <c r="G150" s="277"/>
      <c r="H150" s="276"/>
      <c r="I150" s="276"/>
      <c r="J150" s="276"/>
      <c r="K150" s="304"/>
    </row>
    <row r="151" spans="2:11" s="1" customFormat="1" ht="15" customHeight="1">
      <c r="B151" s="281"/>
      <c r="C151" s="308" t="s">
        <v>1130</v>
      </c>
      <c r="D151" s="258"/>
      <c r="E151" s="258"/>
      <c r="F151" s="309" t="s">
        <v>1127</v>
      </c>
      <c r="G151" s="258"/>
      <c r="H151" s="308" t="s">
        <v>1167</v>
      </c>
      <c r="I151" s="308" t="s">
        <v>1129</v>
      </c>
      <c r="J151" s="308">
        <v>120</v>
      </c>
      <c r="K151" s="304"/>
    </row>
    <row r="152" spans="2:11" s="1" customFormat="1" ht="15" customHeight="1">
      <c r="B152" s="281"/>
      <c r="C152" s="308" t="s">
        <v>1176</v>
      </c>
      <c r="D152" s="258"/>
      <c r="E152" s="258"/>
      <c r="F152" s="309" t="s">
        <v>1127</v>
      </c>
      <c r="G152" s="258"/>
      <c r="H152" s="308" t="s">
        <v>1187</v>
      </c>
      <c r="I152" s="308" t="s">
        <v>1129</v>
      </c>
      <c r="J152" s="308" t="s">
        <v>1178</v>
      </c>
      <c r="K152" s="304"/>
    </row>
    <row r="153" spans="2:11" s="1" customFormat="1" ht="15" customHeight="1">
      <c r="B153" s="281"/>
      <c r="C153" s="308" t="s">
        <v>1075</v>
      </c>
      <c r="D153" s="258"/>
      <c r="E153" s="258"/>
      <c r="F153" s="309" t="s">
        <v>1127</v>
      </c>
      <c r="G153" s="258"/>
      <c r="H153" s="308" t="s">
        <v>1188</v>
      </c>
      <c r="I153" s="308" t="s">
        <v>1129</v>
      </c>
      <c r="J153" s="308" t="s">
        <v>1178</v>
      </c>
      <c r="K153" s="304"/>
    </row>
    <row r="154" spans="2:11" s="1" customFormat="1" ht="15" customHeight="1">
      <c r="B154" s="281"/>
      <c r="C154" s="308" t="s">
        <v>1132</v>
      </c>
      <c r="D154" s="258"/>
      <c r="E154" s="258"/>
      <c r="F154" s="309" t="s">
        <v>1133</v>
      </c>
      <c r="G154" s="258"/>
      <c r="H154" s="308" t="s">
        <v>1167</v>
      </c>
      <c r="I154" s="308" t="s">
        <v>1129</v>
      </c>
      <c r="J154" s="308">
        <v>50</v>
      </c>
      <c r="K154" s="304"/>
    </row>
    <row r="155" spans="2:11" s="1" customFormat="1" ht="15" customHeight="1">
      <c r="B155" s="281"/>
      <c r="C155" s="308" t="s">
        <v>1135</v>
      </c>
      <c r="D155" s="258"/>
      <c r="E155" s="258"/>
      <c r="F155" s="309" t="s">
        <v>1127</v>
      </c>
      <c r="G155" s="258"/>
      <c r="H155" s="308" t="s">
        <v>1167</v>
      </c>
      <c r="I155" s="308" t="s">
        <v>1137</v>
      </c>
      <c r="J155" s="308"/>
      <c r="K155" s="304"/>
    </row>
    <row r="156" spans="2:11" s="1" customFormat="1" ht="15" customHeight="1">
      <c r="B156" s="281"/>
      <c r="C156" s="308" t="s">
        <v>1146</v>
      </c>
      <c r="D156" s="258"/>
      <c r="E156" s="258"/>
      <c r="F156" s="309" t="s">
        <v>1133</v>
      </c>
      <c r="G156" s="258"/>
      <c r="H156" s="308" t="s">
        <v>1167</v>
      </c>
      <c r="I156" s="308" t="s">
        <v>1129</v>
      </c>
      <c r="J156" s="308">
        <v>50</v>
      </c>
      <c r="K156" s="304"/>
    </row>
    <row r="157" spans="2:11" s="1" customFormat="1" ht="15" customHeight="1">
      <c r="B157" s="281"/>
      <c r="C157" s="308" t="s">
        <v>1154</v>
      </c>
      <c r="D157" s="258"/>
      <c r="E157" s="258"/>
      <c r="F157" s="309" t="s">
        <v>1133</v>
      </c>
      <c r="G157" s="258"/>
      <c r="H157" s="308" t="s">
        <v>1167</v>
      </c>
      <c r="I157" s="308" t="s">
        <v>1129</v>
      </c>
      <c r="J157" s="308">
        <v>50</v>
      </c>
      <c r="K157" s="304"/>
    </row>
    <row r="158" spans="2:11" s="1" customFormat="1" ht="15" customHeight="1">
      <c r="B158" s="281"/>
      <c r="C158" s="308" t="s">
        <v>1152</v>
      </c>
      <c r="D158" s="258"/>
      <c r="E158" s="258"/>
      <c r="F158" s="309" t="s">
        <v>1133</v>
      </c>
      <c r="G158" s="258"/>
      <c r="H158" s="308" t="s">
        <v>1167</v>
      </c>
      <c r="I158" s="308" t="s">
        <v>1129</v>
      </c>
      <c r="J158" s="308">
        <v>50</v>
      </c>
      <c r="K158" s="304"/>
    </row>
    <row r="159" spans="2:11" s="1" customFormat="1" ht="15" customHeight="1">
      <c r="B159" s="281"/>
      <c r="C159" s="308" t="s">
        <v>117</v>
      </c>
      <c r="D159" s="258"/>
      <c r="E159" s="258"/>
      <c r="F159" s="309" t="s">
        <v>1127</v>
      </c>
      <c r="G159" s="258"/>
      <c r="H159" s="308" t="s">
        <v>1189</v>
      </c>
      <c r="I159" s="308" t="s">
        <v>1129</v>
      </c>
      <c r="J159" s="308" t="s">
        <v>1190</v>
      </c>
      <c r="K159" s="304"/>
    </row>
    <row r="160" spans="2:11" s="1" customFormat="1" ht="15" customHeight="1">
      <c r="B160" s="281"/>
      <c r="C160" s="308" t="s">
        <v>1191</v>
      </c>
      <c r="D160" s="258"/>
      <c r="E160" s="258"/>
      <c r="F160" s="309" t="s">
        <v>1127</v>
      </c>
      <c r="G160" s="258"/>
      <c r="H160" s="308" t="s">
        <v>1192</v>
      </c>
      <c r="I160" s="308" t="s">
        <v>1162</v>
      </c>
      <c r="J160" s="308"/>
      <c r="K160" s="304"/>
    </row>
    <row r="161" spans="2:11" s="1" customFormat="1" ht="15" customHeight="1">
      <c r="B161" s="310"/>
      <c r="C161" s="290"/>
      <c r="D161" s="290"/>
      <c r="E161" s="290"/>
      <c r="F161" s="290"/>
      <c r="G161" s="290"/>
      <c r="H161" s="290"/>
      <c r="I161" s="290"/>
      <c r="J161" s="290"/>
      <c r="K161" s="311"/>
    </row>
    <row r="162" spans="2:11" s="1" customFormat="1" ht="18.75" customHeight="1">
      <c r="B162" s="292"/>
      <c r="C162" s="302"/>
      <c r="D162" s="302"/>
      <c r="E162" s="302"/>
      <c r="F162" s="312"/>
      <c r="G162" s="302"/>
      <c r="H162" s="302"/>
      <c r="I162" s="302"/>
      <c r="J162" s="302"/>
      <c r="K162" s="292"/>
    </row>
    <row r="163" spans="2:11" s="1" customFormat="1" ht="18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s="1" customFormat="1" ht="7.5" customHeight="1">
      <c r="B164" s="247"/>
      <c r="C164" s="248"/>
      <c r="D164" s="248"/>
      <c r="E164" s="248"/>
      <c r="F164" s="248"/>
      <c r="G164" s="248"/>
      <c r="H164" s="248"/>
      <c r="I164" s="248"/>
      <c r="J164" s="248"/>
      <c r="K164" s="249"/>
    </row>
    <row r="165" spans="2:11" s="1" customFormat="1" ht="45" customHeight="1">
      <c r="B165" s="250"/>
      <c r="C165" s="378" t="s">
        <v>1193</v>
      </c>
      <c r="D165" s="378"/>
      <c r="E165" s="378"/>
      <c r="F165" s="378"/>
      <c r="G165" s="378"/>
      <c r="H165" s="378"/>
      <c r="I165" s="378"/>
      <c r="J165" s="378"/>
      <c r="K165" s="251"/>
    </row>
    <row r="166" spans="2:11" s="1" customFormat="1" ht="17.25" customHeight="1">
      <c r="B166" s="250"/>
      <c r="C166" s="271" t="s">
        <v>1121</v>
      </c>
      <c r="D166" s="271"/>
      <c r="E166" s="271"/>
      <c r="F166" s="271" t="s">
        <v>1122</v>
      </c>
      <c r="G166" s="313"/>
      <c r="H166" s="314" t="s">
        <v>54</v>
      </c>
      <c r="I166" s="314" t="s">
        <v>57</v>
      </c>
      <c r="J166" s="271" t="s">
        <v>1123</v>
      </c>
      <c r="K166" s="251"/>
    </row>
    <row r="167" spans="2:11" s="1" customFormat="1" ht="17.25" customHeight="1">
      <c r="B167" s="252"/>
      <c r="C167" s="273" t="s">
        <v>1124</v>
      </c>
      <c r="D167" s="273"/>
      <c r="E167" s="273"/>
      <c r="F167" s="274" t="s">
        <v>1125</v>
      </c>
      <c r="G167" s="315"/>
      <c r="H167" s="316"/>
      <c r="I167" s="316"/>
      <c r="J167" s="273" t="s">
        <v>1126</v>
      </c>
      <c r="K167" s="253"/>
    </row>
    <row r="168" spans="2:11" s="1" customFormat="1" ht="5.25" customHeight="1">
      <c r="B168" s="281"/>
      <c r="C168" s="276"/>
      <c r="D168" s="276"/>
      <c r="E168" s="276"/>
      <c r="F168" s="276"/>
      <c r="G168" s="277"/>
      <c r="H168" s="276"/>
      <c r="I168" s="276"/>
      <c r="J168" s="276"/>
      <c r="K168" s="304"/>
    </row>
    <row r="169" spans="2:11" s="1" customFormat="1" ht="15" customHeight="1">
      <c r="B169" s="281"/>
      <c r="C169" s="258" t="s">
        <v>1130</v>
      </c>
      <c r="D169" s="258"/>
      <c r="E169" s="258"/>
      <c r="F169" s="279" t="s">
        <v>1127</v>
      </c>
      <c r="G169" s="258"/>
      <c r="H169" s="258" t="s">
        <v>1167</v>
      </c>
      <c r="I169" s="258" t="s">
        <v>1129</v>
      </c>
      <c r="J169" s="258">
        <v>120</v>
      </c>
      <c r="K169" s="304"/>
    </row>
    <row r="170" spans="2:11" s="1" customFormat="1" ht="15" customHeight="1">
      <c r="B170" s="281"/>
      <c r="C170" s="258" t="s">
        <v>1176</v>
      </c>
      <c r="D170" s="258"/>
      <c r="E170" s="258"/>
      <c r="F170" s="279" t="s">
        <v>1127</v>
      </c>
      <c r="G170" s="258"/>
      <c r="H170" s="258" t="s">
        <v>1177</v>
      </c>
      <c r="I170" s="258" t="s">
        <v>1129</v>
      </c>
      <c r="J170" s="258" t="s">
        <v>1178</v>
      </c>
      <c r="K170" s="304"/>
    </row>
    <row r="171" spans="2:11" s="1" customFormat="1" ht="15" customHeight="1">
      <c r="B171" s="281"/>
      <c r="C171" s="258" t="s">
        <v>1075</v>
      </c>
      <c r="D171" s="258"/>
      <c r="E171" s="258"/>
      <c r="F171" s="279" t="s">
        <v>1127</v>
      </c>
      <c r="G171" s="258"/>
      <c r="H171" s="258" t="s">
        <v>1194</v>
      </c>
      <c r="I171" s="258" t="s">
        <v>1129</v>
      </c>
      <c r="J171" s="258" t="s">
        <v>1178</v>
      </c>
      <c r="K171" s="304"/>
    </row>
    <row r="172" spans="2:11" s="1" customFormat="1" ht="15" customHeight="1">
      <c r="B172" s="281"/>
      <c r="C172" s="258" t="s">
        <v>1132</v>
      </c>
      <c r="D172" s="258"/>
      <c r="E172" s="258"/>
      <c r="F172" s="279" t="s">
        <v>1133</v>
      </c>
      <c r="G172" s="258"/>
      <c r="H172" s="258" t="s">
        <v>1194</v>
      </c>
      <c r="I172" s="258" t="s">
        <v>1129</v>
      </c>
      <c r="J172" s="258">
        <v>50</v>
      </c>
      <c r="K172" s="304"/>
    </row>
    <row r="173" spans="2:11" s="1" customFormat="1" ht="15" customHeight="1">
      <c r="B173" s="281"/>
      <c r="C173" s="258" t="s">
        <v>1135</v>
      </c>
      <c r="D173" s="258"/>
      <c r="E173" s="258"/>
      <c r="F173" s="279" t="s">
        <v>1127</v>
      </c>
      <c r="G173" s="258"/>
      <c r="H173" s="258" t="s">
        <v>1194</v>
      </c>
      <c r="I173" s="258" t="s">
        <v>1137</v>
      </c>
      <c r="J173" s="258"/>
      <c r="K173" s="304"/>
    </row>
    <row r="174" spans="2:11" s="1" customFormat="1" ht="15" customHeight="1">
      <c r="B174" s="281"/>
      <c r="C174" s="258" t="s">
        <v>1146</v>
      </c>
      <c r="D174" s="258"/>
      <c r="E174" s="258"/>
      <c r="F174" s="279" t="s">
        <v>1133</v>
      </c>
      <c r="G174" s="258"/>
      <c r="H174" s="258" t="s">
        <v>1194</v>
      </c>
      <c r="I174" s="258" t="s">
        <v>1129</v>
      </c>
      <c r="J174" s="258">
        <v>50</v>
      </c>
      <c r="K174" s="304"/>
    </row>
    <row r="175" spans="2:11" s="1" customFormat="1" ht="15" customHeight="1">
      <c r="B175" s="281"/>
      <c r="C175" s="258" t="s">
        <v>1154</v>
      </c>
      <c r="D175" s="258"/>
      <c r="E175" s="258"/>
      <c r="F175" s="279" t="s">
        <v>1133</v>
      </c>
      <c r="G175" s="258"/>
      <c r="H175" s="258" t="s">
        <v>1194</v>
      </c>
      <c r="I175" s="258" t="s">
        <v>1129</v>
      </c>
      <c r="J175" s="258">
        <v>50</v>
      </c>
      <c r="K175" s="304"/>
    </row>
    <row r="176" spans="2:11" s="1" customFormat="1" ht="15" customHeight="1">
      <c r="B176" s="281"/>
      <c r="C176" s="258" t="s">
        <v>1152</v>
      </c>
      <c r="D176" s="258"/>
      <c r="E176" s="258"/>
      <c r="F176" s="279" t="s">
        <v>1133</v>
      </c>
      <c r="G176" s="258"/>
      <c r="H176" s="258" t="s">
        <v>1194</v>
      </c>
      <c r="I176" s="258" t="s">
        <v>1129</v>
      </c>
      <c r="J176" s="258">
        <v>50</v>
      </c>
      <c r="K176" s="304"/>
    </row>
    <row r="177" spans="2:11" s="1" customFormat="1" ht="15" customHeight="1">
      <c r="B177" s="281"/>
      <c r="C177" s="258" t="s">
        <v>128</v>
      </c>
      <c r="D177" s="258"/>
      <c r="E177" s="258"/>
      <c r="F177" s="279" t="s">
        <v>1127</v>
      </c>
      <c r="G177" s="258"/>
      <c r="H177" s="258" t="s">
        <v>1195</v>
      </c>
      <c r="I177" s="258" t="s">
        <v>1196</v>
      </c>
      <c r="J177" s="258"/>
      <c r="K177" s="304"/>
    </row>
    <row r="178" spans="2:11" s="1" customFormat="1" ht="15" customHeight="1">
      <c r="B178" s="281"/>
      <c r="C178" s="258" t="s">
        <v>57</v>
      </c>
      <c r="D178" s="258"/>
      <c r="E178" s="258"/>
      <c r="F178" s="279" t="s">
        <v>1127</v>
      </c>
      <c r="G178" s="258"/>
      <c r="H178" s="258" t="s">
        <v>1197</v>
      </c>
      <c r="I178" s="258" t="s">
        <v>1198</v>
      </c>
      <c r="J178" s="258">
        <v>1</v>
      </c>
      <c r="K178" s="304"/>
    </row>
    <row r="179" spans="2:11" s="1" customFormat="1" ht="15" customHeight="1">
      <c r="B179" s="281"/>
      <c r="C179" s="258" t="s">
        <v>53</v>
      </c>
      <c r="D179" s="258"/>
      <c r="E179" s="258"/>
      <c r="F179" s="279" t="s">
        <v>1127</v>
      </c>
      <c r="G179" s="258"/>
      <c r="H179" s="258" t="s">
        <v>1199</v>
      </c>
      <c r="I179" s="258" t="s">
        <v>1129</v>
      </c>
      <c r="J179" s="258">
        <v>20</v>
      </c>
      <c r="K179" s="304"/>
    </row>
    <row r="180" spans="2:11" s="1" customFormat="1" ht="15" customHeight="1">
      <c r="B180" s="281"/>
      <c r="C180" s="258" t="s">
        <v>54</v>
      </c>
      <c r="D180" s="258"/>
      <c r="E180" s="258"/>
      <c r="F180" s="279" t="s">
        <v>1127</v>
      </c>
      <c r="G180" s="258"/>
      <c r="H180" s="258" t="s">
        <v>1200</v>
      </c>
      <c r="I180" s="258" t="s">
        <v>1129</v>
      </c>
      <c r="J180" s="258">
        <v>255</v>
      </c>
      <c r="K180" s="304"/>
    </row>
    <row r="181" spans="2:11" s="1" customFormat="1" ht="15" customHeight="1">
      <c r="B181" s="281"/>
      <c r="C181" s="258" t="s">
        <v>129</v>
      </c>
      <c r="D181" s="258"/>
      <c r="E181" s="258"/>
      <c r="F181" s="279" t="s">
        <v>1127</v>
      </c>
      <c r="G181" s="258"/>
      <c r="H181" s="258" t="s">
        <v>1091</v>
      </c>
      <c r="I181" s="258" t="s">
        <v>1129</v>
      </c>
      <c r="J181" s="258">
        <v>10</v>
      </c>
      <c r="K181" s="304"/>
    </row>
    <row r="182" spans="2:11" s="1" customFormat="1" ht="15" customHeight="1">
      <c r="B182" s="281"/>
      <c r="C182" s="258" t="s">
        <v>130</v>
      </c>
      <c r="D182" s="258"/>
      <c r="E182" s="258"/>
      <c r="F182" s="279" t="s">
        <v>1127</v>
      </c>
      <c r="G182" s="258"/>
      <c r="H182" s="258" t="s">
        <v>1201</v>
      </c>
      <c r="I182" s="258" t="s">
        <v>1162</v>
      </c>
      <c r="J182" s="258"/>
      <c r="K182" s="304"/>
    </row>
    <row r="183" spans="2:11" s="1" customFormat="1" ht="15" customHeight="1">
      <c r="B183" s="281"/>
      <c r="C183" s="258" t="s">
        <v>1202</v>
      </c>
      <c r="D183" s="258"/>
      <c r="E183" s="258"/>
      <c r="F183" s="279" t="s">
        <v>1127</v>
      </c>
      <c r="G183" s="258"/>
      <c r="H183" s="258" t="s">
        <v>1203</v>
      </c>
      <c r="I183" s="258" t="s">
        <v>1162</v>
      </c>
      <c r="J183" s="258"/>
      <c r="K183" s="304"/>
    </row>
    <row r="184" spans="2:11" s="1" customFormat="1" ht="15" customHeight="1">
      <c r="B184" s="281"/>
      <c r="C184" s="258" t="s">
        <v>1191</v>
      </c>
      <c r="D184" s="258"/>
      <c r="E184" s="258"/>
      <c r="F184" s="279" t="s">
        <v>1127</v>
      </c>
      <c r="G184" s="258"/>
      <c r="H184" s="258" t="s">
        <v>1204</v>
      </c>
      <c r="I184" s="258" t="s">
        <v>1162</v>
      </c>
      <c r="J184" s="258"/>
      <c r="K184" s="304"/>
    </row>
    <row r="185" spans="2:11" s="1" customFormat="1" ht="15" customHeight="1">
      <c r="B185" s="281"/>
      <c r="C185" s="258" t="s">
        <v>132</v>
      </c>
      <c r="D185" s="258"/>
      <c r="E185" s="258"/>
      <c r="F185" s="279" t="s">
        <v>1133</v>
      </c>
      <c r="G185" s="258"/>
      <c r="H185" s="258" t="s">
        <v>1205</v>
      </c>
      <c r="I185" s="258" t="s">
        <v>1129</v>
      </c>
      <c r="J185" s="258">
        <v>50</v>
      </c>
      <c r="K185" s="304"/>
    </row>
    <row r="186" spans="2:11" s="1" customFormat="1" ht="15" customHeight="1">
      <c r="B186" s="281"/>
      <c r="C186" s="258" t="s">
        <v>1206</v>
      </c>
      <c r="D186" s="258"/>
      <c r="E186" s="258"/>
      <c r="F186" s="279" t="s">
        <v>1133</v>
      </c>
      <c r="G186" s="258"/>
      <c r="H186" s="258" t="s">
        <v>1207</v>
      </c>
      <c r="I186" s="258" t="s">
        <v>1208</v>
      </c>
      <c r="J186" s="258"/>
      <c r="K186" s="304"/>
    </row>
    <row r="187" spans="2:11" s="1" customFormat="1" ht="15" customHeight="1">
      <c r="B187" s="281"/>
      <c r="C187" s="258" t="s">
        <v>1209</v>
      </c>
      <c r="D187" s="258"/>
      <c r="E187" s="258"/>
      <c r="F187" s="279" t="s">
        <v>1133</v>
      </c>
      <c r="G187" s="258"/>
      <c r="H187" s="258" t="s">
        <v>1210</v>
      </c>
      <c r="I187" s="258" t="s">
        <v>1208</v>
      </c>
      <c r="J187" s="258"/>
      <c r="K187" s="304"/>
    </row>
    <row r="188" spans="2:11" s="1" customFormat="1" ht="15" customHeight="1">
      <c r="B188" s="281"/>
      <c r="C188" s="258" t="s">
        <v>1211</v>
      </c>
      <c r="D188" s="258"/>
      <c r="E188" s="258"/>
      <c r="F188" s="279" t="s">
        <v>1133</v>
      </c>
      <c r="G188" s="258"/>
      <c r="H188" s="258" t="s">
        <v>1212</v>
      </c>
      <c r="I188" s="258" t="s">
        <v>1208</v>
      </c>
      <c r="J188" s="258"/>
      <c r="K188" s="304"/>
    </row>
    <row r="189" spans="2:11" s="1" customFormat="1" ht="15" customHeight="1">
      <c r="B189" s="281"/>
      <c r="C189" s="317" t="s">
        <v>1213</v>
      </c>
      <c r="D189" s="258"/>
      <c r="E189" s="258"/>
      <c r="F189" s="279" t="s">
        <v>1133</v>
      </c>
      <c r="G189" s="258"/>
      <c r="H189" s="258" t="s">
        <v>1214</v>
      </c>
      <c r="I189" s="258" t="s">
        <v>1215</v>
      </c>
      <c r="J189" s="318" t="s">
        <v>1216</v>
      </c>
      <c r="K189" s="304"/>
    </row>
    <row r="190" spans="2:11" s="1" customFormat="1" ht="15" customHeight="1">
      <c r="B190" s="281"/>
      <c r="C190" s="317" t="s">
        <v>42</v>
      </c>
      <c r="D190" s="258"/>
      <c r="E190" s="258"/>
      <c r="F190" s="279" t="s">
        <v>1127</v>
      </c>
      <c r="G190" s="258"/>
      <c r="H190" s="255" t="s">
        <v>1217</v>
      </c>
      <c r="I190" s="258" t="s">
        <v>1218</v>
      </c>
      <c r="J190" s="258"/>
      <c r="K190" s="304"/>
    </row>
    <row r="191" spans="2:11" s="1" customFormat="1" ht="15" customHeight="1">
      <c r="B191" s="281"/>
      <c r="C191" s="317" t="s">
        <v>1219</v>
      </c>
      <c r="D191" s="258"/>
      <c r="E191" s="258"/>
      <c r="F191" s="279" t="s">
        <v>1127</v>
      </c>
      <c r="G191" s="258"/>
      <c r="H191" s="258" t="s">
        <v>1220</v>
      </c>
      <c r="I191" s="258" t="s">
        <v>1162</v>
      </c>
      <c r="J191" s="258"/>
      <c r="K191" s="304"/>
    </row>
    <row r="192" spans="2:11" s="1" customFormat="1" ht="15" customHeight="1">
      <c r="B192" s="281"/>
      <c r="C192" s="317" t="s">
        <v>1221</v>
      </c>
      <c r="D192" s="258"/>
      <c r="E192" s="258"/>
      <c r="F192" s="279" t="s">
        <v>1127</v>
      </c>
      <c r="G192" s="258"/>
      <c r="H192" s="258" t="s">
        <v>1222</v>
      </c>
      <c r="I192" s="258" t="s">
        <v>1162</v>
      </c>
      <c r="J192" s="258"/>
      <c r="K192" s="304"/>
    </row>
    <row r="193" spans="2:11" s="1" customFormat="1" ht="15" customHeight="1">
      <c r="B193" s="281"/>
      <c r="C193" s="317" t="s">
        <v>1223</v>
      </c>
      <c r="D193" s="258"/>
      <c r="E193" s="258"/>
      <c r="F193" s="279" t="s">
        <v>1133</v>
      </c>
      <c r="G193" s="258"/>
      <c r="H193" s="258" t="s">
        <v>1224</v>
      </c>
      <c r="I193" s="258" t="s">
        <v>1162</v>
      </c>
      <c r="J193" s="258"/>
      <c r="K193" s="304"/>
    </row>
    <row r="194" spans="2:11" s="1" customFormat="1" ht="15" customHeight="1">
      <c r="B194" s="310"/>
      <c r="C194" s="319"/>
      <c r="D194" s="290"/>
      <c r="E194" s="290"/>
      <c r="F194" s="290"/>
      <c r="G194" s="290"/>
      <c r="H194" s="290"/>
      <c r="I194" s="290"/>
      <c r="J194" s="290"/>
      <c r="K194" s="311"/>
    </row>
    <row r="195" spans="2:11" s="1" customFormat="1" ht="18.75" customHeight="1">
      <c r="B195" s="292"/>
      <c r="C195" s="302"/>
      <c r="D195" s="302"/>
      <c r="E195" s="302"/>
      <c r="F195" s="312"/>
      <c r="G195" s="302"/>
      <c r="H195" s="302"/>
      <c r="I195" s="302"/>
      <c r="J195" s="302"/>
      <c r="K195" s="292"/>
    </row>
    <row r="196" spans="2:11" s="1" customFormat="1" ht="18.75" customHeight="1">
      <c r="B196" s="292"/>
      <c r="C196" s="302"/>
      <c r="D196" s="302"/>
      <c r="E196" s="302"/>
      <c r="F196" s="312"/>
      <c r="G196" s="302"/>
      <c r="H196" s="302"/>
      <c r="I196" s="302"/>
      <c r="J196" s="302"/>
      <c r="K196" s="292"/>
    </row>
    <row r="197" spans="2:11" s="1" customFormat="1" ht="18.7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s="1" customFormat="1" ht="13.5">
      <c r="B198" s="247"/>
      <c r="C198" s="248"/>
      <c r="D198" s="248"/>
      <c r="E198" s="248"/>
      <c r="F198" s="248"/>
      <c r="G198" s="248"/>
      <c r="H198" s="248"/>
      <c r="I198" s="248"/>
      <c r="J198" s="248"/>
      <c r="K198" s="249"/>
    </row>
    <row r="199" spans="2:11" s="1" customFormat="1" ht="21">
      <c r="B199" s="250"/>
      <c r="C199" s="378" t="s">
        <v>1225</v>
      </c>
      <c r="D199" s="378"/>
      <c r="E199" s="378"/>
      <c r="F199" s="378"/>
      <c r="G199" s="378"/>
      <c r="H199" s="378"/>
      <c r="I199" s="378"/>
      <c r="J199" s="378"/>
      <c r="K199" s="251"/>
    </row>
    <row r="200" spans="2:11" s="1" customFormat="1" ht="25.5" customHeight="1">
      <c r="B200" s="250"/>
      <c r="C200" s="320" t="s">
        <v>1226</v>
      </c>
      <c r="D200" s="320"/>
      <c r="E200" s="320"/>
      <c r="F200" s="320" t="s">
        <v>1227</v>
      </c>
      <c r="G200" s="321"/>
      <c r="H200" s="379" t="s">
        <v>1228</v>
      </c>
      <c r="I200" s="379"/>
      <c r="J200" s="379"/>
      <c r="K200" s="251"/>
    </row>
    <row r="201" spans="2:11" s="1" customFormat="1" ht="5.25" customHeight="1">
      <c r="B201" s="281"/>
      <c r="C201" s="276"/>
      <c r="D201" s="276"/>
      <c r="E201" s="276"/>
      <c r="F201" s="276"/>
      <c r="G201" s="302"/>
      <c r="H201" s="276"/>
      <c r="I201" s="276"/>
      <c r="J201" s="276"/>
      <c r="K201" s="304"/>
    </row>
    <row r="202" spans="2:11" s="1" customFormat="1" ht="15" customHeight="1">
      <c r="B202" s="281"/>
      <c r="C202" s="258" t="s">
        <v>1218</v>
      </c>
      <c r="D202" s="258"/>
      <c r="E202" s="258"/>
      <c r="F202" s="279" t="s">
        <v>43</v>
      </c>
      <c r="G202" s="258"/>
      <c r="H202" s="380" t="s">
        <v>1229</v>
      </c>
      <c r="I202" s="380"/>
      <c r="J202" s="380"/>
      <c r="K202" s="304"/>
    </row>
    <row r="203" spans="2:11" s="1" customFormat="1" ht="15" customHeight="1">
      <c r="B203" s="281"/>
      <c r="C203" s="258"/>
      <c r="D203" s="258"/>
      <c r="E203" s="258"/>
      <c r="F203" s="279" t="s">
        <v>44</v>
      </c>
      <c r="G203" s="258"/>
      <c r="H203" s="380" t="s">
        <v>1230</v>
      </c>
      <c r="I203" s="380"/>
      <c r="J203" s="380"/>
      <c r="K203" s="304"/>
    </row>
    <row r="204" spans="2:11" s="1" customFormat="1" ht="15" customHeight="1">
      <c r="B204" s="281"/>
      <c r="C204" s="258"/>
      <c r="D204" s="258"/>
      <c r="E204" s="258"/>
      <c r="F204" s="279" t="s">
        <v>47</v>
      </c>
      <c r="G204" s="258"/>
      <c r="H204" s="380" t="s">
        <v>1231</v>
      </c>
      <c r="I204" s="380"/>
      <c r="J204" s="380"/>
      <c r="K204" s="304"/>
    </row>
    <row r="205" spans="2:11" s="1" customFormat="1" ht="15" customHeight="1">
      <c r="B205" s="281"/>
      <c r="C205" s="258"/>
      <c r="D205" s="258"/>
      <c r="E205" s="258"/>
      <c r="F205" s="279" t="s">
        <v>45</v>
      </c>
      <c r="G205" s="258"/>
      <c r="H205" s="380" t="s">
        <v>1232</v>
      </c>
      <c r="I205" s="380"/>
      <c r="J205" s="380"/>
      <c r="K205" s="304"/>
    </row>
    <row r="206" spans="2:11" s="1" customFormat="1" ht="15" customHeight="1">
      <c r="B206" s="281"/>
      <c r="C206" s="258"/>
      <c r="D206" s="258"/>
      <c r="E206" s="258"/>
      <c r="F206" s="279" t="s">
        <v>46</v>
      </c>
      <c r="G206" s="258"/>
      <c r="H206" s="380" t="s">
        <v>1233</v>
      </c>
      <c r="I206" s="380"/>
      <c r="J206" s="380"/>
      <c r="K206" s="304"/>
    </row>
    <row r="207" spans="2:11" s="1" customFormat="1" ht="15" customHeight="1">
      <c r="B207" s="281"/>
      <c r="C207" s="258"/>
      <c r="D207" s="258"/>
      <c r="E207" s="258"/>
      <c r="F207" s="279"/>
      <c r="G207" s="258"/>
      <c r="H207" s="258"/>
      <c r="I207" s="258"/>
      <c r="J207" s="258"/>
      <c r="K207" s="304"/>
    </row>
    <row r="208" spans="2:11" s="1" customFormat="1" ht="15" customHeight="1">
      <c r="B208" s="281"/>
      <c r="C208" s="258" t="s">
        <v>1174</v>
      </c>
      <c r="D208" s="258"/>
      <c r="E208" s="258"/>
      <c r="F208" s="279" t="s">
        <v>79</v>
      </c>
      <c r="G208" s="258"/>
      <c r="H208" s="380" t="s">
        <v>1234</v>
      </c>
      <c r="I208" s="380"/>
      <c r="J208" s="380"/>
      <c r="K208" s="304"/>
    </row>
    <row r="209" spans="2:11" s="1" customFormat="1" ht="15" customHeight="1">
      <c r="B209" s="281"/>
      <c r="C209" s="258"/>
      <c r="D209" s="258"/>
      <c r="E209" s="258"/>
      <c r="F209" s="279" t="s">
        <v>1071</v>
      </c>
      <c r="G209" s="258"/>
      <c r="H209" s="380" t="s">
        <v>1072</v>
      </c>
      <c r="I209" s="380"/>
      <c r="J209" s="380"/>
      <c r="K209" s="304"/>
    </row>
    <row r="210" spans="2:11" s="1" customFormat="1" ht="15" customHeight="1">
      <c r="B210" s="281"/>
      <c r="C210" s="258"/>
      <c r="D210" s="258"/>
      <c r="E210" s="258"/>
      <c r="F210" s="279" t="s">
        <v>1069</v>
      </c>
      <c r="G210" s="258"/>
      <c r="H210" s="380" t="s">
        <v>1235</v>
      </c>
      <c r="I210" s="380"/>
      <c r="J210" s="380"/>
      <c r="K210" s="304"/>
    </row>
    <row r="211" spans="2:11" s="1" customFormat="1" ht="15" customHeight="1">
      <c r="B211" s="322"/>
      <c r="C211" s="258"/>
      <c r="D211" s="258"/>
      <c r="E211" s="258"/>
      <c r="F211" s="279" t="s">
        <v>110</v>
      </c>
      <c r="G211" s="317"/>
      <c r="H211" s="381" t="s">
        <v>111</v>
      </c>
      <c r="I211" s="381"/>
      <c r="J211" s="381"/>
      <c r="K211" s="323"/>
    </row>
    <row r="212" spans="2:11" s="1" customFormat="1" ht="15" customHeight="1">
      <c r="B212" s="322"/>
      <c r="C212" s="258"/>
      <c r="D212" s="258"/>
      <c r="E212" s="258"/>
      <c r="F212" s="279" t="s">
        <v>1073</v>
      </c>
      <c r="G212" s="317"/>
      <c r="H212" s="381" t="s">
        <v>1052</v>
      </c>
      <c r="I212" s="381"/>
      <c r="J212" s="381"/>
      <c r="K212" s="323"/>
    </row>
    <row r="213" spans="2:11" s="1" customFormat="1" ht="15" customHeight="1">
      <c r="B213" s="322"/>
      <c r="C213" s="258"/>
      <c r="D213" s="258"/>
      <c r="E213" s="258"/>
      <c r="F213" s="279"/>
      <c r="G213" s="317"/>
      <c r="H213" s="308"/>
      <c r="I213" s="308"/>
      <c r="J213" s="308"/>
      <c r="K213" s="323"/>
    </row>
    <row r="214" spans="2:11" s="1" customFormat="1" ht="15" customHeight="1">
      <c r="B214" s="322"/>
      <c r="C214" s="258" t="s">
        <v>1198</v>
      </c>
      <c r="D214" s="258"/>
      <c r="E214" s="258"/>
      <c r="F214" s="279">
        <v>1</v>
      </c>
      <c r="G214" s="317"/>
      <c r="H214" s="381" t="s">
        <v>1236</v>
      </c>
      <c r="I214" s="381"/>
      <c r="J214" s="381"/>
      <c r="K214" s="323"/>
    </row>
    <row r="215" spans="2:11" s="1" customFormat="1" ht="15" customHeight="1">
      <c r="B215" s="322"/>
      <c r="C215" s="258"/>
      <c r="D215" s="258"/>
      <c r="E215" s="258"/>
      <c r="F215" s="279">
        <v>2</v>
      </c>
      <c r="G215" s="317"/>
      <c r="H215" s="381" t="s">
        <v>1237</v>
      </c>
      <c r="I215" s="381"/>
      <c r="J215" s="381"/>
      <c r="K215" s="323"/>
    </row>
    <row r="216" spans="2:11" s="1" customFormat="1" ht="15" customHeight="1">
      <c r="B216" s="322"/>
      <c r="C216" s="258"/>
      <c r="D216" s="258"/>
      <c r="E216" s="258"/>
      <c r="F216" s="279">
        <v>3</v>
      </c>
      <c r="G216" s="317"/>
      <c r="H216" s="381" t="s">
        <v>1238</v>
      </c>
      <c r="I216" s="381"/>
      <c r="J216" s="381"/>
      <c r="K216" s="323"/>
    </row>
    <row r="217" spans="2:11" s="1" customFormat="1" ht="15" customHeight="1">
      <c r="B217" s="322"/>
      <c r="C217" s="258"/>
      <c r="D217" s="258"/>
      <c r="E217" s="258"/>
      <c r="F217" s="279">
        <v>4</v>
      </c>
      <c r="G217" s="317"/>
      <c r="H217" s="381" t="s">
        <v>1239</v>
      </c>
      <c r="I217" s="381"/>
      <c r="J217" s="381"/>
      <c r="K217" s="323"/>
    </row>
    <row r="218" spans="2:11" s="1" customFormat="1" ht="12.75" customHeight="1">
      <c r="B218" s="324"/>
      <c r="C218" s="325"/>
      <c r="D218" s="325"/>
      <c r="E218" s="325"/>
      <c r="F218" s="325"/>
      <c r="G218" s="325"/>
      <c r="H218" s="325"/>
      <c r="I218" s="325"/>
      <c r="J218" s="325"/>
      <c r="K218" s="32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19" t="s">
        <v>81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113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67" t="str">
        <f>'Rekapitulace stavby'!K6</f>
        <v>Demolice stavebních objektů bývalého JZD Mouřínov</v>
      </c>
      <c r="F7" s="368"/>
      <c r="G7" s="368"/>
      <c r="H7" s="368"/>
      <c r="L7" s="22"/>
    </row>
    <row r="8" spans="1:31" s="2" customFormat="1" ht="12" customHeight="1">
      <c r="A8" s="36"/>
      <c r="B8" s="41"/>
      <c r="C8" s="36"/>
      <c r="D8" s="107" t="s">
        <v>114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69" t="s">
        <v>115</v>
      </c>
      <c r="F9" s="370"/>
      <c r="G9" s="370"/>
      <c r="H9" s="37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27. 3. 2021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1" t="str">
        <f>'Rekapitulace stavby'!E14</f>
        <v>Vyplň údaj</v>
      </c>
      <c r="F18" s="372"/>
      <c r="G18" s="372"/>
      <c r="H18" s="372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3" t="s">
        <v>19</v>
      </c>
      <c r="F27" s="373"/>
      <c r="G27" s="373"/>
      <c r="H27" s="37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ROUND(J86,2)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ROUND((SUM(BE86:BE340)),2)</f>
        <v>0</v>
      </c>
      <c r="G33" s="36"/>
      <c r="H33" s="36"/>
      <c r="I33" s="120">
        <v>0.21</v>
      </c>
      <c r="J33" s="119">
        <f>ROUND(((SUM(BE86:BE340))*I33),2)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ROUND((SUM(BF86:BF340)),2)</f>
        <v>0</v>
      </c>
      <c r="G34" s="36"/>
      <c r="H34" s="36"/>
      <c r="I34" s="120">
        <v>0.15</v>
      </c>
      <c r="J34" s="119">
        <f>ROUND(((SUM(BF86:BF340))*I34),2)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ROUND((SUM(BG86:BG340)),2)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ROUND((SUM(BH86:BH340)),2)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ROUND((SUM(BI86:BI340)),2)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4" t="str">
        <f>E7</f>
        <v>Demolice stavebních objektů bývalého JZD Mouřínov</v>
      </c>
      <c r="F48" s="375"/>
      <c r="G48" s="375"/>
      <c r="H48" s="37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114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1" t="str">
        <f>E9</f>
        <v>BO 01 - Zemědělský objekt, hala p.č. st.251/2</v>
      </c>
      <c r="F50" s="376"/>
      <c r="G50" s="376"/>
      <c r="H50" s="37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k.ú.Mouřínov, okres Vyškov</v>
      </c>
      <c r="G52" s="38"/>
      <c r="H52" s="38"/>
      <c r="I52" s="31" t="s">
        <v>23</v>
      </c>
      <c r="J52" s="61" t="str">
        <f>IF(J12="","",J12)</f>
        <v>27. 3. 2021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Obec Mouřínov</v>
      </c>
      <c r="G54" s="38"/>
      <c r="H54" s="38"/>
      <c r="I54" s="31" t="s">
        <v>31</v>
      </c>
      <c r="J54" s="34" t="str">
        <f>E21</f>
        <v>DEKONTA a.s. Dřetovice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117</v>
      </c>
      <c r="D57" s="133"/>
      <c r="E57" s="133"/>
      <c r="F57" s="133"/>
      <c r="G57" s="133"/>
      <c r="H57" s="133"/>
      <c r="I57" s="133"/>
      <c r="J57" s="134" t="s">
        <v>118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J86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119</v>
      </c>
    </row>
    <row r="60" spans="2:12" s="9" customFormat="1" ht="24.95" customHeight="1">
      <c r="B60" s="136"/>
      <c r="C60" s="137"/>
      <c r="D60" s="138" t="s">
        <v>120</v>
      </c>
      <c r="E60" s="139"/>
      <c r="F60" s="139"/>
      <c r="G60" s="139"/>
      <c r="H60" s="139"/>
      <c r="I60" s="139"/>
      <c r="J60" s="140">
        <f>J87</f>
        <v>0</v>
      </c>
      <c r="K60" s="137"/>
      <c r="L60" s="141"/>
    </row>
    <row r="61" spans="2:12" s="10" customFormat="1" ht="19.9" customHeight="1">
      <c r="B61" s="142"/>
      <c r="C61" s="143"/>
      <c r="D61" s="144" t="s">
        <v>121</v>
      </c>
      <c r="E61" s="145"/>
      <c r="F61" s="145"/>
      <c r="G61" s="145"/>
      <c r="H61" s="145"/>
      <c r="I61" s="145"/>
      <c r="J61" s="146">
        <f>J88</f>
        <v>0</v>
      </c>
      <c r="K61" s="143"/>
      <c r="L61" s="147"/>
    </row>
    <row r="62" spans="2:12" s="10" customFormat="1" ht="19.9" customHeight="1">
      <c r="B62" s="142"/>
      <c r="C62" s="143"/>
      <c r="D62" s="144" t="s">
        <v>122</v>
      </c>
      <c r="E62" s="145"/>
      <c r="F62" s="145"/>
      <c r="G62" s="145"/>
      <c r="H62" s="145"/>
      <c r="I62" s="145"/>
      <c r="J62" s="146">
        <f>J134</f>
        <v>0</v>
      </c>
      <c r="K62" s="143"/>
      <c r="L62" s="147"/>
    </row>
    <row r="63" spans="2:12" s="10" customFormat="1" ht="19.9" customHeight="1">
      <c r="B63" s="142"/>
      <c r="C63" s="143"/>
      <c r="D63" s="144" t="s">
        <v>123</v>
      </c>
      <c r="E63" s="145"/>
      <c r="F63" s="145"/>
      <c r="G63" s="145"/>
      <c r="H63" s="145"/>
      <c r="I63" s="145"/>
      <c r="J63" s="146">
        <f>J269</f>
        <v>0</v>
      </c>
      <c r="K63" s="143"/>
      <c r="L63" s="147"/>
    </row>
    <row r="64" spans="2:12" s="9" customFormat="1" ht="24.95" customHeight="1">
      <c r="B64" s="136"/>
      <c r="C64" s="137"/>
      <c r="D64" s="138" t="s">
        <v>124</v>
      </c>
      <c r="E64" s="139"/>
      <c r="F64" s="139"/>
      <c r="G64" s="139"/>
      <c r="H64" s="139"/>
      <c r="I64" s="139"/>
      <c r="J64" s="140">
        <f>J325</f>
        <v>0</v>
      </c>
      <c r="K64" s="137"/>
      <c r="L64" s="141"/>
    </row>
    <row r="65" spans="2:12" s="10" customFormat="1" ht="19.9" customHeight="1">
      <c r="B65" s="142"/>
      <c r="C65" s="143"/>
      <c r="D65" s="144" t="s">
        <v>125</v>
      </c>
      <c r="E65" s="145"/>
      <c r="F65" s="145"/>
      <c r="G65" s="145"/>
      <c r="H65" s="145"/>
      <c r="I65" s="145"/>
      <c r="J65" s="146">
        <f>J326</f>
        <v>0</v>
      </c>
      <c r="K65" s="143"/>
      <c r="L65" s="147"/>
    </row>
    <row r="66" spans="2:12" s="10" customFormat="1" ht="19.9" customHeight="1">
      <c r="B66" s="142"/>
      <c r="C66" s="143"/>
      <c r="D66" s="144" t="s">
        <v>126</v>
      </c>
      <c r="E66" s="145"/>
      <c r="F66" s="145"/>
      <c r="G66" s="145"/>
      <c r="H66" s="145"/>
      <c r="I66" s="145"/>
      <c r="J66" s="146">
        <f>J336</f>
        <v>0</v>
      </c>
      <c r="K66" s="143"/>
      <c r="L66" s="14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127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74" t="str">
        <f>E7</f>
        <v>Demolice stavebních objektů bývalého JZD Mouřínov</v>
      </c>
      <c r="F76" s="375"/>
      <c r="G76" s="375"/>
      <c r="H76" s="375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114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31" t="str">
        <f>E9</f>
        <v>BO 01 - Zemědělský objekt, hala p.č. st.251/2</v>
      </c>
      <c r="F78" s="376"/>
      <c r="G78" s="376"/>
      <c r="H78" s="376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21</v>
      </c>
      <c r="D80" s="38"/>
      <c r="E80" s="38"/>
      <c r="F80" s="29" t="str">
        <f>F12</f>
        <v>k.ú.Mouřínov, okres Vyškov</v>
      </c>
      <c r="G80" s="38"/>
      <c r="H80" s="38"/>
      <c r="I80" s="31" t="s">
        <v>23</v>
      </c>
      <c r="J80" s="61" t="str">
        <f>IF(J12="","",J12)</f>
        <v>27. 3. 2021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5.7" customHeight="1">
      <c r="A82" s="36"/>
      <c r="B82" s="37"/>
      <c r="C82" s="31" t="s">
        <v>25</v>
      </c>
      <c r="D82" s="38"/>
      <c r="E82" s="38"/>
      <c r="F82" s="29" t="str">
        <f>E15</f>
        <v>Obec Mouřínov</v>
      </c>
      <c r="G82" s="38"/>
      <c r="H82" s="38"/>
      <c r="I82" s="31" t="s">
        <v>31</v>
      </c>
      <c r="J82" s="34" t="str">
        <f>E21</f>
        <v>DEKONTA a.s. Dřetovice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29</v>
      </c>
      <c r="D83" s="38"/>
      <c r="E83" s="38"/>
      <c r="F83" s="29" t="str">
        <f>IF(E18="","",E18)</f>
        <v>Vyplň údaj</v>
      </c>
      <c r="G83" s="38"/>
      <c r="H83" s="38"/>
      <c r="I83" s="31" t="s">
        <v>34</v>
      </c>
      <c r="J83" s="34" t="str">
        <f>E24</f>
        <v xml:space="preserve"> 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48"/>
      <c r="B85" s="149"/>
      <c r="C85" s="150" t="s">
        <v>128</v>
      </c>
      <c r="D85" s="151" t="s">
        <v>57</v>
      </c>
      <c r="E85" s="151" t="s">
        <v>53</v>
      </c>
      <c r="F85" s="151" t="s">
        <v>54</v>
      </c>
      <c r="G85" s="151" t="s">
        <v>129</v>
      </c>
      <c r="H85" s="151" t="s">
        <v>130</v>
      </c>
      <c r="I85" s="151" t="s">
        <v>131</v>
      </c>
      <c r="J85" s="151" t="s">
        <v>118</v>
      </c>
      <c r="K85" s="152" t="s">
        <v>132</v>
      </c>
      <c r="L85" s="153"/>
      <c r="M85" s="70" t="s">
        <v>19</v>
      </c>
      <c r="N85" s="71" t="s">
        <v>42</v>
      </c>
      <c r="O85" s="71" t="s">
        <v>133</v>
      </c>
      <c r="P85" s="71" t="s">
        <v>134</v>
      </c>
      <c r="Q85" s="71" t="s">
        <v>135</v>
      </c>
      <c r="R85" s="71" t="s">
        <v>136</v>
      </c>
      <c r="S85" s="71" t="s">
        <v>137</v>
      </c>
      <c r="T85" s="72" t="s">
        <v>138</v>
      </c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</row>
    <row r="86" spans="1:63" s="2" customFormat="1" ht="22.9" customHeight="1">
      <c r="A86" s="36"/>
      <c r="B86" s="37"/>
      <c r="C86" s="77" t="s">
        <v>139</v>
      </c>
      <c r="D86" s="38"/>
      <c r="E86" s="38"/>
      <c r="F86" s="38"/>
      <c r="G86" s="38"/>
      <c r="H86" s="38"/>
      <c r="I86" s="38"/>
      <c r="J86" s="154">
        <f>BK86</f>
        <v>0</v>
      </c>
      <c r="K86" s="38"/>
      <c r="L86" s="41"/>
      <c r="M86" s="73"/>
      <c r="N86" s="155"/>
      <c r="O86" s="74"/>
      <c r="P86" s="156">
        <f>P87+P325</f>
        <v>0</v>
      </c>
      <c r="Q86" s="74"/>
      <c r="R86" s="156">
        <f>R87+R325</f>
        <v>0</v>
      </c>
      <c r="S86" s="74"/>
      <c r="T86" s="157">
        <f>T87+T325</f>
        <v>1354.836556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71</v>
      </c>
      <c r="AU86" s="19" t="s">
        <v>119</v>
      </c>
      <c r="BK86" s="158">
        <f>BK87+BK325</f>
        <v>0</v>
      </c>
    </row>
    <row r="87" spans="2:63" s="12" customFormat="1" ht="25.9" customHeight="1">
      <c r="B87" s="159"/>
      <c r="C87" s="160"/>
      <c r="D87" s="161" t="s">
        <v>71</v>
      </c>
      <c r="E87" s="162" t="s">
        <v>140</v>
      </c>
      <c r="F87" s="162" t="s">
        <v>141</v>
      </c>
      <c r="G87" s="160"/>
      <c r="H87" s="160"/>
      <c r="I87" s="163"/>
      <c r="J87" s="164">
        <f>BK87</f>
        <v>0</v>
      </c>
      <c r="K87" s="160"/>
      <c r="L87" s="165"/>
      <c r="M87" s="166"/>
      <c r="N87" s="167"/>
      <c r="O87" s="167"/>
      <c r="P87" s="168">
        <f>P88+P134+P269</f>
        <v>0</v>
      </c>
      <c r="Q87" s="167"/>
      <c r="R87" s="168">
        <f>R88+R134+R269</f>
        <v>0</v>
      </c>
      <c r="S87" s="167"/>
      <c r="T87" s="169">
        <f>T88+T134+T269</f>
        <v>1350.799648</v>
      </c>
      <c r="AR87" s="170" t="s">
        <v>80</v>
      </c>
      <c r="AT87" s="171" t="s">
        <v>71</v>
      </c>
      <c r="AU87" s="171" t="s">
        <v>72</v>
      </c>
      <c r="AY87" s="170" t="s">
        <v>142</v>
      </c>
      <c r="BK87" s="172">
        <f>BK88+BK134+BK269</f>
        <v>0</v>
      </c>
    </row>
    <row r="88" spans="2:63" s="12" customFormat="1" ht="22.9" customHeight="1">
      <c r="B88" s="159"/>
      <c r="C88" s="160"/>
      <c r="D88" s="161" t="s">
        <v>71</v>
      </c>
      <c r="E88" s="173" t="s">
        <v>80</v>
      </c>
      <c r="F88" s="173" t="s">
        <v>143</v>
      </c>
      <c r="G88" s="160"/>
      <c r="H88" s="160"/>
      <c r="I88" s="163"/>
      <c r="J88" s="174">
        <f>BK88</f>
        <v>0</v>
      </c>
      <c r="K88" s="160"/>
      <c r="L88" s="165"/>
      <c r="M88" s="166"/>
      <c r="N88" s="167"/>
      <c r="O88" s="167"/>
      <c r="P88" s="168">
        <f>SUM(P89:P133)</f>
        <v>0</v>
      </c>
      <c r="Q88" s="167"/>
      <c r="R88" s="168">
        <f>SUM(R89:R133)</f>
        <v>0</v>
      </c>
      <c r="S88" s="167"/>
      <c r="T88" s="169">
        <f>SUM(T89:T133)</f>
        <v>0</v>
      </c>
      <c r="AR88" s="170" t="s">
        <v>80</v>
      </c>
      <c r="AT88" s="171" t="s">
        <v>71</v>
      </c>
      <c r="AU88" s="171" t="s">
        <v>80</v>
      </c>
      <c r="AY88" s="170" t="s">
        <v>142</v>
      </c>
      <c r="BK88" s="172">
        <f>SUM(BK89:BK133)</f>
        <v>0</v>
      </c>
    </row>
    <row r="89" spans="1:65" s="2" customFormat="1" ht="14.45" customHeight="1">
      <c r="A89" s="36"/>
      <c r="B89" s="37"/>
      <c r="C89" s="175" t="s">
        <v>80</v>
      </c>
      <c r="D89" s="175" t="s">
        <v>144</v>
      </c>
      <c r="E89" s="176" t="s">
        <v>145</v>
      </c>
      <c r="F89" s="177" t="s">
        <v>146</v>
      </c>
      <c r="G89" s="178" t="s">
        <v>147</v>
      </c>
      <c r="H89" s="179">
        <v>267.646</v>
      </c>
      <c r="I89" s="180"/>
      <c r="J89" s="181">
        <f>ROUND(I89*H89,2)</f>
        <v>0</v>
      </c>
      <c r="K89" s="177" t="s">
        <v>148</v>
      </c>
      <c r="L89" s="41"/>
      <c r="M89" s="182" t="s">
        <v>19</v>
      </c>
      <c r="N89" s="183" t="s">
        <v>43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149</v>
      </c>
      <c r="AT89" s="186" t="s">
        <v>144</v>
      </c>
      <c r="AU89" s="186" t="s">
        <v>82</v>
      </c>
      <c r="AY89" s="19" t="s">
        <v>142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80</v>
      </c>
      <c r="BK89" s="187">
        <f>ROUND(I89*H89,2)</f>
        <v>0</v>
      </c>
      <c r="BL89" s="19" t="s">
        <v>149</v>
      </c>
      <c r="BM89" s="186" t="s">
        <v>150</v>
      </c>
    </row>
    <row r="90" spans="1:47" s="2" customFormat="1" ht="11.25">
      <c r="A90" s="36"/>
      <c r="B90" s="37"/>
      <c r="C90" s="38"/>
      <c r="D90" s="188" t="s">
        <v>151</v>
      </c>
      <c r="E90" s="38"/>
      <c r="F90" s="189" t="s">
        <v>152</v>
      </c>
      <c r="G90" s="38"/>
      <c r="H90" s="38"/>
      <c r="I90" s="190"/>
      <c r="J90" s="38"/>
      <c r="K90" s="38"/>
      <c r="L90" s="41"/>
      <c r="M90" s="191"/>
      <c r="N90" s="192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151</v>
      </c>
      <c r="AU90" s="19" t="s">
        <v>82</v>
      </c>
    </row>
    <row r="91" spans="2:51" s="13" customFormat="1" ht="11.25">
      <c r="B91" s="193"/>
      <c r="C91" s="194"/>
      <c r="D91" s="188" t="s">
        <v>153</v>
      </c>
      <c r="E91" s="195" t="s">
        <v>19</v>
      </c>
      <c r="F91" s="196" t="s">
        <v>154</v>
      </c>
      <c r="G91" s="194"/>
      <c r="H91" s="195" t="s">
        <v>19</v>
      </c>
      <c r="I91" s="197"/>
      <c r="J91" s="194"/>
      <c r="K91" s="194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153</v>
      </c>
      <c r="AU91" s="202" t="s">
        <v>82</v>
      </c>
      <c r="AV91" s="13" t="s">
        <v>80</v>
      </c>
      <c r="AW91" s="13" t="s">
        <v>33</v>
      </c>
      <c r="AX91" s="13" t="s">
        <v>72</v>
      </c>
      <c r="AY91" s="202" t="s">
        <v>142</v>
      </c>
    </row>
    <row r="92" spans="2:51" s="13" customFormat="1" ht="11.25">
      <c r="B92" s="193"/>
      <c r="C92" s="194"/>
      <c r="D92" s="188" t="s">
        <v>153</v>
      </c>
      <c r="E92" s="195" t="s">
        <v>19</v>
      </c>
      <c r="F92" s="196" t="s">
        <v>155</v>
      </c>
      <c r="G92" s="194"/>
      <c r="H92" s="195" t="s">
        <v>19</v>
      </c>
      <c r="I92" s="197"/>
      <c r="J92" s="194"/>
      <c r="K92" s="194"/>
      <c r="L92" s="198"/>
      <c r="M92" s="199"/>
      <c r="N92" s="200"/>
      <c r="O92" s="200"/>
      <c r="P92" s="200"/>
      <c r="Q92" s="200"/>
      <c r="R92" s="200"/>
      <c r="S92" s="200"/>
      <c r="T92" s="201"/>
      <c r="AT92" s="202" t="s">
        <v>153</v>
      </c>
      <c r="AU92" s="202" t="s">
        <v>82</v>
      </c>
      <c r="AV92" s="13" t="s">
        <v>80</v>
      </c>
      <c r="AW92" s="13" t="s">
        <v>33</v>
      </c>
      <c r="AX92" s="13" t="s">
        <v>72</v>
      </c>
      <c r="AY92" s="202" t="s">
        <v>142</v>
      </c>
    </row>
    <row r="93" spans="2:51" s="14" customFormat="1" ht="11.25">
      <c r="B93" s="203"/>
      <c r="C93" s="204"/>
      <c r="D93" s="188" t="s">
        <v>153</v>
      </c>
      <c r="E93" s="205" t="s">
        <v>19</v>
      </c>
      <c r="F93" s="206" t="s">
        <v>156</v>
      </c>
      <c r="G93" s="204"/>
      <c r="H93" s="207">
        <v>32.672</v>
      </c>
      <c r="I93" s="208"/>
      <c r="J93" s="204"/>
      <c r="K93" s="204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153</v>
      </c>
      <c r="AU93" s="213" t="s">
        <v>82</v>
      </c>
      <c r="AV93" s="14" t="s">
        <v>82</v>
      </c>
      <c r="AW93" s="14" t="s">
        <v>33</v>
      </c>
      <c r="AX93" s="14" t="s">
        <v>72</v>
      </c>
      <c r="AY93" s="213" t="s">
        <v>142</v>
      </c>
    </row>
    <row r="94" spans="2:51" s="13" customFormat="1" ht="11.25">
      <c r="B94" s="193"/>
      <c r="C94" s="194"/>
      <c r="D94" s="188" t="s">
        <v>153</v>
      </c>
      <c r="E94" s="195" t="s">
        <v>19</v>
      </c>
      <c r="F94" s="196" t="s">
        <v>157</v>
      </c>
      <c r="G94" s="194"/>
      <c r="H94" s="195" t="s">
        <v>19</v>
      </c>
      <c r="I94" s="197"/>
      <c r="J94" s="194"/>
      <c r="K94" s="194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153</v>
      </c>
      <c r="AU94" s="202" t="s">
        <v>82</v>
      </c>
      <c r="AV94" s="13" t="s">
        <v>80</v>
      </c>
      <c r="AW94" s="13" t="s">
        <v>33</v>
      </c>
      <c r="AX94" s="13" t="s">
        <v>72</v>
      </c>
      <c r="AY94" s="202" t="s">
        <v>142</v>
      </c>
    </row>
    <row r="95" spans="2:51" s="14" customFormat="1" ht="11.25">
      <c r="B95" s="203"/>
      <c r="C95" s="204"/>
      <c r="D95" s="188" t="s">
        <v>153</v>
      </c>
      <c r="E95" s="205" t="s">
        <v>19</v>
      </c>
      <c r="F95" s="206" t="s">
        <v>158</v>
      </c>
      <c r="G95" s="204"/>
      <c r="H95" s="207">
        <v>44.914</v>
      </c>
      <c r="I95" s="208"/>
      <c r="J95" s="204"/>
      <c r="K95" s="204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153</v>
      </c>
      <c r="AU95" s="213" t="s">
        <v>82</v>
      </c>
      <c r="AV95" s="14" t="s">
        <v>82</v>
      </c>
      <c r="AW95" s="14" t="s">
        <v>33</v>
      </c>
      <c r="AX95" s="14" t="s">
        <v>72</v>
      </c>
      <c r="AY95" s="213" t="s">
        <v>142</v>
      </c>
    </row>
    <row r="96" spans="2:51" s="13" customFormat="1" ht="11.25">
      <c r="B96" s="193"/>
      <c r="C96" s="194"/>
      <c r="D96" s="188" t="s">
        <v>153</v>
      </c>
      <c r="E96" s="195" t="s">
        <v>19</v>
      </c>
      <c r="F96" s="196" t="s">
        <v>159</v>
      </c>
      <c r="G96" s="194"/>
      <c r="H96" s="195" t="s">
        <v>19</v>
      </c>
      <c r="I96" s="197"/>
      <c r="J96" s="194"/>
      <c r="K96" s="194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153</v>
      </c>
      <c r="AU96" s="202" t="s">
        <v>82</v>
      </c>
      <c r="AV96" s="13" t="s">
        <v>80</v>
      </c>
      <c r="AW96" s="13" t="s">
        <v>33</v>
      </c>
      <c r="AX96" s="13" t="s">
        <v>72</v>
      </c>
      <c r="AY96" s="202" t="s">
        <v>142</v>
      </c>
    </row>
    <row r="97" spans="2:51" s="14" customFormat="1" ht="11.25">
      <c r="B97" s="203"/>
      <c r="C97" s="204"/>
      <c r="D97" s="188" t="s">
        <v>153</v>
      </c>
      <c r="E97" s="205" t="s">
        <v>19</v>
      </c>
      <c r="F97" s="206" t="s">
        <v>160</v>
      </c>
      <c r="G97" s="204"/>
      <c r="H97" s="207">
        <v>190.06</v>
      </c>
      <c r="I97" s="208"/>
      <c r="J97" s="204"/>
      <c r="K97" s="204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153</v>
      </c>
      <c r="AU97" s="213" t="s">
        <v>82</v>
      </c>
      <c r="AV97" s="14" t="s">
        <v>82</v>
      </c>
      <c r="AW97" s="14" t="s">
        <v>33</v>
      </c>
      <c r="AX97" s="14" t="s">
        <v>72</v>
      </c>
      <c r="AY97" s="213" t="s">
        <v>142</v>
      </c>
    </row>
    <row r="98" spans="2:51" s="15" customFormat="1" ht="11.25">
      <c r="B98" s="214"/>
      <c r="C98" s="215"/>
      <c r="D98" s="188" t="s">
        <v>153</v>
      </c>
      <c r="E98" s="216" t="s">
        <v>19</v>
      </c>
      <c r="F98" s="217" t="s">
        <v>161</v>
      </c>
      <c r="G98" s="215"/>
      <c r="H98" s="218">
        <v>267.646</v>
      </c>
      <c r="I98" s="219"/>
      <c r="J98" s="215"/>
      <c r="K98" s="215"/>
      <c r="L98" s="220"/>
      <c r="M98" s="221"/>
      <c r="N98" s="222"/>
      <c r="O98" s="222"/>
      <c r="P98" s="222"/>
      <c r="Q98" s="222"/>
      <c r="R98" s="222"/>
      <c r="S98" s="222"/>
      <c r="T98" s="223"/>
      <c r="AT98" s="224" t="s">
        <v>153</v>
      </c>
      <c r="AU98" s="224" t="s">
        <v>82</v>
      </c>
      <c r="AV98" s="15" t="s">
        <v>149</v>
      </c>
      <c r="AW98" s="15" t="s">
        <v>33</v>
      </c>
      <c r="AX98" s="15" t="s">
        <v>80</v>
      </c>
      <c r="AY98" s="224" t="s">
        <v>142</v>
      </c>
    </row>
    <row r="99" spans="1:65" s="2" customFormat="1" ht="14.45" customHeight="1">
      <c r="A99" s="36"/>
      <c r="B99" s="37"/>
      <c r="C99" s="175" t="s">
        <v>82</v>
      </c>
      <c r="D99" s="175" t="s">
        <v>144</v>
      </c>
      <c r="E99" s="176" t="s">
        <v>162</v>
      </c>
      <c r="F99" s="177" t="s">
        <v>163</v>
      </c>
      <c r="G99" s="178" t="s">
        <v>147</v>
      </c>
      <c r="H99" s="179">
        <v>66.884</v>
      </c>
      <c r="I99" s="180"/>
      <c r="J99" s="181">
        <f>ROUND(I99*H99,2)</f>
        <v>0</v>
      </c>
      <c r="K99" s="177" t="s">
        <v>148</v>
      </c>
      <c r="L99" s="41"/>
      <c r="M99" s="182" t="s">
        <v>19</v>
      </c>
      <c r="N99" s="183" t="s">
        <v>43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149</v>
      </c>
      <c r="AT99" s="186" t="s">
        <v>144</v>
      </c>
      <c r="AU99" s="186" t="s">
        <v>82</v>
      </c>
      <c r="AY99" s="19" t="s">
        <v>142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80</v>
      </c>
      <c r="BK99" s="187">
        <f>ROUND(I99*H99,2)</f>
        <v>0</v>
      </c>
      <c r="BL99" s="19" t="s">
        <v>149</v>
      </c>
      <c r="BM99" s="186" t="s">
        <v>164</v>
      </c>
    </row>
    <row r="100" spans="1:47" s="2" customFormat="1" ht="19.5">
      <c r="A100" s="36"/>
      <c r="B100" s="37"/>
      <c r="C100" s="38"/>
      <c r="D100" s="188" t="s">
        <v>151</v>
      </c>
      <c r="E100" s="38"/>
      <c r="F100" s="189" t="s">
        <v>165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151</v>
      </c>
      <c r="AU100" s="19" t="s">
        <v>82</v>
      </c>
    </row>
    <row r="101" spans="2:51" s="13" customFormat="1" ht="11.25">
      <c r="B101" s="193"/>
      <c r="C101" s="194"/>
      <c r="D101" s="188" t="s">
        <v>153</v>
      </c>
      <c r="E101" s="195" t="s">
        <v>19</v>
      </c>
      <c r="F101" s="196" t="s">
        <v>166</v>
      </c>
      <c r="G101" s="194"/>
      <c r="H101" s="195" t="s">
        <v>19</v>
      </c>
      <c r="I101" s="197"/>
      <c r="J101" s="194"/>
      <c r="K101" s="194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153</v>
      </c>
      <c r="AU101" s="202" t="s">
        <v>82</v>
      </c>
      <c r="AV101" s="13" t="s">
        <v>80</v>
      </c>
      <c r="AW101" s="13" t="s">
        <v>33</v>
      </c>
      <c r="AX101" s="13" t="s">
        <v>72</v>
      </c>
      <c r="AY101" s="202" t="s">
        <v>142</v>
      </c>
    </row>
    <row r="102" spans="2:51" s="14" customFormat="1" ht="11.25">
      <c r="B102" s="203"/>
      <c r="C102" s="204"/>
      <c r="D102" s="188" t="s">
        <v>153</v>
      </c>
      <c r="E102" s="205" t="s">
        <v>19</v>
      </c>
      <c r="F102" s="206" t="s">
        <v>167</v>
      </c>
      <c r="G102" s="204"/>
      <c r="H102" s="207">
        <v>267.646</v>
      </c>
      <c r="I102" s="208"/>
      <c r="J102" s="204"/>
      <c r="K102" s="204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153</v>
      </c>
      <c r="AU102" s="213" t="s">
        <v>82</v>
      </c>
      <c r="AV102" s="14" t="s">
        <v>82</v>
      </c>
      <c r="AW102" s="14" t="s">
        <v>33</v>
      </c>
      <c r="AX102" s="14" t="s">
        <v>72</v>
      </c>
      <c r="AY102" s="213" t="s">
        <v>142</v>
      </c>
    </row>
    <row r="103" spans="2:51" s="13" customFormat="1" ht="11.25">
      <c r="B103" s="193"/>
      <c r="C103" s="194"/>
      <c r="D103" s="188" t="s">
        <v>153</v>
      </c>
      <c r="E103" s="195" t="s">
        <v>19</v>
      </c>
      <c r="F103" s="196" t="s">
        <v>168</v>
      </c>
      <c r="G103" s="194"/>
      <c r="H103" s="195" t="s">
        <v>19</v>
      </c>
      <c r="I103" s="197"/>
      <c r="J103" s="194"/>
      <c r="K103" s="194"/>
      <c r="L103" s="198"/>
      <c r="M103" s="199"/>
      <c r="N103" s="200"/>
      <c r="O103" s="200"/>
      <c r="P103" s="200"/>
      <c r="Q103" s="200"/>
      <c r="R103" s="200"/>
      <c r="S103" s="200"/>
      <c r="T103" s="201"/>
      <c r="AT103" s="202" t="s">
        <v>153</v>
      </c>
      <c r="AU103" s="202" t="s">
        <v>82</v>
      </c>
      <c r="AV103" s="13" t="s">
        <v>80</v>
      </c>
      <c r="AW103" s="13" t="s">
        <v>33</v>
      </c>
      <c r="AX103" s="13" t="s">
        <v>72</v>
      </c>
      <c r="AY103" s="202" t="s">
        <v>142</v>
      </c>
    </row>
    <row r="104" spans="2:51" s="14" customFormat="1" ht="11.25">
      <c r="B104" s="203"/>
      <c r="C104" s="204"/>
      <c r="D104" s="188" t="s">
        <v>153</v>
      </c>
      <c r="E104" s="205" t="s">
        <v>19</v>
      </c>
      <c r="F104" s="206" t="s">
        <v>169</v>
      </c>
      <c r="G104" s="204"/>
      <c r="H104" s="207">
        <v>-200.762</v>
      </c>
      <c r="I104" s="208"/>
      <c r="J104" s="204"/>
      <c r="K104" s="204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153</v>
      </c>
      <c r="AU104" s="213" t="s">
        <v>82</v>
      </c>
      <c r="AV104" s="14" t="s">
        <v>82</v>
      </c>
      <c r="AW104" s="14" t="s">
        <v>33</v>
      </c>
      <c r="AX104" s="14" t="s">
        <v>72</v>
      </c>
      <c r="AY104" s="213" t="s">
        <v>142</v>
      </c>
    </row>
    <row r="105" spans="2:51" s="15" customFormat="1" ht="11.25">
      <c r="B105" s="214"/>
      <c r="C105" s="215"/>
      <c r="D105" s="188" t="s">
        <v>153</v>
      </c>
      <c r="E105" s="216" t="s">
        <v>19</v>
      </c>
      <c r="F105" s="217" t="s">
        <v>161</v>
      </c>
      <c r="G105" s="215"/>
      <c r="H105" s="218">
        <v>66.88400000000001</v>
      </c>
      <c r="I105" s="219"/>
      <c r="J105" s="215"/>
      <c r="K105" s="215"/>
      <c r="L105" s="220"/>
      <c r="M105" s="221"/>
      <c r="N105" s="222"/>
      <c r="O105" s="222"/>
      <c r="P105" s="222"/>
      <c r="Q105" s="222"/>
      <c r="R105" s="222"/>
      <c r="S105" s="222"/>
      <c r="T105" s="223"/>
      <c r="AT105" s="224" t="s">
        <v>153</v>
      </c>
      <c r="AU105" s="224" t="s">
        <v>82</v>
      </c>
      <c r="AV105" s="15" t="s">
        <v>149</v>
      </c>
      <c r="AW105" s="15" t="s">
        <v>33</v>
      </c>
      <c r="AX105" s="15" t="s">
        <v>80</v>
      </c>
      <c r="AY105" s="224" t="s">
        <v>142</v>
      </c>
    </row>
    <row r="106" spans="1:65" s="2" customFormat="1" ht="14.45" customHeight="1">
      <c r="A106" s="36"/>
      <c r="B106" s="37"/>
      <c r="C106" s="175" t="s">
        <v>170</v>
      </c>
      <c r="D106" s="175" t="s">
        <v>144</v>
      </c>
      <c r="E106" s="176" t="s">
        <v>171</v>
      </c>
      <c r="F106" s="177" t="s">
        <v>172</v>
      </c>
      <c r="G106" s="178" t="s">
        <v>147</v>
      </c>
      <c r="H106" s="179">
        <v>216.883</v>
      </c>
      <c r="I106" s="180"/>
      <c r="J106" s="181">
        <f>ROUND(I106*H106,2)</f>
        <v>0</v>
      </c>
      <c r="K106" s="177" t="s">
        <v>148</v>
      </c>
      <c r="L106" s="41"/>
      <c r="M106" s="182" t="s">
        <v>19</v>
      </c>
      <c r="N106" s="183" t="s">
        <v>43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149</v>
      </c>
      <c r="AT106" s="186" t="s">
        <v>144</v>
      </c>
      <c r="AU106" s="186" t="s">
        <v>82</v>
      </c>
      <c r="AY106" s="19" t="s">
        <v>142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80</v>
      </c>
      <c r="BK106" s="187">
        <f>ROUND(I106*H106,2)</f>
        <v>0</v>
      </c>
      <c r="BL106" s="19" t="s">
        <v>149</v>
      </c>
      <c r="BM106" s="186" t="s">
        <v>173</v>
      </c>
    </row>
    <row r="107" spans="1:47" s="2" customFormat="1" ht="19.5">
      <c r="A107" s="36"/>
      <c r="B107" s="37"/>
      <c r="C107" s="38"/>
      <c r="D107" s="188" t="s">
        <v>151</v>
      </c>
      <c r="E107" s="38"/>
      <c r="F107" s="189" t="s">
        <v>174</v>
      </c>
      <c r="G107" s="38"/>
      <c r="H107" s="38"/>
      <c r="I107" s="190"/>
      <c r="J107" s="38"/>
      <c r="K107" s="38"/>
      <c r="L107" s="41"/>
      <c r="M107" s="191"/>
      <c r="N107" s="19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151</v>
      </c>
      <c r="AU107" s="19" t="s">
        <v>82</v>
      </c>
    </row>
    <row r="108" spans="2:51" s="13" customFormat="1" ht="11.25">
      <c r="B108" s="193"/>
      <c r="C108" s="194"/>
      <c r="D108" s="188" t="s">
        <v>153</v>
      </c>
      <c r="E108" s="195" t="s">
        <v>19</v>
      </c>
      <c r="F108" s="196" t="s">
        <v>175</v>
      </c>
      <c r="G108" s="194"/>
      <c r="H108" s="195" t="s">
        <v>19</v>
      </c>
      <c r="I108" s="197"/>
      <c r="J108" s="194"/>
      <c r="K108" s="194"/>
      <c r="L108" s="198"/>
      <c r="M108" s="199"/>
      <c r="N108" s="200"/>
      <c r="O108" s="200"/>
      <c r="P108" s="200"/>
      <c r="Q108" s="200"/>
      <c r="R108" s="200"/>
      <c r="S108" s="200"/>
      <c r="T108" s="201"/>
      <c r="AT108" s="202" t="s">
        <v>153</v>
      </c>
      <c r="AU108" s="202" t="s">
        <v>82</v>
      </c>
      <c r="AV108" s="13" t="s">
        <v>80</v>
      </c>
      <c r="AW108" s="13" t="s">
        <v>33</v>
      </c>
      <c r="AX108" s="13" t="s">
        <v>72</v>
      </c>
      <c r="AY108" s="202" t="s">
        <v>142</v>
      </c>
    </row>
    <row r="109" spans="2:51" s="13" customFormat="1" ht="11.25">
      <c r="B109" s="193"/>
      <c r="C109" s="194"/>
      <c r="D109" s="188" t="s">
        <v>153</v>
      </c>
      <c r="E109" s="195" t="s">
        <v>19</v>
      </c>
      <c r="F109" s="196" t="s">
        <v>176</v>
      </c>
      <c r="G109" s="194"/>
      <c r="H109" s="195" t="s">
        <v>19</v>
      </c>
      <c r="I109" s="197"/>
      <c r="J109" s="194"/>
      <c r="K109" s="194"/>
      <c r="L109" s="198"/>
      <c r="M109" s="199"/>
      <c r="N109" s="200"/>
      <c r="O109" s="200"/>
      <c r="P109" s="200"/>
      <c r="Q109" s="200"/>
      <c r="R109" s="200"/>
      <c r="S109" s="200"/>
      <c r="T109" s="201"/>
      <c r="AT109" s="202" t="s">
        <v>153</v>
      </c>
      <c r="AU109" s="202" t="s">
        <v>82</v>
      </c>
      <c r="AV109" s="13" t="s">
        <v>80</v>
      </c>
      <c r="AW109" s="13" t="s">
        <v>33</v>
      </c>
      <c r="AX109" s="13" t="s">
        <v>72</v>
      </c>
      <c r="AY109" s="202" t="s">
        <v>142</v>
      </c>
    </row>
    <row r="110" spans="2:51" s="14" customFormat="1" ht="11.25">
      <c r="B110" s="203"/>
      <c r="C110" s="204"/>
      <c r="D110" s="188" t="s">
        <v>153</v>
      </c>
      <c r="E110" s="205" t="s">
        <v>19</v>
      </c>
      <c r="F110" s="206" t="s">
        <v>177</v>
      </c>
      <c r="G110" s="204"/>
      <c r="H110" s="207">
        <v>163.89</v>
      </c>
      <c r="I110" s="208"/>
      <c r="J110" s="204"/>
      <c r="K110" s="204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153</v>
      </c>
      <c r="AU110" s="213" t="s">
        <v>82</v>
      </c>
      <c r="AV110" s="14" t="s">
        <v>82</v>
      </c>
      <c r="AW110" s="14" t="s">
        <v>33</v>
      </c>
      <c r="AX110" s="14" t="s">
        <v>72</v>
      </c>
      <c r="AY110" s="213" t="s">
        <v>142</v>
      </c>
    </row>
    <row r="111" spans="2:51" s="13" customFormat="1" ht="11.25">
      <c r="B111" s="193"/>
      <c r="C111" s="194"/>
      <c r="D111" s="188" t="s">
        <v>153</v>
      </c>
      <c r="E111" s="195" t="s">
        <v>19</v>
      </c>
      <c r="F111" s="196" t="s">
        <v>178</v>
      </c>
      <c r="G111" s="194"/>
      <c r="H111" s="195" t="s">
        <v>19</v>
      </c>
      <c r="I111" s="197"/>
      <c r="J111" s="194"/>
      <c r="K111" s="194"/>
      <c r="L111" s="198"/>
      <c r="M111" s="199"/>
      <c r="N111" s="200"/>
      <c r="O111" s="200"/>
      <c r="P111" s="200"/>
      <c r="Q111" s="200"/>
      <c r="R111" s="200"/>
      <c r="S111" s="200"/>
      <c r="T111" s="201"/>
      <c r="AT111" s="202" t="s">
        <v>153</v>
      </c>
      <c r="AU111" s="202" t="s">
        <v>82</v>
      </c>
      <c r="AV111" s="13" t="s">
        <v>80</v>
      </c>
      <c r="AW111" s="13" t="s">
        <v>33</v>
      </c>
      <c r="AX111" s="13" t="s">
        <v>72</v>
      </c>
      <c r="AY111" s="202" t="s">
        <v>142</v>
      </c>
    </row>
    <row r="112" spans="2:51" s="14" customFormat="1" ht="11.25">
      <c r="B112" s="203"/>
      <c r="C112" s="204"/>
      <c r="D112" s="188" t="s">
        <v>153</v>
      </c>
      <c r="E112" s="205" t="s">
        <v>19</v>
      </c>
      <c r="F112" s="206" t="s">
        <v>179</v>
      </c>
      <c r="G112" s="204"/>
      <c r="H112" s="207">
        <v>21.9</v>
      </c>
      <c r="I112" s="208"/>
      <c r="J112" s="204"/>
      <c r="K112" s="204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153</v>
      </c>
      <c r="AU112" s="213" t="s">
        <v>82</v>
      </c>
      <c r="AV112" s="14" t="s">
        <v>82</v>
      </c>
      <c r="AW112" s="14" t="s">
        <v>33</v>
      </c>
      <c r="AX112" s="14" t="s">
        <v>72</v>
      </c>
      <c r="AY112" s="213" t="s">
        <v>142</v>
      </c>
    </row>
    <row r="113" spans="2:51" s="13" customFormat="1" ht="11.25">
      <c r="B113" s="193"/>
      <c r="C113" s="194"/>
      <c r="D113" s="188" t="s">
        <v>153</v>
      </c>
      <c r="E113" s="195" t="s">
        <v>19</v>
      </c>
      <c r="F113" s="196" t="s">
        <v>155</v>
      </c>
      <c r="G113" s="194"/>
      <c r="H113" s="195" t="s">
        <v>19</v>
      </c>
      <c r="I113" s="197"/>
      <c r="J113" s="194"/>
      <c r="K113" s="194"/>
      <c r="L113" s="198"/>
      <c r="M113" s="199"/>
      <c r="N113" s="200"/>
      <c r="O113" s="200"/>
      <c r="P113" s="200"/>
      <c r="Q113" s="200"/>
      <c r="R113" s="200"/>
      <c r="S113" s="200"/>
      <c r="T113" s="201"/>
      <c r="AT113" s="202" t="s">
        <v>153</v>
      </c>
      <c r="AU113" s="202" t="s">
        <v>82</v>
      </c>
      <c r="AV113" s="13" t="s">
        <v>80</v>
      </c>
      <c r="AW113" s="13" t="s">
        <v>33</v>
      </c>
      <c r="AX113" s="13" t="s">
        <v>72</v>
      </c>
      <c r="AY113" s="202" t="s">
        <v>142</v>
      </c>
    </row>
    <row r="114" spans="2:51" s="14" customFormat="1" ht="11.25">
      <c r="B114" s="203"/>
      <c r="C114" s="204"/>
      <c r="D114" s="188" t="s">
        <v>153</v>
      </c>
      <c r="E114" s="205" t="s">
        <v>19</v>
      </c>
      <c r="F114" s="206" t="s">
        <v>180</v>
      </c>
      <c r="G114" s="204"/>
      <c r="H114" s="207">
        <v>14.25</v>
      </c>
      <c r="I114" s="208"/>
      <c r="J114" s="204"/>
      <c r="K114" s="204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153</v>
      </c>
      <c r="AU114" s="213" t="s">
        <v>82</v>
      </c>
      <c r="AV114" s="14" t="s">
        <v>82</v>
      </c>
      <c r="AW114" s="14" t="s">
        <v>33</v>
      </c>
      <c r="AX114" s="14" t="s">
        <v>72</v>
      </c>
      <c r="AY114" s="213" t="s">
        <v>142</v>
      </c>
    </row>
    <row r="115" spans="2:51" s="13" customFormat="1" ht="11.25">
      <c r="B115" s="193"/>
      <c r="C115" s="194"/>
      <c r="D115" s="188" t="s">
        <v>153</v>
      </c>
      <c r="E115" s="195" t="s">
        <v>19</v>
      </c>
      <c r="F115" s="196" t="s">
        <v>157</v>
      </c>
      <c r="G115" s="194"/>
      <c r="H115" s="195" t="s">
        <v>19</v>
      </c>
      <c r="I115" s="197"/>
      <c r="J115" s="194"/>
      <c r="K115" s="194"/>
      <c r="L115" s="198"/>
      <c r="M115" s="199"/>
      <c r="N115" s="200"/>
      <c r="O115" s="200"/>
      <c r="P115" s="200"/>
      <c r="Q115" s="200"/>
      <c r="R115" s="200"/>
      <c r="S115" s="200"/>
      <c r="T115" s="201"/>
      <c r="AT115" s="202" t="s">
        <v>153</v>
      </c>
      <c r="AU115" s="202" t="s">
        <v>82</v>
      </c>
      <c r="AV115" s="13" t="s">
        <v>80</v>
      </c>
      <c r="AW115" s="13" t="s">
        <v>33</v>
      </c>
      <c r="AX115" s="13" t="s">
        <v>72</v>
      </c>
      <c r="AY115" s="202" t="s">
        <v>142</v>
      </c>
    </row>
    <row r="116" spans="2:51" s="14" customFormat="1" ht="11.25">
      <c r="B116" s="203"/>
      <c r="C116" s="204"/>
      <c r="D116" s="188" t="s">
        <v>153</v>
      </c>
      <c r="E116" s="205" t="s">
        <v>19</v>
      </c>
      <c r="F116" s="206" t="s">
        <v>181</v>
      </c>
      <c r="G116" s="204"/>
      <c r="H116" s="207">
        <v>16.843</v>
      </c>
      <c r="I116" s="208"/>
      <c r="J116" s="204"/>
      <c r="K116" s="204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153</v>
      </c>
      <c r="AU116" s="213" t="s">
        <v>82</v>
      </c>
      <c r="AV116" s="14" t="s">
        <v>82</v>
      </c>
      <c r="AW116" s="14" t="s">
        <v>33</v>
      </c>
      <c r="AX116" s="14" t="s">
        <v>72</v>
      </c>
      <c r="AY116" s="213" t="s">
        <v>142</v>
      </c>
    </row>
    <row r="117" spans="2:51" s="15" customFormat="1" ht="11.25">
      <c r="B117" s="214"/>
      <c r="C117" s="215"/>
      <c r="D117" s="188" t="s">
        <v>153</v>
      </c>
      <c r="E117" s="216" t="s">
        <v>19</v>
      </c>
      <c r="F117" s="217" t="s">
        <v>161</v>
      </c>
      <c r="G117" s="215"/>
      <c r="H117" s="218">
        <v>216.88299999999998</v>
      </c>
      <c r="I117" s="219"/>
      <c r="J117" s="215"/>
      <c r="K117" s="215"/>
      <c r="L117" s="220"/>
      <c r="M117" s="221"/>
      <c r="N117" s="222"/>
      <c r="O117" s="222"/>
      <c r="P117" s="222"/>
      <c r="Q117" s="222"/>
      <c r="R117" s="222"/>
      <c r="S117" s="222"/>
      <c r="T117" s="223"/>
      <c r="AT117" s="224" t="s">
        <v>153</v>
      </c>
      <c r="AU117" s="224" t="s">
        <v>82</v>
      </c>
      <c r="AV117" s="15" t="s">
        <v>149</v>
      </c>
      <c r="AW117" s="15" t="s">
        <v>33</v>
      </c>
      <c r="AX117" s="15" t="s">
        <v>80</v>
      </c>
      <c r="AY117" s="224" t="s">
        <v>142</v>
      </c>
    </row>
    <row r="118" spans="1:65" s="2" customFormat="1" ht="14.45" customHeight="1">
      <c r="A118" s="36"/>
      <c r="B118" s="37"/>
      <c r="C118" s="175" t="s">
        <v>149</v>
      </c>
      <c r="D118" s="175" t="s">
        <v>144</v>
      </c>
      <c r="E118" s="176" t="s">
        <v>182</v>
      </c>
      <c r="F118" s="177" t="s">
        <v>183</v>
      </c>
      <c r="G118" s="178" t="s">
        <v>147</v>
      </c>
      <c r="H118" s="179">
        <v>200.762</v>
      </c>
      <c r="I118" s="180"/>
      <c r="J118" s="181">
        <f>ROUND(I118*H118,2)</f>
        <v>0</v>
      </c>
      <c r="K118" s="177" t="s">
        <v>148</v>
      </c>
      <c r="L118" s="41"/>
      <c r="M118" s="182" t="s">
        <v>19</v>
      </c>
      <c r="N118" s="183" t="s">
        <v>43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149</v>
      </c>
      <c r="AT118" s="186" t="s">
        <v>144</v>
      </c>
      <c r="AU118" s="186" t="s">
        <v>82</v>
      </c>
      <c r="AY118" s="19" t="s">
        <v>142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80</v>
      </c>
      <c r="BK118" s="187">
        <f>ROUND(I118*H118,2)</f>
        <v>0</v>
      </c>
      <c r="BL118" s="19" t="s">
        <v>149</v>
      </c>
      <c r="BM118" s="186" t="s">
        <v>184</v>
      </c>
    </row>
    <row r="119" spans="1:47" s="2" customFormat="1" ht="19.5">
      <c r="A119" s="36"/>
      <c r="B119" s="37"/>
      <c r="C119" s="38"/>
      <c r="D119" s="188" t="s">
        <v>151</v>
      </c>
      <c r="E119" s="38"/>
      <c r="F119" s="189" t="s">
        <v>185</v>
      </c>
      <c r="G119" s="38"/>
      <c r="H119" s="38"/>
      <c r="I119" s="190"/>
      <c r="J119" s="38"/>
      <c r="K119" s="38"/>
      <c r="L119" s="41"/>
      <c r="M119" s="191"/>
      <c r="N119" s="19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151</v>
      </c>
      <c r="AU119" s="19" t="s">
        <v>82</v>
      </c>
    </row>
    <row r="120" spans="2:51" s="13" customFormat="1" ht="11.25">
      <c r="B120" s="193"/>
      <c r="C120" s="194"/>
      <c r="D120" s="188" t="s">
        <v>153</v>
      </c>
      <c r="E120" s="195" t="s">
        <v>19</v>
      </c>
      <c r="F120" s="196" t="s">
        <v>186</v>
      </c>
      <c r="G120" s="194"/>
      <c r="H120" s="195" t="s">
        <v>19</v>
      </c>
      <c r="I120" s="197"/>
      <c r="J120" s="194"/>
      <c r="K120" s="194"/>
      <c r="L120" s="198"/>
      <c r="M120" s="199"/>
      <c r="N120" s="200"/>
      <c r="O120" s="200"/>
      <c r="P120" s="200"/>
      <c r="Q120" s="200"/>
      <c r="R120" s="200"/>
      <c r="S120" s="200"/>
      <c r="T120" s="201"/>
      <c r="AT120" s="202" t="s">
        <v>153</v>
      </c>
      <c r="AU120" s="202" t="s">
        <v>82</v>
      </c>
      <c r="AV120" s="13" t="s">
        <v>80</v>
      </c>
      <c r="AW120" s="13" t="s">
        <v>33</v>
      </c>
      <c r="AX120" s="13" t="s">
        <v>72</v>
      </c>
      <c r="AY120" s="202" t="s">
        <v>142</v>
      </c>
    </row>
    <row r="121" spans="2:51" s="13" customFormat="1" ht="11.25">
      <c r="B121" s="193"/>
      <c r="C121" s="194"/>
      <c r="D121" s="188" t="s">
        <v>153</v>
      </c>
      <c r="E121" s="195" t="s">
        <v>19</v>
      </c>
      <c r="F121" s="196" t="s">
        <v>187</v>
      </c>
      <c r="G121" s="194"/>
      <c r="H121" s="195" t="s">
        <v>19</v>
      </c>
      <c r="I121" s="197"/>
      <c r="J121" s="194"/>
      <c r="K121" s="194"/>
      <c r="L121" s="198"/>
      <c r="M121" s="199"/>
      <c r="N121" s="200"/>
      <c r="O121" s="200"/>
      <c r="P121" s="200"/>
      <c r="Q121" s="200"/>
      <c r="R121" s="200"/>
      <c r="S121" s="200"/>
      <c r="T121" s="201"/>
      <c r="AT121" s="202" t="s">
        <v>153</v>
      </c>
      <c r="AU121" s="202" t="s">
        <v>82</v>
      </c>
      <c r="AV121" s="13" t="s">
        <v>80</v>
      </c>
      <c r="AW121" s="13" t="s">
        <v>33</v>
      </c>
      <c r="AX121" s="13" t="s">
        <v>72</v>
      </c>
      <c r="AY121" s="202" t="s">
        <v>142</v>
      </c>
    </row>
    <row r="122" spans="2:51" s="13" customFormat="1" ht="11.25">
      <c r="B122" s="193"/>
      <c r="C122" s="194"/>
      <c r="D122" s="188" t="s">
        <v>153</v>
      </c>
      <c r="E122" s="195" t="s">
        <v>19</v>
      </c>
      <c r="F122" s="196" t="s">
        <v>188</v>
      </c>
      <c r="G122" s="194"/>
      <c r="H122" s="195" t="s">
        <v>19</v>
      </c>
      <c r="I122" s="197"/>
      <c r="J122" s="194"/>
      <c r="K122" s="194"/>
      <c r="L122" s="198"/>
      <c r="M122" s="199"/>
      <c r="N122" s="200"/>
      <c r="O122" s="200"/>
      <c r="P122" s="200"/>
      <c r="Q122" s="200"/>
      <c r="R122" s="200"/>
      <c r="S122" s="200"/>
      <c r="T122" s="201"/>
      <c r="AT122" s="202" t="s">
        <v>153</v>
      </c>
      <c r="AU122" s="202" t="s">
        <v>82</v>
      </c>
      <c r="AV122" s="13" t="s">
        <v>80</v>
      </c>
      <c r="AW122" s="13" t="s">
        <v>33</v>
      </c>
      <c r="AX122" s="13" t="s">
        <v>72</v>
      </c>
      <c r="AY122" s="202" t="s">
        <v>142</v>
      </c>
    </row>
    <row r="123" spans="2:51" s="14" customFormat="1" ht="11.25">
      <c r="B123" s="203"/>
      <c r="C123" s="204"/>
      <c r="D123" s="188" t="s">
        <v>153</v>
      </c>
      <c r="E123" s="205" t="s">
        <v>19</v>
      </c>
      <c r="F123" s="206" t="s">
        <v>189</v>
      </c>
      <c r="G123" s="204"/>
      <c r="H123" s="207">
        <v>46.284</v>
      </c>
      <c r="I123" s="208"/>
      <c r="J123" s="204"/>
      <c r="K123" s="204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153</v>
      </c>
      <c r="AU123" s="213" t="s">
        <v>82</v>
      </c>
      <c r="AV123" s="14" t="s">
        <v>82</v>
      </c>
      <c r="AW123" s="14" t="s">
        <v>33</v>
      </c>
      <c r="AX123" s="14" t="s">
        <v>72</v>
      </c>
      <c r="AY123" s="213" t="s">
        <v>142</v>
      </c>
    </row>
    <row r="124" spans="2:51" s="14" customFormat="1" ht="11.25">
      <c r="B124" s="203"/>
      <c r="C124" s="204"/>
      <c r="D124" s="188" t="s">
        <v>153</v>
      </c>
      <c r="E124" s="205" t="s">
        <v>19</v>
      </c>
      <c r="F124" s="206" t="s">
        <v>190</v>
      </c>
      <c r="G124" s="204"/>
      <c r="H124" s="207">
        <v>15.18</v>
      </c>
      <c r="I124" s="208"/>
      <c r="J124" s="204"/>
      <c r="K124" s="204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153</v>
      </c>
      <c r="AU124" s="213" t="s">
        <v>82</v>
      </c>
      <c r="AV124" s="14" t="s">
        <v>82</v>
      </c>
      <c r="AW124" s="14" t="s">
        <v>33</v>
      </c>
      <c r="AX124" s="14" t="s">
        <v>72</v>
      </c>
      <c r="AY124" s="213" t="s">
        <v>142</v>
      </c>
    </row>
    <row r="125" spans="2:51" s="14" customFormat="1" ht="11.25">
      <c r="B125" s="203"/>
      <c r="C125" s="204"/>
      <c r="D125" s="188" t="s">
        <v>153</v>
      </c>
      <c r="E125" s="205" t="s">
        <v>19</v>
      </c>
      <c r="F125" s="206" t="s">
        <v>191</v>
      </c>
      <c r="G125" s="204"/>
      <c r="H125" s="207">
        <v>19.524</v>
      </c>
      <c r="I125" s="208"/>
      <c r="J125" s="204"/>
      <c r="K125" s="204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153</v>
      </c>
      <c r="AU125" s="213" t="s">
        <v>82</v>
      </c>
      <c r="AV125" s="14" t="s">
        <v>82</v>
      </c>
      <c r="AW125" s="14" t="s">
        <v>33</v>
      </c>
      <c r="AX125" s="14" t="s">
        <v>72</v>
      </c>
      <c r="AY125" s="213" t="s">
        <v>142</v>
      </c>
    </row>
    <row r="126" spans="2:51" s="14" customFormat="1" ht="11.25">
      <c r="B126" s="203"/>
      <c r="C126" s="204"/>
      <c r="D126" s="188" t="s">
        <v>153</v>
      </c>
      <c r="E126" s="205" t="s">
        <v>19</v>
      </c>
      <c r="F126" s="206" t="s">
        <v>192</v>
      </c>
      <c r="G126" s="204"/>
      <c r="H126" s="207">
        <v>15.68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153</v>
      </c>
      <c r="AU126" s="213" t="s">
        <v>82</v>
      </c>
      <c r="AV126" s="14" t="s">
        <v>82</v>
      </c>
      <c r="AW126" s="14" t="s">
        <v>33</v>
      </c>
      <c r="AX126" s="14" t="s">
        <v>72</v>
      </c>
      <c r="AY126" s="213" t="s">
        <v>142</v>
      </c>
    </row>
    <row r="127" spans="2:51" s="14" customFormat="1" ht="11.25">
      <c r="B127" s="203"/>
      <c r="C127" s="204"/>
      <c r="D127" s="188" t="s">
        <v>153</v>
      </c>
      <c r="E127" s="205" t="s">
        <v>19</v>
      </c>
      <c r="F127" s="206" t="s">
        <v>193</v>
      </c>
      <c r="G127" s="204"/>
      <c r="H127" s="207">
        <v>15.36</v>
      </c>
      <c r="I127" s="208"/>
      <c r="J127" s="204"/>
      <c r="K127" s="204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153</v>
      </c>
      <c r="AU127" s="213" t="s">
        <v>82</v>
      </c>
      <c r="AV127" s="14" t="s">
        <v>82</v>
      </c>
      <c r="AW127" s="14" t="s">
        <v>33</v>
      </c>
      <c r="AX127" s="14" t="s">
        <v>72</v>
      </c>
      <c r="AY127" s="213" t="s">
        <v>142</v>
      </c>
    </row>
    <row r="128" spans="2:51" s="13" customFormat="1" ht="11.25">
      <c r="B128" s="193"/>
      <c r="C128" s="194"/>
      <c r="D128" s="188" t="s">
        <v>153</v>
      </c>
      <c r="E128" s="195" t="s">
        <v>19</v>
      </c>
      <c r="F128" s="196" t="s">
        <v>194</v>
      </c>
      <c r="G128" s="194"/>
      <c r="H128" s="195" t="s">
        <v>19</v>
      </c>
      <c r="I128" s="197"/>
      <c r="J128" s="194"/>
      <c r="K128" s="194"/>
      <c r="L128" s="198"/>
      <c r="M128" s="199"/>
      <c r="N128" s="200"/>
      <c r="O128" s="200"/>
      <c r="P128" s="200"/>
      <c r="Q128" s="200"/>
      <c r="R128" s="200"/>
      <c r="S128" s="200"/>
      <c r="T128" s="201"/>
      <c r="AT128" s="202" t="s">
        <v>153</v>
      </c>
      <c r="AU128" s="202" t="s">
        <v>82</v>
      </c>
      <c r="AV128" s="13" t="s">
        <v>80</v>
      </c>
      <c r="AW128" s="13" t="s">
        <v>33</v>
      </c>
      <c r="AX128" s="13" t="s">
        <v>72</v>
      </c>
      <c r="AY128" s="202" t="s">
        <v>142</v>
      </c>
    </row>
    <row r="129" spans="2:51" s="13" customFormat="1" ht="11.25">
      <c r="B129" s="193"/>
      <c r="C129" s="194"/>
      <c r="D129" s="188" t="s">
        <v>153</v>
      </c>
      <c r="E129" s="195" t="s">
        <v>19</v>
      </c>
      <c r="F129" s="196" t="s">
        <v>195</v>
      </c>
      <c r="G129" s="194"/>
      <c r="H129" s="195" t="s">
        <v>19</v>
      </c>
      <c r="I129" s="197"/>
      <c r="J129" s="194"/>
      <c r="K129" s="194"/>
      <c r="L129" s="198"/>
      <c r="M129" s="199"/>
      <c r="N129" s="200"/>
      <c r="O129" s="200"/>
      <c r="P129" s="200"/>
      <c r="Q129" s="200"/>
      <c r="R129" s="200"/>
      <c r="S129" s="200"/>
      <c r="T129" s="201"/>
      <c r="AT129" s="202" t="s">
        <v>153</v>
      </c>
      <c r="AU129" s="202" t="s">
        <v>82</v>
      </c>
      <c r="AV129" s="13" t="s">
        <v>80</v>
      </c>
      <c r="AW129" s="13" t="s">
        <v>33</v>
      </c>
      <c r="AX129" s="13" t="s">
        <v>72</v>
      </c>
      <c r="AY129" s="202" t="s">
        <v>142</v>
      </c>
    </row>
    <row r="130" spans="2:51" s="14" customFormat="1" ht="11.25">
      <c r="B130" s="203"/>
      <c r="C130" s="204"/>
      <c r="D130" s="188" t="s">
        <v>153</v>
      </c>
      <c r="E130" s="205" t="s">
        <v>19</v>
      </c>
      <c r="F130" s="206" t="s">
        <v>196</v>
      </c>
      <c r="G130" s="204"/>
      <c r="H130" s="207">
        <v>76.956</v>
      </c>
      <c r="I130" s="208"/>
      <c r="J130" s="204"/>
      <c r="K130" s="204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153</v>
      </c>
      <c r="AU130" s="213" t="s">
        <v>82</v>
      </c>
      <c r="AV130" s="14" t="s">
        <v>82</v>
      </c>
      <c r="AW130" s="14" t="s">
        <v>33</v>
      </c>
      <c r="AX130" s="14" t="s">
        <v>72</v>
      </c>
      <c r="AY130" s="213" t="s">
        <v>142</v>
      </c>
    </row>
    <row r="131" spans="2:51" s="13" customFormat="1" ht="11.25">
      <c r="B131" s="193"/>
      <c r="C131" s="194"/>
      <c r="D131" s="188" t="s">
        <v>153</v>
      </c>
      <c r="E131" s="195" t="s">
        <v>19</v>
      </c>
      <c r="F131" s="196" t="s">
        <v>197</v>
      </c>
      <c r="G131" s="194"/>
      <c r="H131" s="195" t="s">
        <v>19</v>
      </c>
      <c r="I131" s="197"/>
      <c r="J131" s="194"/>
      <c r="K131" s="194"/>
      <c r="L131" s="198"/>
      <c r="M131" s="199"/>
      <c r="N131" s="200"/>
      <c r="O131" s="200"/>
      <c r="P131" s="200"/>
      <c r="Q131" s="200"/>
      <c r="R131" s="200"/>
      <c r="S131" s="200"/>
      <c r="T131" s="201"/>
      <c r="AT131" s="202" t="s">
        <v>153</v>
      </c>
      <c r="AU131" s="202" t="s">
        <v>82</v>
      </c>
      <c r="AV131" s="13" t="s">
        <v>80</v>
      </c>
      <c r="AW131" s="13" t="s">
        <v>33</v>
      </c>
      <c r="AX131" s="13" t="s">
        <v>72</v>
      </c>
      <c r="AY131" s="202" t="s">
        <v>142</v>
      </c>
    </row>
    <row r="132" spans="2:51" s="14" customFormat="1" ht="11.25">
      <c r="B132" s="203"/>
      <c r="C132" s="204"/>
      <c r="D132" s="188" t="s">
        <v>153</v>
      </c>
      <c r="E132" s="205" t="s">
        <v>19</v>
      </c>
      <c r="F132" s="206" t="s">
        <v>198</v>
      </c>
      <c r="G132" s="204"/>
      <c r="H132" s="207">
        <v>11.778</v>
      </c>
      <c r="I132" s="208"/>
      <c r="J132" s="204"/>
      <c r="K132" s="204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153</v>
      </c>
      <c r="AU132" s="213" t="s">
        <v>82</v>
      </c>
      <c r="AV132" s="14" t="s">
        <v>82</v>
      </c>
      <c r="AW132" s="14" t="s">
        <v>33</v>
      </c>
      <c r="AX132" s="14" t="s">
        <v>72</v>
      </c>
      <c r="AY132" s="213" t="s">
        <v>142</v>
      </c>
    </row>
    <row r="133" spans="2:51" s="15" customFormat="1" ht="11.25">
      <c r="B133" s="214"/>
      <c r="C133" s="215"/>
      <c r="D133" s="188" t="s">
        <v>153</v>
      </c>
      <c r="E133" s="216" t="s">
        <v>19</v>
      </c>
      <c r="F133" s="217" t="s">
        <v>161</v>
      </c>
      <c r="G133" s="215"/>
      <c r="H133" s="218">
        <v>200.762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153</v>
      </c>
      <c r="AU133" s="224" t="s">
        <v>82</v>
      </c>
      <c r="AV133" s="15" t="s">
        <v>149</v>
      </c>
      <c r="AW133" s="15" t="s">
        <v>33</v>
      </c>
      <c r="AX133" s="15" t="s">
        <v>80</v>
      </c>
      <c r="AY133" s="224" t="s">
        <v>142</v>
      </c>
    </row>
    <row r="134" spans="2:63" s="12" customFormat="1" ht="22.9" customHeight="1">
      <c r="B134" s="159"/>
      <c r="C134" s="160"/>
      <c r="D134" s="161" t="s">
        <v>71</v>
      </c>
      <c r="E134" s="173" t="s">
        <v>199</v>
      </c>
      <c r="F134" s="173" t="s">
        <v>200</v>
      </c>
      <c r="G134" s="160"/>
      <c r="H134" s="160"/>
      <c r="I134" s="163"/>
      <c r="J134" s="174">
        <f>BK134</f>
        <v>0</v>
      </c>
      <c r="K134" s="160"/>
      <c r="L134" s="165"/>
      <c r="M134" s="166"/>
      <c r="N134" s="167"/>
      <c r="O134" s="167"/>
      <c r="P134" s="168">
        <f>SUM(P135:P268)</f>
        <v>0</v>
      </c>
      <c r="Q134" s="167"/>
      <c r="R134" s="168">
        <f>SUM(R135:R268)</f>
        <v>0</v>
      </c>
      <c r="S134" s="167"/>
      <c r="T134" s="169">
        <f>SUM(T135:T268)</f>
        <v>1350.799648</v>
      </c>
      <c r="AR134" s="170" t="s">
        <v>80</v>
      </c>
      <c r="AT134" s="171" t="s">
        <v>71</v>
      </c>
      <c r="AU134" s="171" t="s">
        <v>80</v>
      </c>
      <c r="AY134" s="170" t="s">
        <v>142</v>
      </c>
      <c r="BK134" s="172">
        <f>SUM(BK135:BK268)</f>
        <v>0</v>
      </c>
    </row>
    <row r="135" spans="1:65" s="2" customFormat="1" ht="14.45" customHeight="1">
      <c r="A135" s="36"/>
      <c r="B135" s="37"/>
      <c r="C135" s="175" t="s">
        <v>201</v>
      </c>
      <c r="D135" s="175" t="s">
        <v>144</v>
      </c>
      <c r="E135" s="176" t="s">
        <v>202</v>
      </c>
      <c r="F135" s="177" t="s">
        <v>203</v>
      </c>
      <c r="G135" s="178" t="s">
        <v>204</v>
      </c>
      <c r="H135" s="179">
        <v>630</v>
      </c>
      <c r="I135" s="180"/>
      <c r="J135" s="181">
        <f>ROUND(I135*H135,2)</f>
        <v>0</v>
      </c>
      <c r="K135" s="177" t="s">
        <v>148</v>
      </c>
      <c r="L135" s="41"/>
      <c r="M135" s="182" t="s">
        <v>19</v>
      </c>
      <c r="N135" s="183" t="s">
        <v>43</v>
      </c>
      <c r="O135" s="66"/>
      <c r="P135" s="184">
        <f>O135*H135</f>
        <v>0</v>
      </c>
      <c r="Q135" s="184">
        <v>0</v>
      </c>
      <c r="R135" s="184">
        <f>Q135*H135</f>
        <v>0</v>
      </c>
      <c r="S135" s="184">
        <v>0.009</v>
      </c>
      <c r="T135" s="185">
        <f>S135*H135</f>
        <v>5.67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149</v>
      </c>
      <c r="AT135" s="186" t="s">
        <v>144</v>
      </c>
      <c r="AU135" s="186" t="s">
        <v>82</v>
      </c>
      <c r="AY135" s="19" t="s">
        <v>142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9" t="s">
        <v>80</v>
      </c>
      <c r="BK135" s="187">
        <f>ROUND(I135*H135,2)</f>
        <v>0</v>
      </c>
      <c r="BL135" s="19" t="s">
        <v>149</v>
      </c>
      <c r="BM135" s="186" t="s">
        <v>205</v>
      </c>
    </row>
    <row r="136" spans="1:47" s="2" customFormat="1" ht="11.25">
      <c r="A136" s="36"/>
      <c r="B136" s="37"/>
      <c r="C136" s="38"/>
      <c r="D136" s="188" t="s">
        <v>151</v>
      </c>
      <c r="E136" s="38"/>
      <c r="F136" s="189" t="s">
        <v>206</v>
      </c>
      <c r="G136" s="38"/>
      <c r="H136" s="38"/>
      <c r="I136" s="190"/>
      <c r="J136" s="38"/>
      <c r="K136" s="38"/>
      <c r="L136" s="41"/>
      <c r="M136" s="191"/>
      <c r="N136" s="192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151</v>
      </c>
      <c r="AU136" s="19" t="s">
        <v>82</v>
      </c>
    </row>
    <row r="137" spans="2:51" s="13" customFormat="1" ht="11.25">
      <c r="B137" s="193"/>
      <c r="C137" s="194"/>
      <c r="D137" s="188" t="s">
        <v>153</v>
      </c>
      <c r="E137" s="195" t="s">
        <v>19</v>
      </c>
      <c r="F137" s="196" t="s">
        <v>207</v>
      </c>
      <c r="G137" s="194"/>
      <c r="H137" s="195" t="s">
        <v>19</v>
      </c>
      <c r="I137" s="197"/>
      <c r="J137" s="194"/>
      <c r="K137" s="194"/>
      <c r="L137" s="198"/>
      <c r="M137" s="199"/>
      <c r="N137" s="200"/>
      <c r="O137" s="200"/>
      <c r="P137" s="200"/>
      <c r="Q137" s="200"/>
      <c r="R137" s="200"/>
      <c r="S137" s="200"/>
      <c r="T137" s="201"/>
      <c r="AT137" s="202" t="s">
        <v>153</v>
      </c>
      <c r="AU137" s="202" t="s">
        <v>82</v>
      </c>
      <c r="AV137" s="13" t="s">
        <v>80</v>
      </c>
      <c r="AW137" s="13" t="s">
        <v>33</v>
      </c>
      <c r="AX137" s="13" t="s">
        <v>72</v>
      </c>
      <c r="AY137" s="202" t="s">
        <v>142</v>
      </c>
    </row>
    <row r="138" spans="2:51" s="14" customFormat="1" ht="11.25">
      <c r="B138" s="203"/>
      <c r="C138" s="204"/>
      <c r="D138" s="188" t="s">
        <v>153</v>
      </c>
      <c r="E138" s="205" t="s">
        <v>19</v>
      </c>
      <c r="F138" s="206" t="s">
        <v>208</v>
      </c>
      <c r="G138" s="204"/>
      <c r="H138" s="207">
        <v>630</v>
      </c>
      <c r="I138" s="208"/>
      <c r="J138" s="204"/>
      <c r="K138" s="204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153</v>
      </c>
      <c r="AU138" s="213" t="s">
        <v>82</v>
      </c>
      <c r="AV138" s="14" t="s">
        <v>82</v>
      </c>
      <c r="AW138" s="14" t="s">
        <v>33</v>
      </c>
      <c r="AX138" s="14" t="s">
        <v>80</v>
      </c>
      <c r="AY138" s="213" t="s">
        <v>142</v>
      </c>
    </row>
    <row r="139" spans="1:65" s="2" customFormat="1" ht="14.45" customHeight="1">
      <c r="A139" s="36"/>
      <c r="B139" s="37"/>
      <c r="C139" s="175" t="s">
        <v>209</v>
      </c>
      <c r="D139" s="175" t="s">
        <v>144</v>
      </c>
      <c r="E139" s="176" t="s">
        <v>210</v>
      </c>
      <c r="F139" s="177" t="s">
        <v>211</v>
      </c>
      <c r="G139" s="178" t="s">
        <v>204</v>
      </c>
      <c r="H139" s="179">
        <v>145</v>
      </c>
      <c r="I139" s="180"/>
      <c r="J139" s="181">
        <f>ROUND(I139*H139,2)</f>
        <v>0</v>
      </c>
      <c r="K139" s="177" t="s">
        <v>148</v>
      </c>
      <c r="L139" s="41"/>
      <c r="M139" s="182" t="s">
        <v>19</v>
      </c>
      <c r="N139" s="183" t="s">
        <v>43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0.002</v>
      </c>
      <c r="T139" s="185">
        <f>S139*H139</f>
        <v>0.29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149</v>
      </c>
      <c r="AT139" s="186" t="s">
        <v>144</v>
      </c>
      <c r="AU139" s="186" t="s">
        <v>82</v>
      </c>
      <c r="AY139" s="19" t="s">
        <v>142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80</v>
      </c>
      <c r="BK139" s="187">
        <f>ROUND(I139*H139,2)</f>
        <v>0</v>
      </c>
      <c r="BL139" s="19" t="s">
        <v>149</v>
      </c>
      <c r="BM139" s="186" t="s">
        <v>212</v>
      </c>
    </row>
    <row r="140" spans="1:47" s="2" customFormat="1" ht="11.25">
      <c r="A140" s="36"/>
      <c r="B140" s="37"/>
      <c r="C140" s="38"/>
      <c r="D140" s="188" t="s">
        <v>151</v>
      </c>
      <c r="E140" s="38"/>
      <c r="F140" s="189" t="s">
        <v>213</v>
      </c>
      <c r="G140" s="38"/>
      <c r="H140" s="38"/>
      <c r="I140" s="190"/>
      <c r="J140" s="38"/>
      <c r="K140" s="38"/>
      <c r="L140" s="41"/>
      <c r="M140" s="191"/>
      <c r="N140" s="19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151</v>
      </c>
      <c r="AU140" s="19" t="s">
        <v>82</v>
      </c>
    </row>
    <row r="141" spans="2:51" s="13" customFormat="1" ht="11.25">
      <c r="B141" s="193"/>
      <c r="C141" s="194"/>
      <c r="D141" s="188" t="s">
        <v>153</v>
      </c>
      <c r="E141" s="195" t="s">
        <v>19</v>
      </c>
      <c r="F141" s="196" t="s">
        <v>214</v>
      </c>
      <c r="G141" s="194"/>
      <c r="H141" s="195" t="s">
        <v>19</v>
      </c>
      <c r="I141" s="197"/>
      <c r="J141" s="194"/>
      <c r="K141" s="194"/>
      <c r="L141" s="198"/>
      <c r="M141" s="199"/>
      <c r="N141" s="200"/>
      <c r="O141" s="200"/>
      <c r="P141" s="200"/>
      <c r="Q141" s="200"/>
      <c r="R141" s="200"/>
      <c r="S141" s="200"/>
      <c r="T141" s="201"/>
      <c r="AT141" s="202" t="s">
        <v>153</v>
      </c>
      <c r="AU141" s="202" t="s">
        <v>82</v>
      </c>
      <c r="AV141" s="13" t="s">
        <v>80</v>
      </c>
      <c r="AW141" s="13" t="s">
        <v>33</v>
      </c>
      <c r="AX141" s="13" t="s">
        <v>72</v>
      </c>
      <c r="AY141" s="202" t="s">
        <v>142</v>
      </c>
    </row>
    <row r="142" spans="2:51" s="14" customFormat="1" ht="11.25">
      <c r="B142" s="203"/>
      <c r="C142" s="204"/>
      <c r="D142" s="188" t="s">
        <v>153</v>
      </c>
      <c r="E142" s="205" t="s">
        <v>19</v>
      </c>
      <c r="F142" s="206" t="s">
        <v>215</v>
      </c>
      <c r="G142" s="204"/>
      <c r="H142" s="207">
        <v>145</v>
      </c>
      <c r="I142" s="208"/>
      <c r="J142" s="204"/>
      <c r="K142" s="204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153</v>
      </c>
      <c r="AU142" s="213" t="s">
        <v>82</v>
      </c>
      <c r="AV142" s="14" t="s">
        <v>82</v>
      </c>
      <c r="AW142" s="14" t="s">
        <v>33</v>
      </c>
      <c r="AX142" s="14" t="s">
        <v>80</v>
      </c>
      <c r="AY142" s="213" t="s">
        <v>142</v>
      </c>
    </row>
    <row r="143" spans="1:65" s="2" customFormat="1" ht="14.45" customHeight="1">
      <c r="A143" s="36"/>
      <c r="B143" s="37"/>
      <c r="C143" s="175" t="s">
        <v>216</v>
      </c>
      <c r="D143" s="175" t="s">
        <v>144</v>
      </c>
      <c r="E143" s="176" t="s">
        <v>217</v>
      </c>
      <c r="F143" s="177" t="s">
        <v>218</v>
      </c>
      <c r="G143" s="178" t="s">
        <v>204</v>
      </c>
      <c r="H143" s="179">
        <v>745</v>
      </c>
      <c r="I143" s="180"/>
      <c r="J143" s="181">
        <f>ROUND(I143*H143,2)</f>
        <v>0</v>
      </c>
      <c r="K143" s="177" t="s">
        <v>148</v>
      </c>
      <c r="L143" s="41"/>
      <c r="M143" s="182" t="s">
        <v>19</v>
      </c>
      <c r="N143" s="183" t="s">
        <v>43</v>
      </c>
      <c r="O143" s="66"/>
      <c r="P143" s="184">
        <f>O143*H143</f>
        <v>0</v>
      </c>
      <c r="Q143" s="184">
        <v>0</v>
      </c>
      <c r="R143" s="184">
        <f>Q143*H143</f>
        <v>0</v>
      </c>
      <c r="S143" s="184">
        <v>0.009</v>
      </c>
      <c r="T143" s="185">
        <f>S143*H143</f>
        <v>6.704999999999999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149</v>
      </c>
      <c r="AT143" s="186" t="s">
        <v>144</v>
      </c>
      <c r="AU143" s="186" t="s">
        <v>82</v>
      </c>
      <c r="AY143" s="19" t="s">
        <v>142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80</v>
      </c>
      <c r="BK143" s="187">
        <f>ROUND(I143*H143,2)</f>
        <v>0</v>
      </c>
      <c r="BL143" s="19" t="s">
        <v>149</v>
      </c>
      <c r="BM143" s="186" t="s">
        <v>219</v>
      </c>
    </row>
    <row r="144" spans="1:47" s="2" customFormat="1" ht="11.25">
      <c r="A144" s="36"/>
      <c r="B144" s="37"/>
      <c r="C144" s="38"/>
      <c r="D144" s="188" t="s">
        <v>151</v>
      </c>
      <c r="E144" s="38"/>
      <c r="F144" s="189" t="s">
        <v>220</v>
      </c>
      <c r="G144" s="38"/>
      <c r="H144" s="38"/>
      <c r="I144" s="190"/>
      <c r="J144" s="38"/>
      <c r="K144" s="38"/>
      <c r="L144" s="41"/>
      <c r="M144" s="191"/>
      <c r="N144" s="19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151</v>
      </c>
      <c r="AU144" s="19" t="s">
        <v>82</v>
      </c>
    </row>
    <row r="145" spans="2:51" s="13" customFormat="1" ht="11.25">
      <c r="B145" s="193"/>
      <c r="C145" s="194"/>
      <c r="D145" s="188" t="s">
        <v>153</v>
      </c>
      <c r="E145" s="195" t="s">
        <v>19</v>
      </c>
      <c r="F145" s="196" t="s">
        <v>221</v>
      </c>
      <c r="G145" s="194"/>
      <c r="H145" s="195" t="s">
        <v>19</v>
      </c>
      <c r="I145" s="197"/>
      <c r="J145" s="194"/>
      <c r="K145" s="194"/>
      <c r="L145" s="198"/>
      <c r="M145" s="199"/>
      <c r="N145" s="200"/>
      <c r="O145" s="200"/>
      <c r="P145" s="200"/>
      <c r="Q145" s="200"/>
      <c r="R145" s="200"/>
      <c r="S145" s="200"/>
      <c r="T145" s="201"/>
      <c r="AT145" s="202" t="s">
        <v>153</v>
      </c>
      <c r="AU145" s="202" t="s">
        <v>82</v>
      </c>
      <c r="AV145" s="13" t="s">
        <v>80</v>
      </c>
      <c r="AW145" s="13" t="s">
        <v>33</v>
      </c>
      <c r="AX145" s="13" t="s">
        <v>72</v>
      </c>
      <c r="AY145" s="202" t="s">
        <v>142</v>
      </c>
    </row>
    <row r="146" spans="2:51" s="14" customFormat="1" ht="11.25">
      <c r="B146" s="203"/>
      <c r="C146" s="204"/>
      <c r="D146" s="188" t="s">
        <v>153</v>
      </c>
      <c r="E146" s="205" t="s">
        <v>19</v>
      </c>
      <c r="F146" s="206" t="s">
        <v>222</v>
      </c>
      <c r="G146" s="204"/>
      <c r="H146" s="207">
        <v>95</v>
      </c>
      <c r="I146" s="208"/>
      <c r="J146" s="204"/>
      <c r="K146" s="204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153</v>
      </c>
      <c r="AU146" s="213" t="s">
        <v>82</v>
      </c>
      <c r="AV146" s="14" t="s">
        <v>82</v>
      </c>
      <c r="AW146" s="14" t="s">
        <v>33</v>
      </c>
      <c r="AX146" s="14" t="s">
        <v>72</v>
      </c>
      <c r="AY146" s="213" t="s">
        <v>142</v>
      </c>
    </row>
    <row r="147" spans="2:51" s="13" customFormat="1" ht="11.25">
      <c r="B147" s="193"/>
      <c r="C147" s="194"/>
      <c r="D147" s="188" t="s">
        <v>153</v>
      </c>
      <c r="E147" s="195" t="s">
        <v>19</v>
      </c>
      <c r="F147" s="196" t="s">
        <v>223</v>
      </c>
      <c r="G147" s="194"/>
      <c r="H147" s="195" t="s">
        <v>19</v>
      </c>
      <c r="I147" s="197"/>
      <c r="J147" s="194"/>
      <c r="K147" s="194"/>
      <c r="L147" s="198"/>
      <c r="M147" s="199"/>
      <c r="N147" s="200"/>
      <c r="O147" s="200"/>
      <c r="P147" s="200"/>
      <c r="Q147" s="200"/>
      <c r="R147" s="200"/>
      <c r="S147" s="200"/>
      <c r="T147" s="201"/>
      <c r="AT147" s="202" t="s">
        <v>153</v>
      </c>
      <c r="AU147" s="202" t="s">
        <v>82</v>
      </c>
      <c r="AV147" s="13" t="s">
        <v>80</v>
      </c>
      <c r="AW147" s="13" t="s">
        <v>33</v>
      </c>
      <c r="AX147" s="13" t="s">
        <v>72</v>
      </c>
      <c r="AY147" s="202" t="s">
        <v>142</v>
      </c>
    </row>
    <row r="148" spans="2:51" s="14" customFormat="1" ht="11.25">
      <c r="B148" s="203"/>
      <c r="C148" s="204"/>
      <c r="D148" s="188" t="s">
        <v>153</v>
      </c>
      <c r="E148" s="205" t="s">
        <v>19</v>
      </c>
      <c r="F148" s="206" t="s">
        <v>224</v>
      </c>
      <c r="G148" s="204"/>
      <c r="H148" s="207">
        <v>650</v>
      </c>
      <c r="I148" s="208"/>
      <c r="J148" s="204"/>
      <c r="K148" s="204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153</v>
      </c>
      <c r="AU148" s="213" t="s">
        <v>82</v>
      </c>
      <c r="AV148" s="14" t="s">
        <v>82</v>
      </c>
      <c r="AW148" s="14" t="s">
        <v>33</v>
      </c>
      <c r="AX148" s="14" t="s">
        <v>72</v>
      </c>
      <c r="AY148" s="213" t="s">
        <v>142</v>
      </c>
    </row>
    <row r="149" spans="2:51" s="15" customFormat="1" ht="11.25">
      <c r="B149" s="214"/>
      <c r="C149" s="215"/>
      <c r="D149" s="188" t="s">
        <v>153</v>
      </c>
      <c r="E149" s="216" t="s">
        <v>19</v>
      </c>
      <c r="F149" s="217" t="s">
        <v>161</v>
      </c>
      <c r="G149" s="215"/>
      <c r="H149" s="218">
        <v>745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153</v>
      </c>
      <c r="AU149" s="224" t="s">
        <v>82</v>
      </c>
      <c r="AV149" s="15" t="s">
        <v>149</v>
      </c>
      <c r="AW149" s="15" t="s">
        <v>33</v>
      </c>
      <c r="AX149" s="15" t="s">
        <v>80</v>
      </c>
      <c r="AY149" s="224" t="s">
        <v>142</v>
      </c>
    </row>
    <row r="150" spans="1:65" s="2" customFormat="1" ht="14.45" customHeight="1">
      <c r="A150" s="36"/>
      <c r="B150" s="37"/>
      <c r="C150" s="175" t="s">
        <v>225</v>
      </c>
      <c r="D150" s="175" t="s">
        <v>144</v>
      </c>
      <c r="E150" s="176" t="s">
        <v>226</v>
      </c>
      <c r="F150" s="177" t="s">
        <v>227</v>
      </c>
      <c r="G150" s="178" t="s">
        <v>204</v>
      </c>
      <c r="H150" s="179">
        <v>10.944</v>
      </c>
      <c r="I150" s="180"/>
      <c r="J150" s="181">
        <f>ROUND(I150*H150,2)</f>
        <v>0</v>
      </c>
      <c r="K150" s="177" t="s">
        <v>148</v>
      </c>
      <c r="L150" s="41"/>
      <c r="M150" s="182" t="s">
        <v>19</v>
      </c>
      <c r="N150" s="183" t="s">
        <v>43</v>
      </c>
      <c r="O150" s="66"/>
      <c r="P150" s="184">
        <f>O150*H150</f>
        <v>0</v>
      </c>
      <c r="Q150" s="184">
        <v>0</v>
      </c>
      <c r="R150" s="184">
        <f>Q150*H150</f>
        <v>0</v>
      </c>
      <c r="S150" s="184">
        <v>0.048</v>
      </c>
      <c r="T150" s="185">
        <f>S150*H150</f>
        <v>0.525312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149</v>
      </c>
      <c r="AT150" s="186" t="s">
        <v>144</v>
      </c>
      <c r="AU150" s="186" t="s">
        <v>82</v>
      </c>
      <c r="AY150" s="19" t="s">
        <v>142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80</v>
      </c>
      <c r="BK150" s="187">
        <f>ROUND(I150*H150,2)</f>
        <v>0</v>
      </c>
      <c r="BL150" s="19" t="s">
        <v>149</v>
      </c>
      <c r="BM150" s="186" t="s">
        <v>228</v>
      </c>
    </row>
    <row r="151" spans="1:47" s="2" customFormat="1" ht="19.5">
      <c r="A151" s="36"/>
      <c r="B151" s="37"/>
      <c r="C151" s="38"/>
      <c r="D151" s="188" t="s">
        <v>151</v>
      </c>
      <c r="E151" s="38"/>
      <c r="F151" s="189" t="s">
        <v>229</v>
      </c>
      <c r="G151" s="38"/>
      <c r="H151" s="38"/>
      <c r="I151" s="190"/>
      <c r="J151" s="38"/>
      <c r="K151" s="38"/>
      <c r="L151" s="41"/>
      <c r="M151" s="191"/>
      <c r="N151" s="192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151</v>
      </c>
      <c r="AU151" s="19" t="s">
        <v>82</v>
      </c>
    </row>
    <row r="152" spans="2:51" s="13" customFormat="1" ht="11.25">
      <c r="B152" s="193"/>
      <c r="C152" s="194"/>
      <c r="D152" s="188" t="s">
        <v>153</v>
      </c>
      <c r="E152" s="195" t="s">
        <v>19</v>
      </c>
      <c r="F152" s="196" t="s">
        <v>230</v>
      </c>
      <c r="G152" s="194"/>
      <c r="H152" s="195" t="s">
        <v>19</v>
      </c>
      <c r="I152" s="197"/>
      <c r="J152" s="194"/>
      <c r="K152" s="194"/>
      <c r="L152" s="198"/>
      <c r="M152" s="199"/>
      <c r="N152" s="200"/>
      <c r="O152" s="200"/>
      <c r="P152" s="200"/>
      <c r="Q152" s="200"/>
      <c r="R152" s="200"/>
      <c r="S152" s="200"/>
      <c r="T152" s="201"/>
      <c r="AT152" s="202" t="s">
        <v>153</v>
      </c>
      <c r="AU152" s="202" t="s">
        <v>82</v>
      </c>
      <c r="AV152" s="13" t="s">
        <v>80</v>
      </c>
      <c r="AW152" s="13" t="s">
        <v>33</v>
      </c>
      <c r="AX152" s="13" t="s">
        <v>72</v>
      </c>
      <c r="AY152" s="202" t="s">
        <v>142</v>
      </c>
    </row>
    <row r="153" spans="2:51" s="14" customFormat="1" ht="11.25">
      <c r="B153" s="203"/>
      <c r="C153" s="204"/>
      <c r="D153" s="188" t="s">
        <v>153</v>
      </c>
      <c r="E153" s="205" t="s">
        <v>19</v>
      </c>
      <c r="F153" s="206" t="s">
        <v>231</v>
      </c>
      <c r="G153" s="204"/>
      <c r="H153" s="207">
        <v>3.24</v>
      </c>
      <c r="I153" s="208"/>
      <c r="J153" s="204"/>
      <c r="K153" s="204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153</v>
      </c>
      <c r="AU153" s="213" t="s">
        <v>82</v>
      </c>
      <c r="AV153" s="14" t="s">
        <v>82</v>
      </c>
      <c r="AW153" s="14" t="s">
        <v>33</v>
      </c>
      <c r="AX153" s="14" t="s">
        <v>72</v>
      </c>
      <c r="AY153" s="213" t="s">
        <v>142</v>
      </c>
    </row>
    <row r="154" spans="2:51" s="13" customFormat="1" ht="11.25">
      <c r="B154" s="193"/>
      <c r="C154" s="194"/>
      <c r="D154" s="188" t="s">
        <v>153</v>
      </c>
      <c r="E154" s="195" t="s">
        <v>19</v>
      </c>
      <c r="F154" s="196" t="s">
        <v>155</v>
      </c>
      <c r="G154" s="194"/>
      <c r="H154" s="195" t="s">
        <v>19</v>
      </c>
      <c r="I154" s="197"/>
      <c r="J154" s="194"/>
      <c r="K154" s="194"/>
      <c r="L154" s="198"/>
      <c r="M154" s="199"/>
      <c r="N154" s="200"/>
      <c r="O154" s="200"/>
      <c r="P154" s="200"/>
      <c r="Q154" s="200"/>
      <c r="R154" s="200"/>
      <c r="S154" s="200"/>
      <c r="T154" s="201"/>
      <c r="AT154" s="202" t="s">
        <v>153</v>
      </c>
      <c r="AU154" s="202" t="s">
        <v>82</v>
      </c>
      <c r="AV154" s="13" t="s">
        <v>80</v>
      </c>
      <c r="AW154" s="13" t="s">
        <v>33</v>
      </c>
      <c r="AX154" s="13" t="s">
        <v>72</v>
      </c>
      <c r="AY154" s="202" t="s">
        <v>142</v>
      </c>
    </row>
    <row r="155" spans="2:51" s="14" customFormat="1" ht="11.25">
      <c r="B155" s="203"/>
      <c r="C155" s="204"/>
      <c r="D155" s="188" t="s">
        <v>153</v>
      </c>
      <c r="E155" s="205" t="s">
        <v>19</v>
      </c>
      <c r="F155" s="206" t="s">
        <v>232</v>
      </c>
      <c r="G155" s="204"/>
      <c r="H155" s="207">
        <v>2.16</v>
      </c>
      <c r="I155" s="208"/>
      <c r="J155" s="204"/>
      <c r="K155" s="204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153</v>
      </c>
      <c r="AU155" s="213" t="s">
        <v>82</v>
      </c>
      <c r="AV155" s="14" t="s">
        <v>82</v>
      </c>
      <c r="AW155" s="14" t="s">
        <v>33</v>
      </c>
      <c r="AX155" s="14" t="s">
        <v>72</v>
      </c>
      <c r="AY155" s="213" t="s">
        <v>142</v>
      </c>
    </row>
    <row r="156" spans="2:51" s="14" customFormat="1" ht="11.25">
      <c r="B156" s="203"/>
      <c r="C156" s="204"/>
      <c r="D156" s="188" t="s">
        <v>153</v>
      </c>
      <c r="E156" s="205" t="s">
        <v>19</v>
      </c>
      <c r="F156" s="206" t="s">
        <v>233</v>
      </c>
      <c r="G156" s="204"/>
      <c r="H156" s="207">
        <v>0.72</v>
      </c>
      <c r="I156" s="208"/>
      <c r="J156" s="204"/>
      <c r="K156" s="204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153</v>
      </c>
      <c r="AU156" s="213" t="s">
        <v>82</v>
      </c>
      <c r="AV156" s="14" t="s">
        <v>82</v>
      </c>
      <c r="AW156" s="14" t="s">
        <v>33</v>
      </c>
      <c r="AX156" s="14" t="s">
        <v>72</v>
      </c>
      <c r="AY156" s="213" t="s">
        <v>142</v>
      </c>
    </row>
    <row r="157" spans="2:51" s="13" customFormat="1" ht="11.25">
      <c r="B157" s="193"/>
      <c r="C157" s="194"/>
      <c r="D157" s="188" t="s">
        <v>153</v>
      </c>
      <c r="E157" s="195" t="s">
        <v>19</v>
      </c>
      <c r="F157" s="196" t="s">
        <v>234</v>
      </c>
      <c r="G157" s="194"/>
      <c r="H157" s="195" t="s">
        <v>19</v>
      </c>
      <c r="I157" s="197"/>
      <c r="J157" s="194"/>
      <c r="K157" s="194"/>
      <c r="L157" s="198"/>
      <c r="M157" s="199"/>
      <c r="N157" s="200"/>
      <c r="O157" s="200"/>
      <c r="P157" s="200"/>
      <c r="Q157" s="200"/>
      <c r="R157" s="200"/>
      <c r="S157" s="200"/>
      <c r="T157" s="201"/>
      <c r="AT157" s="202" t="s">
        <v>153</v>
      </c>
      <c r="AU157" s="202" t="s">
        <v>82</v>
      </c>
      <c r="AV157" s="13" t="s">
        <v>80</v>
      </c>
      <c r="AW157" s="13" t="s">
        <v>33</v>
      </c>
      <c r="AX157" s="13" t="s">
        <v>72</v>
      </c>
      <c r="AY157" s="202" t="s">
        <v>142</v>
      </c>
    </row>
    <row r="158" spans="2:51" s="14" customFormat="1" ht="11.25">
      <c r="B158" s="203"/>
      <c r="C158" s="204"/>
      <c r="D158" s="188" t="s">
        <v>153</v>
      </c>
      <c r="E158" s="205" t="s">
        <v>19</v>
      </c>
      <c r="F158" s="206" t="s">
        <v>235</v>
      </c>
      <c r="G158" s="204"/>
      <c r="H158" s="207">
        <v>3.204</v>
      </c>
      <c r="I158" s="208"/>
      <c r="J158" s="204"/>
      <c r="K158" s="204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153</v>
      </c>
      <c r="AU158" s="213" t="s">
        <v>82</v>
      </c>
      <c r="AV158" s="14" t="s">
        <v>82</v>
      </c>
      <c r="AW158" s="14" t="s">
        <v>33</v>
      </c>
      <c r="AX158" s="14" t="s">
        <v>72</v>
      </c>
      <c r="AY158" s="213" t="s">
        <v>142</v>
      </c>
    </row>
    <row r="159" spans="2:51" s="14" customFormat="1" ht="11.25">
      <c r="B159" s="203"/>
      <c r="C159" s="204"/>
      <c r="D159" s="188" t="s">
        <v>153</v>
      </c>
      <c r="E159" s="205" t="s">
        <v>19</v>
      </c>
      <c r="F159" s="206" t="s">
        <v>236</v>
      </c>
      <c r="G159" s="204"/>
      <c r="H159" s="207">
        <v>0.54</v>
      </c>
      <c r="I159" s="208"/>
      <c r="J159" s="204"/>
      <c r="K159" s="204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153</v>
      </c>
      <c r="AU159" s="213" t="s">
        <v>82</v>
      </c>
      <c r="AV159" s="14" t="s">
        <v>82</v>
      </c>
      <c r="AW159" s="14" t="s">
        <v>33</v>
      </c>
      <c r="AX159" s="14" t="s">
        <v>72</v>
      </c>
      <c r="AY159" s="213" t="s">
        <v>142</v>
      </c>
    </row>
    <row r="160" spans="2:51" s="13" customFormat="1" ht="11.25">
      <c r="B160" s="193"/>
      <c r="C160" s="194"/>
      <c r="D160" s="188" t="s">
        <v>153</v>
      </c>
      <c r="E160" s="195" t="s">
        <v>19</v>
      </c>
      <c r="F160" s="196" t="s">
        <v>237</v>
      </c>
      <c r="G160" s="194"/>
      <c r="H160" s="195" t="s">
        <v>19</v>
      </c>
      <c r="I160" s="197"/>
      <c r="J160" s="194"/>
      <c r="K160" s="194"/>
      <c r="L160" s="198"/>
      <c r="M160" s="199"/>
      <c r="N160" s="200"/>
      <c r="O160" s="200"/>
      <c r="P160" s="200"/>
      <c r="Q160" s="200"/>
      <c r="R160" s="200"/>
      <c r="S160" s="200"/>
      <c r="T160" s="201"/>
      <c r="AT160" s="202" t="s">
        <v>153</v>
      </c>
      <c r="AU160" s="202" t="s">
        <v>82</v>
      </c>
      <c r="AV160" s="13" t="s">
        <v>80</v>
      </c>
      <c r="AW160" s="13" t="s">
        <v>33</v>
      </c>
      <c r="AX160" s="13" t="s">
        <v>72</v>
      </c>
      <c r="AY160" s="202" t="s">
        <v>142</v>
      </c>
    </row>
    <row r="161" spans="2:51" s="14" customFormat="1" ht="11.25">
      <c r="B161" s="203"/>
      <c r="C161" s="204"/>
      <c r="D161" s="188" t="s">
        <v>153</v>
      </c>
      <c r="E161" s="205" t="s">
        <v>19</v>
      </c>
      <c r="F161" s="206" t="s">
        <v>236</v>
      </c>
      <c r="G161" s="204"/>
      <c r="H161" s="207">
        <v>0.54</v>
      </c>
      <c r="I161" s="208"/>
      <c r="J161" s="204"/>
      <c r="K161" s="204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153</v>
      </c>
      <c r="AU161" s="213" t="s">
        <v>82</v>
      </c>
      <c r="AV161" s="14" t="s">
        <v>82</v>
      </c>
      <c r="AW161" s="14" t="s">
        <v>33</v>
      </c>
      <c r="AX161" s="14" t="s">
        <v>72</v>
      </c>
      <c r="AY161" s="213" t="s">
        <v>142</v>
      </c>
    </row>
    <row r="162" spans="2:51" s="13" customFormat="1" ht="11.25">
      <c r="B162" s="193"/>
      <c r="C162" s="194"/>
      <c r="D162" s="188" t="s">
        <v>153</v>
      </c>
      <c r="E162" s="195" t="s">
        <v>19</v>
      </c>
      <c r="F162" s="196" t="s">
        <v>238</v>
      </c>
      <c r="G162" s="194"/>
      <c r="H162" s="195" t="s">
        <v>19</v>
      </c>
      <c r="I162" s="197"/>
      <c r="J162" s="194"/>
      <c r="K162" s="194"/>
      <c r="L162" s="198"/>
      <c r="M162" s="199"/>
      <c r="N162" s="200"/>
      <c r="O162" s="200"/>
      <c r="P162" s="200"/>
      <c r="Q162" s="200"/>
      <c r="R162" s="200"/>
      <c r="S162" s="200"/>
      <c r="T162" s="201"/>
      <c r="AT162" s="202" t="s">
        <v>153</v>
      </c>
      <c r="AU162" s="202" t="s">
        <v>82</v>
      </c>
      <c r="AV162" s="13" t="s">
        <v>80</v>
      </c>
      <c r="AW162" s="13" t="s">
        <v>33</v>
      </c>
      <c r="AX162" s="13" t="s">
        <v>72</v>
      </c>
      <c r="AY162" s="202" t="s">
        <v>142</v>
      </c>
    </row>
    <row r="163" spans="2:51" s="14" customFormat="1" ht="11.25">
      <c r="B163" s="203"/>
      <c r="C163" s="204"/>
      <c r="D163" s="188" t="s">
        <v>153</v>
      </c>
      <c r="E163" s="205" t="s">
        <v>19</v>
      </c>
      <c r="F163" s="206" t="s">
        <v>236</v>
      </c>
      <c r="G163" s="204"/>
      <c r="H163" s="207">
        <v>0.54</v>
      </c>
      <c r="I163" s="208"/>
      <c r="J163" s="204"/>
      <c r="K163" s="204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153</v>
      </c>
      <c r="AU163" s="213" t="s">
        <v>82</v>
      </c>
      <c r="AV163" s="14" t="s">
        <v>82</v>
      </c>
      <c r="AW163" s="14" t="s">
        <v>33</v>
      </c>
      <c r="AX163" s="14" t="s">
        <v>72</v>
      </c>
      <c r="AY163" s="213" t="s">
        <v>142</v>
      </c>
    </row>
    <row r="164" spans="2:51" s="15" customFormat="1" ht="11.25">
      <c r="B164" s="214"/>
      <c r="C164" s="215"/>
      <c r="D164" s="188" t="s">
        <v>153</v>
      </c>
      <c r="E164" s="216" t="s">
        <v>19</v>
      </c>
      <c r="F164" s="217" t="s">
        <v>161</v>
      </c>
      <c r="G164" s="215"/>
      <c r="H164" s="218">
        <v>10.943999999999999</v>
      </c>
      <c r="I164" s="219"/>
      <c r="J164" s="215"/>
      <c r="K164" s="215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153</v>
      </c>
      <c r="AU164" s="224" t="s">
        <v>82</v>
      </c>
      <c r="AV164" s="15" t="s">
        <v>149</v>
      </c>
      <c r="AW164" s="15" t="s">
        <v>33</v>
      </c>
      <c r="AX164" s="15" t="s">
        <v>80</v>
      </c>
      <c r="AY164" s="224" t="s">
        <v>142</v>
      </c>
    </row>
    <row r="165" spans="1:65" s="2" customFormat="1" ht="14.45" customHeight="1">
      <c r="A165" s="36"/>
      <c r="B165" s="37"/>
      <c r="C165" s="175" t="s">
        <v>199</v>
      </c>
      <c r="D165" s="175" t="s">
        <v>144</v>
      </c>
      <c r="E165" s="176" t="s">
        <v>239</v>
      </c>
      <c r="F165" s="177" t="s">
        <v>240</v>
      </c>
      <c r="G165" s="178" t="s">
        <v>204</v>
      </c>
      <c r="H165" s="179">
        <v>8.8</v>
      </c>
      <c r="I165" s="180"/>
      <c r="J165" s="181">
        <f>ROUND(I165*H165,2)</f>
        <v>0</v>
      </c>
      <c r="K165" s="177" t="s">
        <v>148</v>
      </c>
      <c r="L165" s="41"/>
      <c r="M165" s="182" t="s">
        <v>19</v>
      </c>
      <c r="N165" s="183" t="s">
        <v>43</v>
      </c>
      <c r="O165" s="66"/>
      <c r="P165" s="184">
        <f>O165*H165</f>
        <v>0</v>
      </c>
      <c r="Q165" s="184">
        <v>0</v>
      </c>
      <c r="R165" s="184">
        <f>Q165*H165</f>
        <v>0</v>
      </c>
      <c r="S165" s="184">
        <v>0.076</v>
      </c>
      <c r="T165" s="185">
        <f>S165*H165</f>
        <v>0.6688000000000001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149</v>
      </c>
      <c r="AT165" s="186" t="s">
        <v>144</v>
      </c>
      <c r="AU165" s="186" t="s">
        <v>82</v>
      </c>
      <c r="AY165" s="19" t="s">
        <v>142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80</v>
      </c>
      <c r="BK165" s="187">
        <f>ROUND(I165*H165,2)</f>
        <v>0</v>
      </c>
      <c r="BL165" s="19" t="s">
        <v>149</v>
      </c>
      <c r="BM165" s="186" t="s">
        <v>241</v>
      </c>
    </row>
    <row r="166" spans="1:47" s="2" customFormat="1" ht="11.25">
      <c r="A166" s="36"/>
      <c r="B166" s="37"/>
      <c r="C166" s="38"/>
      <c r="D166" s="188" t="s">
        <v>151</v>
      </c>
      <c r="E166" s="38"/>
      <c r="F166" s="189" t="s">
        <v>242</v>
      </c>
      <c r="G166" s="38"/>
      <c r="H166" s="38"/>
      <c r="I166" s="190"/>
      <c r="J166" s="38"/>
      <c r="K166" s="38"/>
      <c r="L166" s="41"/>
      <c r="M166" s="191"/>
      <c r="N166" s="192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151</v>
      </c>
      <c r="AU166" s="19" t="s">
        <v>82</v>
      </c>
    </row>
    <row r="167" spans="2:51" s="13" customFormat="1" ht="11.25">
      <c r="B167" s="193"/>
      <c r="C167" s="194"/>
      <c r="D167" s="188" t="s">
        <v>153</v>
      </c>
      <c r="E167" s="195" t="s">
        <v>19</v>
      </c>
      <c r="F167" s="196" t="s">
        <v>238</v>
      </c>
      <c r="G167" s="194"/>
      <c r="H167" s="195" t="s">
        <v>19</v>
      </c>
      <c r="I167" s="197"/>
      <c r="J167" s="194"/>
      <c r="K167" s="194"/>
      <c r="L167" s="198"/>
      <c r="M167" s="199"/>
      <c r="N167" s="200"/>
      <c r="O167" s="200"/>
      <c r="P167" s="200"/>
      <c r="Q167" s="200"/>
      <c r="R167" s="200"/>
      <c r="S167" s="200"/>
      <c r="T167" s="201"/>
      <c r="AT167" s="202" t="s">
        <v>153</v>
      </c>
      <c r="AU167" s="202" t="s">
        <v>82</v>
      </c>
      <c r="AV167" s="13" t="s">
        <v>80</v>
      </c>
      <c r="AW167" s="13" t="s">
        <v>33</v>
      </c>
      <c r="AX167" s="13" t="s">
        <v>72</v>
      </c>
      <c r="AY167" s="202" t="s">
        <v>142</v>
      </c>
    </row>
    <row r="168" spans="2:51" s="14" customFormat="1" ht="11.25">
      <c r="B168" s="203"/>
      <c r="C168" s="204"/>
      <c r="D168" s="188" t="s">
        <v>153</v>
      </c>
      <c r="E168" s="205" t="s">
        <v>19</v>
      </c>
      <c r="F168" s="206" t="s">
        <v>243</v>
      </c>
      <c r="G168" s="204"/>
      <c r="H168" s="207">
        <v>1.4</v>
      </c>
      <c r="I168" s="208"/>
      <c r="J168" s="204"/>
      <c r="K168" s="204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153</v>
      </c>
      <c r="AU168" s="213" t="s">
        <v>82</v>
      </c>
      <c r="AV168" s="14" t="s">
        <v>82</v>
      </c>
      <c r="AW168" s="14" t="s">
        <v>33</v>
      </c>
      <c r="AX168" s="14" t="s">
        <v>72</v>
      </c>
      <c r="AY168" s="213" t="s">
        <v>142</v>
      </c>
    </row>
    <row r="169" spans="2:51" s="14" customFormat="1" ht="11.25">
      <c r="B169" s="203"/>
      <c r="C169" s="204"/>
      <c r="D169" s="188" t="s">
        <v>153</v>
      </c>
      <c r="E169" s="205" t="s">
        <v>19</v>
      </c>
      <c r="F169" s="206" t="s">
        <v>244</v>
      </c>
      <c r="G169" s="204"/>
      <c r="H169" s="207">
        <v>2</v>
      </c>
      <c r="I169" s="208"/>
      <c r="J169" s="204"/>
      <c r="K169" s="204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153</v>
      </c>
      <c r="AU169" s="213" t="s">
        <v>82</v>
      </c>
      <c r="AV169" s="14" t="s">
        <v>82</v>
      </c>
      <c r="AW169" s="14" t="s">
        <v>33</v>
      </c>
      <c r="AX169" s="14" t="s">
        <v>72</v>
      </c>
      <c r="AY169" s="213" t="s">
        <v>142</v>
      </c>
    </row>
    <row r="170" spans="2:51" s="13" customFormat="1" ht="11.25">
      <c r="B170" s="193"/>
      <c r="C170" s="194"/>
      <c r="D170" s="188" t="s">
        <v>153</v>
      </c>
      <c r="E170" s="195" t="s">
        <v>19</v>
      </c>
      <c r="F170" s="196" t="s">
        <v>237</v>
      </c>
      <c r="G170" s="194"/>
      <c r="H170" s="195" t="s">
        <v>19</v>
      </c>
      <c r="I170" s="197"/>
      <c r="J170" s="194"/>
      <c r="K170" s="194"/>
      <c r="L170" s="198"/>
      <c r="M170" s="199"/>
      <c r="N170" s="200"/>
      <c r="O170" s="200"/>
      <c r="P170" s="200"/>
      <c r="Q170" s="200"/>
      <c r="R170" s="200"/>
      <c r="S170" s="200"/>
      <c r="T170" s="201"/>
      <c r="AT170" s="202" t="s">
        <v>153</v>
      </c>
      <c r="AU170" s="202" t="s">
        <v>82</v>
      </c>
      <c r="AV170" s="13" t="s">
        <v>80</v>
      </c>
      <c r="AW170" s="13" t="s">
        <v>33</v>
      </c>
      <c r="AX170" s="13" t="s">
        <v>72</v>
      </c>
      <c r="AY170" s="202" t="s">
        <v>142</v>
      </c>
    </row>
    <row r="171" spans="2:51" s="14" customFormat="1" ht="11.25">
      <c r="B171" s="203"/>
      <c r="C171" s="204"/>
      <c r="D171" s="188" t="s">
        <v>153</v>
      </c>
      <c r="E171" s="205" t="s">
        <v>19</v>
      </c>
      <c r="F171" s="206" t="s">
        <v>244</v>
      </c>
      <c r="G171" s="204"/>
      <c r="H171" s="207">
        <v>2</v>
      </c>
      <c r="I171" s="208"/>
      <c r="J171" s="204"/>
      <c r="K171" s="204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153</v>
      </c>
      <c r="AU171" s="213" t="s">
        <v>82</v>
      </c>
      <c r="AV171" s="14" t="s">
        <v>82</v>
      </c>
      <c r="AW171" s="14" t="s">
        <v>33</v>
      </c>
      <c r="AX171" s="14" t="s">
        <v>72</v>
      </c>
      <c r="AY171" s="213" t="s">
        <v>142</v>
      </c>
    </row>
    <row r="172" spans="2:51" s="13" customFormat="1" ht="11.25">
      <c r="B172" s="193"/>
      <c r="C172" s="194"/>
      <c r="D172" s="188" t="s">
        <v>153</v>
      </c>
      <c r="E172" s="195" t="s">
        <v>19</v>
      </c>
      <c r="F172" s="196" t="s">
        <v>234</v>
      </c>
      <c r="G172" s="194"/>
      <c r="H172" s="195" t="s">
        <v>19</v>
      </c>
      <c r="I172" s="197"/>
      <c r="J172" s="194"/>
      <c r="K172" s="194"/>
      <c r="L172" s="198"/>
      <c r="M172" s="199"/>
      <c r="N172" s="200"/>
      <c r="O172" s="200"/>
      <c r="P172" s="200"/>
      <c r="Q172" s="200"/>
      <c r="R172" s="200"/>
      <c r="S172" s="200"/>
      <c r="T172" s="201"/>
      <c r="AT172" s="202" t="s">
        <v>153</v>
      </c>
      <c r="AU172" s="202" t="s">
        <v>82</v>
      </c>
      <c r="AV172" s="13" t="s">
        <v>80</v>
      </c>
      <c r="AW172" s="13" t="s">
        <v>33</v>
      </c>
      <c r="AX172" s="13" t="s">
        <v>72</v>
      </c>
      <c r="AY172" s="202" t="s">
        <v>142</v>
      </c>
    </row>
    <row r="173" spans="2:51" s="14" customFormat="1" ht="11.25">
      <c r="B173" s="203"/>
      <c r="C173" s="204"/>
      <c r="D173" s="188" t="s">
        <v>153</v>
      </c>
      <c r="E173" s="205" t="s">
        <v>19</v>
      </c>
      <c r="F173" s="206" t="s">
        <v>243</v>
      </c>
      <c r="G173" s="204"/>
      <c r="H173" s="207">
        <v>1.4</v>
      </c>
      <c r="I173" s="208"/>
      <c r="J173" s="204"/>
      <c r="K173" s="204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153</v>
      </c>
      <c r="AU173" s="213" t="s">
        <v>82</v>
      </c>
      <c r="AV173" s="14" t="s">
        <v>82</v>
      </c>
      <c r="AW173" s="14" t="s">
        <v>33</v>
      </c>
      <c r="AX173" s="14" t="s">
        <v>72</v>
      </c>
      <c r="AY173" s="213" t="s">
        <v>142</v>
      </c>
    </row>
    <row r="174" spans="2:51" s="14" customFormat="1" ht="11.25">
      <c r="B174" s="203"/>
      <c r="C174" s="204"/>
      <c r="D174" s="188" t="s">
        <v>153</v>
      </c>
      <c r="E174" s="205" t="s">
        <v>19</v>
      </c>
      <c r="F174" s="206" t="s">
        <v>244</v>
      </c>
      <c r="G174" s="204"/>
      <c r="H174" s="207">
        <v>2</v>
      </c>
      <c r="I174" s="208"/>
      <c r="J174" s="204"/>
      <c r="K174" s="204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153</v>
      </c>
      <c r="AU174" s="213" t="s">
        <v>82</v>
      </c>
      <c r="AV174" s="14" t="s">
        <v>82</v>
      </c>
      <c r="AW174" s="14" t="s">
        <v>33</v>
      </c>
      <c r="AX174" s="14" t="s">
        <v>72</v>
      </c>
      <c r="AY174" s="213" t="s">
        <v>142</v>
      </c>
    </row>
    <row r="175" spans="2:51" s="15" customFormat="1" ht="11.25">
      <c r="B175" s="214"/>
      <c r="C175" s="215"/>
      <c r="D175" s="188" t="s">
        <v>153</v>
      </c>
      <c r="E175" s="216" t="s">
        <v>19</v>
      </c>
      <c r="F175" s="217" t="s">
        <v>161</v>
      </c>
      <c r="G175" s="215"/>
      <c r="H175" s="218">
        <v>8.8</v>
      </c>
      <c r="I175" s="219"/>
      <c r="J175" s="215"/>
      <c r="K175" s="215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153</v>
      </c>
      <c r="AU175" s="224" t="s">
        <v>82</v>
      </c>
      <c r="AV175" s="15" t="s">
        <v>149</v>
      </c>
      <c r="AW175" s="15" t="s">
        <v>33</v>
      </c>
      <c r="AX175" s="15" t="s">
        <v>80</v>
      </c>
      <c r="AY175" s="224" t="s">
        <v>142</v>
      </c>
    </row>
    <row r="176" spans="1:65" s="2" customFormat="1" ht="14.45" customHeight="1">
      <c r="A176" s="36"/>
      <c r="B176" s="37"/>
      <c r="C176" s="175" t="s">
        <v>245</v>
      </c>
      <c r="D176" s="175" t="s">
        <v>144</v>
      </c>
      <c r="E176" s="176" t="s">
        <v>246</v>
      </c>
      <c r="F176" s="177" t="s">
        <v>247</v>
      </c>
      <c r="G176" s="178" t="s">
        <v>204</v>
      </c>
      <c r="H176" s="179">
        <v>56.966</v>
      </c>
      <c r="I176" s="180"/>
      <c r="J176" s="181">
        <f>ROUND(I176*H176,2)</f>
        <v>0</v>
      </c>
      <c r="K176" s="177" t="s">
        <v>148</v>
      </c>
      <c r="L176" s="41"/>
      <c r="M176" s="182" t="s">
        <v>19</v>
      </c>
      <c r="N176" s="183" t="s">
        <v>43</v>
      </c>
      <c r="O176" s="66"/>
      <c r="P176" s="184">
        <f>O176*H176</f>
        <v>0</v>
      </c>
      <c r="Q176" s="184">
        <v>0</v>
      </c>
      <c r="R176" s="184">
        <f>Q176*H176</f>
        <v>0</v>
      </c>
      <c r="S176" s="184">
        <v>0.066</v>
      </c>
      <c r="T176" s="185">
        <f>S176*H176</f>
        <v>3.7597560000000003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149</v>
      </c>
      <c r="AT176" s="186" t="s">
        <v>144</v>
      </c>
      <c r="AU176" s="186" t="s">
        <v>82</v>
      </c>
      <c r="AY176" s="19" t="s">
        <v>142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80</v>
      </c>
      <c r="BK176" s="187">
        <f>ROUND(I176*H176,2)</f>
        <v>0</v>
      </c>
      <c r="BL176" s="19" t="s">
        <v>149</v>
      </c>
      <c r="BM176" s="186" t="s">
        <v>248</v>
      </c>
    </row>
    <row r="177" spans="1:47" s="2" customFormat="1" ht="19.5">
      <c r="A177" s="36"/>
      <c r="B177" s="37"/>
      <c r="C177" s="38"/>
      <c r="D177" s="188" t="s">
        <v>151</v>
      </c>
      <c r="E177" s="38"/>
      <c r="F177" s="189" t="s">
        <v>249</v>
      </c>
      <c r="G177" s="38"/>
      <c r="H177" s="38"/>
      <c r="I177" s="190"/>
      <c r="J177" s="38"/>
      <c r="K177" s="38"/>
      <c r="L177" s="41"/>
      <c r="M177" s="191"/>
      <c r="N177" s="19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151</v>
      </c>
      <c r="AU177" s="19" t="s">
        <v>82</v>
      </c>
    </row>
    <row r="178" spans="2:51" s="13" customFormat="1" ht="11.25">
      <c r="B178" s="193"/>
      <c r="C178" s="194"/>
      <c r="D178" s="188" t="s">
        <v>153</v>
      </c>
      <c r="E178" s="195" t="s">
        <v>19</v>
      </c>
      <c r="F178" s="196" t="s">
        <v>155</v>
      </c>
      <c r="G178" s="194"/>
      <c r="H178" s="195" t="s">
        <v>19</v>
      </c>
      <c r="I178" s="197"/>
      <c r="J178" s="194"/>
      <c r="K178" s="194"/>
      <c r="L178" s="198"/>
      <c r="M178" s="199"/>
      <c r="N178" s="200"/>
      <c r="O178" s="200"/>
      <c r="P178" s="200"/>
      <c r="Q178" s="200"/>
      <c r="R178" s="200"/>
      <c r="S178" s="200"/>
      <c r="T178" s="201"/>
      <c r="AT178" s="202" t="s">
        <v>153</v>
      </c>
      <c r="AU178" s="202" t="s">
        <v>82</v>
      </c>
      <c r="AV178" s="13" t="s">
        <v>80</v>
      </c>
      <c r="AW178" s="13" t="s">
        <v>33</v>
      </c>
      <c r="AX178" s="13" t="s">
        <v>72</v>
      </c>
      <c r="AY178" s="202" t="s">
        <v>142</v>
      </c>
    </row>
    <row r="179" spans="2:51" s="14" customFormat="1" ht="11.25">
      <c r="B179" s="203"/>
      <c r="C179" s="204"/>
      <c r="D179" s="188" t="s">
        <v>153</v>
      </c>
      <c r="E179" s="205" t="s">
        <v>19</v>
      </c>
      <c r="F179" s="206" t="s">
        <v>250</v>
      </c>
      <c r="G179" s="204"/>
      <c r="H179" s="207">
        <v>6.25</v>
      </c>
      <c r="I179" s="208"/>
      <c r="J179" s="204"/>
      <c r="K179" s="204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153</v>
      </c>
      <c r="AU179" s="213" t="s">
        <v>82</v>
      </c>
      <c r="AV179" s="14" t="s">
        <v>82</v>
      </c>
      <c r="AW179" s="14" t="s">
        <v>33</v>
      </c>
      <c r="AX179" s="14" t="s">
        <v>72</v>
      </c>
      <c r="AY179" s="213" t="s">
        <v>142</v>
      </c>
    </row>
    <row r="180" spans="2:51" s="13" customFormat="1" ht="11.25">
      <c r="B180" s="193"/>
      <c r="C180" s="194"/>
      <c r="D180" s="188" t="s">
        <v>153</v>
      </c>
      <c r="E180" s="195" t="s">
        <v>19</v>
      </c>
      <c r="F180" s="196" t="s">
        <v>176</v>
      </c>
      <c r="G180" s="194"/>
      <c r="H180" s="195" t="s">
        <v>19</v>
      </c>
      <c r="I180" s="197"/>
      <c r="J180" s="194"/>
      <c r="K180" s="194"/>
      <c r="L180" s="198"/>
      <c r="M180" s="199"/>
      <c r="N180" s="200"/>
      <c r="O180" s="200"/>
      <c r="P180" s="200"/>
      <c r="Q180" s="200"/>
      <c r="R180" s="200"/>
      <c r="S180" s="200"/>
      <c r="T180" s="201"/>
      <c r="AT180" s="202" t="s">
        <v>153</v>
      </c>
      <c r="AU180" s="202" t="s">
        <v>82</v>
      </c>
      <c r="AV180" s="13" t="s">
        <v>80</v>
      </c>
      <c r="AW180" s="13" t="s">
        <v>33</v>
      </c>
      <c r="AX180" s="13" t="s">
        <v>72</v>
      </c>
      <c r="AY180" s="202" t="s">
        <v>142</v>
      </c>
    </row>
    <row r="181" spans="2:51" s="13" customFormat="1" ht="11.25">
      <c r="B181" s="193"/>
      <c r="C181" s="194"/>
      <c r="D181" s="188" t="s">
        <v>153</v>
      </c>
      <c r="E181" s="195" t="s">
        <v>19</v>
      </c>
      <c r="F181" s="196" t="s">
        <v>251</v>
      </c>
      <c r="G181" s="194"/>
      <c r="H181" s="195" t="s">
        <v>19</v>
      </c>
      <c r="I181" s="197"/>
      <c r="J181" s="194"/>
      <c r="K181" s="194"/>
      <c r="L181" s="198"/>
      <c r="M181" s="199"/>
      <c r="N181" s="200"/>
      <c r="O181" s="200"/>
      <c r="P181" s="200"/>
      <c r="Q181" s="200"/>
      <c r="R181" s="200"/>
      <c r="S181" s="200"/>
      <c r="T181" s="201"/>
      <c r="AT181" s="202" t="s">
        <v>153</v>
      </c>
      <c r="AU181" s="202" t="s">
        <v>82</v>
      </c>
      <c r="AV181" s="13" t="s">
        <v>80</v>
      </c>
      <c r="AW181" s="13" t="s">
        <v>33</v>
      </c>
      <c r="AX181" s="13" t="s">
        <v>72</v>
      </c>
      <c r="AY181" s="202" t="s">
        <v>142</v>
      </c>
    </row>
    <row r="182" spans="2:51" s="14" customFormat="1" ht="11.25">
      <c r="B182" s="203"/>
      <c r="C182" s="204"/>
      <c r="D182" s="188" t="s">
        <v>153</v>
      </c>
      <c r="E182" s="205" t="s">
        <v>19</v>
      </c>
      <c r="F182" s="206" t="s">
        <v>252</v>
      </c>
      <c r="G182" s="204"/>
      <c r="H182" s="207">
        <v>24.29</v>
      </c>
      <c r="I182" s="208"/>
      <c r="J182" s="204"/>
      <c r="K182" s="204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153</v>
      </c>
      <c r="AU182" s="213" t="s">
        <v>82</v>
      </c>
      <c r="AV182" s="14" t="s">
        <v>82</v>
      </c>
      <c r="AW182" s="14" t="s">
        <v>33</v>
      </c>
      <c r="AX182" s="14" t="s">
        <v>72</v>
      </c>
      <c r="AY182" s="213" t="s">
        <v>142</v>
      </c>
    </row>
    <row r="183" spans="2:51" s="13" customFormat="1" ht="11.25">
      <c r="B183" s="193"/>
      <c r="C183" s="194"/>
      <c r="D183" s="188" t="s">
        <v>153</v>
      </c>
      <c r="E183" s="195" t="s">
        <v>19</v>
      </c>
      <c r="F183" s="196" t="s">
        <v>253</v>
      </c>
      <c r="G183" s="194"/>
      <c r="H183" s="195" t="s">
        <v>19</v>
      </c>
      <c r="I183" s="197"/>
      <c r="J183" s="194"/>
      <c r="K183" s="194"/>
      <c r="L183" s="198"/>
      <c r="M183" s="199"/>
      <c r="N183" s="200"/>
      <c r="O183" s="200"/>
      <c r="P183" s="200"/>
      <c r="Q183" s="200"/>
      <c r="R183" s="200"/>
      <c r="S183" s="200"/>
      <c r="T183" s="201"/>
      <c r="AT183" s="202" t="s">
        <v>153</v>
      </c>
      <c r="AU183" s="202" t="s">
        <v>82</v>
      </c>
      <c r="AV183" s="13" t="s">
        <v>80</v>
      </c>
      <c r="AW183" s="13" t="s">
        <v>33</v>
      </c>
      <c r="AX183" s="13" t="s">
        <v>72</v>
      </c>
      <c r="AY183" s="202" t="s">
        <v>142</v>
      </c>
    </row>
    <row r="184" spans="2:51" s="14" customFormat="1" ht="11.25">
      <c r="B184" s="203"/>
      <c r="C184" s="204"/>
      <c r="D184" s="188" t="s">
        <v>153</v>
      </c>
      <c r="E184" s="205" t="s">
        <v>19</v>
      </c>
      <c r="F184" s="206" t="s">
        <v>254</v>
      </c>
      <c r="G184" s="204"/>
      <c r="H184" s="207">
        <v>26.426</v>
      </c>
      <c r="I184" s="208"/>
      <c r="J184" s="204"/>
      <c r="K184" s="204"/>
      <c r="L184" s="209"/>
      <c r="M184" s="210"/>
      <c r="N184" s="211"/>
      <c r="O184" s="211"/>
      <c r="P184" s="211"/>
      <c r="Q184" s="211"/>
      <c r="R184" s="211"/>
      <c r="S184" s="211"/>
      <c r="T184" s="212"/>
      <c r="AT184" s="213" t="s">
        <v>153</v>
      </c>
      <c r="AU184" s="213" t="s">
        <v>82</v>
      </c>
      <c r="AV184" s="14" t="s">
        <v>82</v>
      </c>
      <c r="AW184" s="14" t="s">
        <v>33</v>
      </c>
      <c r="AX184" s="14" t="s">
        <v>72</v>
      </c>
      <c r="AY184" s="213" t="s">
        <v>142</v>
      </c>
    </row>
    <row r="185" spans="2:51" s="15" customFormat="1" ht="11.25">
      <c r="B185" s="214"/>
      <c r="C185" s="215"/>
      <c r="D185" s="188" t="s">
        <v>153</v>
      </c>
      <c r="E185" s="216" t="s">
        <v>19</v>
      </c>
      <c r="F185" s="217" t="s">
        <v>161</v>
      </c>
      <c r="G185" s="215"/>
      <c r="H185" s="218">
        <v>56.965999999999994</v>
      </c>
      <c r="I185" s="219"/>
      <c r="J185" s="215"/>
      <c r="K185" s="215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153</v>
      </c>
      <c r="AU185" s="224" t="s">
        <v>82</v>
      </c>
      <c r="AV185" s="15" t="s">
        <v>149</v>
      </c>
      <c r="AW185" s="15" t="s">
        <v>33</v>
      </c>
      <c r="AX185" s="15" t="s">
        <v>80</v>
      </c>
      <c r="AY185" s="224" t="s">
        <v>142</v>
      </c>
    </row>
    <row r="186" spans="1:65" s="2" customFormat="1" ht="14.45" customHeight="1">
      <c r="A186" s="36"/>
      <c r="B186" s="37"/>
      <c r="C186" s="175" t="s">
        <v>255</v>
      </c>
      <c r="D186" s="175" t="s">
        <v>144</v>
      </c>
      <c r="E186" s="176" t="s">
        <v>256</v>
      </c>
      <c r="F186" s="177" t="s">
        <v>257</v>
      </c>
      <c r="G186" s="178" t="s">
        <v>258</v>
      </c>
      <c r="H186" s="179">
        <v>46.421</v>
      </c>
      <c r="I186" s="180"/>
      <c r="J186" s="181">
        <f>ROUND(I186*H186,2)</f>
        <v>0</v>
      </c>
      <c r="K186" s="177" t="s">
        <v>148</v>
      </c>
      <c r="L186" s="41"/>
      <c r="M186" s="182" t="s">
        <v>19</v>
      </c>
      <c r="N186" s="183" t="s">
        <v>43</v>
      </c>
      <c r="O186" s="66"/>
      <c r="P186" s="184">
        <f>O186*H186</f>
        <v>0</v>
      </c>
      <c r="Q186" s="184">
        <v>0</v>
      </c>
      <c r="R186" s="184">
        <f>Q186*H186</f>
        <v>0</v>
      </c>
      <c r="S186" s="184">
        <v>1</v>
      </c>
      <c r="T186" s="185">
        <f>S186*H186</f>
        <v>46.421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149</v>
      </c>
      <c r="AT186" s="186" t="s">
        <v>144</v>
      </c>
      <c r="AU186" s="186" t="s">
        <v>82</v>
      </c>
      <c r="AY186" s="19" t="s">
        <v>142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9" t="s">
        <v>80</v>
      </c>
      <c r="BK186" s="187">
        <f>ROUND(I186*H186,2)</f>
        <v>0</v>
      </c>
      <c r="BL186" s="19" t="s">
        <v>149</v>
      </c>
      <c r="BM186" s="186" t="s">
        <v>259</v>
      </c>
    </row>
    <row r="187" spans="1:47" s="2" customFormat="1" ht="11.25">
      <c r="A187" s="36"/>
      <c r="B187" s="37"/>
      <c r="C187" s="38"/>
      <c r="D187" s="188" t="s">
        <v>151</v>
      </c>
      <c r="E187" s="38"/>
      <c r="F187" s="189" t="s">
        <v>260</v>
      </c>
      <c r="G187" s="38"/>
      <c r="H187" s="38"/>
      <c r="I187" s="190"/>
      <c r="J187" s="38"/>
      <c r="K187" s="38"/>
      <c r="L187" s="41"/>
      <c r="M187" s="191"/>
      <c r="N187" s="192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151</v>
      </c>
      <c r="AU187" s="19" t="s">
        <v>82</v>
      </c>
    </row>
    <row r="188" spans="2:51" s="13" customFormat="1" ht="11.25">
      <c r="B188" s="193"/>
      <c r="C188" s="194"/>
      <c r="D188" s="188" t="s">
        <v>153</v>
      </c>
      <c r="E188" s="195" t="s">
        <v>19</v>
      </c>
      <c r="F188" s="196" t="s">
        <v>261</v>
      </c>
      <c r="G188" s="194"/>
      <c r="H188" s="195" t="s">
        <v>19</v>
      </c>
      <c r="I188" s="197"/>
      <c r="J188" s="194"/>
      <c r="K188" s="194"/>
      <c r="L188" s="198"/>
      <c r="M188" s="199"/>
      <c r="N188" s="200"/>
      <c r="O188" s="200"/>
      <c r="P188" s="200"/>
      <c r="Q188" s="200"/>
      <c r="R188" s="200"/>
      <c r="S188" s="200"/>
      <c r="T188" s="201"/>
      <c r="AT188" s="202" t="s">
        <v>153</v>
      </c>
      <c r="AU188" s="202" t="s">
        <v>82</v>
      </c>
      <c r="AV188" s="13" t="s">
        <v>80</v>
      </c>
      <c r="AW188" s="13" t="s">
        <v>33</v>
      </c>
      <c r="AX188" s="13" t="s">
        <v>72</v>
      </c>
      <c r="AY188" s="202" t="s">
        <v>142</v>
      </c>
    </row>
    <row r="189" spans="2:51" s="13" customFormat="1" ht="11.25">
      <c r="B189" s="193"/>
      <c r="C189" s="194"/>
      <c r="D189" s="188" t="s">
        <v>153</v>
      </c>
      <c r="E189" s="195" t="s">
        <v>19</v>
      </c>
      <c r="F189" s="196" t="s">
        <v>262</v>
      </c>
      <c r="G189" s="194"/>
      <c r="H189" s="195" t="s">
        <v>19</v>
      </c>
      <c r="I189" s="197"/>
      <c r="J189" s="194"/>
      <c r="K189" s="194"/>
      <c r="L189" s="198"/>
      <c r="M189" s="199"/>
      <c r="N189" s="200"/>
      <c r="O189" s="200"/>
      <c r="P189" s="200"/>
      <c r="Q189" s="200"/>
      <c r="R189" s="200"/>
      <c r="S189" s="200"/>
      <c r="T189" s="201"/>
      <c r="AT189" s="202" t="s">
        <v>153</v>
      </c>
      <c r="AU189" s="202" t="s">
        <v>82</v>
      </c>
      <c r="AV189" s="13" t="s">
        <v>80</v>
      </c>
      <c r="AW189" s="13" t="s">
        <v>33</v>
      </c>
      <c r="AX189" s="13" t="s">
        <v>72</v>
      </c>
      <c r="AY189" s="202" t="s">
        <v>142</v>
      </c>
    </row>
    <row r="190" spans="2:51" s="13" customFormat="1" ht="11.25">
      <c r="B190" s="193"/>
      <c r="C190" s="194"/>
      <c r="D190" s="188" t="s">
        <v>153</v>
      </c>
      <c r="E190" s="195" t="s">
        <v>19</v>
      </c>
      <c r="F190" s="196" t="s">
        <v>263</v>
      </c>
      <c r="G190" s="194"/>
      <c r="H190" s="195" t="s">
        <v>19</v>
      </c>
      <c r="I190" s="197"/>
      <c r="J190" s="194"/>
      <c r="K190" s="194"/>
      <c r="L190" s="198"/>
      <c r="M190" s="199"/>
      <c r="N190" s="200"/>
      <c r="O190" s="200"/>
      <c r="P190" s="200"/>
      <c r="Q190" s="200"/>
      <c r="R190" s="200"/>
      <c r="S190" s="200"/>
      <c r="T190" s="201"/>
      <c r="AT190" s="202" t="s">
        <v>153</v>
      </c>
      <c r="AU190" s="202" t="s">
        <v>82</v>
      </c>
      <c r="AV190" s="13" t="s">
        <v>80</v>
      </c>
      <c r="AW190" s="13" t="s">
        <v>33</v>
      </c>
      <c r="AX190" s="13" t="s">
        <v>72</v>
      </c>
      <c r="AY190" s="202" t="s">
        <v>142</v>
      </c>
    </row>
    <row r="191" spans="2:51" s="14" customFormat="1" ht="11.25">
      <c r="B191" s="203"/>
      <c r="C191" s="204"/>
      <c r="D191" s="188" t="s">
        <v>153</v>
      </c>
      <c r="E191" s="205" t="s">
        <v>19</v>
      </c>
      <c r="F191" s="206" t="s">
        <v>264</v>
      </c>
      <c r="G191" s="204"/>
      <c r="H191" s="207">
        <v>27.6</v>
      </c>
      <c r="I191" s="208"/>
      <c r="J191" s="204"/>
      <c r="K191" s="204"/>
      <c r="L191" s="209"/>
      <c r="M191" s="210"/>
      <c r="N191" s="211"/>
      <c r="O191" s="211"/>
      <c r="P191" s="211"/>
      <c r="Q191" s="211"/>
      <c r="R191" s="211"/>
      <c r="S191" s="211"/>
      <c r="T191" s="212"/>
      <c r="AT191" s="213" t="s">
        <v>153</v>
      </c>
      <c r="AU191" s="213" t="s">
        <v>82</v>
      </c>
      <c r="AV191" s="14" t="s">
        <v>82</v>
      </c>
      <c r="AW191" s="14" t="s">
        <v>33</v>
      </c>
      <c r="AX191" s="14" t="s">
        <v>72</v>
      </c>
      <c r="AY191" s="213" t="s">
        <v>142</v>
      </c>
    </row>
    <row r="192" spans="2:51" s="14" customFormat="1" ht="11.25">
      <c r="B192" s="203"/>
      <c r="C192" s="204"/>
      <c r="D192" s="188" t="s">
        <v>153</v>
      </c>
      <c r="E192" s="205" t="s">
        <v>19</v>
      </c>
      <c r="F192" s="206" t="s">
        <v>265</v>
      </c>
      <c r="G192" s="204"/>
      <c r="H192" s="207">
        <v>1.2</v>
      </c>
      <c r="I192" s="208"/>
      <c r="J192" s="204"/>
      <c r="K192" s="204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153</v>
      </c>
      <c r="AU192" s="213" t="s">
        <v>82</v>
      </c>
      <c r="AV192" s="14" t="s">
        <v>82</v>
      </c>
      <c r="AW192" s="14" t="s">
        <v>33</v>
      </c>
      <c r="AX192" s="14" t="s">
        <v>72</v>
      </c>
      <c r="AY192" s="213" t="s">
        <v>142</v>
      </c>
    </row>
    <row r="193" spans="2:51" s="13" customFormat="1" ht="22.5">
      <c r="B193" s="193"/>
      <c r="C193" s="194"/>
      <c r="D193" s="188" t="s">
        <v>153</v>
      </c>
      <c r="E193" s="195" t="s">
        <v>19</v>
      </c>
      <c r="F193" s="196" t="s">
        <v>266</v>
      </c>
      <c r="G193" s="194"/>
      <c r="H193" s="195" t="s">
        <v>19</v>
      </c>
      <c r="I193" s="197"/>
      <c r="J193" s="194"/>
      <c r="K193" s="194"/>
      <c r="L193" s="198"/>
      <c r="M193" s="199"/>
      <c r="N193" s="200"/>
      <c r="O193" s="200"/>
      <c r="P193" s="200"/>
      <c r="Q193" s="200"/>
      <c r="R193" s="200"/>
      <c r="S193" s="200"/>
      <c r="T193" s="201"/>
      <c r="AT193" s="202" t="s">
        <v>153</v>
      </c>
      <c r="AU193" s="202" t="s">
        <v>82</v>
      </c>
      <c r="AV193" s="13" t="s">
        <v>80</v>
      </c>
      <c r="AW193" s="13" t="s">
        <v>33</v>
      </c>
      <c r="AX193" s="13" t="s">
        <v>72</v>
      </c>
      <c r="AY193" s="202" t="s">
        <v>142</v>
      </c>
    </row>
    <row r="194" spans="2:51" s="14" customFormat="1" ht="11.25">
      <c r="B194" s="203"/>
      <c r="C194" s="204"/>
      <c r="D194" s="188" t="s">
        <v>153</v>
      </c>
      <c r="E194" s="205" t="s">
        <v>19</v>
      </c>
      <c r="F194" s="206" t="s">
        <v>267</v>
      </c>
      <c r="G194" s="204"/>
      <c r="H194" s="207">
        <v>4.588</v>
      </c>
      <c r="I194" s="208"/>
      <c r="J194" s="204"/>
      <c r="K194" s="204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153</v>
      </c>
      <c r="AU194" s="213" t="s">
        <v>82</v>
      </c>
      <c r="AV194" s="14" t="s">
        <v>82</v>
      </c>
      <c r="AW194" s="14" t="s">
        <v>33</v>
      </c>
      <c r="AX194" s="14" t="s">
        <v>72</v>
      </c>
      <c r="AY194" s="213" t="s">
        <v>142</v>
      </c>
    </row>
    <row r="195" spans="2:51" s="13" customFormat="1" ht="11.25">
      <c r="B195" s="193"/>
      <c r="C195" s="194"/>
      <c r="D195" s="188" t="s">
        <v>153</v>
      </c>
      <c r="E195" s="195" t="s">
        <v>19</v>
      </c>
      <c r="F195" s="196" t="s">
        <v>268</v>
      </c>
      <c r="G195" s="194"/>
      <c r="H195" s="195" t="s">
        <v>19</v>
      </c>
      <c r="I195" s="197"/>
      <c r="J195" s="194"/>
      <c r="K195" s="194"/>
      <c r="L195" s="198"/>
      <c r="M195" s="199"/>
      <c r="N195" s="200"/>
      <c r="O195" s="200"/>
      <c r="P195" s="200"/>
      <c r="Q195" s="200"/>
      <c r="R195" s="200"/>
      <c r="S195" s="200"/>
      <c r="T195" s="201"/>
      <c r="AT195" s="202" t="s">
        <v>153</v>
      </c>
      <c r="AU195" s="202" t="s">
        <v>82</v>
      </c>
      <c r="AV195" s="13" t="s">
        <v>80</v>
      </c>
      <c r="AW195" s="13" t="s">
        <v>33</v>
      </c>
      <c r="AX195" s="13" t="s">
        <v>72</v>
      </c>
      <c r="AY195" s="202" t="s">
        <v>142</v>
      </c>
    </row>
    <row r="196" spans="2:51" s="13" customFormat="1" ht="11.25">
      <c r="B196" s="193"/>
      <c r="C196" s="194"/>
      <c r="D196" s="188" t="s">
        <v>153</v>
      </c>
      <c r="E196" s="195" t="s">
        <v>19</v>
      </c>
      <c r="F196" s="196" t="s">
        <v>269</v>
      </c>
      <c r="G196" s="194"/>
      <c r="H196" s="195" t="s">
        <v>19</v>
      </c>
      <c r="I196" s="197"/>
      <c r="J196" s="194"/>
      <c r="K196" s="194"/>
      <c r="L196" s="198"/>
      <c r="M196" s="199"/>
      <c r="N196" s="200"/>
      <c r="O196" s="200"/>
      <c r="P196" s="200"/>
      <c r="Q196" s="200"/>
      <c r="R196" s="200"/>
      <c r="S196" s="200"/>
      <c r="T196" s="201"/>
      <c r="AT196" s="202" t="s">
        <v>153</v>
      </c>
      <c r="AU196" s="202" t="s">
        <v>82</v>
      </c>
      <c r="AV196" s="13" t="s">
        <v>80</v>
      </c>
      <c r="AW196" s="13" t="s">
        <v>33</v>
      </c>
      <c r="AX196" s="13" t="s">
        <v>72</v>
      </c>
      <c r="AY196" s="202" t="s">
        <v>142</v>
      </c>
    </row>
    <row r="197" spans="2:51" s="14" customFormat="1" ht="11.25">
      <c r="B197" s="203"/>
      <c r="C197" s="204"/>
      <c r="D197" s="188" t="s">
        <v>153</v>
      </c>
      <c r="E197" s="205" t="s">
        <v>19</v>
      </c>
      <c r="F197" s="206" t="s">
        <v>270</v>
      </c>
      <c r="G197" s="204"/>
      <c r="H197" s="207">
        <v>7.2</v>
      </c>
      <c r="I197" s="208"/>
      <c r="J197" s="204"/>
      <c r="K197" s="204"/>
      <c r="L197" s="209"/>
      <c r="M197" s="210"/>
      <c r="N197" s="211"/>
      <c r="O197" s="211"/>
      <c r="P197" s="211"/>
      <c r="Q197" s="211"/>
      <c r="R197" s="211"/>
      <c r="S197" s="211"/>
      <c r="T197" s="212"/>
      <c r="AT197" s="213" t="s">
        <v>153</v>
      </c>
      <c r="AU197" s="213" t="s">
        <v>82</v>
      </c>
      <c r="AV197" s="14" t="s">
        <v>82</v>
      </c>
      <c r="AW197" s="14" t="s">
        <v>33</v>
      </c>
      <c r="AX197" s="14" t="s">
        <v>72</v>
      </c>
      <c r="AY197" s="213" t="s">
        <v>142</v>
      </c>
    </row>
    <row r="198" spans="2:51" s="13" customFormat="1" ht="11.25">
      <c r="B198" s="193"/>
      <c r="C198" s="194"/>
      <c r="D198" s="188" t="s">
        <v>153</v>
      </c>
      <c r="E198" s="195" t="s">
        <v>19</v>
      </c>
      <c r="F198" s="196" t="s">
        <v>271</v>
      </c>
      <c r="G198" s="194"/>
      <c r="H198" s="195" t="s">
        <v>19</v>
      </c>
      <c r="I198" s="197"/>
      <c r="J198" s="194"/>
      <c r="K198" s="194"/>
      <c r="L198" s="198"/>
      <c r="M198" s="199"/>
      <c r="N198" s="200"/>
      <c r="O198" s="200"/>
      <c r="P198" s="200"/>
      <c r="Q198" s="200"/>
      <c r="R198" s="200"/>
      <c r="S198" s="200"/>
      <c r="T198" s="201"/>
      <c r="AT198" s="202" t="s">
        <v>153</v>
      </c>
      <c r="AU198" s="202" t="s">
        <v>82</v>
      </c>
      <c r="AV198" s="13" t="s">
        <v>80</v>
      </c>
      <c r="AW198" s="13" t="s">
        <v>33</v>
      </c>
      <c r="AX198" s="13" t="s">
        <v>72</v>
      </c>
      <c r="AY198" s="202" t="s">
        <v>142</v>
      </c>
    </row>
    <row r="199" spans="2:51" s="14" customFormat="1" ht="11.25">
      <c r="B199" s="203"/>
      <c r="C199" s="204"/>
      <c r="D199" s="188" t="s">
        <v>153</v>
      </c>
      <c r="E199" s="205" t="s">
        <v>19</v>
      </c>
      <c r="F199" s="206" t="s">
        <v>272</v>
      </c>
      <c r="G199" s="204"/>
      <c r="H199" s="207">
        <v>0.96</v>
      </c>
      <c r="I199" s="208"/>
      <c r="J199" s="204"/>
      <c r="K199" s="204"/>
      <c r="L199" s="209"/>
      <c r="M199" s="210"/>
      <c r="N199" s="211"/>
      <c r="O199" s="211"/>
      <c r="P199" s="211"/>
      <c r="Q199" s="211"/>
      <c r="R199" s="211"/>
      <c r="S199" s="211"/>
      <c r="T199" s="212"/>
      <c r="AT199" s="213" t="s">
        <v>153</v>
      </c>
      <c r="AU199" s="213" t="s">
        <v>82</v>
      </c>
      <c r="AV199" s="14" t="s">
        <v>82</v>
      </c>
      <c r="AW199" s="14" t="s">
        <v>33</v>
      </c>
      <c r="AX199" s="14" t="s">
        <v>72</v>
      </c>
      <c r="AY199" s="213" t="s">
        <v>142</v>
      </c>
    </row>
    <row r="200" spans="2:51" s="13" customFormat="1" ht="11.25">
      <c r="B200" s="193"/>
      <c r="C200" s="194"/>
      <c r="D200" s="188" t="s">
        <v>153</v>
      </c>
      <c r="E200" s="195" t="s">
        <v>19</v>
      </c>
      <c r="F200" s="196" t="s">
        <v>273</v>
      </c>
      <c r="G200" s="194"/>
      <c r="H200" s="195" t="s">
        <v>19</v>
      </c>
      <c r="I200" s="197"/>
      <c r="J200" s="194"/>
      <c r="K200" s="194"/>
      <c r="L200" s="198"/>
      <c r="M200" s="199"/>
      <c r="N200" s="200"/>
      <c r="O200" s="200"/>
      <c r="P200" s="200"/>
      <c r="Q200" s="200"/>
      <c r="R200" s="200"/>
      <c r="S200" s="200"/>
      <c r="T200" s="201"/>
      <c r="AT200" s="202" t="s">
        <v>153</v>
      </c>
      <c r="AU200" s="202" t="s">
        <v>82</v>
      </c>
      <c r="AV200" s="13" t="s">
        <v>80</v>
      </c>
      <c r="AW200" s="13" t="s">
        <v>33</v>
      </c>
      <c r="AX200" s="13" t="s">
        <v>72</v>
      </c>
      <c r="AY200" s="202" t="s">
        <v>142</v>
      </c>
    </row>
    <row r="201" spans="2:51" s="14" customFormat="1" ht="11.25">
      <c r="B201" s="203"/>
      <c r="C201" s="204"/>
      <c r="D201" s="188" t="s">
        <v>153</v>
      </c>
      <c r="E201" s="205" t="s">
        <v>19</v>
      </c>
      <c r="F201" s="206" t="s">
        <v>274</v>
      </c>
      <c r="G201" s="204"/>
      <c r="H201" s="207">
        <v>4.873</v>
      </c>
      <c r="I201" s="208"/>
      <c r="J201" s="204"/>
      <c r="K201" s="204"/>
      <c r="L201" s="209"/>
      <c r="M201" s="210"/>
      <c r="N201" s="211"/>
      <c r="O201" s="211"/>
      <c r="P201" s="211"/>
      <c r="Q201" s="211"/>
      <c r="R201" s="211"/>
      <c r="S201" s="211"/>
      <c r="T201" s="212"/>
      <c r="AT201" s="213" t="s">
        <v>153</v>
      </c>
      <c r="AU201" s="213" t="s">
        <v>82</v>
      </c>
      <c r="AV201" s="14" t="s">
        <v>82</v>
      </c>
      <c r="AW201" s="14" t="s">
        <v>33</v>
      </c>
      <c r="AX201" s="14" t="s">
        <v>72</v>
      </c>
      <c r="AY201" s="213" t="s">
        <v>142</v>
      </c>
    </row>
    <row r="202" spans="2:51" s="15" customFormat="1" ht="11.25">
      <c r="B202" s="214"/>
      <c r="C202" s="215"/>
      <c r="D202" s="188" t="s">
        <v>153</v>
      </c>
      <c r="E202" s="216" t="s">
        <v>19</v>
      </c>
      <c r="F202" s="217" t="s">
        <v>161</v>
      </c>
      <c r="G202" s="215"/>
      <c r="H202" s="218">
        <v>46.421</v>
      </c>
      <c r="I202" s="219"/>
      <c r="J202" s="215"/>
      <c r="K202" s="215"/>
      <c r="L202" s="220"/>
      <c r="M202" s="221"/>
      <c r="N202" s="222"/>
      <c r="O202" s="222"/>
      <c r="P202" s="222"/>
      <c r="Q202" s="222"/>
      <c r="R202" s="222"/>
      <c r="S202" s="222"/>
      <c r="T202" s="223"/>
      <c r="AT202" s="224" t="s">
        <v>153</v>
      </c>
      <c r="AU202" s="224" t="s">
        <v>82</v>
      </c>
      <c r="AV202" s="15" t="s">
        <v>149</v>
      </c>
      <c r="AW202" s="15" t="s">
        <v>33</v>
      </c>
      <c r="AX202" s="15" t="s">
        <v>80</v>
      </c>
      <c r="AY202" s="224" t="s">
        <v>142</v>
      </c>
    </row>
    <row r="203" spans="1:65" s="2" customFormat="1" ht="14.45" customHeight="1">
      <c r="A203" s="36"/>
      <c r="B203" s="37"/>
      <c r="C203" s="175" t="s">
        <v>275</v>
      </c>
      <c r="D203" s="175" t="s">
        <v>144</v>
      </c>
      <c r="E203" s="176" t="s">
        <v>276</v>
      </c>
      <c r="F203" s="177" t="s">
        <v>277</v>
      </c>
      <c r="G203" s="178" t="s">
        <v>147</v>
      </c>
      <c r="H203" s="179">
        <v>120.602</v>
      </c>
      <c r="I203" s="180"/>
      <c r="J203" s="181">
        <f>ROUND(I203*H203,2)</f>
        <v>0</v>
      </c>
      <c r="K203" s="177" t="s">
        <v>148</v>
      </c>
      <c r="L203" s="41"/>
      <c r="M203" s="182" t="s">
        <v>19</v>
      </c>
      <c r="N203" s="183" t="s">
        <v>43</v>
      </c>
      <c r="O203" s="66"/>
      <c r="P203" s="184">
        <f>O203*H203</f>
        <v>0</v>
      </c>
      <c r="Q203" s="184">
        <v>0</v>
      </c>
      <c r="R203" s="184">
        <f>Q203*H203</f>
        <v>0</v>
      </c>
      <c r="S203" s="184">
        <v>1.805</v>
      </c>
      <c r="T203" s="185">
        <f>S203*H203</f>
        <v>217.68661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6" t="s">
        <v>149</v>
      </c>
      <c r="AT203" s="186" t="s">
        <v>144</v>
      </c>
      <c r="AU203" s="186" t="s">
        <v>82</v>
      </c>
      <c r="AY203" s="19" t="s">
        <v>142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9" t="s">
        <v>80</v>
      </c>
      <c r="BK203" s="187">
        <f>ROUND(I203*H203,2)</f>
        <v>0</v>
      </c>
      <c r="BL203" s="19" t="s">
        <v>149</v>
      </c>
      <c r="BM203" s="186" t="s">
        <v>278</v>
      </c>
    </row>
    <row r="204" spans="1:47" s="2" customFormat="1" ht="19.5">
      <c r="A204" s="36"/>
      <c r="B204" s="37"/>
      <c r="C204" s="38"/>
      <c r="D204" s="188" t="s">
        <v>151</v>
      </c>
      <c r="E204" s="38"/>
      <c r="F204" s="189" t="s">
        <v>279</v>
      </c>
      <c r="G204" s="38"/>
      <c r="H204" s="38"/>
      <c r="I204" s="190"/>
      <c r="J204" s="38"/>
      <c r="K204" s="38"/>
      <c r="L204" s="41"/>
      <c r="M204" s="191"/>
      <c r="N204" s="192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151</v>
      </c>
      <c r="AU204" s="19" t="s">
        <v>82</v>
      </c>
    </row>
    <row r="205" spans="2:51" s="13" customFormat="1" ht="11.25">
      <c r="B205" s="193"/>
      <c r="C205" s="194"/>
      <c r="D205" s="188" t="s">
        <v>153</v>
      </c>
      <c r="E205" s="195" t="s">
        <v>19</v>
      </c>
      <c r="F205" s="196" t="s">
        <v>155</v>
      </c>
      <c r="G205" s="194"/>
      <c r="H205" s="195" t="s">
        <v>19</v>
      </c>
      <c r="I205" s="197"/>
      <c r="J205" s="194"/>
      <c r="K205" s="194"/>
      <c r="L205" s="198"/>
      <c r="M205" s="199"/>
      <c r="N205" s="200"/>
      <c r="O205" s="200"/>
      <c r="P205" s="200"/>
      <c r="Q205" s="200"/>
      <c r="R205" s="200"/>
      <c r="S205" s="200"/>
      <c r="T205" s="201"/>
      <c r="AT205" s="202" t="s">
        <v>153</v>
      </c>
      <c r="AU205" s="202" t="s">
        <v>82</v>
      </c>
      <c r="AV205" s="13" t="s">
        <v>80</v>
      </c>
      <c r="AW205" s="13" t="s">
        <v>33</v>
      </c>
      <c r="AX205" s="13" t="s">
        <v>72</v>
      </c>
      <c r="AY205" s="202" t="s">
        <v>142</v>
      </c>
    </row>
    <row r="206" spans="2:51" s="14" customFormat="1" ht="11.25">
      <c r="B206" s="203"/>
      <c r="C206" s="204"/>
      <c r="D206" s="188" t="s">
        <v>153</v>
      </c>
      <c r="E206" s="205" t="s">
        <v>19</v>
      </c>
      <c r="F206" s="206" t="s">
        <v>280</v>
      </c>
      <c r="G206" s="204"/>
      <c r="H206" s="207">
        <v>35.709</v>
      </c>
      <c r="I206" s="208"/>
      <c r="J206" s="204"/>
      <c r="K206" s="204"/>
      <c r="L206" s="209"/>
      <c r="M206" s="210"/>
      <c r="N206" s="211"/>
      <c r="O206" s="211"/>
      <c r="P206" s="211"/>
      <c r="Q206" s="211"/>
      <c r="R206" s="211"/>
      <c r="S206" s="211"/>
      <c r="T206" s="212"/>
      <c r="AT206" s="213" t="s">
        <v>153</v>
      </c>
      <c r="AU206" s="213" t="s">
        <v>82</v>
      </c>
      <c r="AV206" s="14" t="s">
        <v>82</v>
      </c>
      <c r="AW206" s="14" t="s">
        <v>33</v>
      </c>
      <c r="AX206" s="14" t="s">
        <v>72</v>
      </c>
      <c r="AY206" s="213" t="s">
        <v>142</v>
      </c>
    </row>
    <row r="207" spans="2:51" s="13" customFormat="1" ht="11.25">
      <c r="B207" s="193"/>
      <c r="C207" s="194"/>
      <c r="D207" s="188" t="s">
        <v>153</v>
      </c>
      <c r="E207" s="195" t="s">
        <v>19</v>
      </c>
      <c r="F207" s="196" t="s">
        <v>281</v>
      </c>
      <c r="G207" s="194"/>
      <c r="H207" s="195" t="s">
        <v>19</v>
      </c>
      <c r="I207" s="197"/>
      <c r="J207" s="194"/>
      <c r="K207" s="194"/>
      <c r="L207" s="198"/>
      <c r="M207" s="199"/>
      <c r="N207" s="200"/>
      <c r="O207" s="200"/>
      <c r="P207" s="200"/>
      <c r="Q207" s="200"/>
      <c r="R207" s="200"/>
      <c r="S207" s="200"/>
      <c r="T207" s="201"/>
      <c r="AT207" s="202" t="s">
        <v>153</v>
      </c>
      <c r="AU207" s="202" t="s">
        <v>82</v>
      </c>
      <c r="AV207" s="13" t="s">
        <v>80</v>
      </c>
      <c r="AW207" s="13" t="s">
        <v>33</v>
      </c>
      <c r="AX207" s="13" t="s">
        <v>72</v>
      </c>
      <c r="AY207" s="202" t="s">
        <v>142</v>
      </c>
    </row>
    <row r="208" spans="2:51" s="14" customFormat="1" ht="11.25">
      <c r="B208" s="203"/>
      <c r="C208" s="204"/>
      <c r="D208" s="188" t="s">
        <v>153</v>
      </c>
      <c r="E208" s="205" t="s">
        <v>19</v>
      </c>
      <c r="F208" s="206" t="s">
        <v>282</v>
      </c>
      <c r="G208" s="204"/>
      <c r="H208" s="207">
        <v>20.693</v>
      </c>
      <c r="I208" s="208"/>
      <c r="J208" s="204"/>
      <c r="K208" s="204"/>
      <c r="L208" s="209"/>
      <c r="M208" s="210"/>
      <c r="N208" s="211"/>
      <c r="O208" s="211"/>
      <c r="P208" s="211"/>
      <c r="Q208" s="211"/>
      <c r="R208" s="211"/>
      <c r="S208" s="211"/>
      <c r="T208" s="212"/>
      <c r="AT208" s="213" t="s">
        <v>153</v>
      </c>
      <c r="AU208" s="213" t="s">
        <v>82</v>
      </c>
      <c r="AV208" s="14" t="s">
        <v>82</v>
      </c>
      <c r="AW208" s="14" t="s">
        <v>33</v>
      </c>
      <c r="AX208" s="14" t="s">
        <v>72</v>
      </c>
      <c r="AY208" s="213" t="s">
        <v>142</v>
      </c>
    </row>
    <row r="209" spans="2:51" s="14" customFormat="1" ht="11.25">
      <c r="B209" s="203"/>
      <c r="C209" s="204"/>
      <c r="D209" s="188" t="s">
        <v>153</v>
      </c>
      <c r="E209" s="205" t="s">
        <v>19</v>
      </c>
      <c r="F209" s="206" t="s">
        <v>283</v>
      </c>
      <c r="G209" s="204"/>
      <c r="H209" s="207">
        <v>6.972</v>
      </c>
      <c r="I209" s="208"/>
      <c r="J209" s="204"/>
      <c r="K209" s="204"/>
      <c r="L209" s="209"/>
      <c r="M209" s="210"/>
      <c r="N209" s="211"/>
      <c r="O209" s="211"/>
      <c r="P209" s="211"/>
      <c r="Q209" s="211"/>
      <c r="R209" s="211"/>
      <c r="S209" s="211"/>
      <c r="T209" s="212"/>
      <c r="AT209" s="213" t="s">
        <v>153</v>
      </c>
      <c r="AU209" s="213" t="s">
        <v>82</v>
      </c>
      <c r="AV209" s="14" t="s">
        <v>82</v>
      </c>
      <c r="AW209" s="14" t="s">
        <v>33</v>
      </c>
      <c r="AX209" s="14" t="s">
        <v>72</v>
      </c>
      <c r="AY209" s="213" t="s">
        <v>142</v>
      </c>
    </row>
    <row r="210" spans="2:51" s="14" customFormat="1" ht="11.25">
      <c r="B210" s="203"/>
      <c r="C210" s="204"/>
      <c r="D210" s="188" t="s">
        <v>153</v>
      </c>
      <c r="E210" s="205" t="s">
        <v>19</v>
      </c>
      <c r="F210" s="206" t="s">
        <v>284</v>
      </c>
      <c r="G210" s="204"/>
      <c r="H210" s="207">
        <v>8.14</v>
      </c>
      <c r="I210" s="208"/>
      <c r="J210" s="204"/>
      <c r="K210" s="204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153</v>
      </c>
      <c r="AU210" s="213" t="s">
        <v>82</v>
      </c>
      <c r="AV210" s="14" t="s">
        <v>82</v>
      </c>
      <c r="AW210" s="14" t="s">
        <v>33</v>
      </c>
      <c r="AX210" s="14" t="s">
        <v>72</v>
      </c>
      <c r="AY210" s="213" t="s">
        <v>142</v>
      </c>
    </row>
    <row r="211" spans="2:51" s="13" customFormat="1" ht="11.25">
      <c r="B211" s="193"/>
      <c r="C211" s="194"/>
      <c r="D211" s="188" t="s">
        <v>153</v>
      </c>
      <c r="E211" s="195" t="s">
        <v>19</v>
      </c>
      <c r="F211" s="196" t="s">
        <v>285</v>
      </c>
      <c r="G211" s="194"/>
      <c r="H211" s="195" t="s">
        <v>19</v>
      </c>
      <c r="I211" s="197"/>
      <c r="J211" s="194"/>
      <c r="K211" s="194"/>
      <c r="L211" s="198"/>
      <c r="M211" s="199"/>
      <c r="N211" s="200"/>
      <c r="O211" s="200"/>
      <c r="P211" s="200"/>
      <c r="Q211" s="200"/>
      <c r="R211" s="200"/>
      <c r="S211" s="200"/>
      <c r="T211" s="201"/>
      <c r="AT211" s="202" t="s">
        <v>153</v>
      </c>
      <c r="AU211" s="202" t="s">
        <v>82</v>
      </c>
      <c r="AV211" s="13" t="s">
        <v>80</v>
      </c>
      <c r="AW211" s="13" t="s">
        <v>33</v>
      </c>
      <c r="AX211" s="13" t="s">
        <v>72</v>
      </c>
      <c r="AY211" s="202" t="s">
        <v>142</v>
      </c>
    </row>
    <row r="212" spans="2:51" s="14" customFormat="1" ht="11.25">
      <c r="B212" s="203"/>
      <c r="C212" s="204"/>
      <c r="D212" s="188" t="s">
        <v>153</v>
      </c>
      <c r="E212" s="205" t="s">
        <v>19</v>
      </c>
      <c r="F212" s="206" t="s">
        <v>286</v>
      </c>
      <c r="G212" s="204"/>
      <c r="H212" s="207">
        <v>6.765</v>
      </c>
      <c r="I212" s="208"/>
      <c r="J212" s="204"/>
      <c r="K212" s="204"/>
      <c r="L212" s="209"/>
      <c r="M212" s="210"/>
      <c r="N212" s="211"/>
      <c r="O212" s="211"/>
      <c r="P212" s="211"/>
      <c r="Q212" s="211"/>
      <c r="R212" s="211"/>
      <c r="S212" s="211"/>
      <c r="T212" s="212"/>
      <c r="AT212" s="213" t="s">
        <v>153</v>
      </c>
      <c r="AU212" s="213" t="s">
        <v>82</v>
      </c>
      <c r="AV212" s="14" t="s">
        <v>82</v>
      </c>
      <c r="AW212" s="14" t="s">
        <v>33</v>
      </c>
      <c r="AX212" s="14" t="s">
        <v>72</v>
      </c>
      <c r="AY212" s="213" t="s">
        <v>142</v>
      </c>
    </row>
    <row r="213" spans="2:51" s="13" customFormat="1" ht="11.25">
      <c r="B213" s="193"/>
      <c r="C213" s="194"/>
      <c r="D213" s="188" t="s">
        <v>153</v>
      </c>
      <c r="E213" s="195" t="s">
        <v>19</v>
      </c>
      <c r="F213" s="196" t="s">
        <v>178</v>
      </c>
      <c r="G213" s="194"/>
      <c r="H213" s="195" t="s">
        <v>19</v>
      </c>
      <c r="I213" s="197"/>
      <c r="J213" s="194"/>
      <c r="K213" s="194"/>
      <c r="L213" s="198"/>
      <c r="M213" s="199"/>
      <c r="N213" s="200"/>
      <c r="O213" s="200"/>
      <c r="P213" s="200"/>
      <c r="Q213" s="200"/>
      <c r="R213" s="200"/>
      <c r="S213" s="200"/>
      <c r="T213" s="201"/>
      <c r="AT213" s="202" t="s">
        <v>153</v>
      </c>
      <c r="AU213" s="202" t="s">
        <v>82</v>
      </c>
      <c r="AV213" s="13" t="s">
        <v>80</v>
      </c>
      <c r="AW213" s="13" t="s">
        <v>33</v>
      </c>
      <c r="AX213" s="13" t="s">
        <v>72</v>
      </c>
      <c r="AY213" s="202" t="s">
        <v>142</v>
      </c>
    </row>
    <row r="214" spans="2:51" s="14" customFormat="1" ht="11.25">
      <c r="B214" s="203"/>
      <c r="C214" s="204"/>
      <c r="D214" s="188" t="s">
        <v>153</v>
      </c>
      <c r="E214" s="205" t="s">
        <v>19</v>
      </c>
      <c r="F214" s="206" t="s">
        <v>287</v>
      </c>
      <c r="G214" s="204"/>
      <c r="H214" s="207">
        <v>39.91</v>
      </c>
      <c r="I214" s="208"/>
      <c r="J214" s="204"/>
      <c r="K214" s="204"/>
      <c r="L214" s="209"/>
      <c r="M214" s="210"/>
      <c r="N214" s="211"/>
      <c r="O214" s="211"/>
      <c r="P214" s="211"/>
      <c r="Q214" s="211"/>
      <c r="R214" s="211"/>
      <c r="S214" s="211"/>
      <c r="T214" s="212"/>
      <c r="AT214" s="213" t="s">
        <v>153</v>
      </c>
      <c r="AU214" s="213" t="s">
        <v>82</v>
      </c>
      <c r="AV214" s="14" t="s">
        <v>82</v>
      </c>
      <c r="AW214" s="14" t="s">
        <v>33</v>
      </c>
      <c r="AX214" s="14" t="s">
        <v>72</v>
      </c>
      <c r="AY214" s="213" t="s">
        <v>142</v>
      </c>
    </row>
    <row r="215" spans="2:51" s="13" customFormat="1" ht="11.25">
      <c r="B215" s="193"/>
      <c r="C215" s="194"/>
      <c r="D215" s="188" t="s">
        <v>153</v>
      </c>
      <c r="E215" s="195" t="s">
        <v>19</v>
      </c>
      <c r="F215" s="196" t="s">
        <v>288</v>
      </c>
      <c r="G215" s="194"/>
      <c r="H215" s="195" t="s">
        <v>19</v>
      </c>
      <c r="I215" s="197"/>
      <c r="J215" s="194"/>
      <c r="K215" s="194"/>
      <c r="L215" s="198"/>
      <c r="M215" s="199"/>
      <c r="N215" s="200"/>
      <c r="O215" s="200"/>
      <c r="P215" s="200"/>
      <c r="Q215" s="200"/>
      <c r="R215" s="200"/>
      <c r="S215" s="200"/>
      <c r="T215" s="201"/>
      <c r="AT215" s="202" t="s">
        <v>153</v>
      </c>
      <c r="AU215" s="202" t="s">
        <v>82</v>
      </c>
      <c r="AV215" s="13" t="s">
        <v>80</v>
      </c>
      <c r="AW215" s="13" t="s">
        <v>33</v>
      </c>
      <c r="AX215" s="13" t="s">
        <v>72</v>
      </c>
      <c r="AY215" s="202" t="s">
        <v>142</v>
      </c>
    </row>
    <row r="216" spans="2:51" s="14" customFormat="1" ht="11.25">
      <c r="B216" s="203"/>
      <c r="C216" s="204"/>
      <c r="D216" s="188" t="s">
        <v>153</v>
      </c>
      <c r="E216" s="205" t="s">
        <v>19</v>
      </c>
      <c r="F216" s="206" t="s">
        <v>289</v>
      </c>
      <c r="G216" s="204"/>
      <c r="H216" s="207">
        <v>2.413</v>
      </c>
      <c r="I216" s="208"/>
      <c r="J216" s="204"/>
      <c r="K216" s="204"/>
      <c r="L216" s="209"/>
      <c r="M216" s="210"/>
      <c r="N216" s="211"/>
      <c r="O216" s="211"/>
      <c r="P216" s="211"/>
      <c r="Q216" s="211"/>
      <c r="R216" s="211"/>
      <c r="S216" s="211"/>
      <c r="T216" s="212"/>
      <c r="AT216" s="213" t="s">
        <v>153</v>
      </c>
      <c r="AU216" s="213" t="s">
        <v>82</v>
      </c>
      <c r="AV216" s="14" t="s">
        <v>82</v>
      </c>
      <c r="AW216" s="14" t="s">
        <v>33</v>
      </c>
      <c r="AX216" s="14" t="s">
        <v>72</v>
      </c>
      <c r="AY216" s="213" t="s">
        <v>142</v>
      </c>
    </row>
    <row r="217" spans="2:51" s="15" customFormat="1" ht="11.25">
      <c r="B217" s="214"/>
      <c r="C217" s="215"/>
      <c r="D217" s="188" t="s">
        <v>153</v>
      </c>
      <c r="E217" s="216" t="s">
        <v>19</v>
      </c>
      <c r="F217" s="217" t="s">
        <v>161</v>
      </c>
      <c r="G217" s="215"/>
      <c r="H217" s="218">
        <v>120.602</v>
      </c>
      <c r="I217" s="219"/>
      <c r="J217" s="215"/>
      <c r="K217" s="215"/>
      <c r="L217" s="220"/>
      <c r="M217" s="221"/>
      <c r="N217" s="222"/>
      <c r="O217" s="222"/>
      <c r="P217" s="222"/>
      <c r="Q217" s="222"/>
      <c r="R217" s="222"/>
      <c r="S217" s="222"/>
      <c r="T217" s="223"/>
      <c r="AT217" s="224" t="s">
        <v>153</v>
      </c>
      <c r="AU217" s="224" t="s">
        <v>82</v>
      </c>
      <c r="AV217" s="15" t="s">
        <v>149</v>
      </c>
      <c r="AW217" s="15" t="s">
        <v>33</v>
      </c>
      <c r="AX217" s="15" t="s">
        <v>80</v>
      </c>
      <c r="AY217" s="224" t="s">
        <v>142</v>
      </c>
    </row>
    <row r="218" spans="1:65" s="2" customFormat="1" ht="14.45" customHeight="1">
      <c r="A218" s="36"/>
      <c r="B218" s="37"/>
      <c r="C218" s="175" t="s">
        <v>290</v>
      </c>
      <c r="D218" s="175" t="s">
        <v>144</v>
      </c>
      <c r="E218" s="176" t="s">
        <v>291</v>
      </c>
      <c r="F218" s="177" t="s">
        <v>292</v>
      </c>
      <c r="G218" s="178" t="s">
        <v>147</v>
      </c>
      <c r="H218" s="179">
        <v>438.757</v>
      </c>
      <c r="I218" s="180"/>
      <c r="J218" s="181">
        <f>ROUND(I218*H218,2)</f>
        <v>0</v>
      </c>
      <c r="K218" s="177" t="s">
        <v>148</v>
      </c>
      <c r="L218" s="41"/>
      <c r="M218" s="182" t="s">
        <v>19</v>
      </c>
      <c r="N218" s="183" t="s">
        <v>43</v>
      </c>
      <c r="O218" s="66"/>
      <c r="P218" s="184">
        <f>O218*H218</f>
        <v>0</v>
      </c>
      <c r="Q218" s="184">
        <v>0</v>
      </c>
      <c r="R218" s="184">
        <f>Q218*H218</f>
        <v>0</v>
      </c>
      <c r="S218" s="184">
        <v>2.41</v>
      </c>
      <c r="T218" s="185">
        <f>S218*H218</f>
        <v>1057.40437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149</v>
      </c>
      <c r="AT218" s="186" t="s">
        <v>144</v>
      </c>
      <c r="AU218" s="186" t="s">
        <v>82</v>
      </c>
      <c r="AY218" s="19" t="s">
        <v>142</v>
      </c>
      <c r="BE218" s="187">
        <f>IF(N218="základní",J218,0)</f>
        <v>0</v>
      </c>
      <c r="BF218" s="187">
        <f>IF(N218="snížená",J218,0)</f>
        <v>0</v>
      </c>
      <c r="BG218" s="187">
        <f>IF(N218="zákl. přenesená",J218,0)</f>
        <v>0</v>
      </c>
      <c r="BH218" s="187">
        <f>IF(N218="sníž. přenesená",J218,0)</f>
        <v>0</v>
      </c>
      <c r="BI218" s="187">
        <f>IF(N218="nulová",J218,0)</f>
        <v>0</v>
      </c>
      <c r="BJ218" s="19" t="s">
        <v>80</v>
      </c>
      <c r="BK218" s="187">
        <f>ROUND(I218*H218,2)</f>
        <v>0</v>
      </c>
      <c r="BL218" s="19" t="s">
        <v>149</v>
      </c>
      <c r="BM218" s="186" t="s">
        <v>293</v>
      </c>
    </row>
    <row r="219" spans="1:47" s="2" customFormat="1" ht="11.25">
      <c r="A219" s="36"/>
      <c r="B219" s="37"/>
      <c r="C219" s="38"/>
      <c r="D219" s="188" t="s">
        <v>151</v>
      </c>
      <c r="E219" s="38"/>
      <c r="F219" s="189" t="s">
        <v>294</v>
      </c>
      <c r="G219" s="38"/>
      <c r="H219" s="38"/>
      <c r="I219" s="190"/>
      <c r="J219" s="38"/>
      <c r="K219" s="38"/>
      <c r="L219" s="41"/>
      <c r="M219" s="191"/>
      <c r="N219" s="192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151</v>
      </c>
      <c r="AU219" s="19" t="s">
        <v>82</v>
      </c>
    </row>
    <row r="220" spans="2:51" s="13" customFormat="1" ht="11.25">
      <c r="B220" s="193"/>
      <c r="C220" s="194"/>
      <c r="D220" s="188" t="s">
        <v>153</v>
      </c>
      <c r="E220" s="195" t="s">
        <v>19</v>
      </c>
      <c r="F220" s="196" t="s">
        <v>295</v>
      </c>
      <c r="G220" s="194"/>
      <c r="H220" s="195" t="s">
        <v>19</v>
      </c>
      <c r="I220" s="197"/>
      <c r="J220" s="194"/>
      <c r="K220" s="194"/>
      <c r="L220" s="198"/>
      <c r="M220" s="199"/>
      <c r="N220" s="200"/>
      <c r="O220" s="200"/>
      <c r="P220" s="200"/>
      <c r="Q220" s="200"/>
      <c r="R220" s="200"/>
      <c r="S220" s="200"/>
      <c r="T220" s="201"/>
      <c r="AT220" s="202" t="s">
        <v>153</v>
      </c>
      <c r="AU220" s="202" t="s">
        <v>82</v>
      </c>
      <c r="AV220" s="13" t="s">
        <v>80</v>
      </c>
      <c r="AW220" s="13" t="s">
        <v>33</v>
      </c>
      <c r="AX220" s="13" t="s">
        <v>72</v>
      </c>
      <c r="AY220" s="202" t="s">
        <v>142</v>
      </c>
    </row>
    <row r="221" spans="2:51" s="14" customFormat="1" ht="11.25">
      <c r="B221" s="203"/>
      <c r="C221" s="204"/>
      <c r="D221" s="188" t="s">
        <v>153</v>
      </c>
      <c r="E221" s="205" t="s">
        <v>19</v>
      </c>
      <c r="F221" s="206" t="s">
        <v>296</v>
      </c>
      <c r="G221" s="204"/>
      <c r="H221" s="207">
        <v>32.939</v>
      </c>
      <c r="I221" s="208"/>
      <c r="J221" s="204"/>
      <c r="K221" s="204"/>
      <c r="L221" s="209"/>
      <c r="M221" s="210"/>
      <c r="N221" s="211"/>
      <c r="O221" s="211"/>
      <c r="P221" s="211"/>
      <c r="Q221" s="211"/>
      <c r="R221" s="211"/>
      <c r="S221" s="211"/>
      <c r="T221" s="212"/>
      <c r="AT221" s="213" t="s">
        <v>153</v>
      </c>
      <c r="AU221" s="213" t="s">
        <v>82</v>
      </c>
      <c r="AV221" s="14" t="s">
        <v>82</v>
      </c>
      <c r="AW221" s="14" t="s">
        <v>33</v>
      </c>
      <c r="AX221" s="14" t="s">
        <v>72</v>
      </c>
      <c r="AY221" s="213" t="s">
        <v>142</v>
      </c>
    </row>
    <row r="222" spans="2:51" s="13" customFormat="1" ht="11.25">
      <c r="B222" s="193"/>
      <c r="C222" s="194"/>
      <c r="D222" s="188" t="s">
        <v>153</v>
      </c>
      <c r="E222" s="195" t="s">
        <v>19</v>
      </c>
      <c r="F222" s="196" t="s">
        <v>297</v>
      </c>
      <c r="G222" s="194"/>
      <c r="H222" s="195" t="s">
        <v>19</v>
      </c>
      <c r="I222" s="197"/>
      <c r="J222" s="194"/>
      <c r="K222" s="194"/>
      <c r="L222" s="198"/>
      <c r="M222" s="199"/>
      <c r="N222" s="200"/>
      <c r="O222" s="200"/>
      <c r="P222" s="200"/>
      <c r="Q222" s="200"/>
      <c r="R222" s="200"/>
      <c r="S222" s="200"/>
      <c r="T222" s="201"/>
      <c r="AT222" s="202" t="s">
        <v>153</v>
      </c>
      <c r="AU222" s="202" t="s">
        <v>82</v>
      </c>
      <c r="AV222" s="13" t="s">
        <v>80</v>
      </c>
      <c r="AW222" s="13" t="s">
        <v>33</v>
      </c>
      <c r="AX222" s="13" t="s">
        <v>72</v>
      </c>
      <c r="AY222" s="202" t="s">
        <v>142</v>
      </c>
    </row>
    <row r="223" spans="2:51" s="14" customFormat="1" ht="11.25">
      <c r="B223" s="203"/>
      <c r="C223" s="204"/>
      <c r="D223" s="188" t="s">
        <v>153</v>
      </c>
      <c r="E223" s="205" t="s">
        <v>19</v>
      </c>
      <c r="F223" s="206" t="s">
        <v>298</v>
      </c>
      <c r="G223" s="204"/>
      <c r="H223" s="207">
        <v>2.513</v>
      </c>
      <c r="I223" s="208"/>
      <c r="J223" s="204"/>
      <c r="K223" s="204"/>
      <c r="L223" s="209"/>
      <c r="M223" s="210"/>
      <c r="N223" s="211"/>
      <c r="O223" s="211"/>
      <c r="P223" s="211"/>
      <c r="Q223" s="211"/>
      <c r="R223" s="211"/>
      <c r="S223" s="211"/>
      <c r="T223" s="212"/>
      <c r="AT223" s="213" t="s">
        <v>153</v>
      </c>
      <c r="AU223" s="213" t="s">
        <v>82</v>
      </c>
      <c r="AV223" s="14" t="s">
        <v>82</v>
      </c>
      <c r="AW223" s="14" t="s">
        <v>33</v>
      </c>
      <c r="AX223" s="14" t="s">
        <v>72</v>
      </c>
      <c r="AY223" s="213" t="s">
        <v>142</v>
      </c>
    </row>
    <row r="224" spans="2:51" s="14" customFormat="1" ht="11.25">
      <c r="B224" s="203"/>
      <c r="C224" s="204"/>
      <c r="D224" s="188" t="s">
        <v>153</v>
      </c>
      <c r="E224" s="205" t="s">
        <v>19</v>
      </c>
      <c r="F224" s="206" t="s">
        <v>299</v>
      </c>
      <c r="G224" s="204"/>
      <c r="H224" s="207">
        <v>-2.169</v>
      </c>
      <c r="I224" s="208"/>
      <c r="J224" s="204"/>
      <c r="K224" s="204"/>
      <c r="L224" s="209"/>
      <c r="M224" s="210"/>
      <c r="N224" s="211"/>
      <c r="O224" s="211"/>
      <c r="P224" s="211"/>
      <c r="Q224" s="211"/>
      <c r="R224" s="211"/>
      <c r="S224" s="211"/>
      <c r="T224" s="212"/>
      <c r="AT224" s="213" t="s">
        <v>153</v>
      </c>
      <c r="AU224" s="213" t="s">
        <v>82</v>
      </c>
      <c r="AV224" s="14" t="s">
        <v>82</v>
      </c>
      <c r="AW224" s="14" t="s">
        <v>33</v>
      </c>
      <c r="AX224" s="14" t="s">
        <v>72</v>
      </c>
      <c r="AY224" s="213" t="s">
        <v>142</v>
      </c>
    </row>
    <row r="225" spans="2:51" s="13" customFormat="1" ht="11.25">
      <c r="B225" s="193"/>
      <c r="C225" s="194"/>
      <c r="D225" s="188" t="s">
        <v>153</v>
      </c>
      <c r="E225" s="195" t="s">
        <v>19</v>
      </c>
      <c r="F225" s="196" t="s">
        <v>300</v>
      </c>
      <c r="G225" s="194"/>
      <c r="H225" s="195" t="s">
        <v>19</v>
      </c>
      <c r="I225" s="197"/>
      <c r="J225" s="194"/>
      <c r="K225" s="194"/>
      <c r="L225" s="198"/>
      <c r="M225" s="199"/>
      <c r="N225" s="200"/>
      <c r="O225" s="200"/>
      <c r="P225" s="200"/>
      <c r="Q225" s="200"/>
      <c r="R225" s="200"/>
      <c r="S225" s="200"/>
      <c r="T225" s="201"/>
      <c r="AT225" s="202" t="s">
        <v>153</v>
      </c>
      <c r="AU225" s="202" t="s">
        <v>82</v>
      </c>
      <c r="AV225" s="13" t="s">
        <v>80</v>
      </c>
      <c r="AW225" s="13" t="s">
        <v>33</v>
      </c>
      <c r="AX225" s="13" t="s">
        <v>72</v>
      </c>
      <c r="AY225" s="202" t="s">
        <v>142</v>
      </c>
    </row>
    <row r="226" spans="2:51" s="14" customFormat="1" ht="11.25">
      <c r="B226" s="203"/>
      <c r="C226" s="204"/>
      <c r="D226" s="188" t="s">
        <v>153</v>
      </c>
      <c r="E226" s="205" t="s">
        <v>19</v>
      </c>
      <c r="F226" s="206" t="s">
        <v>301</v>
      </c>
      <c r="G226" s="204"/>
      <c r="H226" s="207">
        <v>4.32</v>
      </c>
      <c r="I226" s="208"/>
      <c r="J226" s="204"/>
      <c r="K226" s="204"/>
      <c r="L226" s="209"/>
      <c r="M226" s="210"/>
      <c r="N226" s="211"/>
      <c r="O226" s="211"/>
      <c r="P226" s="211"/>
      <c r="Q226" s="211"/>
      <c r="R226" s="211"/>
      <c r="S226" s="211"/>
      <c r="T226" s="212"/>
      <c r="AT226" s="213" t="s">
        <v>153</v>
      </c>
      <c r="AU226" s="213" t="s">
        <v>82</v>
      </c>
      <c r="AV226" s="14" t="s">
        <v>82</v>
      </c>
      <c r="AW226" s="14" t="s">
        <v>33</v>
      </c>
      <c r="AX226" s="14" t="s">
        <v>72</v>
      </c>
      <c r="AY226" s="213" t="s">
        <v>142</v>
      </c>
    </row>
    <row r="227" spans="2:51" s="13" customFormat="1" ht="11.25">
      <c r="B227" s="193"/>
      <c r="C227" s="194"/>
      <c r="D227" s="188" t="s">
        <v>153</v>
      </c>
      <c r="E227" s="195" t="s">
        <v>19</v>
      </c>
      <c r="F227" s="196" t="s">
        <v>302</v>
      </c>
      <c r="G227" s="194"/>
      <c r="H227" s="195" t="s">
        <v>19</v>
      </c>
      <c r="I227" s="197"/>
      <c r="J227" s="194"/>
      <c r="K227" s="194"/>
      <c r="L227" s="198"/>
      <c r="M227" s="199"/>
      <c r="N227" s="200"/>
      <c r="O227" s="200"/>
      <c r="P227" s="200"/>
      <c r="Q227" s="200"/>
      <c r="R227" s="200"/>
      <c r="S227" s="200"/>
      <c r="T227" s="201"/>
      <c r="AT227" s="202" t="s">
        <v>153</v>
      </c>
      <c r="AU227" s="202" t="s">
        <v>82</v>
      </c>
      <c r="AV227" s="13" t="s">
        <v>80</v>
      </c>
      <c r="AW227" s="13" t="s">
        <v>33</v>
      </c>
      <c r="AX227" s="13" t="s">
        <v>72</v>
      </c>
      <c r="AY227" s="202" t="s">
        <v>142</v>
      </c>
    </row>
    <row r="228" spans="2:51" s="14" customFormat="1" ht="11.25">
      <c r="B228" s="203"/>
      <c r="C228" s="204"/>
      <c r="D228" s="188" t="s">
        <v>153</v>
      </c>
      <c r="E228" s="205" t="s">
        <v>19</v>
      </c>
      <c r="F228" s="206" t="s">
        <v>303</v>
      </c>
      <c r="G228" s="204"/>
      <c r="H228" s="207">
        <v>2.265</v>
      </c>
      <c r="I228" s="208"/>
      <c r="J228" s="204"/>
      <c r="K228" s="204"/>
      <c r="L228" s="209"/>
      <c r="M228" s="210"/>
      <c r="N228" s="211"/>
      <c r="O228" s="211"/>
      <c r="P228" s="211"/>
      <c r="Q228" s="211"/>
      <c r="R228" s="211"/>
      <c r="S228" s="211"/>
      <c r="T228" s="212"/>
      <c r="AT228" s="213" t="s">
        <v>153</v>
      </c>
      <c r="AU228" s="213" t="s">
        <v>82</v>
      </c>
      <c r="AV228" s="14" t="s">
        <v>82</v>
      </c>
      <c r="AW228" s="14" t="s">
        <v>33</v>
      </c>
      <c r="AX228" s="14" t="s">
        <v>72</v>
      </c>
      <c r="AY228" s="213" t="s">
        <v>142</v>
      </c>
    </row>
    <row r="229" spans="2:51" s="13" customFormat="1" ht="11.25">
      <c r="B229" s="193"/>
      <c r="C229" s="194"/>
      <c r="D229" s="188" t="s">
        <v>153</v>
      </c>
      <c r="E229" s="195" t="s">
        <v>19</v>
      </c>
      <c r="F229" s="196" t="s">
        <v>304</v>
      </c>
      <c r="G229" s="194"/>
      <c r="H229" s="195" t="s">
        <v>19</v>
      </c>
      <c r="I229" s="197"/>
      <c r="J229" s="194"/>
      <c r="K229" s="194"/>
      <c r="L229" s="198"/>
      <c r="M229" s="199"/>
      <c r="N229" s="200"/>
      <c r="O229" s="200"/>
      <c r="P229" s="200"/>
      <c r="Q229" s="200"/>
      <c r="R229" s="200"/>
      <c r="S229" s="200"/>
      <c r="T229" s="201"/>
      <c r="AT229" s="202" t="s">
        <v>153</v>
      </c>
      <c r="AU229" s="202" t="s">
        <v>82</v>
      </c>
      <c r="AV229" s="13" t="s">
        <v>80</v>
      </c>
      <c r="AW229" s="13" t="s">
        <v>33</v>
      </c>
      <c r="AX229" s="13" t="s">
        <v>72</v>
      </c>
      <c r="AY229" s="202" t="s">
        <v>142</v>
      </c>
    </row>
    <row r="230" spans="2:51" s="13" customFormat="1" ht="11.25">
      <c r="B230" s="193"/>
      <c r="C230" s="194"/>
      <c r="D230" s="188" t="s">
        <v>153</v>
      </c>
      <c r="E230" s="195" t="s">
        <v>19</v>
      </c>
      <c r="F230" s="196" t="s">
        <v>176</v>
      </c>
      <c r="G230" s="194"/>
      <c r="H230" s="195" t="s">
        <v>19</v>
      </c>
      <c r="I230" s="197"/>
      <c r="J230" s="194"/>
      <c r="K230" s="194"/>
      <c r="L230" s="198"/>
      <c r="M230" s="199"/>
      <c r="N230" s="200"/>
      <c r="O230" s="200"/>
      <c r="P230" s="200"/>
      <c r="Q230" s="200"/>
      <c r="R230" s="200"/>
      <c r="S230" s="200"/>
      <c r="T230" s="201"/>
      <c r="AT230" s="202" t="s">
        <v>153</v>
      </c>
      <c r="AU230" s="202" t="s">
        <v>82</v>
      </c>
      <c r="AV230" s="13" t="s">
        <v>80</v>
      </c>
      <c r="AW230" s="13" t="s">
        <v>33</v>
      </c>
      <c r="AX230" s="13" t="s">
        <v>72</v>
      </c>
      <c r="AY230" s="202" t="s">
        <v>142</v>
      </c>
    </row>
    <row r="231" spans="2:51" s="14" customFormat="1" ht="11.25">
      <c r="B231" s="203"/>
      <c r="C231" s="204"/>
      <c r="D231" s="188" t="s">
        <v>153</v>
      </c>
      <c r="E231" s="205" t="s">
        <v>19</v>
      </c>
      <c r="F231" s="206" t="s">
        <v>177</v>
      </c>
      <c r="G231" s="204"/>
      <c r="H231" s="207">
        <v>163.89</v>
      </c>
      <c r="I231" s="208"/>
      <c r="J231" s="204"/>
      <c r="K231" s="204"/>
      <c r="L231" s="209"/>
      <c r="M231" s="210"/>
      <c r="N231" s="211"/>
      <c r="O231" s="211"/>
      <c r="P231" s="211"/>
      <c r="Q231" s="211"/>
      <c r="R231" s="211"/>
      <c r="S231" s="211"/>
      <c r="T231" s="212"/>
      <c r="AT231" s="213" t="s">
        <v>153</v>
      </c>
      <c r="AU231" s="213" t="s">
        <v>82</v>
      </c>
      <c r="AV231" s="14" t="s">
        <v>82</v>
      </c>
      <c r="AW231" s="14" t="s">
        <v>33</v>
      </c>
      <c r="AX231" s="14" t="s">
        <v>72</v>
      </c>
      <c r="AY231" s="213" t="s">
        <v>142</v>
      </c>
    </row>
    <row r="232" spans="2:51" s="13" customFormat="1" ht="11.25">
      <c r="B232" s="193"/>
      <c r="C232" s="194"/>
      <c r="D232" s="188" t="s">
        <v>153</v>
      </c>
      <c r="E232" s="195" t="s">
        <v>19</v>
      </c>
      <c r="F232" s="196" t="s">
        <v>178</v>
      </c>
      <c r="G232" s="194"/>
      <c r="H232" s="195" t="s">
        <v>19</v>
      </c>
      <c r="I232" s="197"/>
      <c r="J232" s="194"/>
      <c r="K232" s="194"/>
      <c r="L232" s="198"/>
      <c r="M232" s="199"/>
      <c r="N232" s="200"/>
      <c r="O232" s="200"/>
      <c r="P232" s="200"/>
      <c r="Q232" s="200"/>
      <c r="R232" s="200"/>
      <c r="S232" s="200"/>
      <c r="T232" s="201"/>
      <c r="AT232" s="202" t="s">
        <v>153</v>
      </c>
      <c r="AU232" s="202" t="s">
        <v>82</v>
      </c>
      <c r="AV232" s="13" t="s">
        <v>80</v>
      </c>
      <c r="AW232" s="13" t="s">
        <v>33</v>
      </c>
      <c r="AX232" s="13" t="s">
        <v>72</v>
      </c>
      <c r="AY232" s="202" t="s">
        <v>142</v>
      </c>
    </row>
    <row r="233" spans="2:51" s="14" customFormat="1" ht="11.25">
      <c r="B233" s="203"/>
      <c r="C233" s="204"/>
      <c r="D233" s="188" t="s">
        <v>153</v>
      </c>
      <c r="E233" s="205" t="s">
        <v>19</v>
      </c>
      <c r="F233" s="206" t="s">
        <v>179</v>
      </c>
      <c r="G233" s="204"/>
      <c r="H233" s="207">
        <v>21.9</v>
      </c>
      <c r="I233" s="208"/>
      <c r="J233" s="204"/>
      <c r="K233" s="204"/>
      <c r="L233" s="209"/>
      <c r="M233" s="210"/>
      <c r="N233" s="211"/>
      <c r="O233" s="211"/>
      <c r="P233" s="211"/>
      <c r="Q233" s="211"/>
      <c r="R233" s="211"/>
      <c r="S233" s="211"/>
      <c r="T233" s="212"/>
      <c r="AT233" s="213" t="s">
        <v>153</v>
      </c>
      <c r="AU233" s="213" t="s">
        <v>82</v>
      </c>
      <c r="AV233" s="14" t="s">
        <v>82</v>
      </c>
      <c r="AW233" s="14" t="s">
        <v>33</v>
      </c>
      <c r="AX233" s="14" t="s">
        <v>72</v>
      </c>
      <c r="AY233" s="213" t="s">
        <v>142</v>
      </c>
    </row>
    <row r="234" spans="2:51" s="13" customFormat="1" ht="11.25">
      <c r="B234" s="193"/>
      <c r="C234" s="194"/>
      <c r="D234" s="188" t="s">
        <v>153</v>
      </c>
      <c r="E234" s="195" t="s">
        <v>19</v>
      </c>
      <c r="F234" s="196" t="s">
        <v>155</v>
      </c>
      <c r="G234" s="194"/>
      <c r="H234" s="195" t="s">
        <v>19</v>
      </c>
      <c r="I234" s="197"/>
      <c r="J234" s="194"/>
      <c r="K234" s="194"/>
      <c r="L234" s="198"/>
      <c r="M234" s="199"/>
      <c r="N234" s="200"/>
      <c r="O234" s="200"/>
      <c r="P234" s="200"/>
      <c r="Q234" s="200"/>
      <c r="R234" s="200"/>
      <c r="S234" s="200"/>
      <c r="T234" s="201"/>
      <c r="AT234" s="202" t="s">
        <v>153</v>
      </c>
      <c r="AU234" s="202" t="s">
        <v>82</v>
      </c>
      <c r="AV234" s="13" t="s">
        <v>80</v>
      </c>
      <c r="AW234" s="13" t="s">
        <v>33</v>
      </c>
      <c r="AX234" s="13" t="s">
        <v>72</v>
      </c>
      <c r="AY234" s="202" t="s">
        <v>142</v>
      </c>
    </row>
    <row r="235" spans="2:51" s="14" customFormat="1" ht="11.25">
      <c r="B235" s="203"/>
      <c r="C235" s="204"/>
      <c r="D235" s="188" t="s">
        <v>153</v>
      </c>
      <c r="E235" s="205" t="s">
        <v>19</v>
      </c>
      <c r="F235" s="206" t="s">
        <v>180</v>
      </c>
      <c r="G235" s="204"/>
      <c r="H235" s="207">
        <v>14.25</v>
      </c>
      <c r="I235" s="208"/>
      <c r="J235" s="204"/>
      <c r="K235" s="204"/>
      <c r="L235" s="209"/>
      <c r="M235" s="210"/>
      <c r="N235" s="211"/>
      <c r="O235" s="211"/>
      <c r="P235" s="211"/>
      <c r="Q235" s="211"/>
      <c r="R235" s="211"/>
      <c r="S235" s="211"/>
      <c r="T235" s="212"/>
      <c r="AT235" s="213" t="s">
        <v>153</v>
      </c>
      <c r="AU235" s="213" t="s">
        <v>82</v>
      </c>
      <c r="AV235" s="14" t="s">
        <v>82</v>
      </c>
      <c r="AW235" s="14" t="s">
        <v>33</v>
      </c>
      <c r="AX235" s="14" t="s">
        <v>72</v>
      </c>
      <c r="AY235" s="213" t="s">
        <v>142</v>
      </c>
    </row>
    <row r="236" spans="2:51" s="13" customFormat="1" ht="11.25">
      <c r="B236" s="193"/>
      <c r="C236" s="194"/>
      <c r="D236" s="188" t="s">
        <v>153</v>
      </c>
      <c r="E236" s="195" t="s">
        <v>19</v>
      </c>
      <c r="F236" s="196" t="s">
        <v>157</v>
      </c>
      <c r="G236" s="194"/>
      <c r="H236" s="195" t="s">
        <v>19</v>
      </c>
      <c r="I236" s="197"/>
      <c r="J236" s="194"/>
      <c r="K236" s="194"/>
      <c r="L236" s="198"/>
      <c r="M236" s="199"/>
      <c r="N236" s="200"/>
      <c r="O236" s="200"/>
      <c r="P236" s="200"/>
      <c r="Q236" s="200"/>
      <c r="R236" s="200"/>
      <c r="S236" s="200"/>
      <c r="T236" s="201"/>
      <c r="AT236" s="202" t="s">
        <v>153</v>
      </c>
      <c r="AU236" s="202" t="s">
        <v>82</v>
      </c>
      <c r="AV236" s="13" t="s">
        <v>80</v>
      </c>
      <c r="AW236" s="13" t="s">
        <v>33</v>
      </c>
      <c r="AX236" s="13" t="s">
        <v>72</v>
      </c>
      <c r="AY236" s="202" t="s">
        <v>142</v>
      </c>
    </row>
    <row r="237" spans="2:51" s="14" customFormat="1" ht="11.25">
      <c r="B237" s="203"/>
      <c r="C237" s="204"/>
      <c r="D237" s="188" t="s">
        <v>153</v>
      </c>
      <c r="E237" s="205" t="s">
        <v>19</v>
      </c>
      <c r="F237" s="206" t="s">
        <v>181</v>
      </c>
      <c r="G237" s="204"/>
      <c r="H237" s="207">
        <v>16.843</v>
      </c>
      <c r="I237" s="208"/>
      <c r="J237" s="204"/>
      <c r="K237" s="204"/>
      <c r="L237" s="209"/>
      <c r="M237" s="210"/>
      <c r="N237" s="211"/>
      <c r="O237" s="211"/>
      <c r="P237" s="211"/>
      <c r="Q237" s="211"/>
      <c r="R237" s="211"/>
      <c r="S237" s="211"/>
      <c r="T237" s="212"/>
      <c r="AT237" s="213" t="s">
        <v>153</v>
      </c>
      <c r="AU237" s="213" t="s">
        <v>82</v>
      </c>
      <c r="AV237" s="14" t="s">
        <v>82</v>
      </c>
      <c r="AW237" s="14" t="s">
        <v>33</v>
      </c>
      <c r="AX237" s="14" t="s">
        <v>72</v>
      </c>
      <c r="AY237" s="213" t="s">
        <v>142</v>
      </c>
    </row>
    <row r="238" spans="2:51" s="13" customFormat="1" ht="11.25">
      <c r="B238" s="193"/>
      <c r="C238" s="194"/>
      <c r="D238" s="188" t="s">
        <v>153</v>
      </c>
      <c r="E238" s="195" t="s">
        <v>19</v>
      </c>
      <c r="F238" s="196" t="s">
        <v>188</v>
      </c>
      <c r="G238" s="194"/>
      <c r="H238" s="195" t="s">
        <v>19</v>
      </c>
      <c r="I238" s="197"/>
      <c r="J238" s="194"/>
      <c r="K238" s="194"/>
      <c r="L238" s="198"/>
      <c r="M238" s="199"/>
      <c r="N238" s="200"/>
      <c r="O238" s="200"/>
      <c r="P238" s="200"/>
      <c r="Q238" s="200"/>
      <c r="R238" s="200"/>
      <c r="S238" s="200"/>
      <c r="T238" s="201"/>
      <c r="AT238" s="202" t="s">
        <v>153</v>
      </c>
      <c r="AU238" s="202" t="s">
        <v>82</v>
      </c>
      <c r="AV238" s="13" t="s">
        <v>80</v>
      </c>
      <c r="AW238" s="13" t="s">
        <v>33</v>
      </c>
      <c r="AX238" s="13" t="s">
        <v>72</v>
      </c>
      <c r="AY238" s="202" t="s">
        <v>142</v>
      </c>
    </row>
    <row r="239" spans="2:51" s="14" customFormat="1" ht="11.25">
      <c r="B239" s="203"/>
      <c r="C239" s="204"/>
      <c r="D239" s="188" t="s">
        <v>153</v>
      </c>
      <c r="E239" s="205" t="s">
        <v>19</v>
      </c>
      <c r="F239" s="206" t="s">
        <v>305</v>
      </c>
      <c r="G239" s="204"/>
      <c r="H239" s="207">
        <v>9.831</v>
      </c>
      <c r="I239" s="208"/>
      <c r="J239" s="204"/>
      <c r="K239" s="204"/>
      <c r="L239" s="209"/>
      <c r="M239" s="210"/>
      <c r="N239" s="211"/>
      <c r="O239" s="211"/>
      <c r="P239" s="211"/>
      <c r="Q239" s="211"/>
      <c r="R239" s="211"/>
      <c r="S239" s="211"/>
      <c r="T239" s="212"/>
      <c r="AT239" s="213" t="s">
        <v>153</v>
      </c>
      <c r="AU239" s="213" t="s">
        <v>82</v>
      </c>
      <c r="AV239" s="14" t="s">
        <v>82</v>
      </c>
      <c r="AW239" s="14" t="s">
        <v>33</v>
      </c>
      <c r="AX239" s="14" t="s">
        <v>72</v>
      </c>
      <c r="AY239" s="213" t="s">
        <v>142</v>
      </c>
    </row>
    <row r="240" spans="2:51" s="14" customFormat="1" ht="11.25">
      <c r="B240" s="203"/>
      <c r="C240" s="204"/>
      <c r="D240" s="188" t="s">
        <v>153</v>
      </c>
      <c r="E240" s="205" t="s">
        <v>19</v>
      </c>
      <c r="F240" s="206" t="s">
        <v>306</v>
      </c>
      <c r="G240" s="204"/>
      <c r="H240" s="207">
        <v>6.996</v>
      </c>
      <c r="I240" s="208"/>
      <c r="J240" s="204"/>
      <c r="K240" s="204"/>
      <c r="L240" s="209"/>
      <c r="M240" s="210"/>
      <c r="N240" s="211"/>
      <c r="O240" s="211"/>
      <c r="P240" s="211"/>
      <c r="Q240" s="211"/>
      <c r="R240" s="211"/>
      <c r="S240" s="211"/>
      <c r="T240" s="212"/>
      <c r="AT240" s="213" t="s">
        <v>153</v>
      </c>
      <c r="AU240" s="213" t="s">
        <v>82</v>
      </c>
      <c r="AV240" s="14" t="s">
        <v>82</v>
      </c>
      <c r="AW240" s="14" t="s">
        <v>33</v>
      </c>
      <c r="AX240" s="14" t="s">
        <v>72</v>
      </c>
      <c r="AY240" s="213" t="s">
        <v>142</v>
      </c>
    </row>
    <row r="241" spans="2:51" s="14" customFormat="1" ht="11.25">
      <c r="B241" s="203"/>
      <c r="C241" s="204"/>
      <c r="D241" s="188" t="s">
        <v>153</v>
      </c>
      <c r="E241" s="205" t="s">
        <v>19</v>
      </c>
      <c r="F241" s="206" t="s">
        <v>307</v>
      </c>
      <c r="G241" s="204"/>
      <c r="H241" s="207">
        <v>6.144</v>
      </c>
      <c r="I241" s="208"/>
      <c r="J241" s="204"/>
      <c r="K241" s="204"/>
      <c r="L241" s="209"/>
      <c r="M241" s="210"/>
      <c r="N241" s="211"/>
      <c r="O241" s="211"/>
      <c r="P241" s="211"/>
      <c r="Q241" s="211"/>
      <c r="R241" s="211"/>
      <c r="S241" s="211"/>
      <c r="T241" s="212"/>
      <c r="AT241" s="213" t="s">
        <v>153</v>
      </c>
      <c r="AU241" s="213" t="s">
        <v>82</v>
      </c>
      <c r="AV241" s="14" t="s">
        <v>82</v>
      </c>
      <c r="AW241" s="14" t="s">
        <v>33</v>
      </c>
      <c r="AX241" s="14" t="s">
        <v>72</v>
      </c>
      <c r="AY241" s="213" t="s">
        <v>142</v>
      </c>
    </row>
    <row r="242" spans="2:51" s="14" customFormat="1" ht="11.25">
      <c r="B242" s="203"/>
      <c r="C242" s="204"/>
      <c r="D242" s="188" t="s">
        <v>153</v>
      </c>
      <c r="E242" s="205" t="s">
        <v>19</v>
      </c>
      <c r="F242" s="206" t="s">
        <v>308</v>
      </c>
      <c r="G242" s="204"/>
      <c r="H242" s="207">
        <v>4.536</v>
      </c>
      <c r="I242" s="208"/>
      <c r="J242" s="204"/>
      <c r="K242" s="204"/>
      <c r="L242" s="209"/>
      <c r="M242" s="210"/>
      <c r="N242" s="211"/>
      <c r="O242" s="211"/>
      <c r="P242" s="211"/>
      <c r="Q242" s="211"/>
      <c r="R242" s="211"/>
      <c r="S242" s="211"/>
      <c r="T242" s="212"/>
      <c r="AT242" s="213" t="s">
        <v>153</v>
      </c>
      <c r="AU242" s="213" t="s">
        <v>82</v>
      </c>
      <c r="AV242" s="14" t="s">
        <v>82</v>
      </c>
      <c r="AW242" s="14" t="s">
        <v>33</v>
      </c>
      <c r="AX242" s="14" t="s">
        <v>72</v>
      </c>
      <c r="AY242" s="213" t="s">
        <v>142</v>
      </c>
    </row>
    <row r="243" spans="2:51" s="14" customFormat="1" ht="11.25">
      <c r="B243" s="203"/>
      <c r="C243" s="204"/>
      <c r="D243" s="188" t="s">
        <v>153</v>
      </c>
      <c r="E243" s="205" t="s">
        <v>19</v>
      </c>
      <c r="F243" s="206" t="s">
        <v>309</v>
      </c>
      <c r="G243" s="204"/>
      <c r="H243" s="207">
        <v>5.184</v>
      </c>
      <c r="I243" s="208"/>
      <c r="J243" s="204"/>
      <c r="K243" s="204"/>
      <c r="L243" s="209"/>
      <c r="M243" s="210"/>
      <c r="N243" s="211"/>
      <c r="O243" s="211"/>
      <c r="P243" s="211"/>
      <c r="Q243" s="211"/>
      <c r="R243" s="211"/>
      <c r="S243" s="211"/>
      <c r="T243" s="212"/>
      <c r="AT243" s="213" t="s">
        <v>153</v>
      </c>
      <c r="AU243" s="213" t="s">
        <v>82</v>
      </c>
      <c r="AV243" s="14" t="s">
        <v>82</v>
      </c>
      <c r="AW243" s="14" t="s">
        <v>33</v>
      </c>
      <c r="AX243" s="14" t="s">
        <v>72</v>
      </c>
      <c r="AY243" s="213" t="s">
        <v>142</v>
      </c>
    </row>
    <row r="244" spans="2:51" s="13" customFormat="1" ht="11.25">
      <c r="B244" s="193"/>
      <c r="C244" s="194"/>
      <c r="D244" s="188" t="s">
        <v>153</v>
      </c>
      <c r="E244" s="195" t="s">
        <v>19</v>
      </c>
      <c r="F244" s="196" t="s">
        <v>194</v>
      </c>
      <c r="G244" s="194"/>
      <c r="H244" s="195" t="s">
        <v>19</v>
      </c>
      <c r="I244" s="197"/>
      <c r="J244" s="194"/>
      <c r="K244" s="194"/>
      <c r="L244" s="198"/>
      <c r="M244" s="199"/>
      <c r="N244" s="200"/>
      <c r="O244" s="200"/>
      <c r="P244" s="200"/>
      <c r="Q244" s="200"/>
      <c r="R244" s="200"/>
      <c r="S244" s="200"/>
      <c r="T244" s="201"/>
      <c r="AT244" s="202" t="s">
        <v>153</v>
      </c>
      <c r="AU244" s="202" t="s">
        <v>82</v>
      </c>
      <c r="AV244" s="13" t="s">
        <v>80</v>
      </c>
      <c r="AW244" s="13" t="s">
        <v>33</v>
      </c>
      <c r="AX244" s="13" t="s">
        <v>72</v>
      </c>
      <c r="AY244" s="202" t="s">
        <v>142</v>
      </c>
    </row>
    <row r="245" spans="2:51" s="13" customFormat="1" ht="11.25">
      <c r="B245" s="193"/>
      <c r="C245" s="194"/>
      <c r="D245" s="188" t="s">
        <v>153</v>
      </c>
      <c r="E245" s="195" t="s">
        <v>19</v>
      </c>
      <c r="F245" s="196" t="s">
        <v>195</v>
      </c>
      <c r="G245" s="194"/>
      <c r="H245" s="195" t="s">
        <v>19</v>
      </c>
      <c r="I245" s="197"/>
      <c r="J245" s="194"/>
      <c r="K245" s="194"/>
      <c r="L245" s="198"/>
      <c r="M245" s="199"/>
      <c r="N245" s="200"/>
      <c r="O245" s="200"/>
      <c r="P245" s="200"/>
      <c r="Q245" s="200"/>
      <c r="R245" s="200"/>
      <c r="S245" s="200"/>
      <c r="T245" s="201"/>
      <c r="AT245" s="202" t="s">
        <v>153</v>
      </c>
      <c r="AU245" s="202" t="s">
        <v>82</v>
      </c>
      <c r="AV245" s="13" t="s">
        <v>80</v>
      </c>
      <c r="AW245" s="13" t="s">
        <v>33</v>
      </c>
      <c r="AX245" s="13" t="s">
        <v>72</v>
      </c>
      <c r="AY245" s="202" t="s">
        <v>142</v>
      </c>
    </row>
    <row r="246" spans="2:51" s="14" customFormat="1" ht="11.25">
      <c r="B246" s="203"/>
      <c r="C246" s="204"/>
      <c r="D246" s="188" t="s">
        <v>153</v>
      </c>
      <c r="E246" s="205" t="s">
        <v>19</v>
      </c>
      <c r="F246" s="206" t="s">
        <v>196</v>
      </c>
      <c r="G246" s="204"/>
      <c r="H246" s="207">
        <v>76.956</v>
      </c>
      <c r="I246" s="208"/>
      <c r="J246" s="204"/>
      <c r="K246" s="204"/>
      <c r="L246" s="209"/>
      <c r="M246" s="210"/>
      <c r="N246" s="211"/>
      <c r="O246" s="211"/>
      <c r="P246" s="211"/>
      <c r="Q246" s="211"/>
      <c r="R246" s="211"/>
      <c r="S246" s="211"/>
      <c r="T246" s="212"/>
      <c r="AT246" s="213" t="s">
        <v>153</v>
      </c>
      <c r="AU246" s="213" t="s">
        <v>82</v>
      </c>
      <c r="AV246" s="14" t="s">
        <v>82</v>
      </c>
      <c r="AW246" s="14" t="s">
        <v>33</v>
      </c>
      <c r="AX246" s="14" t="s">
        <v>72</v>
      </c>
      <c r="AY246" s="213" t="s">
        <v>142</v>
      </c>
    </row>
    <row r="247" spans="2:51" s="13" customFormat="1" ht="11.25">
      <c r="B247" s="193"/>
      <c r="C247" s="194"/>
      <c r="D247" s="188" t="s">
        <v>153</v>
      </c>
      <c r="E247" s="195" t="s">
        <v>19</v>
      </c>
      <c r="F247" s="196" t="s">
        <v>197</v>
      </c>
      <c r="G247" s="194"/>
      <c r="H247" s="195" t="s">
        <v>19</v>
      </c>
      <c r="I247" s="197"/>
      <c r="J247" s="194"/>
      <c r="K247" s="194"/>
      <c r="L247" s="198"/>
      <c r="M247" s="199"/>
      <c r="N247" s="200"/>
      <c r="O247" s="200"/>
      <c r="P247" s="200"/>
      <c r="Q247" s="200"/>
      <c r="R247" s="200"/>
      <c r="S247" s="200"/>
      <c r="T247" s="201"/>
      <c r="AT247" s="202" t="s">
        <v>153</v>
      </c>
      <c r="AU247" s="202" t="s">
        <v>82</v>
      </c>
      <c r="AV247" s="13" t="s">
        <v>80</v>
      </c>
      <c r="AW247" s="13" t="s">
        <v>33</v>
      </c>
      <c r="AX247" s="13" t="s">
        <v>72</v>
      </c>
      <c r="AY247" s="202" t="s">
        <v>142</v>
      </c>
    </row>
    <row r="248" spans="2:51" s="14" customFormat="1" ht="11.25">
      <c r="B248" s="203"/>
      <c r="C248" s="204"/>
      <c r="D248" s="188" t="s">
        <v>153</v>
      </c>
      <c r="E248" s="205" t="s">
        <v>19</v>
      </c>
      <c r="F248" s="206" t="s">
        <v>198</v>
      </c>
      <c r="G248" s="204"/>
      <c r="H248" s="207">
        <v>11.778</v>
      </c>
      <c r="I248" s="208"/>
      <c r="J248" s="204"/>
      <c r="K248" s="204"/>
      <c r="L248" s="209"/>
      <c r="M248" s="210"/>
      <c r="N248" s="211"/>
      <c r="O248" s="211"/>
      <c r="P248" s="211"/>
      <c r="Q248" s="211"/>
      <c r="R248" s="211"/>
      <c r="S248" s="211"/>
      <c r="T248" s="212"/>
      <c r="AT248" s="213" t="s">
        <v>153</v>
      </c>
      <c r="AU248" s="213" t="s">
        <v>82</v>
      </c>
      <c r="AV248" s="14" t="s">
        <v>82</v>
      </c>
      <c r="AW248" s="14" t="s">
        <v>33</v>
      </c>
      <c r="AX248" s="14" t="s">
        <v>72</v>
      </c>
      <c r="AY248" s="213" t="s">
        <v>142</v>
      </c>
    </row>
    <row r="249" spans="2:51" s="13" customFormat="1" ht="11.25">
      <c r="B249" s="193"/>
      <c r="C249" s="194"/>
      <c r="D249" s="188" t="s">
        <v>153</v>
      </c>
      <c r="E249" s="195" t="s">
        <v>19</v>
      </c>
      <c r="F249" s="196" t="s">
        <v>310</v>
      </c>
      <c r="G249" s="194"/>
      <c r="H249" s="195" t="s">
        <v>19</v>
      </c>
      <c r="I249" s="197"/>
      <c r="J249" s="194"/>
      <c r="K249" s="194"/>
      <c r="L249" s="198"/>
      <c r="M249" s="199"/>
      <c r="N249" s="200"/>
      <c r="O249" s="200"/>
      <c r="P249" s="200"/>
      <c r="Q249" s="200"/>
      <c r="R249" s="200"/>
      <c r="S249" s="200"/>
      <c r="T249" s="201"/>
      <c r="AT249" s="202" t="s">
        <v>153</v>
      </c>
      <c r="AU249" s="202" t="s">
        <v>82</v>
      </c>
      <c r="AV249" s="13" t="s">
        <v>80</v>
      </c>
      <c r="AW249" s="13" t="s">
        <v>33</v>
      </c>
      <c r="AX249" s="13" t="s">
        <v>72</v>
      </c>
      <c r="AY249" s="202" t="s">
        <v>142</v>
      </c>
    </row>
    <row r="250" spans="2:51" s="14" customFormat="1" ht="11.25">
      <c r="B250" s="203"/>
      <c r="C250" s="204"/>
      <c r="D250" s="188" t="s">
        <v>153</v>
      </c>
      <c r="E250" s="205" t="s">
        <v>19</v>
      </c>
      <c r="F250" s="206" t="s">
        <v>311</v>
      </c>
      <c r="G250" s="204"/>
      <c r="H250" s="207">
        <v>1.785</v>
      </c>
      <c r="I250" s="208"/>
      <c r="J250" s="204"/>
      <c r="K250" s="204"/>
      <c r="L250" s="209"/>
      <c r="M250" s="210"/>
      <c r="N250" s="211"/>
      <c r="O250" s="211"/>
      <c r="P250" s="211"/>
      <c r="Q250" s="211"/>
      <c r="R250" s="211"/>
      <c r="S250" s="211"/>
      <c r="T250" s="212"/>
      <c r="AT250" s="213" t="s">
        <v>153</v>
      </c>
      <c r="AU250" s="213" t="s">
        <v>82</v>
      </c>
      <c r="AV250" s="14" t="s">
        <v>82</v>
      </c>
      <c r="AW250" s="14" t="s">
        <v>33</v>
      </c>
      <c r="AX250" s="14" t="s">
        <v>72</v>
      </c>
      <c r="AY250" s="213" t="s">
        <v>142</v>
      </c>
    </row>
    <row r="251" spans="2:51" s="13" customFormat="1" ht="11.25">
      <c r="B251" s="193"/>
      <c r="C251" s="194"/>
      <c r="D251" s="188" t="s">
        <v>153</v>
      </c>
      <c r="E251" s="195" t="s">
        <v>19</v>
      </c>
      <c r="F251" s="196" t="s">
        <v>281</v>
      </c>
      <c r="G251" s="194"/>
      <c r="H251" s="195" t="s">
        <v>19</v>
      </c>
      <c r="I251" s="197"/>
      <c r="J251" s="194"/>
      <c r="K251" s="194"/>
      <c r="L251" s="198"/>
      <c r="M251" s="199"/>
      <c r="N251" s="200"/>
      <c r="O251" s="200"/>
      <c r="P251" s="200"/>
      <c r="Q251" s="200"/>
      <c r="R251" s="200"/>
      <c r="S251" s="200"/>
      <c r="T251" s="201"/>
      <c r="AT251" s="202" t="s">
        <v>153</v>
      </c>
      <c r="AU251" s="202" t="s">
        <v>82</v>
      </c>
      <c r="AV251" s="13" t="s">
        <v>80</v>
      </c>
      <c r="AW251" s="13" t="s">
        <v>33</v>
      </c>
      <c r="AX251" s="13" t="s">
        <v>72</v>
      </c>
      <c r="AY251" s="202" t="s">
        <v>142</v>
      </c>
    </row>
    <row r="252" spans="2:51" s="14" customFormat="1" ht="11.25">
      <c r="B252" s="203"/>
      <c r="C252" s="204"/>
      <c r="D252" s="188" t="s">
        <v>153</v>
      </c>
      <c r="E252" s="205" t="s">
        <v>19</v>
      </c>
      <c r="F252" s="206" t="s">
        <v>312</v>
      </c>
      <c r="G252" s="204"/>
      <c r="H252" s="207">
        <v>22.916</v>
      </c>
      <c r="I252" s="208"/>
      <c r="J252" s="204"/>
      <c r="K252" s="204"/>
      <c r="L252" s="209"/>
      <c r="M252" s="210"/>
      <c r="N252" s="211"/>
      <c r="O252" s="211"/>
      <c r="P252" s="211"/>
      <c r="Q252" s="211"/>
      <c r="R252" s="211"/>
      <c r="S252" s="211"/>
      <c r="T252" s="212"/>
      <c r="AT252" s="213" t="s">
        <v>153</v>
      </c>
      <c r="AU252" s="213" t="s">
        <v>82</v>
      </c>
      <c r="AV252" s="14" t="s">
        <v>82</v>
      </c>
      <c r="AW252" s="14" t="s">
        <v>33</v>
      </c>
      <c r="AX252" s="14" t="s">
        <v>72</v>
      </c>
      <c r="AY252" s="213" t="s">
        <v>142</v>
      </c>
    </row>
    <row r="253" spans="2:51" s="13" customFormat="1" ht="11.25">
      <c r="B253" s="193"/>
      <c r="C253" s="194"/>
      <c r="D253" s="188" t="s">
        <v>153</v>
      </c>
      <c r="E253" s="195" t="s">
        <v>19</v>
      </c>
      <c r="F253" s="196" t="s">
        <v>155</v>
      </c>
      <c r="G253" s="194"/>
      <c r="H253" s="195" t="s">
        <v>19</v>
      </c>
      <c r="I253" s="197"/>
      <c r="J253" s="194"/>
      <c r="K253" s="194"/>
      <c r="L253" s="198"/>
      <c r="M253" s="199"/>
      <c r="N253" s="200"/>
      <c r="O253" s="200"/>
      <c r="P253" s="200"/>
      <c r="Q253" s="200"/>
      <c r="R253" s="200"/>
      <c r="S253" s="200"/>
      <c r="T253" s="201"/>
      <c r="AT253" s="202" t="s">
        <v>153</v>
      </c>
      <c r="AU253" s="202" t="s">
        <v>82</v>
      </c>
      <c r="AV253" s="13" t="s">
        <v>80</v>
      </c>
      <c r="AW253" s="13" t="s">
        <v>33</v>
      </c>
      <c r="AX253" s="13" t="s">
        <v>72</v>
      </c>
      <c r="AY253" s="202" t="s">
        <v>142</v>
      </c>
    </row>
    <row r="254" spans="2:51" s="14" customFormat="1" ht="11.25">
      <c r="B254" s="203"/>
      <c r="C254" s="204"/>
      <c r="D254" s="188" t="s">
        <v>153</v>
      </c>
      <c r="E254" s="205" t="s">
        <v>19</v>
      </c>
      <c r="F254" s="206" t="s">
        <v>313</v>
      </c>
      <c r="G254" s="204"/>
      <c r="H254" s="207">
        <v>13.764</v>
      </c>
      <c r="I254" s="208"/>
      <c r="J254" s="204"/>
      <c r="K254" s="204"/>
      <c r="L254" s="209"/>
      <c r="M254" s="210"/>
      <c r="N254" s="211"/>
      <c r="O254" s="211"/>
      <c r="P254" s="211"/>
      <c r="Q254" s="211"/>
      <c r="R254" s="211"/>
      <c r="S254" s="211"/>
      <c r="T254" s="212"/>
      <c r="AT254" s="213" t="s">
        <v>153</v>
      </c>
      <c r="AU254" s="213" t="s">
        <v>82</v>
      </c>
      <c r="AV254" s="14" t="s">
        <v>82</v>
      </c>
      <c r="AW254" s="14" t="s">
        <v>33</v>
      </c>
      <c r="AX254" s="14" t="s">
        <v>72</v>
      </c>
      <c r="AY254" s="213" t="s">
        <v>142</v>
      </c>
    </row>
    <row r="255" spans="2:51" s="13" customFormat="1" ht="11.25">
      <c r="B255" s="193"/>
      <c r="C255" s="194"/>
      <c r="D255" s="188" t="s">
        <v>153</v>
      </c>
      <c r="E255" s="195" t="s">
        <v>19</v>
      </c>
      <c r="F255" s="196" t="s">
        <v>314</v>
      </c>
      <c r="G255" s="194"/>
      <c r="H255" s="195" t="s">
        <v>19</v>
      </c>
      <c r="I255" s="197"/>
      <c r="J255" s="194"/>
      <c r="K255" s="194"/>
      <c r="L255" s="198"/>
      <c r="M255" s="199"/>
      <c r="N255" s="200"/>
      <c r="O255" s="200"/>
      <c r="P255" s="200"/>
      <c r="Q255" s="200"/>
      <c r="R255" s="200"/>
      <c r="S255" s="200"/>
      <c r="T255" s="201"/>
      <c r="AT255" s="202" t="s">
        <v>153</v>
      </c>
      <c r="AU255" s="202" t="s">
        <v>82</v>
      </c>
      <c r="AV255" s="13" t="s">
        <v>80</v>
      </c>
      <c r="AW255" s="13" t="s">
        <v>33</v>
      </c>
      <c r="AX255" s="13" t="s">
        <v>72</v>
      </c>
      <c r="AY255" s="202" t="s">
        <v>142</v>
      </c>
    </row>
    <row r="256" spans="2:51" s="13" customFormat="1" ht="11.25">
      <c r="B256" s="193"/>
      <c r="C256" s="194"/>
      <c r="D256" s="188" t="s">
        <v>153</v>
      </c>
      <c r="E256" s="195" t="s">
        <v>19</v>
      </c>
      <c r="F256" s="196" t="s">
        <v>281</v>
      </c>
      <c r="G256" s="194"/>
      <c r="H256" s="195" t="s">
        <v>19</v>
      </c>
      <c r="I256" s="197"/>
      <c r="J256" s="194"/>
      <c r="K256" s="194"/>
      <c r="L256" s="198"/>
      <c r="M256" s="199"/>
      <c r="N256" s="200"/>
      <c r="O256" s="200"/>
      <c r="P256" s="200"/>
      <c r="Q256" s="200"/>
      <c r="R256" s="200"/>
      <c r="S256" s="200"/>
      <c r="T256" s="201"/>
      <c r="AT256" s="202" t="s">
        <v>153</v>
      </c>
      <c r="AU256" s="202" t="s">
        <v>82</v>
      </c>
      <c r="AV256" s="13" t="s">
        <v>80</v>
      </c>
      <c r="AW256" s="13" t="s">
        <v>33</v>
      </c>
      <c r="AX256" s="13" t="s">
        <v>72</v>
      </c>
      <c r="AY256" s="202" t="s">
        <v>142</v>
      </c>
    </row>
    <row r="257" spans="2:51" s="14" customFormat="1" ht="11.25">
      <c r="B257" s="203"/>
      <c r="C257" s="204"/>
      <c r="D257" s="188" t="s">
        <v>153</v>
      </c>
      <c r="E257" s="205" t="s">
        <v>19</v>
      </c>
      <c r="F257" s="206" t="s">
        <v>315</v>
      </c>
      <c r="G257" s="204"/>
      <c r="H257" s="207">
        <v>11.228</v>
      </c>
      <c r="I257" s="208"/>
      <c r="J257" s="204"/>
      <c r="K257" s="204"/>
      <c r="L257" s="209"/>
      <c r="M257" s="210"/>
      <c r="N257" s="211"/>
      <c r="O257" s="211"/>
      <c r="P257" s="211"/>
      <c r="Q257" s="211"/>
      <c r="R257" s="211"/>
      <c r="S257" s="211"/>
      <c r="T257" s="212"/>
      <c r="AT257" s="213" t="s">
        <v>153</v>
      </c>
      <c r="AU257" s="213" t="s">
        <v>82</v>
      </c>
      <c r="AV257" s="14" t="s">
        <v>82</v>
      </c>
      <c r="AW257" s="14" t="s">
        <v>33</v>
      </c>
      <c r="AX257" s="14" t="s">
        <v>72</v>
      </c>
      <c r="AY257" s="213" t="s">
        <v>142</v>
      </c>
    </row>
    <row r="258" spans="2:51" s="13" customFormat="1" ht="11.25">
      <c r="B258" s="193"/>
      <c r="C258" s="194"/>
      <c r="D258" s="188" t="s">
        <v>153</v>
      </c>
      <c r="E258" s="195" t="s">
        <v>19</v>
      </c>
      <c r="F258" s="196" t="s">
        <v>155</v>
      </c>
      <c r="G258" s="194"/>
      <c r="H258" s="195" t="s">
        <v>19</v>
      </c>
      <c r="I258" s="197"/>
      <c r="J258" s="194"/>
      <c r="K258" s="194"/>
      <c r="L258" s="198"/>
      <c r="M258" s="199"/>
      <c r="N258" s="200"/>
      <c r="O258" s="200"/>
      <c r="P258" s="200"/>
      <c r="Q258" s="200"/>
      <c r="R258" s="200"/>
      <c r="S258" s="200"/>
      <c r="T258" s="201"/>
      <c r="AT258" s="202" t="s">
        <v>153</v>
      </c>
      <c r="AU258" s="202" t="s">
        <v>82</v>
      </c>
      <c r="AV258" s="13" t="s">
        <v>80</v>
      </c>
      <c r="AW258" s="13" t="s">
        <v>33</v>
      </c>
      <c r="AX258" s="13" t="s">
        <v>72</v>
      </c>
      <c r="AY258" s="202" t="s">
        <v>142</v>
      </c>
    </row>
    <row r="259" spans="2:51" s="14" customFormat="1" ht="11.25">
      <c r="B259" s="203"/>
      <c r="C259" s="204"/>
      <c r="D259" s="188" t="s">
        <v>153</v>
      </c>
      <c r="E259" s="205" t="s">
        <v>19</v>
      </c>
      <c r="F259" s="206" t="s">
        <v>316</v>
      </c>
      <c r="G259" s="204"/>
      <c r="H259" s="207">
        <v>10.888</v>
      </c>
      <c r="I259" s="208"/>
      <c r="J259" s="204"/>
      <c r="K259" s="204"/>
      <c r="L259" s="209"/>
      <c r="M259" s="210"/>
      <c r="N259" s="211"/>
      <c r="O259" s="211"/>
      <c r="P259" s="211"/>
      <c r="Q259" s="211"/>
      <c r="R259" s="211"/>
      <c r="S259" s="211"/>
      <c r="T259" s="212"/>
      <c r="AT259" s="213" t="s">
        <v>153</v>
      </c>
      <c r="AU259" s="213" t="s">
        <v>82</v>
      </c>
      <c r="AV259" s="14" t="s">
        <v>82</v>
      </c>
      <c r="AW259" s="14" t="s">
        <v>33</v>
      </c>
      <c r="AX259" s="14" t="s">
        <v>72</v>
      </c>
      <c r="AY259" s="213" t="s">
        <v>142</v>
      </c>
    </row>
    <row r="260" spans="2:51" s="15" customFormat="1" ht="11.25">
      <c r="B260" s="214"/>
      <c r="C260" s="215"/>
      <c r="D260" s="188" t="s">
        <v>153</v>
      </c>
      <c r="E260" s="216" t="s">
        <v>19</v>
      </c>
      <c r="F260" s="217" t="s">
        <v>161</v>
      </c>
      <c r="G260" s="215"/>
      <c r="H260" s="218">
        <v>438.75700000000006</v>
      </c>
      <c r="I260" s="219"/>
      <c r="J260" s="215"/>
      <c r="K260" s="215"/>
      <c r="L260" s="220"/>
      <c r="M260" s="221"/>
      <c r="N260" s="222"/>
      <c r="O260" s="222"/>
      <c r="P260" s="222"/>
      <c r="Q260" s="222"/>
      <c r="R260" s="222"/>
      <c r="S260" s="222"/>
      <c r="T260" s="223"/>
      <c r="AT260" s="224" t="s">
        <v>153</v>
      </c>
      <c r="AU260" s="224" t="s">
        <v>82</v>
      </c>
      <c r="AV260" s="15" t="s">
        <v>149</v>
      </c>
      <c r="AW260" s="15" t="s">
        <v>33</v>
      </c>
      <c r="AX260" s="15" t="s">
        <v>80</v>
      </c>
      <c r="AY260" s="224" t="s">
        <v>142</v>
      </c>
    </row>
    <row r="261" spans="1:65" s="2" customFormat="1" ht="14.45" customHeight="1">
      <c r="A261" s="36"/>
      <c r="B261" s="37"/>
      <c r="C261" s="175" t="s">
        <v>317</v>
      </c>
      <c r="D261" s="175" t="s">
        <v>144</v>
      </c>
      <c r="E261" s="176" t="s">
        <v>318</v>
      </c>
      <c r="F261" s="177" t="s">
        <v>319</v>
      </c>
      <c r="G261" s="178" t="s">
        <v>147</v>
      </c>
      <c r="H261" s="179">
        <v>5.304</v>
      </c>
      <c r="I261" s="180"/>
      <c r="J261" s="181">
        <f>ROUND(I261*H261,2)</f>
        <v>0</v>
      </c>
      <c r="K261" s="177" t="s">
        <v>148</v>
      </c>
      <c r="L261" s="41"/>
      <c r="M261" s="182" t="s">
        <v>19</v>
      </c>
      <c r="N261" s="183" t="s">
        <v>43</v>
      </c>
      <c r="O261" s="66"/>
      <c r="P261" s="184">
        <f>O261*H261</f>
        <v>0</v>
      </c>
      <c r="Q261" s="184">
        <v>0</v>
      </c>
      <c r="R261" s="184">
        <f>Q261*H261</f>
        <v>0</v>
      </c>
      <c r="S261" s="184">
        <v>2.2</v>
      </c>
      <c r="T261" s="185">
        <f>S261*H261</f>
        <v>11.668800000000001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149</v>
      </c>
      <c r="AT261" s="186" t="s">
        <v>144</v>
      </c>
      <c r="AU261" s="186" t="s">
        <v>82</v>
      </c>
      <c r="AY261" s="19" t="s">
        <v>142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9" t="s">
        <v>80</v>
      </c>
      <c r="BK261" s="187">
        <f>ROUND(I261*H261,2)</f>
        <v>0</v>
      </c>
      <c r="BL261" s="19" t="s">
        <v>149</v>
      </c>
      <c r="BM261" s="186" t="s">
        <v>320</v>
      </c>
    </row>
    <row r="262" spans="1:47" s="2" customFormat="1" ht="11.25">
      <c r="A262" s="36"/>
      <c r="B262" s="37"/>
      <c r="C262" s="38"/>
      <c r="D262" s="188" t="s">
        <v>151</v>
      </c>
      <c r="E262" s="38"/>
      <c r="F262" s="189" t="s">
        <v>321</v>
      </c>
      <c r="G262" s="38"/>
      <c r="H262" s="38"/>
      <c r="I262" s="190"/>
      <c r="J262" s="38"/>
      <c r="K262" s="38"/>
      <c r="L262" s="41"/>
      <c r="M262" s="191"/>
      <c r="N262" s="192"/>
      <c r="O262" s="66"/>
      <c r="P262" s="66"/>
      <c r="Q262" s="66"/>
      <c r="R262" s="66"/>
      <c r="S262" s="66"/>
      <c r="T262" s="67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9" t="s">
        <v>151</v>
      </c>
      <c r="AU262" s="19" t="s">
        <v>82</v>
      </c>
    </row>
    <row r="263" spans="2:51" s="13" customFormat="1" ht="11.25">
      <c r="B263" s="193"/>
      <c r="C263" s="194"/>
      <c r="D263" s="188" t="s">
        <v>153</v>
      </c>
      <c r="E263" s="195" t="s">
        <v>19</v>
      </c>
      <c r="F263" s="196" t="s">
        <v>322</v>
      </c>
      <c r="G263" s="194"/>
      <c r="H263" s="195" t="s">
        <v>19</v>
      </c>
      <c r="I263" s="197"/>
      <c r="J263" s="194"/>
      <c r="K263" s="194"/>
      <c r="L263" s="198"/>
      <c r="M263" s="199"/>
      <c r="N263" s="200"/>
      <c r="O263" s="200"/>
      <c r="P263" s="200"/>
      <c r="Q263" s="200"/>
      <c r="R263" s="200"/>
      <c r="S263" s="200"/>
      <c r="T263" s="201"/>
      <c r="AT263" s="202" t="s">
        <v>153</v>
      </c>
      <c r="AU263" s="202" t="s">
        <v>82</v>
      </c>
      <c r="AV263" s="13" t="s">
        <v>80</v>
      </c>
      <c r="AW263" s="13" t="s">
        <v>33</v>
      </c>
      <c r="AX263" s="13" t="s">
        <v>72</v>
      </c>
      <c r="AY263" s="202" t="s">
        <v>142</v>
      </c>
    </row>
    <row r="264" spans="2:51" s="14" customFormat="1" ht="11.25">
      <c r="B264" s="203"/>
      <c r="C264" s="204"/>
      <c r="D264" s="188" t="s">
        <v>153</v>
      </c>
      <c r="E264" s="205" t="s">
        <v>19</v>
      </c>
      <c r="F264" s="206" t="s">
        <v>323</v>
      </c>
      <c r="G264" s="204"/>
      <c r="H264" s="207">
        <v>3.92</v>
      </c>
      <c r="I264" s="208"/>
      <c r="J264" s="204"/>
      <c r="K264" s="204"/>
      <c r="L264" s="209"/>
      <c r="M264" s="210"/>
      <c r="N264" s="211"/>
      <c r="O264" s="211"/>
      <c r="P264" s="211"/>
      <c r="Q264" s="211"/>
      <c r="R264" s="211"/>
      <c r="S264" s="211"/>
      <c r="T264" s="212"/>
      <c r="AT264" s="213" t="s">
        <v>153</v>
      </c>
      <c r="AU264" s="213" t="s">
        <v>82</v>
      </c>
      <c r="AV264" s="14" t="s">
        <v>82</v>
      </c>
      <c r="AW264" s="14" t="s">
        <v>33</v>
      </c>
      <c r="AX264" s="14" t="s">
        <v>72</v>
      </c>
      <c r="AY264" s="213" t="s">
        <v>142</v>
      </c>
    </row>
    <row r="265" spans="2:51" s="14" customFormat="1" ht="11.25">
      <c r="B265" s="203"/>
      <c r="C265" s="204"/>
      <c r="D265" s="188" t="s">
        <v>153</v>
      </c>
      <c r="E265" s="205" t="s">
        <v>19</v>
      </c>
      <c r="F265" s="206" t="s">
        <v>324</v>
      </c>
      <c r="G265" s="204"/>
      <c r="H265" s="207">
        <v>0.784</v>
      </c>
      <c r="I265" s="208"/>
      <c r="J265" s="204"/>
      <c r="K265" s="204"/>
      <c r="L265" s="209"/>
      <c r="M265" s="210"/>
      <c r="N265" s="211"/>
      <c r="O265" s="211"/>
      <c r="P265" s="211"/>
      <c r="Q265" s="211"/>
      <c r="R265" s="211"/>
      <c r="S265" s="211"/>
      <c r="T265" s="212"/>
      <c r="AT265" s="213" t="s">
        <v>153</v>
      </c>
      <c r="AU265" s="213" t="s">
        <v>82</v>
      </c>
      <c r="AV265" s="14" t="s">
        <v>82</v>
      </c>
      <c r="AW265" s="14" t="s">
        <v>33</v>
      </c>
      <c r="AX265" s="14" t="s">
        <v>72</v>
      </c>
      <c r="AY265" s="213" t="s">
        <v>142</v>
      </c>
    </row>
    <row r="266" spans="2:51" s="13" customFormat="1" ht="11.25">
      <c r="B266" s="193"/>
      <c r="C266" s="194"/>
      <c r="D266" s="188" t="s">
        <v>153</v>
      </c>
      <c r="E266" s="195" t="s">
        <v>19</v>
      </c>
      <c r="F266" s="196" t="s">
        <v>325</v>
      </c>
      <c r="G266" s="194"/>
      <c r="H266" s="195" t="s">
        <v>19</v>
      </c>
      <c r="I266" s="197"/>
      <c r="J266" s="194"/>
      <c r="K266" s="194"/>
      <c r="L266" s="198"/>
      <c r="M266" s="199"/>
      <c r="N266" s="200"/>
      <c r="O266" s="200"/>
      <c r="P266" s="200"/>
      <c r="Q266" s="200"/>
      <c r="R266" s="200"/>
      <c r="S266" s="200"/>
      <c r="T266" s="201"/>
      <c r="AT266" s="202" t="s">
        <v>153</v>
      </c>
      <c r="AU266" s="202" t="s">
        <v>82</v>
      </c>
      <c r="AV266" s="13" t="s">
        <v>80</v>
      </c>
      <c r="AW266" s="13" t="s">
        <v>33</v>
      </c>
      <c r="AX266" s="13" t="s">
        <v>72</v>
      </c>
      <c r="AY266" s="202" t="s">
        <v>142</v>
      </c>
    </row>
    <row r="267" spans="2:51" s="14" customFormat="1" ht="11.25">
      <c r="B267" s="203"/>
      <c r="C267" s="204"/>
      <c r="D267" s="188" t="s">
        <v>153</v>
      </c>
      <c r="E267" s="205" t="s">
        <v>19</v>
      </c>
      <c r="F267" s="206" t="s">
        <v>326</v>
      </c>
      <c r="G267" s="204"/>
      <c r="H267" s="207">
        <v>0.6</v>
      </c>
      <c r="I267" s="208"/>
      <c r="J267" s="204"/>
      <c r="K267" s="204"/>
      <c r="L267" s="209"/>
      <c r="M267" s="210"/>
      <c r="N267" s="211"/>
      <c r="O267" s="211"/>
      <c r="P267" s="211"/>
      <c r="Q267" s="211"/>
      <c r="R267" s="211"/>
      <c r="S267" s="211"/>
      <c r="T267" s="212"/>
      <c r="AT267" s="213" t="s">
        <v>153</v>
      </c>
      <c r="AU267" s="213" t="s">
        <v>82</v>
      </c>
      <c r="AV267" s="14" t="s">
        <v>82</v>
      </c>
      <c r="AW267" s="14" t="s">
        <v>33</v>
      </c>
      <c r="AX267" s="14" t="s">
        <v>72</v>
      </c>
      <c r="AY267" s="213" t="s">
        <v>142</v>
      </c>
    </row>
    <row r="268" spans="2:51" s="15" customFormat="1" ht="11.25">
      <c r="B268" s="214"/>
      <c r="C268" s="215"/>
      <c r="D268" s="188" t="s">
        <v>153</v>
      </c>
      <c r="E268" s="216" t="s">
        <v>19</v>
      </c>
      <c r="F268" s="217" t="s">
        <v>161</v>
      </c>
      <c r="G268" s="215"/>
      <c r="H268" s="218">
        <v>5.303999999999999</v>
      </c>
      <c r="I268" s="219"/>
      <c r="J268" s="215"/>
      <c r="K268" s="215"/>
      <c r="L268" s="220"/>
      <c r="M268" s="221"/>
      <c r="N268" s="222"/>
      <c r="O268" s="222"/>
      <c r="P268" s="222"/>
      <c r="Q268" s="222"/>
      <c r="R268" s="222"/>
      <c r="S268" s="222"/>
      <c r="T268" s="223"/>
      <c r="AT268" s="224" t="s">
        <v>153</v>
      </c>
      <c r="AU268" s="224" t="s">
        <v>82</v>
      </c>
      <c r="AV268" s="15" t="s">
        <v>149</v>
      </c>
      <c r="AW268" s="15" t="s">
        <v>33</v>
      </c>
      <c r="AX268" s="15" t="s">
        <v>80</v>
      </c>
      <c r="AY268" s="224" t="s">
        <v>142</v>
      </c>
    </row>
    <row r="269" spans="2:63" s="12" customFormat="1" ht="22.9" customHeight="1">
      <c r="B269" s="159"/>
      <c r="C269" s="160"/>
      <c r="D269" s="161" t="s">
        <v>71</v>
      </c>
      <c r="E269" s="173" t="s">
        <v>327</v>
      </c>
      <c r="F269" s="173" t="s">
        <v>328</v>
      </c>
      <c r="G269" s="160"/>
      <c r="H269" s="160"/>
      <c r="I269" s="163"/>
      <c r="J269" s="174">
        <f>BK269</f>
        <v>0</v>
      </c>
      <c r="K269" s="160"/>
      <c r="L269" s="165"/>
      <c r="M269" s="166"/>
      <c r="N269" s="167"/>
      <c r="O269" s="167"/>
      <c r="P269" s="168">
        <f>SUM(P270:P324)</f>
        <v>0</v>
      </c>
      <c r="Q269" s="167"/>
      <c r="R269" s="168">
        <f>SUM(R270:R324)</f>
        <v>0</v>
      </c>
      <c r="S269" s="167"/>
      <c r="T269" s="169">
        <f>SUM(T270:T324)</f>
        <v>0</v>
      </c>
      <c r="AR269" s="170" t="s">
        <v>80</v>
      </c>
      <c r="AT269" s="171" t="s">
        <v>71</v>
      </c>
      <c r="AU269" s="171" t="s">
        <v>80</v>
      </c>
      <c r="AY269" s="170" t="s">
        <v>142</v>
      </c>
      <c r="BK269" s="172">
        <f>SUM(BK270:BK324)</f>
        <v>0</v>
      </c>
    </row>
    <row r="270" spans="1:65" s="2" customFormat="1" ht="14.45" customHeight="1">
      <c r="A270" s="36"/>
      <c r="B270" s="37"/>
      <c r="C270" s="175" t="s">
        <v>8</v>
      </c>
      <c r="D270" s="175" t="s">
        <v>144</v>
      </c>
      <c r="E270" s="176" t="s">
        <v>329</v>
      </c>
      <c r="F270" s="177" t="s">
        <v>330</v>
      </c>
      <c r="G270" s="178" t="s">
        <v>258</v>
      </c>
      <c r="H270" s="179">
        <v>1354.837</v>
      </c>
      <c r="I270" s="180"/>
      <c r="J270" s="181">
        <f>ROUND(I270*H270,2)</f>
        <v>0</v>
      </c>
      <c r="K270" s="177" t="s">
        <v>148</v>
      </c>
      <c r="L270" s="41"/>
      <c r="M270" s="182" t="s">
        <v>19</v>
      </c>
      <c r="N270" s="183" t="s">
        <v>43</v>
      </c>
      <c r="O270" s="66"/>
      <c r="P270" s="184">
        <f>O270*H270</f>
        <v>0</v>
      </c>
      <c r="Q270" s="184">
        <v>0</v>
      </c>
      <c r="R270" s="184">
        <f>Q270*H270</f>
        <v>0</v>
      </c>
      <c r="S270" s="184">
        <v>0</v>
      </c>
      <c r="T270" s="185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6" t="s">
        <v>149</v>
      </c>
      <c r="AT270" s="186" t="s">
        <v>144</v>
      </c>
      <c r="AU270" s="186" t="s">
        <v>82</v>
      </c>
      <c r="AY270" s="19" t="s">
        <v>142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9" t="s">
        <v>80</v>
      </c>
      <c r="BK270" s="187">
        <f>ROUND(I270*H270,2)</f>
        <v>0</v>
      </c>
      <c r="BL270" s="19" t="s">
        <v>149</v>
      </c>
      <c r="BM270" s="186" t="s">
        <v>331</v>
      </c>
    </row>
    <row r="271" spans="1:47" s="2" customFormat="1" ht="11.25">
      <c r="A271" s="36"/>
      <c r="B271" s="37"/>
      <c r="C271" s="38"/>
      <c r="D271" s="188" t="s">
        <v>151</v>
      </c>
      <c r="E271" s="38"/>
      <c r="F271" s="189" t="s">
        <v>332</v>
      </c>
      <c r="G271" s="38"/>
      <c r="H271" s="38"/>
      <c r="I271" s="190"/>
      <c r="J271" s="38"/>
      <c r="K271" s="38"/>
      <c r="L271" s="41"/>
      <c r="M271" s="191"/>
      <c r="N271" s="192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151</v>
      </c>
      <c r="AU271" s="19" t="s">
        <v>82</v>
      </c>
    </row>
    <row r="272" spans="1:65" s="2" customFormat="1" ht="14.45" customHeight="1">
      <c r="A272" s="36"/>
      <c r="B272" s="37"/>
      <c r="C272" s="175" t="s">
        <v>333</v>
      </c>
      <c r="D272" s="175" t="s">
        <v>144</v>
      </c>
      <c r="E272" s="176" t="s">
        <v>334</v>
      </c>
      <c r="F272" s="177" t="s">
        <v>335</v>
      </c>
      <c r="G272" s="178" t="s">
        <v>258</v>
      </c>
      <c r="H272" s="179">
        <v>217.687</v>
      </c>
      <c r="I272" s="180"/>
      <c r="J272" s="181">
        <f>ROUND(I272*H272,2)</f>
        <v>0</v>
      </c>
      <c r="K272" s="177" t="s">
        <v>148</v>
      </c>
      <c r="L272" s="41"/>
      <c r="M272" s="182" t="s">
        <v>19</v>
      </c>
      <c r="N272" s="183" t="s">
        <v>43</v>
      </c>
      <c r="O272" s="66"/>
      <c r="P272" s="184">
        <f>O272*H272</f>
        <v>0</v>
      </c>
      <c r="Q272" s="184">
        <v>0</v>
      </c>
      <c r="R272" s="184">
        <f>Q272*H272</f>
        <v>0</v>
      </c>
      <c r="S272" s="184">
        <v>0</v>
      </c>
      <c r="T272" s="185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6" t="s">
        <v>149</v>
      </c>
      <c r="AT272" s="186" t="s">
        <v>144</v>
      </c>
      <c r="AU272" s="186" t="s">
        <v>82</v>
      </c>
      <c r="AY272" s="19" t="s">
        <v>142</v>
      </c>
      <c r="BE272" s="187">
        <f>IF(N272="základní",J272,0)</f>
        <v>0</v>
      </c>
      <c r="BF272" s="187">
        <f>IF(N272="snížená",J272,0)</f>
        <v>0</v>
      </c>
      <c r="BG272" s="187">
        <f>IF(N272="zákl. přenesená",J272,0)</f>
        <v>0</v>
      </c>
      <c r="BH272" s="187">
        <f>IF(N272="sníž. přenesená",J272,0)</f>
        <v>0</v>
      </c>
      <c r="BI272" s="187">
        <f>IF(N272="nulová",J272,0)</f>
        <v>0</v>
      </c>
      <c r="BJ272" s="19" t="s">
        <v>80</v>
      </c>
      <c r="BK272" s="187">
        <f>ROUND(I272*H272,2)</f>
        <v>0</v>
      </c>
      <c r="BL272" s="19" t="s">
        <v>149</v>
      </c>
      <c r="BM272" s="186" t="s">
        <v>336</v>
      </c>
    </row>
    <row r="273" spans="1:47" s="2" customFormat="1" ht="19.5">
      <c r="A273" s="36"/>
      <c r="B273" s="37"/>
      <c r="C273" s="38"/>
      <c r="D273" s="188" t="s">
        <v>151</v>
      </c>
      <c r="E273" s="38"/>
      <c r="F273" s="189" t="s">
        <v>337</v>
      </c>
      <c r="G273" s="38"/>
      <c r="H273" s="38"/>
      <c r="I273" s="190"/>
      <c r="J273" s="38"/>
      <c r="K273" s="38"/>
      <c r="L273" s="41"/>
      <c r="M273" s="191"/>
      <c r="N273" s="192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151</v>
      </c>
      <c r="AU273" s="19" t="s">
        <v>82</v>
      </c>
    </row>
    <row r="274" spans="2:51" s="14" customFormat="1" ht="11.25">
      <c r="B274" s="203"/>
      <c r="C274" s="204"/>
      <c r="D274" s="188" t="s">
        <v>153</v>
      </c>
      <c r="E274" s="205" t="s">
        <v>19</v>
      </c>
      <c r="F274" s="206" t="s">
        <v>338</v>
      </c>
      <c r="G274" s="204"/>
      <c r="H274" s="207">
        <v>217.687</v>
      </c>
      <c r="I274" s="208"/>
      <c r="J274" s="204"/>
      <c r="K274" s="204"/>
      <c r="L274" s="209"/>
      <c r="M274" s="210"/>
      <c r="N274" s="211"/>
      <c r="O274" s="211"/>
      <c r="P274" s="211"/>
      <c r="Q274" s="211"/>
      <c r="R274" s="211"/>
      <c r="S274" s="211"/>
      <c r="T274" s="212"/>
      <c r="AT274" s="213" t="s">
        <v>153</v>
      </c>
      <c r="AU274" s="213" t="s">
        <v>82</v>
      </c>
      <c r="AV274" s="14" t="s">
        <v>82</v>
      </c>
      <c r="AW274" s="14" t="s">
        <v>33</v>
      </c>
      <c r="AX274" s="14" t="s">
        <v>80</v>
      </c>
      <c r="AY274" s="213" t="s">
        <v>142</v>
      </c>
    </row>
    <row r="275" spans="1:65" s="2" customFormat="1" ht="14.45" customHeight="1">
      <c r="A275" s="36"/>
      <c r="B275" s="37"/>
      <c r="C275" s="175" t="s">
        <v>339</v>
      </c>
      <c r="D275" s="175" t="s">
        <v>144</v>
      </c>
      <c r="E275" s="176" t="s">
        <v>340</v>
      </c>
      <c r="F275" s="177" t="s">
        <v>341</v>
      </c>
      <c r="G275" s="178" t="s">
        <v>258</v>
      </c>
      <c r="H275" s="179">
        <v>11.669</v>
      </c>
      <c r="I275" s="180"/>
      <c r="J275" s="181">
        <f>ROUND(I275*H275,2)</f>
        <v>0</v>
      </c>
      <c r="K275" s="177" t="s">
        <v>148</v>
      </c>
      <c r="L275" s="41"/>
      <c r="M275" s="182" t="s">
        <v>19</v>
      </c>
      <c r="N275" s="183" t="s">
        <v>43</v>
      </c>
      <c r="O275" s="66"/>
      <c r="P275" s="184">
        <f>O275*H275</f>
        <v>0</v>
      </c>
      <c r="Q275" s="184">
        <v>0</v>
      </c>
      <c r="R275" s="184">
        <f>Q275*H275</f>
        <v>0</v>
      </c>
      <c r="S275" s="184">
        <v>0</v>
      </c>
      <c r="T275" s="185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6" t="s">
        <v>149</v>
      </c>
      <c r="AT275" s="186" t="s">
        <v>144</v>
      </c>
      <c r="AU275" s="186" t="s">
        <v>82</v>
      </c>
      <c r="AY275" s="19" t="s">
        <v>142</v>
      </c>
      <c r="BE275" s="187">
        <f>IF(N275="základní",J275,0)</f>
        <v>0</v>
      </c>
      <c r="BF275" s="187">
        <f>IF(N275="snížená",J275,0)</f>
        <v>0</v>
      </c>
      <c r="BG275" s="187">
        <f>IF(N275="zákl. přenesená",J275,0)</f>
        <v>0</v>
      </c>
      <c r="BH275" s="187">
        <f>IF(N275="sníž. přenesená",J275,0)</f>
        <v>0</v>
      </c>
      <c r="BI275" s="187">
        <f>IF(N275="nulová",J275,0)</f>
        <v>0</v>
      </c>
      <c r="BJ275" s="19" t="s">
        <v>80</v>
      </c>
      <c r="BK275" s="187">
        <f>ROUND(I275*H275,2)</f>
        <v>0</v>
      </c>
      <c r="BL275" s="19" t="s">
        <v>149</v>
      </c>
      <c r="BM275" s="186" t="s">
        <v>342</v>
      </c>
    </row>
    <row r="276" spans="1:47" s="2" customFormat="1" ht="11.25">
      <c r="A276" s="36"/>
      <c r="B276" s="37"/>
      <c r="C276" s="38"/>
      <c r="D276" s="188" t="s">
        <v>151</v>
      </c>
      <c r="E276" s="38"/>
      <c r="F276" s="189" t="s">
        <v>343</v>
      </c>
      <c r="G276" s="38"/>
      <c r="H276" s="38"/>
      <c r="I276" s="190"/>
      <c r="J276" s="38"/>
      <c r="K276" s="38"/>
      <c r="L276" s="41"/>
      <c r="M276" s="191"/>
      <c r="N276" s="192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151</v>
      </c>
      <c r="AU276" s="19" t="s">
        <v>82</v>
      </c>
    </row>
    <row r="277" spans="2:51" s="14" customFormat="1" ht="11.25">
      <c r="B277" s="203"/>
      <c r="C277" s="204"/>
      <c r="D277" s="188" t="s">
        <v>153</v>
      </c>
      <c r="E277" s="205" t="s">
        <v>19</v>
      </c>
      <c r="F277" s="206" t="s">
        <v>344</v>
      </c>
      <c r="G277" s="204"/>
      <c r="H277" s="207">
        <v>11.669</v>
      </c>
      <c r="I277" s="208"/>
      <c r="J277" s="204"/>
      <c r="K277" s="204"/>
      <c r="L277" s="209"/>
      <c r="M277" s="210"/>
      <c r="N277" s="211"/>
      <c r="O277" s="211"/>
      <c r="P277" s="211"/>
      <c r="Q277" s="211"/>
      <c r="R277" s="211"/>
      <c r="S277" s="211"/>
      <c r="T277" s="212"/>
      <c r="AT277" s="213" t="s">
        <v>153</v>
      </c>
      <c r="AU277" s="213" t="s">
        <v>82</v>
      </c>
      <c r="AV277" s="14" t="s">
        <v>82</v>
      </c>
      <c r="AW277" s="14" t="s">
        <v>33</v>
      </c>
      <c r="AX277" s="14" t="s">
        <v>80</v>
      </c>
      <c r="AY277" s="213" t="s">
        <v>142</v>
      </c>
    </row>
    <row r="278" spans="1:65" s="2" customFormat="1" ht="14.45" customHeight="1">
      <c r="A278" s="36"/>
      <c r="B278" s="37"/>
      <c r="C278" s="175" t="s">
        <v>345</v>
      </c>
      <c r="D278" s="175" t="s">
        <v>144</v>
      </c>
      <c r="E278" s="176" t="s">
        <v>346</v>
      </c>
      <c r="F278" s="177" t="s">
        <v>347</v>
      </c>
      <c r="G278" s="178" t="s">
        <v>258</v>
      </c>
      <c r="H278" s="179">
        <v>1057.404</v>
      </c>
      <c r="I278" s="180"/>
      <c r="J278" s="181">
        <f>ROUND(I278*H278,2)</f>
        <v>0</v>
      </c>
      <c r="K278" s="177" t="s">
        <v>148</v>
      </c>
      <c r="L278" s="41"/>
      <c r="M278" s="182" t="s">
        <v>19</v>
      </c>
      <c r="N278" s="183" t="s">
        <v>43</v>
      </c>
      <c r="O278" s="66"/>
      <c r="P278" s="184">
        <f>O278*H278</f>
        <v>0</v>
      </c>
      <c r="Q278" s="184">
        <v>0</v>
      </c>
      <c r="R278" s="184">
        <f>Q278*H278</f>
        <v>0</v>
      </c>
      <c r="S278" s="184">
        <v>0</v>
      </c>
      <c r="T278" s="185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6" t="s">
        <v>149</v>
      </c>
      <c r="AT278" s="186" t="s">
        <v>144</v>
      </c>
      <c r="AU278" s="186" t="s">
        <v>82</v>
      </c>
      <c r="AY278" s="19" t="s">
        <v>142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19" t="s">
        <v>80</v>
      </c>
      <c r="BK278" s="187">
        <f>ROUND(I278*H278,2)</f>
        <v>0</v>
      </c>
      <c r="BL278" s="19" t="s">
        <v>149</v>
      </c>
      <c r="BM278" s="186" t="s">
        <v>348</v>
      </c>
    </row>
    <row r="279" spans="1:47" s="2" customFormat="1" ht="11.25">
      <c r="A279" s="36"/>
      <c r="B279" s="37"/>
      <c r="C279" s="38"/>
      <c r="D279" s="188" t="s">
        <v>151</v>
      </c>
      <c r="E279" s="38"/>
      <c r="F279" s="189" t="s">
        <v>349</v>
      </c>
      <c r="G279" s="38"/>
      <c r="H279" s="38"/>
      <c r="I279" s="190"/>
      <c r="J279" s="38"/>
      <c r="K279" s="38"/>
      <c r="L279" s="41"/>
      <c r="M279" s="191"/>
      <c r="N279" s="192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151</v>
      </c>
      <c r="AU279" s="19" t="s">
        <v>82</v>
      </c>
    </row>
    <row r="280" spans="2:51" s="14" customFormat="1" ht="11.25">
      <c r="B280" s="203"/>
      <c r="C280" s="204"/>
      <c r="D280" s="188" t="s">
        <v>153</v>
      </c>
      <c r="E280" s="205" t="s">
        <v>19</v>
      </c>
      <c r="F280" s="206" t="s">
        <v>350</v>
      </c>
      <c r="G280" s="204"/>
      <c r="H280" s="207">
        <v>1057.404</v>
      </c>
      <c r="I280" s="208"/>
      <c r="J280" s="204"/>
      <c r="K280" s="204"/>
      <c r="L280" s="209"/>
      <c r="M280" s="210"/>
      <c r="N280" s="211"/>
      <c r="O280" s="211"/>
      <c r="P280" s="211"/>
      <c r="Q280" s="211"/>
      <c r="R280" s="211"/>
      <c r="S280" s="211"/>
      <c r="T280" s="212"/>
      <c r="AT280" s="213" t="s">
        <v>153</v>
      </c>
      <c r="AU280" s="213" t="s">
        <v>82</v>
      </c>
      <c r="AV280" s="14" t="s">
        <v>82</v>
      </c>
      <c r="AW280" s="14" t="s">
        <v>33</v>
      </c>
      <c r="AX280" s="14" t="s">
        <v>80</v>
      </c>
      <c r="AY280" s="213" t="s">
        <v>142</v>
      </c>
    </row>
    <row r="281" spans="1:65" s="2" customFormat="1" ht="14.45" customHeight="1">
      <c r="A281" s="36"/>
      <c r="B281" s="37"/>
      <c r="C281" s="175" t="s">
        <v>351</v>
      </c>
      <c r="D281" s="175" t="s">
        <v>144</v>
      </c>
      <c r="E281" s="176" t="s">
        <v>352</v>
      </c>
      <c r="F281" s="177" t="s">
        <v>353</v>
      </c>
      <c r="G281" s="178" t="s">
        <v>258</v>
      </c>
      <c r="H281" s="179">
        <v>1286.76</v>
      </c>
      <c r="I281" s="180"/>
      <c r="J281" s="181">
        <f>ROUND(I281*H281,2)</f>
        <v>0</v>
      </c>
      <c r="K281" s="177" t="s">
        <v>148</v>
      </c>
      <c r="L281" s="41"/>
      <c r="M281" s="182" t="s">
        <v>19</v>
      </c>
      <c r="N281" s="183" t="s">
        <v>43</v>
      </c>
      <c r="O281" s="66"/>
      <c r="P281" s="184">
        <f>O281*H281</f>
        <v>0</v>
      </c>
      <c r="Q281" s="184">
        <v>0</v>
      </c>
      <c r="R281" s="184">
        <f>Q281*H281</f>
        <v>0</v>
      </c>
      <c r="S281" s="184">
        <v>0</v>
      </c>
      <c r="T281" s="185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86" t="s">
        <v>149</v>
      </c>
      <c r="AT281" s="186" t="s">
        <v>144</v>
      </c>
      <c r="AU281" s="186" t="s">
        <v>82</v>
      </c>
      <c r="AY281" s="19" t="s">
        <v>142</v>
      </c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9" t="s">
        <v>80</v>
      </c>
      <c r="BK281" s="187">
        <f>ROUND(I281*H281,2)</f>
        <v>0</v>
      </c>
      <c r="BL281" s="19" t="s">
        <v>149</v>
      </c>
      <c r="BM281" s="186" t="s">
        <v>354</v>
      </c>
    </row>
    <row r="282" spans="1:47" s="2" customFormat="1" ht="11.25">
      <c r="A282" s="36"/>
      <c r="B282" s="37"/>
      <c r="C282" s="38"/>
      <c r="D282" s="188" t="s">
        <v>151</v>
      </c>
      <c r="E282" s="38"/>
      <c r="F282" s="189" t="s">
        <v>355</v>
      </c>
      <c r="G282" s="38"/>
      <c r="H282" s="38"/>
      <c r="I282" s="190"/>
      <c r="J282" s="38"/>
      <c r="K282" s="38"/>
      <c r="L282" s="41"/>
      <c r="M282" s="191"/>
      <c r="N282" s="192"/>
      <c r="O282" s="66"/>
      <c r="P282" s="66"/>
      <c r="Q282" s="66"/>
      <c r="R282" s="66"/>
      <c r="S282" s="66"/>
      <c r="T282" s="67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9" t="s">
        <v>151</v>
      </c>
      <c r="AU282" s="19" t="s">
        <v>82</v>
      </c>
    </row>
    <row r="283" spans="2:51" s="13" customFormat="1" ht="11.25">
      <c r="B283" s="193"/>
      <c r="C283" s="194"/>
      <c r="D283" s="188" t="s">
        <v>153</v>
      </c>
      <c r="E283" s="195" t="s">
        <v>19</v>
      </c>
      <c r="F283" s="196" t="s">
        <v>356</v>
      </c>
      <c r="G283" s="194"/>
      <c r="H283" s="195" t="s">
        <v>19</v>
      </c>
      <c r="I283" s="197"/>
      <c r="J283" s="194"/>
      <c r="K283" s="194"/>
      <c r="L283" s="198"/>
      <c r="M283" s="199"/>
      <c r="N283" s="200"/>
      <c r="O283" s="200"/>
      <c r="P283" s="200"/>
      <c r="Q283" s="200"/>
      <c r="R283" s="200"/>
      <c r="S283" s="200"/>
      <c r="T283" s="201"/>
      <c r="AT283" s="202" t="s">
        <v>153</v>
      </c>
      <c r="AU283" s="202" t="s">
        <v>82</v>
      </c>
      <c r="AV283" s="13" t="s">
        <v>80</v>
      </c>
      <c r="AW283" s="13" t="s">
        <v>33</v>
      </c>
      <c r="AX283" s="13" t="s">
        <v>72</v>
      </c>
      <c r="AY283" s="202" t="s">
        <v>142</v>
      </c>
    </row>
    <row r="284" spans="2:51" s="14" customFormat="1" ht="11.25">
      <c r="B284" s="203"/>
      <c r="C284" s="204"/>
      <c r="D284" s="188" t="s">
        <v>153</v>
      </c>
      <c r="E284" s="205" t="s">
        <v>19</v>
      </c>
      <c r="F284" s="206" t="s">
        <v>338</v>
      </c>
      <c r="G284" s="204"/>
      <c r="H284" s="207">
        <v>217.687</v>
      </c>
      <c r="I284" s="208"/>
      <c r="J284" s="204"/>
      <c r="K284" s="204"/>
      <c r="L284" s="209"/>
      <c r="M284" s="210"/>
      <c r="N284" s="211"/>
      <c r="O284" s="211"/>
      <c r="P284" s="211"/>
      <c r="Q284" s="211"/>
      <c r="R284" s="211"/>
      <c r="S284" s="211"/>
      <c r="T284" s="212"/>
      <c r="AT284" s="213" t="s">
        <v>153</v>
      </c>
      <c r="AU284" s="213" t="s">
        <v>82</v>
      </c>
      <c r="AV284" s="14" t="s">
        <v>82</v>
      </c>
      <c r="AW284" s="14" t="s">
        <v>33</v>
      </c>
      <c r="AX284" s="14" t="s">
        <v>72</v>
      </c>
      <c r="AY284" s="213" t="s">
        <v>142</v>
      </c>
    </row>
    <row r="285" spans="2:51" s="14" customFormat="1" ht="11.25">
      <c r="B285" s="203"/>
      <c r="C285" s="204"/>
      <c r="D285" s="188" t="s">
        <v>153</v>
      </c>
      <c r="E285" s="205" t="s">
        <v>19</v>
      </c>
      <c r="F285" s="206" t="s">
        <v>344</v>
      </c>
      <c r="G285" s="204"/>
      <c r="H285" s="207">
        <v>11.669</v>
      </c>
      <c r="I285" s="208"/>
      <c r="J285" s="204"/>
      <c r="K285" s="204"/>
      <c r="L285" s="209"/>
      <c r="M285" s="210"/>
      <c r="N285" s="211"/>
      <c r="O285" s="211"/>
      <c r="P285" s="211"/>
      <c r="Q285" s="211"/>
      <c r="R285" s="211"/>
      <c r="S285" s="211"/>
      <c r="T285" s="212"/>
      <c r="AT285" s="213" t="s">
        <v>153</v>
      </c>
      <c r="AU285" s="213" t="s">
        <v>82</v>
      </c>
      <c r="AV285" s="14" t="s">
        <v>82</v>
      </c>
      <c r="AW285" s="14" t="s">
        <v>33</v>
      </c>
      <c r="AX285" s="14" t="s">
        <v>72</v>
      </c>
      <c r="AY285" s="213" t="s">
        <v>142</v>
      </c>
    </row>
    <row r="286" spans="2:51" s="14" customFormat="1" ht="11.25">
      <c r="B286" s="203"/>
      <c r="C286" s="204"/>
      <c r="D286" s="188" t="s">
        <v>153</v>
      </c>
      <c r="E286" s="205" t="s">
        <v>19</v>
      </c>
      <c r="F286" s="206" t="s">
        <v>350</v>
      </c>
      <c r="G286" s="204"/>
      <c r="H286" s="207">
        <v>1057.404</v>
      </c>
      <c r="I286" s="208"/>
      <c r="J286" s="204"/>
      <c r="K286" s="204"/>
      <c r="L286" s="209"/>
      <c r="M286" s="210"/>
      <c r="N286" s="211"/>
      <c r="O286" s="211"/>
      <c r="P286" s="211"/>
      <c r="Q286" s="211"/>
      <c r="R286" s="211"/>
      <c r="S286" s="211"/>
      <c r="T286" s="212"/>
      <c r="AT286" s="213" t="s">
        <v>153</v>
      </c>
      <c r="AU286" s="213" t="s">
        <v>82</v>
      </c>
      <c r="AV286" s="14" t="s">
        <v>82</v>
      </c>
      <c r="AW286" s="14" t="s">
        <v>33</v>
      </c>
      <c r="AX286" s="14" t="s">
        <v>72</v>
      </c>
      <c r="AY286" s="213" t="s">
        <v>142</v>
      </c>
    </row>
    <row r="287" spans="2:51" s="15" customFormat="1" ht="11.25">
      <c r="B287" s="214"/>
      <c r="C287" s="215"/>
      <c r="D287" s="188" t="s">
        <v>153</v>
      </c>
      <c r="E287" s="216" t="s">
        <v>19</v>
      </c>
      <c r="F287" s="217" t="s">
        <v>161</v>
      </c>
      <c r="G287" s="215"/>
      <c r="H287" s="218">
        <v>1286.76</v>
      </c>
      <c r="I287" s="219"/>
      <c r="J287" s="215"/>
      <c r="K287" s="215"/>
      <c r="L287" s="220"/>
      <c r="M287" s="221"/>
      <c r="N287" s="222"/>
      <c r="O287" s="222"/>
      <c r="P287" s="222"/>
      <c r="Q287" s="222"/>
      <c r="R287" s="222"/>
      <c r="S287" s="222"/>
      <c r="T287" s="223"/>
      <c r="AT287" s="224" t="s">
        <v>153</v>
      </c>
      <c r="AU287" s="224" t="s">
        <v>82</v>
      </c>
      <c r="AV287" s="15" t="s">
        <v>149</v>
      </c>
      <c r="AW287" s="15" t="s">
        <v>33</v>
      </c>
      <c r="AX287" s="15" t="s">
        <v>80</v>
      </c>
      <c r="AY287" s="224" t="s">
        <v>142</v>
      </c>
    </row>
    <row r="288" spans="1:65" s="2" customFormat="1" ht="14.45" customHeight="1">
      <c r="A288" s="36"/>
      <c r="B288" s="37"/>
      <c r="C288" s="175" t="s">
        <v>357</v>
      </c>
      <c r="D288" s="175" t="s">
        <v>144</v>
      </c>
      <c r="E288" s="176" t="s">
        <v>358</v>
      </c>
      <c r="F288" s="177" t="s">
        <v>359</v>
      </c>
      <c r="G288" s="178" t="s">
        <v>258</v>
      </c>
      <c r="H288" s="179">
        <v>68.077</v>
      </c>
      <c r="I288" s="180"/>
      <c r="J288" s="181">
        <f>ROUND(I288*H288,2)</f>
        <v>0</v>
      </c>
      <c r="K288" s="177" t="s">
        <v>148</v>
      </c>
      <c r="L288" s="41"/>
      <c r="M288" s="182" t="s">
        <v>19</v>
      </c>
      <c r="N288" s="183" t="s">
        <v>43</v>
      </c>
      <c r="O288" s="66"/>
      <c r="P288" s="184">
        <f>O288*H288</f>
        <v>0</v>
      </c>
      <c r="Q288" s="184">
        <v>0</v>
      </c>
      <c r="R288" s="184">
        <f>Q288*H288</f>
        <v>0</v>
      </c>
      <c r="S288" s="184">
        <v>0</v>
      </c>
      <c r="T288" s="185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6" t="s">
        <v>149</v>
      </c>
      <c r="AT288" s="186" t="s">
        <v>144</v>
      </c>
      <c r="AU288" s="186" t="s">
        <v>82</v>
      </c>
      <c r="AY288" s="19" t="s">
        <v>142</v>
      </c>
      <c r="BE288" s="187">
        <f>IF(N288="základní",J288,0)</f>
        <v>0</v>
      </c>
      <c r="BF288" s="187">
        <f>IF(N288="snížená",J288,0)</f>
        <v>0</v>
      </c>
      <c r="BG288" s="187">
        <f>IF(N288="zákl. přenesená",J288,0)</f>
        <v>0</v>
      </c>
      <c r="BH288" s="187">
        <f>IF(N288="sníž. přenesená",J288,0)</f>
        <v>0</v>
      </c>
      <c r="BI288" s="187">
        <f>IF(N288="nulová",J288,0)</f>
        <v>0</v>
      </c>
      <c r="BJ288" s="19" t="s">
        <v>80</v>
      </c>
      <c r="BK288" s="187">
        <f>ROUND(I288*H288,2)</f>
        <v>0</v>
      </c>
      <c r="BL288" s="19" t="s">
        <v>149</v>
      </c>
      <c r="BM288" s="186" t="s">
        <v>360</v>
      </c>
    </row>
    <row r="289" spans="1:47" s="2" customFormat="1" ht="11.25">
      <c r="A289" s="36"/>
      <c r="B289" s="37"/>
      <c r="C289" s="38"/>
      <c r="D289" s="188" t="s">
        <v>151</v>
      </c>
      <c r="E289" s="38"/>
      <c r="F289" s="189" t="s">
        <v>361</v>
      </c>
      <c r="G289" s="38"/>
      <c r="H289" s="38"/>
      <c r="I289" s="190"/>
      <c r="J289" s="38"/>
      <c r="K289" s="38"/>
      <c r="L289" s="41"/>
      <c r="M289" s="191"/>
      <c r="N289" s="192"/>
      <c r="O289" s="66"/>
      <c r="P289" s="66"/>
      <c r="Q289" s="66"/>
      <c r="R289" s="66"/>
      <c r="S289" s="66"/>
      <c r="T289" s="67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9" t="s">
        <v>151</v>
      </c>
      <c r="AU289" s="19" t="s">
        <v>82</v>
      </c>
    </row>
    <row r="290" spans="2:51" s="13" customFormat="1" ht="11.25">
      <c r="B290" s="193"/>
      <c r="C290" s="194"/>
      <c r="D290" s="188" t="s">
        <v>153</v>
      </c>
      <c r="E290" s="195" t="s">
        <v>19</v>
      </c>
      <c r="F290" s="196" t="s">
        <v>362</v>
      </c>
      <c r="G290" s="194"/>
      <c r="H290" s="195" t="s">
        <v>19</v>
      </c>
      <c r="I290" s="197"/>
      <c r="J290" s="194"/>
      <c r="K290" s="194"/>
      <c r="L290" s="198"/>
      <c r="M290" s="199"/>
      <c r="N290" s="200"/>
      <c r="O290" s="200"/>
      <c r="P290" s="200"/>
      <c r="Q290" s="200"/>
      <c r="R290" s="200"/>
      <c r="S290" s="200"/>
      <c r="T290" s="201"/>
      <c r="AT290" s="202" t="s">
        <v>153</v>
      </c>
      <c r="AU290" s="202" t="s">
        <v>82</v>
      </c>
      <c r="AV290" s="13" t="s">
        <v>80</v>
      </c>
      <c r="AW290" s="13" t="s">
        <v>33</v>
      </c>
      <c r="AX290" s="13" t="s">
        <v>72</v>
      </c>
      <c r="AY290" s="202" t="s">
        <v>142</v>
      </c>
    </row>
    <row r="291" spans="2:51" s="14" customFormat="1" ht="11.25">
      <c r="B291" s="203"/>
      <c r="C291" s="204"/>
      <c r="D291" s="188" t="s">
        <v>153</v>
      </c>
      <c r="E291" s="205" t="s">
        <v>19</v>
      </c>
      <c r="F291" s="206" t="s">
        <v>363</v>
      </c>
      <c r="G291" s="204"/>
      <c r="H291" s="207">
        <v>0.29</v>
      </c>
      <c r="I291" s="208"/>
      <c r="J291" s="204"/>
      <c r="K291" s="204"/>
      <c r="L291" s="209"/>
      <c r="M291" s="210"/>
      <c r="N291" s="211"/>
      <c r="O291" s="211"/>
      <c r="P291" s="211"/>
      <c r="Q291" s="211"/>
      <c r="R291" s="211"/>
      <c r="S291" s="211"/>
      <c r="T291" s="212"/>
      <c r="AT291" s="213" t="s">
        <v>153</v>
      </c>
      <c r="AU291" s="213" t="s">
        <v>82</v>
      </c>
      <c r="AV291" s="14" t="s">
        <v>82</v>
      </c>
      <c r="AW291" s="14" t="s">
        <v>33</v>
      </c>
      <c r="AX291" s="14" t="s">
        <v>72</v>
      </c>
      <c r="AY291" s="213" t="s">
        <v>142</v>
      </c>
    </row>
    <row r="292" spans="2:51" s="13" customFormat="1" ht="11.25">
      <c r="B292" s="193"/>
      <c r="C292" s="194"/>
      <c r="D292" s="188" t="s">
        <v>153</v>
      </c>
      <c r="E292" s="195" t="s">
        <v>19</v>
      </c>
      <c r="F292" s="196" t="s">
        <v>364</v>
      </c>
      <c r="G292" s="194"/>
      <c r="H292" s="195" t="s">
        <v>19</v>
      </c>
      <c r="I292" s="197"/>
      <c r="J292" s="194"/>
      <c r="K292" s="194"/>
      <c r="L292" s="198"/>
      <c r="M292" s="199"/>
      <c r="N292" s="200"/>
      <c r="O292" s="200"/>
      <c r="P292" s="200"/>
      <c r="Q292" s="200"/>
      <c r="R292" s="200"/>
      <c r="S292" s="200"/>
      <c r="T292" s="201"/>
      <c r="AT292" s="202" t="s">
        <v>153</v>
      </c>
      <c r="AU292" s="202" t="s">
        <v>82</v>
      </c>
      <c r="AV292" s="13" t="s">
        <v>80</v>
      </c>
      <c r="AW292" s="13" t="s">
        <v>33</v>
      </c>
      <c r="AX292" s="13" t="s">
        <v>72</v>
      </c>
      <c r="AY292" s="202" t="s">
        <v>142</v>
      </c>
    </row>
    <row r="293" spans="2:51" s="14" customFormat="1" ht="11.25">
      <c r="B293" s="203"/>
      <c r="C293" s="204"/>
      <c r="D293" s="188" t="s">
        <v>153</v>
      </c>
      <c r="E293" s="205" t="s">
        <v>19</v>
      </c>
      <c r="F293" s="206" t="s">
        <v>365</v>
      </c>
      <c r="G293" s="204"/>
      <c r="H293" s="207">
        <v>4.954</v>
      </c>
      <c r="I293" s="208"/>
      <c r="J293" s="204"/>
      <c r="K293" s="204"/>
      <c r="L293" s="209"/>
      <c r="M293" s="210"/>
      <c r="N293" s="211"/>
      <c r="O293" s="211"/>
      <c r="P293" s="211"/>
      <c r="Q293" s="211"/>
      <c r="R293" s="211"/>
      <c r="S293" s="211"/>
      <c r="T293" s="212"/>
      <c r="AT293" s="213" t="s">
        <v>153</v>
      </c>
      <c r="AU293" s="213" t="s">
        <v>82</v>
      </c>
      <c r="AV293" s="14" t="s">
        <v>82</v>
      </c>
      <c r="AW293" s="14" t="s">
        <v>33</v>
      </c>
      <c r="AX293" s="14" t="s">
        <v>72</v>
      </c>
      <c r="AY293" s="213" t="s">
        <v>142</v>
      </c>
    </row>
    <row r="294" spans="2:51" s="13" customFormat="1" ht="11.25">
      <c r="B294" s="193"/>
      <c r="C294" s="194"/>
      <c r="D294" s="188" t="s">
        <v>153</v>
      </c>
      <c r="E294" s="195" t="s">
        <v>19</v>
      </c>
      <c r="F294" s="196" t="s">
        <v>366</v>
      </c>
      <c r="G294" s="194"/>
      <c r="H294" s="195" t="s">
        <v>19</v>
      </c>
      <c r="I294" s="197"/>
      <c r="J294" s="194"/>
      <c r="K294" s="194"/>
      <c r="L294" s="198"/>
      <c r="M294" s="199"/>
      <c r="N294" s="200"/>
      <c r="O294" s="200"/>
      <c r="P294" s="200"/>
      <c r="Q294" s="200"/>
      <c r="R294" s="200"/>
      <c r="S294" s="200"/>
      <c r="T294" s="201"/>
      <c r="AT294" s="202" t="s">
        <v>153</v>
      </c>
      <c r="AU294" s="202" t="s">
        <v>82</v>
      </c>
      <c r="AV294" s="13" t="s">
        <v>80</v>
      </c>
      <c r="AW294" s="13" t="s">
        <v>33</v>
      </c>
      <c r="AX294" s="13" t="s">
        <v>72</v>
      </c>
      <c r="AY294" s="202" t="s">
        <v>142</v>
      </c>
    </row>
    <row r="295" spans="2:51" s="14" customFormat="1" ht="11.25">
      <c r="B295" s="203"/>
      <c r="C295" s="204"/>
      <c r="D295" s="188" t="s">
        <v>153</v>
      </c>
      <c r="E295" s="205" t="s">
        <v>19</v>
      </c>
      <c r="F295" s="206" t="s">
        <v>367</v>
      </c>
      <c r="G295" s="204"/>
      <c r="H295" s="207">
        <v>4.037</v>
      </c>
      <c r="I295" s="208"/>
      <c r="J295" s="204"/>
      <c r="K295" s="204"/>
      <c r="L295" s="209"/>
      <c r="M295" s="210"/>
      <c r="N295" s="211"/>
      <c r="O295" s="211"/>
      <c r="P295" s="211"/>
      <c r="Q295" s="211"/>
      <c r="R295" s="211"/>
      <c r="S295" s="211"/>
      <c r="T295" s="212"/>
      <c r="AT295" s="213" t="s">
        <v>153</v>
      </c>
      <c r="AU295" s="213" t="s">
        <v>82</v>
      </c>
      <c r="AV295" s="14" t="s">
        <v>82</v>
      </c>
      <c r="AW295" s="14" t="s">
        <v>33</v>
      </c>
      <c r="AX295" s="14" t="s">
        <v>72</v>
      </c>
      <c r="AY295" s="213" t="s">
        <v>142</v>
      </c>
    </row>
    <row r="296" spans="2:51" s="13" customFormat="1" ht="11.25">
      <c r="B296" s="193"/>
      <c r="C296" s="194"/>
      <c r="D296" s="188" t="s">
        <v>153</v>
      </c>
      <c r="E296" s="195" t="s">
        <v>19</v>
      </c>
      <c r="F296" s="196" t="s">
        <v>368</v>
      </c>
      <c r="G296" s="194"/>
      <c r="H296" s="195" t="s">
        <v>19</v>
      </c>
      <c r="I296" s="197"/>
      <c r="J296" s="194"/>
      <c r="K296" s="194"/>
      <c r="L296" s="198"/>
      <c r="M296" s="199"/>
      <c r="N296" s="200"/>
      <c r="O296" s="200"/>
      <c r="P296" s="200"/>
      <c r="Q296" s="200"/>
      <c r="R296" s="200"/>
      <c r="S296" s="200"/>
      <c r="T296" s="201"/>
      <c r="AT296" s="202" t="s">
        <v>153</v>
      </c>
      <c r="AU296" s="202" t="s">
        <v>82</v>
      </c>
      <c r="AV296" s="13" t="s">
        <v>80</v>
      </c>
      <c r="AW296" s="13" t="s">
        <v>33</v>
      </c>
      <c r="AX296" s="13" t="s">
        <v>72</v>
      </c>
      <c r="AY296" s="202" t="s">
        <v>142</v>
      </c>
    </row>
    <row r="297" spans="2:51" s="14" customFormat="1" ht="11.25">
      <c r="B297" s="203"/>
      <c r="C297" s="204"/>
      <c r="D297" s="188" t="s">
        <v>153</v>
      </c>
      <c r="E297" s="205" t="s">
        <v>19</v>
      </c>
      <c r="F297" s="206" t="s">
        <v>369</v>
      </c>
      <c r="G297" s="204"/>
      <c r="H297" s="207">
        <v>58.796</v>
      </c>
      <c r="I297" s="208"/>
      <c r="J297" s="204"/>
      <c r="K297" s="204"/>
      <c r="L297" s="209"/>
      <c r="M297" s="210"/>
      <c r="N297" s="211"/>
      <c r="O297" s="211"/>
      <c r="P297" s="211"/>
      <c r="Q297" s="211"/>
      <c r="R297" s="211"/>
      <c r="S297" s="211"/>
      <c r="T297" s="212"/>
      <c r="AT297" s="213" t="s">
        <v>153</v>
      </c>
      <c r="AU297" s="213" t="s">
        <v>82</v>
      </c>
      <c r="AV297" s="14" t="s">
        <v>82</v>
      </c>
      <c r="AW297" s="14" t="s">
        <v>33</v>
      </c>
      <c r="AX297" s="14" t="s">
        <v>72</v>
      </c>
      <c r="AY297" s="213" t="s">
        <v>142</v>
      </c>
    </row>
    <row r="298" spans="2:51" s="15" customFormat="1" ht="11.25">
      <c r="B298" s="214"/>
      <c r="C298" s="215"/>
      <c r="D298" s="188" t="s">
        <v>153</v>
      </c>
      <c r="E298" s="216" t="s">
        <v>19</v>
      </c>
      <c r="F298" s="217" t="s">
        <v>161</v>
      </c>
      <c r="G298" s="215"/>
      <c r="H298" s="218">
        <v>68.077</v>
      </c>
      <c r="I298" s="219"/>
      <c r="J298" s="215"/>
      <c r="K298" s="215"/>
      <c r="L298" s="220"/>
      <c r="M298" s="221"/>
      <c r="N298" s="222"/>
      <c r="O298" s="222"/>
      <c r="P298" s="222"/>
      <c r="Q298" s="222"/>
      <c r="R298" s="222"/>
      <c r="S298" s="222"/>
      <c r="T298" s="223"/>
      <c r="AT298" s="224" t="s">
        <v>153</v>
      </c>
      <c r="AU298" s="224" t="s">
        <v>82</v>
      </c>
      <c r="AV298" s="15" t="s">
        <v>149</v>
      </c>
      <c r="AW298" s="15" t="s">
        <v>33</v>
      </c>
      <c r="AX298" s="15" t="s">
        <v>80</v>
      </c>
      <c r="AY298" s="224" t="s">
        <v>142</v>
      </c>
    </row>
    <row r="299" spans="1:65" s="2" customFormat="1" ht="14.45" customHeight="1">
      <c r="A299" s="36"/>
      <c r="B299" s="37"/>
      <c r="C299" s="175" t="s">
        <v>7</v>
      </c>
      <c r="D299" s="175" t="s">
        <v>144</v>
      </c>
      <c r="E299" s="176" t="s">
        <v>370</v>
      </c>
      <c r="F299" s="177" t="s">
        <v>371</v>
      </c>
      <c r="G299" s="178" t="s">
        <v>258</v>
      </c>
      <c r="H299" s="179">
        <v>1974.233</v>
      </c>
      <c r="I299" s="180"/>
      <c r="J299" s="181">
        <f>ROUND(I299*H299,2)</f>
        <v>0</v>
      </c>
      <c r="K299" s="177" t="s">
        <v>148</v>
      </c>
      <c r="L299" s="41"/>
      <c r="M299" s="182" t="s">
        <v>19</v>
      </c>
      <c r="N299" s="183" t="s">
        <v>43</v>
      </c>
      <c r="O299" s="66"/>
      <c r="P299" s="184">
        <f>O299*H299</f>
        <v>0</v>
      </c>
      <c r="Q299" s="184">
        <v>0</v>
      </c>
      <c r="R299" s="184">
        <f>Q299*H299</f>
        <v>0</v>
      </c>
      <c r="S299" s="184">
        <v>0</v>
      </c>
      <c r="T299" s="185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6" t="s">
        <v>149</v>
      </c>
      <c r="AT299" s="186" t="s">
        <v>144</v>
      </c>
      <c r="AU299" s="186" t="s">
        <v>82</v>
      </c>
      <c r="AY299" s="19" t="s">
        <v>142</v>
      </c>
      <c r="BE299" s="187">
        <f>IF(N299="základní",J299,0)</f>
        <v>0</v>
      </c>
      <c r="BF299" s="187">
        <f>IF(N299="snížená",J299,0)</f>
        <v>0</v>
      </c>
      <c r="BG299" s="187">
        <f>IF(N299="zákl. přenesená",J299,0)</f>
        <v>0</v>
      </c>
      <c r="BH299" s="187">
        <f>IF(N299="sníž. přenesená",J299,0)</f>
        <v>0</v>
      </c>
      <c r="BI299" s="187">
        <f>IF(N299="nulová",J299,0)</f>
        <v>0</v>
      </c>
      <c r="BJ299" s="19" t="s">
        <v>80</v>
      </c>
      <c r="BK299" s="187">
        <f>ROUND(I299*H299,2)</f>
        <v>0</v>
      </c>
      <c r="BL299" s="19" t="s">
        <v>149</v>
      </c>
      <c r="BM299" s="186" t="s">
        <v>372</v>
      </c>
    </row>
    <row r="300" spans="1:47" s="2" customFormat="1" ht="11.25">
      <c r="A300" s="36"/>
      <c r="B300" s="37"/>
      <c r="C300" s="38"/>
      <c r="D300" s="188" t="s">
        <v>151</v>
      </c>
      <c r="E300" s="38"/>
      <c r="F300" s="189" t="s">
        <v>373</v>
      </c>
      <c r="G300" s="38"/>
      <c r="H300" s="38"/>
      <c r="I300" s="190"/>
      <c r="J300" s="38"/>
      <c r="K300" s="38"/>
      <c r="L300" s="41"/>
      <c r="M300" s="191"/>
      <c r="N300" s="192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151</v>
      </c>
      <c r="AU300" s="19" t="s">
        <v>82</v>
      </c>
    </row>
    <row r="301" spans="2:51" s="14" customFormat="1" ht="11.25">
      <c r="B301" s="203"/>
      <c r="C301" s="204"/>
      <c r="D301" s="188" t="s">
        <v>153</v>
      </c>
      <c r="E301" s="205" t="s">
        <v>19</v>
      </c>
      <c r="F301" s="206" t="s">
        <v>374</v>
      </c>
      <c r="G301" s="204"/>
      <c r="H301" s="207">
        <v>68.077</v>
      </c>
      <c r="I301" s="208"/>
      <c r="J301" s="204"/>
      <c r="K301" s="204"/>
      <c r="L301" s="209"/>
      <c r="M301" s="210"/>
      <c r="N301" s="211"/>
      <c r="O301" s="211"/>
      <c r="P301" s="211"/>
      <c r="Q301" s="211"/>
      <c r="R301" s="211"/>
      <c r="S301" s="211"/>
      <c r="T301" s="212"/>
      <c r="AT301" s="213" t="s">
        <v>153</v>
      </c>
      <c r="AU301" s="213" t="s">
        <v>82</v>
      </c>
      <c r="AV301" s="14" t="s">
        <v>82</v>
      </c>
      <c r="AW301" s="14" t="s">
        <v>33</v>
      </c>
      <c r="AX301" s="14" t="s">
        <v>80</v>
      </c>
      <c r="AY301" s="213" t="s">
        <v>142</v>
      </c>
    </row>
    <row r="302" spans="2:51" s="14" customFormat="1" ht="11.25">
      <c r="B302" s="203"/>
      <c r="C302" s="204"/>
      <c r="D302" s="188" t="s">
        <v>153</v>
      </c>
      <c r="E302" s="204"/>
      <c r="F302" s="206" t="s">
        <v>375</v>
      </c>
      <c r="G302" s="204"/>
      <c r="H302" s="207">
        <v>1974.233</v>
      </c>
      <c r="I302" s="208"/>
      <c r="J302" s="204"/>
      <c r="K302" s="204"/>
      <c r="L302" s="209"/>
      <c r="M302" s="210"/>
      <c r="N302" s="211"/>
      <c r="O302" s="211"/>
      <c r="P302" s="211"/>
      <c r="Q302" s="211"/>
      <c r="R302" s="211"/>
      <c r="S302" s="211"/>
      <c r="T302" s="212"/>
      <c r="AT302" s="213" t="s">
        <v>153</v>
      </c>
      <c r="AU302" s="213" t="s">
        <v>82</v>
      </c>
      <c r="AV302" s="14" t="s">
        <v>82</v>
      </c>
      <c r="AW302" s="14" t="s">
        <v>4</v>
      </c>
      <c r="AX302" s="14" t="s">
        <v>80</v>
      </c>
      <c r="AY302" s="213" t="s">
        <v>142</v>
      </c>
    </row>
    <row r="303" spans="1:65" s="2" customFormat="1" ht="14.45" customHeight="1">
      <c r="A303" s="36"/>
      <c r="B303" s="37"/>
      <c r="C303" s="175" t="s">
        <v>376</v>
      </c>
      <c r="D303" s="175" t="s">
        <v>144</v>
      </c>
      <c r="E303" s="176" t="s">
        <v>377</v>
      </c>
      <c r="F303" s="177" t="s">
        <v>378</v>
      </c>
      <c r="G303" s="178" t="s">
        <v>258</v>
      </c>
      <c r="H303" s="179">
        <v>764.072</v>
      </c>
      <c r="I303" s="180"/>
      <c r="J303" s="181">
        <f>ROUND(I303*H303,2)</f>
        <v>0</v>
      </c>
      <c r="K303" s="177" t="s">
        <v>148</v>
      </c>
      <c r="L303" s="41"/>
      <c r="M303" s="182" t="s">
        <v>19</v>
      </c>
      <c r="N303" s="183" t="s">
        <v>43</v>
      </c>
      <c r="O303" s="66"/>
      <c r="P303" s="184">
        <f>O303*H303</f>
        <v>0</v>
      </c>
      <c r="Q303" s="184">
        <v>0</v>
      </c>
      <c r="R303" s="184">
        <f>Q303*H303</f>
        <v>0</v>
      </c>
      <c r="S303" s="184">
        <v>0</v>
      </c>
      <c r="T303" s="185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6" t="s">
        <v>149</v>
      </c>
      <c r="AT303" s="186" t="s">
        <v>144</v>
      </c>
      <c r="AU303" s="186" t="s">
        <v>82</v>
      </c>
      <c r="AY303" s="19" t="s">
        <v>142</v>
      </c>
      <c r="BE303" s="187">
        <f>IF(N303="základní",J303,0)</f>
        <v>0</v>
      </c>
      <c r="BF303" s="187">
        <f>IF(N303="snížená",J303,0)</f>
        <v>0</v>
      </c>
      <c r="BG303" s="187">
        <f>IF(N303="zákl. přenesená",J303,0)</f>
        <v>0</v>
      </c>
      <c r="BH303" s="187">
        <f>IF(N303="sníž. přenesená",J303,0)</f>
        <v>0</v>
      </c>
      <c r="BI303" s="187">
        <f>IF(N303="nulová",J303,0)</f>
        <v>0</v>
      </c>
      <c r="BJ303" s="19" t="s">
        <v>80</v>
      </c>
      <c r="BK303" s="187">
        <f>ROUND(I303*H303,2)</f>
        <v>0</v>
      </c>
      <c r="BL303" s="19" t="s">
        <v>149</v>
      </c>
      <c r="BM303" s="186" t="s">
        <v>379</v>
      </c>
    </row>
    <row r="304" spans="1:47" s="2" customFormat="1" ht="11.25">
      <c r="A304" s="36"/>
      <c r="B304" s="37"/>
      <c r="C304" s="38"/>
      <c r="D304" s="188" t="s">
        <v>151</v>
      </c>
      <c r="E304" s="38"/>
      <c r="F304" s="189" t="s">
        <v>378</v>
      </c>
      <c r="G304" s="38"/>
      <c r="H304" s="38"/>
      <c r="I304" s="190"/>
      <c r="J304" s="38"/>
      <c r="K304" s="38"/>
      <c r="L304" s="41"/>
      <c r="M304" s="191"/>
      <c r="N304" s="192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151</v>
      </c>
      <c r="AU304" s="19" t="s">
        <v>82</v>
      </c>
    </row>
    <row r="305" spans="2:51" s="13" customFormat="1" ht="11.25">
      <c r="B305" s="193"/>
      <c r="C305" s="194"/>
      <c r="D305" s="188" t="s">
        <v>153</v>
      </c>
      <c r="E305" s="195" t="s">
        <v>19</v>
      </c>
      <c r="F305" s="196" t="s">
        <v>356</v>
      </c>
      <c r="G305" s="194"/>
      <c r="H305" s="195" t="s">
        <v>19</v>
      </c>
      <c r="I305" s="197"/>
      <c r="J305" s="194"/>
      <c r="K305" s="194"/>
      <c r="L305" s="198"/>
      <c r="M305" s="199"/>
      <c r="N305" s="200"/>
      <c r="O305" s="200"/>
      <c r="P305" s="200"/>
      <c r="Q305" s="200"/>
      <c r="R305" s="200"/>
      <c r="S305" s="200"/>
      <c r="T305" s="201"/>
      <c r="AT305" s="202" t="s">
        <v>153</v>
      </c>
      <c r="AU305" s="202" t="s">
        <v>82</v>
      </c>
      <c r="AV305" s="13" t="s">
        <v>80</v>
      </c>
      <c r="AW305" s="13" t="s">
        <v>33</v>
      </c>
      <c r="AX305" s="13" t="s">
        <v>72</v>
      </c>
      <c r="AY305" s="202" t="s">
        <v>142</v>
      </c>
    </row>
    <row r="306" spans="2:51" s="14" customFormat="1" ht="11.25">
      <c r="B306" s="203"/>
      <c r="C306" s="204"/>
      <c r="D306" s="188" t="s">
        <v>153</v>
      </c>
      <c r="E306" s="205" t="s">
        <v>19</v>
      </c>
      <c r="F306" s="206" t="s">
        <v>338</v>
      </c>
      <c r="G306" s="204"/>
      <c r="H306" s="207">
        <v>217.687</v>
      </c>
      <c r="I306" s="208"/>
      <c r="J306" s="204"/>
      <c r="K306" s="204"/>
      <c r="L306" s="209"/>
      <c r="M306" s="210"/>
      <c r="N306" s="211"/>
      <c r="O306" s="211"/>
      <c r="P306" s="211"/>
      <c r="Q306" s="211"/>
      <c r="R306" s="211"/>
      <c r="S306" s="211"/>
      <c r="T306" s="212"/>
      <c r="AT306" s="213" t="s">
        <v>153</v>
      </c>
      <c r="AU306" s="213" t="s">
        <v>82</v>
      </c>
      <c r="AV306" s="14" t="s">
        <v>82</v>
      </c>
      <c r="AW306" s="14" t="s">
        <v>33</v>
      </c>
      <c r="AX306" s="14" t="s">
        <v>72</v>
      </c>
      <c r="AY306" s="213" t="s">
        <v>142</v>
      </c>
    </row>
    <row r="307" spans="2:51" s="14" customFormat="1" ht="11.25">
      <c r="B307" s="203"/>
      <c r="C307" s="204"/>
      <c r="D307" s="188" t="s">
        <v>153</v>
      </c>
      <c r="E307" s="205" t="s">
        <v>19</v>
      </c>
      <c r="F307" s="206" t="s">
        <v>344</v>
      </c>
      <c r="G307" s="204"/>
      <c r="H307" s="207">
        <v>11.669</v>
      </c>
      <c r="I307" s="208"/>
      <c r="J307" s="204"/>
      <c r="K307" s="204"/>
      <c r="L307" s="209"/>
      <c r="M307" s="210"/>
      <c r="N307" s="211"/>
      <c r="O307" s="211"/>
      <c r="P307" s="211"/>
      <c r="Q307" s="211"/>
      <c r="R307" s="211"/>
      <c r="S307" s="211"/>
      <c r="T307" s="212"/>
      <c r="AT307" s="213" t="s">
        <v>153</v>
      </c>
      <c r="AU307" s="213" t="s">
        <v>82</v>
      </c>
      <c r="AV307" s="14" t="s">
        <v>82</v>
      </c>
      <c r="AW307" s="14" t="s">
        <v>33</v>
      </c>
      <c r="AX307" s="14" t="s">
        <v>72</v>
      </c>
      <c r="AY307" s="213" t="s">
        <v>142</v>
      </c>
    </row>
    <row r="308" spans="2:51" s="14" customFormat="1" ht="11.25">
      <c r="B308" s="203"/>
      <c r="C308" s="204"/>
      <c r="D308" s="188" t="s">
        <v>153</v>
      </c>
      <c r="E308" s="205" t="s">
        <v>19</v>
      </c>
      <c r="F308" s="206" t="s">
        <v>350</v>
      </c>
      <c r="G308" s="204"/>
      <c r="H308" s="207">
        <v>1057.404</v>
      </c>
      <c r="I308" s="208"/>
      <c r="J308" s="204"/>
      <c r="K308" s="204"/>
      <c r="L308" s="209"/>
      <c r="M308" s="210"/>
      <c r="N308" s="211"/>
      <c r="O308" s="211"/>
      <c r="P308" s="211"/>
      <c r="Q308" s="211"/>
      <c r="R308" s="211"/>
      <c r="S308" s="211"/>
      <c r="T308" s="212"/>
      <c r="AT308" s="213" t="s">
        <v>153</v>
      </c>
      <c r="AU308" s="213" t="s">
        <v>82</v>
      </c>
      <c r="AV308" s="14" t="s">
        <v>82</v>
      </c>
      <c r="AW308" s="14" t="s">
        <v>33</v>
      </c>
      <c r="AX308" s="14" t="s">
        <v>72</v>
      </c>
      <c r="AY308" s="213" t="s">
        <v>142</v>
      </c>
    </row>
    <row r="309" spans="2:51" s="13" customFormat="1" ht="11.25">
      <c r="B309" s="193"/>
      <c r="C309" s="194"/>
      <c r="D309" s="188" t="s">
        <v>153</v>
      </c>
      <c r="E309" s="195" t="s">
        <v>19</v>
      </c>
      <c r="F309" s="196" t="s">
        <v>380</v>
      </c>
      <c r="G309" s="194"/>
      <c r="H309" s="195" t="s">
        <v>19</v>
      </c>
      <c r="I309" s="197"/>
      <c r="J309" s="194"/>
      <c r="K309" s="194"/>
      <c r="L309" s="198"/>
      <c r="M309" s="199"/>
      <c r="N309" s="200"/>
      <c r="O309" s="200"/>
      <c r="P309" s="200"/>
      <c r="Q309" s="200"/>
      <c r="R309" s="200"/>
      <c r="S309" s="200"/>
      <c r="T309" s="201"/>
      <c r="AT309" s="202" t="s">
        <v>153</v>
      </c>
      <c r="AU309" s="202" t="s">
        <v>82</v>
      </c>
      <c r="AV309" s="13" t="s">
        <v>80</v>
      </c>
      <c r="AW309" s="13" t="s">
        <v>33</v>
      </c>
      <c r="AX309" s="13" t="s">
        <v>72</v>
      </c>
      <c r="AY309" s="202" t="s">
        <v>142</v>
      </c>
    </row>
    <row r="310" spans="2:51" s="14" customFormat="1" ht="11.25">
      <c r="B310" s="203"/>
      <c r="C310" s="204"/>
      <c r="D310" s="188" t="s">
        <v>153</v>
      </c>
      <c r="E310" s="205" t="s">
        <v>19</v>
      </c>
      <c r="F310" s="206" t="s">
        <v>381</v>
      </c>
      <c r="G310" s="204"/>
      <c r="H310" s="207">
        <v>-522.688</v>
      </c>
      <c r="I310" s="208"/>
      <c r="J310" s="204"/>
      <c r="K310" s="204"/>
      <c r="L310" s="209"/>
      <c r="M310" s="210"/>
      <c r="N310" s="211"/>
      <c r="O310" s="211"/>
      <c r="P310" s="211"/>
      <c r="Q310" s="211"/>
      <c r="R310" s="211"/>
      <c r="S310" s="211"/>
      <c r="T310" s="212"/>
      <c r="AT310" s="213" t="s">
        <v>153</v>
      </c>
      <c r="AU310" s="213" t="s">
        <v>82</v>
      </c>
      <c r="AV310" s="14" t="s">
        <v>82</v>
      </c>
      <c r="AW310" s="14" t="s">
        <v>33</v>
      </c>
      <c r="AX310" s="14" t="s">
        <v>72</v>
      </c>
      <c r="AY310" s="213" t="s">
        <v>142</v>
      </c>
    </row>
    <row r="311" spans="2:51" s="15" customFormat="1" ht="11.25">
      <c r="B311" s="214"/>
      <c r="C311" s="215"/>
      <c r="D311" s="188" t="s">
        <v>153</v>
      </c>
      <c r="E311" s="216" t="s">
        <v>19</v>
      </c>
      <c r="F311" s="217" t="s">
        <v>161</v>
      </c>
      <c r="G311" s="215"/>
      <c r="H311" s="218">
        <v>764.072</v>
      </c>
      <c r="I311" s="219"/>
      <c r="J311" s="215"/>
      <c r="K311" s="215"/>
      <c r="L311" s="220"/>
      <c r="M311" s="221"/>
      <c r="N311" s="222"/>
      <c r="O311" s="222"/>
      <c r="P311" s="222"/>
      <c r="Q311" s="222"/>
      <c r="R311" s="222"/>
      <c r="S311" s="222"/>
      <c r="T311" s="223"/>
      <c r="AT311" s="224" t="s">
        <v>153</v>
      </c>
      <c r="AU311" s="224" t="s">
        <v>82</v>
      </c>
      <c r="AV311" s="15" t="s">
        <v>149</v>
      </c>
      <c r="AW311" s="15" t="s">
        <v>33</v>
      </c>
      <c r="AX311" s="15" t="s">
        <v>80</v>
      </c>
      <c r="AY311" s="224" t="s">
        <v>142</v>
      </c>
    </row>
    <row r="312" spans="1:65" s="2" customFormat="1" ht="14.45" customHeight="1">
      <c r="A312" s="36"/>
      <c r="B312" s="37"/>
      <c r="C312" s="175" t="s">
        <v>382</v>
      </c>
      <c r="D312" s="175" t="s">
        <v>144</v>
      </c>
      <c r="E312" s="176" t="s">
        <v>383</v>
      </c>
      <c r="F312" s="177" t="s">
        <v>384</v>
      </c>
      <c r="G312" s="178" t="s">
        <v>258</v>
      </c>
      <c r="H312" s="179">
        <v>4.954</v>
      </c>
      <c r="I312" s="180"/>
      <c r="J312" s="181">
        <f>ROUND(I312*H312,2)</f>
        <v>0</v>
      </c>
      <c r="K312" s="177" t="s">
        <v>148</v>
      </c>
      <c r="L312" s="41"/>
      <c r="M312" s="182" t="s">
        <v>19</v>
      </c>
      <c r="N312" s="183" t="s">
        <v>43</v>
      </c>
      <c r="O312" s="66"/>
      <c r="P312" s="184">
        <f>O312*H312</f>
        <v>0</v>
      </c>
      <c r="Q312" s="184">
        <v>0</v>
      </c>
      <c r="R312" s="184">
        <f>Q312*H312</f>
        <v>0</v>
      </c>
      <c r="S312" s="184">
        <v>0</v>
      </c>
      <c r="T312" s="185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86" t="s">
        <v>149</v>
      </c>
      <c r="AT312" s="186" t="s">
        <v>144</v>
      </c>
      <c r="AU312" s="186" t="s">
        <v>82</v>
      </c>
      <c r="AY312" s="19" t="s">
        <v>142</v>
      </c>
      <c r="BE312" s="187">
        <f>IF(N312="základní",J312,0)</f>
        <v>0</v>
      </c>
      <c r="BF312" s="187">
        <f>IF(N312="snížená",J312,0)</f>
        <v>0</v>
      </c>
      <c r="BG312" s="187">
        <f>IF(N312="zákl. přenesená",J312,0)</f>
        <v>0</v>
      </c>
      <c r="BH312" s="187">
        <f>IF(N312="sníž. přenesená",J312,0)</f>
        <v>0</v>
      </c>
      <c r="BI312" s="187">
        <f>IF(N312="nulová",J312,0)</f>
        <v>0</v>
      </c>
      <c r="BJ312" s="19" t="s">
        <v>80</v>
      </c>
      <c r="BK312" s="187">
        <f>ROUND(I312*H312,2)</f>
        <v>0</v>
      </c>
      <c r="BL312" s="19" t="s">
        <v>149</v>
      </c>
      <c r="BM312" s="186" t="s">
        <v>385</v>
      </c>
    </row>
    <row r="313" spans="1:47" s="2" customFormat="1" ht="19.5">
      <c r="A313" s="36"/>
      <c r="B313" s="37"/>
      <c r="C313" s="38"/>
      <c r="D313" s="188" t="s">
        <v>151</v>
      </c>
      <c r="E313" s="38"/>
      <c r="F313" s="189" t="s">
        <v>386</v>
      </c>
      <c r="G313" s="38"/>
      <c r="H313" s="38"/>
      <c r="I313" s="190"/>
      <c r="J313" s="38"/>
      <c r="K313" s="38"/>
      <c r="L313" s="41"/>
      <c r="M313" s="191"/>
      <c r="N313" s="192"/>
      <c r="O313" s="66"/>
      <c r="P313" s="66"/>
      <c r="Q313" s="66"/>
      <c r="R313" s="66"/>
      <c r="S313" s="66"/>
      <c r="T313" s="67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9" t="s">
        <v>151</v>
      </c>
      <c r="AU313" s="19" t="s">
        <v>82</v>
      </c>
    </row>
    <row r="314" spans="2:51" s="13" customFormat="1" ht="11.25">
      <c r="B314" s="193"/>
      <c r="C314" s="194"/>
      <c r="D314" s="188" t="s">
        <v>153</v>
      </c>
      <c r="E314" s="195" t="s">
        <v>19</v>
      </c>
      <c r="F314" s="196" t="s">
        <v>364</v>
      </c>
      <c r="G314" s="194"/>
      <c r="H314" s="195" t="s">
        <v>19</v>
      </c>
      <c r="I314" s="197"/>
      <c r="J314" s="194"/>
      <c r="K314" s="194"/>
      <c r="L314" s="198"/>
      <c r="M314" s="199"/>
      <c r="N314" s="200"/>
      <c r="O314" s="200"/>
      <c r="P314" s="200"/>
      <c r="Q314" s="200"/>
      <c r="R314" s="200"/>
      <c r="S314" s="200"/>
      <c r="T314" s="201"/>
      <c r="AT314" s="202" t="s">
        <v>153</v>
      </c>
      <c r="AU314" s="202" t="s">
        <v>82</v>
      </c>
      <c r="AV314" s="13" t="s">
        <v>80</v>
      </c>
      <c r="AW314" s="13" t="s">
        <v>33</v>
      </c>
      <c r="AX314" s="13" t="s">
        <v>72</v>
      </c>
      <c r="AY314" s="202" t="s">
        <v>142</v>
      </c>
    </row>
    <row r="315" spans="2:51" s="14" customFormat="1" ht="11.25">
      <c r="B315" s="203"/>
      <c r="C315" s="204"/>
      <c r="D315" s="188" t="s">
        <v>153</v>
      </c>
      <c r="E315" s="205" t="s">
        <v>19</v>
      </c>
      <c r="F315" s="206" t="s">
        <v>365</v>
      </c>
      <c r="G315" s="204"/>
      <c r="H315" s="207">
        <v>4.954</v>
      </c>
      <c r="I315" s="208"/>
      <c r="J315" s="204"/>
      <c r="K315" s="204"/>
      <c r="L315" s="209"/>
      <c r="M315" s="210"/>
      <c r="N315" s="211"/>
      <c r="O315" s="211"/>
      <c r="P315" s="211"/>
      <c r="Q315" s="211"/>
      <c r="R315" s="211"/>
      <c r="S315" s="211"/>
      <c r="T315" s="212"/>
      <c r="AT315" s="213" t="s">
        <v>153</v>
      </c>
      <c r="AU315" s="213" t="s">
        <v>82</v>
      </c>
      <c r="AV315" s="14" t="s">
        <v>82</v>
      </c>
      <c r="AW315" s="14" t="s">
        <v>33</v>
      </c>
      <c r="AX315" s="14" t="s">
        <v>80</v>
      </c>
      <c r="AY315" s="213" t="s">
        <v>142</v>
      </c>
    </row>
    <row r="316" spans="1:65" s="2" customFormat="1" ht="14.45" customHeight="1">
      <c r="A316" s="36"/>
      <c r="B316" s="37"/>
      <c r="C316" s="175" t="s">
        <v>387</v>
      </c>
      <c r="D316" s="175" t="s">
        <v>144</v>
      </c>
      <c r="E316" s="176" t="s">
        <v>388</v>
      </c>
      <c r="F316" s="177" t="s">
        <v>389</v>
      </c>
      <c r="G316" s="178" t="s">
        <v>258</v>
      </c>
      <c r="H316" s="179">
        <v>0.29</v>
      </c>
      <c r="I316" s="180"/>
      <c r="J316" s="181">
        <f>ROUND(I316*H316,2)</f>
        <v>0</v>
      </c>
      <c r="K316" s="177" t="s">
        <v>148</v>
      </c>
      <c r="L316" s="41"/>
      <c r="M316" s="182" t="s">
        <v>19</v>
      </c>
      <c r="N316" s="183" t="s">
        <v>43</v>
      </c>
      <c r="O316" s="66"/>
      <c r="P316" s="184">
        <f>O316*H316</f>
        <v>0</v>
      </c>
      <c r="Q316" s="184">
        <v>0</v>
      </c>
      <c r="R316" s="184">
        <f>Q316*H316</f>
        <v>0</v>
      </c>
      <c r="S316" s="184">
        <v>0</v>
      </c>
      <c r="T316" s="185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6" t="s">
        <v>149</v>
      </c>
      <c r="AT316" s="186" t="s">
        <v>144</v>
      </c>
      <c r="AU316" s="186" t="s">
        <v>82</v>
      </c>
      <c r="AY316" s="19" t="s">
        <v>142</v>
      </c>
      <c r="BE316" s="187">
        <f>IF(N316="základní",J316,0)</f>
        <v>0</v>
      </c>
      <c r="BF316" s="187">
        <f>IF(N316="snížená",J316,0)</f>
        <v>0</v>
      </c>
      <c r="BG316" s="187">
        <f>IF(N316="zákl. přenesená",J316,0)</f>
        <v>0</v>
      </c>
      <c r="BH316" s="187">
        <f>IF(N316="sníž. přenesená",J316,0)</f>
        <v>0</v>
      </c>
      <c r="BI316" s="187">
        <f>IF(N316="nulová",J316,0)</f>
        <v>0</v>
      </c>
      <c r="BJ316" s="19" t="s">
        <v>80</v>
      </c>
      <c r="BK316" s="187">
        <f>ROUND(I316*H316,2)</f>
        <v>0</v>
      </c>
      <c r="BL316" s="19" t="s">
        <v>149</v>
      </c>
      <c r="BM316" s="186" t="s">
        <v>390</v>
      </c>
    </row>
    <row r="317" spans="1:47" s="2" customFormat="1" ht="11.25">
      <c r="A317" s="36"/>
      <c r="B317" s="37"/>
      <c r="C317" s="38"/>
      <c r="D317" s="188" t="s">
        <v>151</v>
      </c>
      <c r="E317" s="38"/>
      <c r="F317" s="189" t="s">
        <v>391</v>
      </c>
      <c r="G317" s="38"/>
      <c r="H317" s="38"/>
      <c r="I317" s="190"/>
      <c r="J317" s="38"/>
      <c r="K317" s="38"/>
      <c r="L317" s="41"/>
      <c r="M317" s="191"/>
      <c r="N317" s="192"/>
      <c r="O317" s="66"/>
      <c r="P317" s="66"/>
      <c r="Q317" s="66"/>
      <c r="R317" s="66"/>
      <c r="S317" s="66"/>
      <c r="T317" s="67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9" t="s">
        <v>151</v>
      </c>
      <c r="AU317" s="19" t="s">
        <v>82</v>
      </c>
    </row>
    <row r="318" spans="2:51" s="13" customFormat="1" ht="11.25">
      <c r="B318" s="193"/>
      <c r="C318" s="194"/>
      <c r="D318" s="188" t="s">
        <v>153</v>
      </c>
      <c r="E318" s="195" t="s">
        <v>19</v>
      </c>
      <c r="F318" s="196" t="s">
        <v>362</v>
      </c>
      <c r="G318" s="194"/>
      <c r="H318" s="195" t="s">
        <v>19</v>
      </c>
      <c r="I318" s="197"/>
      <c r="J318" s="194"/>
      <c r="K318" s="194"/>
      <c r="L318" s="198"/>
      <c r="M318" s="199"/>
      <c r="N318" s="200"/>
      <c r="O318" s="200"/>
      <c r="P318" s="200"/>
      <c r="Q318" s="200"/>
      <c r="R318" s="200"/>
      <c r="S318" s="200"/>
      <c r="T318" s="201"/>
      <c r="AT318" s="202" t="s">
        <v>153</v>
      </c>
      <c r="AU318" s="202" t="s">
        <v>82</v>
      </c>
      <c r="AV318" s="13" t="s">
        <v>80</v>
      </c>
      <c r="AW318" s="13" t="s">
        <v>33</v>
      </c>
      <c r="AX318" s="13" t="s">
        <v>72</v>
      </c>
      <c r="AY318" s="202" t="s">
        <v>142</v>
      </c>
    </row>
    <row r="319" spans="2:51" s="14" customFormat="1" ht="11.25">
      <c r="B319" s="203"/>
      <c r="C319" s="204"/>
      <c r="D319" s="188" t="s">
        <v>153</v>
      </c>
      <c r="E319" s="205" t="s">
        <v>19</v>
      </c>
      <c r="F319" s="206" t="s">
        <v>363</v>
      </c>
      <c r="G319" s="204"/>
      <c r="H319" s="207">
        <v>0.29</v>
      </c>
      <c r="I319" s="208"/>
      <c r="J319" s="204"/>
      <c r="K319" s="204"/>
      <c r="L319" s="209"/>
      <c r="M319" s="210"/>
      <c r="N319" s="211"/>
      <c r="O319" s="211"/>
      <c r="P319" s="211"/>
      <c r="Q319" s="211"/>
      <c r="R319" s="211"/>
      <c r="S319" s="211"/>
      <c r="T319" s="212"/>
      <c r="AT319" s="213" t="s">
        <v>153</v>
      </c>
      <c r="AU319" s="213" t="s">
        <v>82</v>
      </c>
      <c r="AV319" s="14" t="s">
        <v>82</v>
      </c>
      <c r="AW319" s="14" t="s">
        <v>33</v>
      </c>
      <c r="AX319" s="14" t="s">
        <v>80</v>
      </c>
      <c r="AY319" s="213" t="s">
        <v>142</v>
      </c>
    </row>
    <row r="320" spans="1:65" s="2" customFormat="1" ht="14.45" customHeight="1">
      <c r="A320" s="36"/>
      <c r="B320" s="37"/>
      <c r="C320" s="175" t="s">
        <v>392</v>
      </c>
      <c r="D320" s="175" t="s">
        <v>144</v>
      </c>
      <c r="E320" s="176" t="s">
        <v>393</v>
      </c>
      <c r="F320" s="177" t="s">
        <v>394</v>
      </c>
      <c r="G320" s="178" t="s">
        <v>258</v>
      </c>
      <c r="H320" s="179">
        <v>4.037</v>
      </c>
      <c r="I320" s="180"/>
      <c r="J320" s="181">
        <f>ROUND(I320*H320,2)</f>
        <v>0</v>
      </c>
      <c r="K320" s="177" t="s">
        <v>148</v>
      </c>
      <c r="L320" s="41"/>
      <c r="M320" s="182" t="s">
        <v>19</v>
      </c>
      <c r="N320" s="183" t="s">
        <v>43</v>
      </c>
      <c r="O320" s="66"/>
      <c r="P320" s="184">
        <f>O320*H320</f>
        <v>0</v>
      </c>
      <c r="Q320" s="184">
        <v>0</v>
      </c>
      <c r="R320" s="184">
        <f>Q320*H320</f>
        <v>0</v>
      </c>
      <c r="S320" s="184">
        <v>0</v>
      </c>
      <c r="T320" s="185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86" t="s">
        <v>149</v>
      </c>
      <c r="AT320" s="186" t="s">
        <v>144</v>
      </c>
      <c r="AU320" s="186" t="s">
        <v>82</v>
      </c>
      <c r="AY320" s="19" t="s">
        <v>142</v>
      </c>
      <c r="BE320" s="187">
        <f>IF(N320="základní",J320,0)</f>
        <v>0</v>
      </c>
      <c r="BF320" s="187">
        <f>IF(N320="snížená",J320,0)</f>
        <v>0</v>
      </c>
      <c r="BG320" s="187">
        <f>IF(N320="zákl. přenesená",J320,0)</f>
        <v>0</v>
      </c>
      <c r="BH320" s="187">
        <f>IF(N320="sníž. přenesená",J320,0)</f>
        <v>0</v>
      </c>
      <c r="BI320" s="187">
        <f>IF(N320="nulová",J320,0)</f>
        <v>0</v>
      </c>
      <c r="BJ320" s="19" t="s">
        <v>80</v>
      </c>
      <c r="BK320" s="187">
        <f>ROUND(I320*H320,2)</f>
        <v>0</v>
      </c>
      <c r="BL320" s="19" t="s">
        <v>149</v>
      </c>
      <c r="BM320" s="186" t="s">
        <v>395</v>
      </c>
    </row>
    <row r="321" spans="1:47" s="2" customFormat="1" ht="19.5">
      <c r="A321" s="36"/>
      <c r="B321" s="37"/>
      <c r="C321" s="38"/>
      <c r="D321" s="188" t="s">
        <v>151</v>
      </c>
      <c r="E321" s="38"/>
      <c r="F321" s="189" t="s">
        <v>396</v>
      </c>
      <c r="G321" s="38"/>
      <c r="H321" s="38"/>
      <c r="I321" s="190"/>
      <c r="J321" s="38"/>
      <c r="K321" s="38"/>
      <c r="L321" s="41"/>
      <c r="M321" s="191"/>
      <c r="N321" s="192"/>
      <c r="O321" s="66"/>
      <c r="P321" s="66"/>
      <c r="Q321" s="66"/>
      <c r="R321" s="66"/>
      <c r="S321" s="66"/>
      <c r="T321" s="67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9" t="s">
        <v>151</v>
      </c>
      <c r="AU321" s="19" t="s">
        <v>82</v>
      </c>
    </row>
    <row r="322" spans="1:65" s="2" customFormat="1" ht="14.45" customHeight="1">
      <c r="A322" s="36"/>
      <c r="B322" s="37"/>
      <c r="C322" s="175" t="s">
        <v>397</v>
      </c>
      <c r="D322" s="175" t="s">
        <v>144</v>
      </c>
      <c r="E322" s="176" t="s">
        <v>398</v>
      </c>
      <c r="F322" s="177" t="s">
        <v>399</v>
      </c>
      <c r="G322" s="178" t="s">
        <v>258</v>
      </c>
      <c r="H322" s="179">
        <v>58.796</v>
      </c>
      <c r="I322" s="180"/>
      <c r="J322" s="181">
        <f>ROUND(I322*H322,2)</f>
        <v>0</v>
      </c>
      <c r="K322" s="177" t="s">
        <v>19</v>
      </c>
      <c r="L322" s="41"/>
      <c r="M322" s="182" t="s">
        <v>19</v>
      </c>
      <c r="N322" s="183" t="s">
        <v>43</v>
      </c>
      <c r="O322" s="66"/>
      <c r="P322" s="184">
        <f>O322*H322</f>
        <v>0</v>
      </c>
      <c r="Q322" s="184">
        <v>0</v>
      </c>
      <c r="R322" s="184">
        <f>Q322*H322</f>
        <v>0</v>
      </c>
      <c r="S322" s="184">
        <v>0</v>
      </c>
      <c r="T322" s="185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186" t="s">
        <v>149</v>
      </c>
      <c r="AT322" s="186" t="s">
        <v>144</v>
      </c>
      <c r="AU322" s="186" t="s">
        <v>82</v>
      </c>
      <c r="AY322" s="19" t="s">
        <v>142</v>
      </c>
      <c r="BE322" s="187">
        <f>IF(N322="základní",J322,0)</f>
        <v>0</v>
      </c>
      <c r="BF322" s="187">
        <f>IF(N322="snížená",J322,0)</f>
        <v>0</v>
      </c>
      <c r="BG322" s="187">
        <f>IF(N322="zákl. přenesená",J322,0)</f>
        <v>0</v>
      </c>
      <c r="BH322" s="187">
        <f>IF(N322="sníž. přenesená",J322,0)</f>
        <v>0</v>
      </c>
      <c r="BI322" s="187">
        <f>IF(N322="nulová",J322,0)</f>
        <v>0</v>
      </c>
      <c r="BJ322" s="19" t="s">
        <v>80</v>
      </c>
      <c r="BK322" s="187">
        <f>ROUND(I322*H322,2)</f>
        <v>0</v>
      </c>
      <c r="BL322" s="19" t="s">
        <v>149</v>
      </c>
      <c r="BM322" s="186" t="s">
        <v>400</v>
      </c>
    </row>
    <row r="323" spans="1:47" s="2" customFormat="1" ht="11.25">
      <c r="A323" s="36"/>
      <c r="B323" s="37"/>
      <c r="C323" s="38"/>
      <c r="D323" s="188" t="s">
        <v>151</v>
      </c>
      <c r="E323" s="38"/>
      <c r="F323" s="189" t="s">
        <v>399</v>
      </c>
      <c r="G323" s="38"/>
      <c r="H323" s="38"/>
      <c r="I323" s="190"/>
      <c r="J323" s="38"/>
      <c r="K323" s="38"/>
      <c r="L323" s="41"/>
      <c r="M323" s="191"/>
      <c r="N323" s="192"/>
      <c r="O323" s="66"/>
      <c r="P323" s="66"/>
      <c r="Q323" s="66"/>
      <c r="R323" s="66"/>
      <c r="S323" s="66"/>
      <c r="T323" s="67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T323" s="19" t="s">
        <v>151</v>
      </c>
      <c r="AU323" s="19" t="s">
        <v>82</v>
      </c>
    </row>
    <row r="324" spans="2:51" s="14" customFormat="1" ht="11.25">
      <c r="B324" s="203"/>
      <c r="C324" s="204"/>
      <c r="D324" s="188" t="s">
        <v>153</v>
      </c>
      <c r="E324" s="205" t="s">
        <v>19</v>
      </c>
      <c r="F324" s="206" t="s">
        <v>401</v>
      </c>
      <c r="G324" s="204"/>
      <c r="H324" s="207">
        <v>58.796</v>
      </c>
      <c r="I324" s="208"/>
      <c r="J324" s="204"/>
      <c r="K324" s="204"/>
      <c r="L324" s="209"/>
      <c r="M324" s="210"/>
      <c r="N324" s="211"/>
      <c r="O324" s="211"/>
      <c r="P324" s="211"/>
      <c r="Q324" s="211"/>
      <c r="R324" s="211"/>
      <c r="S324" s="211"/>
      <c r="T324" s="212"/>
      <c r="AT324" s="213" t="s">
        <v>153</v>
      </c>
      <c r="AU324" s="213" t="s">
        <v>82</v>
      </c>
      <c r="AV324" s="14" t="s">
        <v>82</v>
      </c>
      <c r="AW324" s="14" t="s">
        <v>33</v>
      </c>
      <c r="AX324" s="14" t="s">
        <v>80</v>
      </c>
      <c r="AY324" s="213" t="s">
        <v>142</v>
      </c>
    </row>
    <row r="325" spans="2:63" s="12" customFormat="1" ht="25.9" customHeight="1">
      <c r="B325" s="159"/>
      <c r="C325" s="160"/>
      <c r="D325" s="161" t="s">
        <v>71</v>
      </c>
      <c r="E325" s="162" t="s">
        <v>402</v>
      </c>
      <c r="F325" s="162" t="s">
        <v>403</v>
      </c>
      <c r="G325" s="160"/>
      <c r="H325" s="160"/>
      <c r="I325" s="163"/>
      <c r="J325" s="164">
        <f>BK325</f>
        <v>0</v>
      </c>
      <c r="K325" s="160"/>
      <c r="L325" s="165"/>
      <c r="M325" s="166"/>
      <c r="N325" s="167"/>
      <c r="O325" s="167"/>
      <c r="P325" s="168">
        <f>P326+P336</f>
        <v>0</v>
      </c>
      <c r="Q325" s="167"/>
      <c r="R325" s="168">
        <f>R326+R336</f>
        <v>0</v>
      </c>
      <c r="S325" s="167"/>
      <c r="T325" s="169">
        <f>T326+T336</f>
        <v>4.036908</v>
      </c>
      <c r="AR325" s="170" t="s">
        <v>82</v>
      </c>
      <c r="AT325" s="171" t="s">
        <v>71</v>
      </c>
      <c r="AU325" s="171" t="s">
        <v>72</v>
      </c>
      <c r="AY325" s="170" t="s">
        <v>142</v>
      </c>
      <c r="BK325" s="172">
        <f>BK326+BK336</f>
        <v>0</v>
      </c>
    </row>
    <row r="326" spans="2:63" s="12" customFormat="1" ht="22.9" customHeight="1">
      <c r="B326" s="159"/>
      <c r="C326" s="160"/>
      <c r="D326" s="161" t="s">
        <v>71</v>
      </c>
      <c r="E326" s="173" t="s">
        <v>404</v>
      </c>
      <c r="F326" s="173" t="s">
        <v>405</v>
      </c>
      <c r="G326" s="160"/>
      <c r="H326" s="160"/>
      <c r="I326" s="163"/>
      <c r="J326" s="174">
        <f>BK326</f>
        <v>0</v>
      </c>
      <c r="K326" s="160"/>
      <c r="L326" s="165"/>
      <c r="M326" s="166"/>
      <c r="N326" s="167"/>
      <c r="O326" s="167"/>
      <c r="P326" s="168">
        <f>SUM(P327:P335)</f>
        <v>0</v>
      </c>
      <c r="Q326" s="167"/>
      <c r="R326" s="168">
        <f>SUM(R327:R335)</f>
        <v>0</v>
      </c>
      <c r="S326" s="167"/>
      <c r="T326" s="169">
        <f>SUM(T327:T335)</f>
        <v>3.056908</v>
      </c>
      <c r="AR326" s="170" t="s">
        <v>82</v>
      </c>
      <c r="AT326" s="171" t="s">
        <v>71</v>
      </c>
      <c r="AU326" s="171" t="s">
        <v>80</v>
      </c>
      <c r="AY326" s="170" t="s">
        <v>142</v>
      </c>
      <c r="BK326" s="172">
        <f>SUM(BK327:BK335)</f>
        <v>0</v>
      </c>
    </row>
    <row r="327" spans="1:65" s="2" customFormat="1" ht="14.45" customHeight="1">
      <c r="A327" s="36"/>
      <c r="B327" s="37"/>
      <c r="C327" s="175" t="s">
        <v>406</v>
      </c>
      <c r="D327" s="175" t="s">
        <v>144</v>
      </c>
      <c r="E327" s="176" t="s">
        <v>407</v>
      </c>
      <c r="F327" s="177" t="s">
        <v>408</v>
      </c>
      <c r="G327" s="178" t="s">
        <v>204</v>
      </c>
      <c r="H327" s="179">
        <v>764.227</v>
      </c>
      <c r="I327" s="180"/>
      <c r="J327" s="181">
        <f>ROUND(I327*H327,2)</f>
        <v>0</v>
      </c>
      <c r="K327" s="177" t="s">
        <v>148</v>
      </c>
      <c r="L327" s="41"/>
      <c r="M327" s="182" t="s">
        <v>19</v>
      </c>
      <c r="N327" s="183" t="s">
        <v>43</v>
      </c>
      <c r="O327" s="66"/>
      <c r="P327" s="184">
        <f>O327*H327</f>
        <v>0</v>
      </c>
      <c r="Q327" s="184">
        <v>0</v>
      </c>
      <c r="R327" s="184">
        <f>Q327*H327</f>
        <v>0</v>
      </c>
      <c r="S327" s="184">
        <v>0.004</v>
      </c>
      <c r="T327" s="185">
        <f>S327*H327</f>
        <v>3.056908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86" t="s">
        <v>333</v>
      </c>
      <c r="AT327" s="186" t="s">
        <v>144</v>
      </c>
      <c r="AU327" s="186" t="s">
        <v>82</v>
      </c>
      <c r="AY327" s="19" t="s">
        <v>142</v>
      </c>
      <c r="BE327" s="187">
        <f>IF(N327="základní",J327,0)</f>
        <v>0</v>
      </c>
      <c r="BF327" s="187">
        <f>IF(N327="snížená",J327,0)</f>
        <v>0</v>
      </c>
      <c r="BG327" s="187">
        <f>IF(N327="zákl. přenesená",J327,0)</f>
        <v>0</v>
      </c>
      <c r="BH327" s="187">
        <f>IF(N327="sníž. přenesená",J327,0)</f>
        <v>0</v>
      </c>
      <c r="BI327" s="187">
        <f>IF(N327="nulová",J327,0)</f>
        <v>0</v>
      </c>
      <c r="BJ327" s="19" t="s">
        <v>80</v>
      </c>
      <c r="BK327" s="187">
        <f>ROUND(I327*H327,2)</f>
        <v>0</v>
      </c>
      <c r="BL327" s="19" t="s">
        <v>333</v>
      </c>
      <c r="BM327" s="186" t="s">
        <v>409</v>
      </c>
    </row>
    <row r="328" spans="1:47" s="2" customFormat="1" ht="11.25">
      <c r="A328" s="36"/>
      <c r="B328" s="37"/>
      <c r="C328" s="38"/>
      <c r="D328" s="188" t="s">
        <v>151</v>
      </c>
      <c r="E328" s="38"/>
      <c r="F328" s="189" t="s">
        <v>410</v>
      </c>
      <c r="G328" s="38"/>
      <c r="H328" s="38"/>
      <c r="I328" s="190"/>
      <c r="J328" s="38"/>
      <c r="K328" s="38"/>
      <c r="L328" s="41"/>
      <c r="M328" s="191"/>
      <c r="N328" s="192"/>
      <c r="O328" s="66"/>
      <c r="P328" s="66"/>
      <c r="Q328" s="66"/>
      <c r="R328" s="66"/>
      <c r="S328" s="66"/>
      <c r="T328" s="67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9" t="s">
        <v>151</v>
      </c>
      <c r="AU328" s="19" t="s">
        <v>82</v>
      </c>
    </row>
    <row r="329" spans="2:51" s="13" customFormat="1" ht="11.25">
      <c r="B329" s="193"/>
      <c r="C329" s="194"/>
      <c r="D329" s="188" t="s">
        <v>153</v>
      </c>
      <c r="E329" s="195" t="s">
        <v>19</v>
      </c>
      <c r="F329" s="196" t="s">
        <v>195</v>
      </c>
      <c r="G329" s="194"/>
      <c r="H329" s="195" t="s">
        <v>19</v>
      </c>
      <c r="I329" s="197"/>
      <c r="J329" s="194"/>
      <c r="K329" s="194"/>
      <c r="L329" s="198"/>
      <c r="M329" s="199"/>
      <c r="N329" s="200"/>
      <c r="O329" s="200"/>
      <c r="P329" s="200"/>
      <c r="Q329" s="200"/>
      <c r="R329" s="200"/>
      <c r="S329" s="200"/>
      <c r="T329" s="201"/>
      <c r="AT329" s="202" t="s">
        <v>153</v>
      </c>
      <c r="AU329" s="202" t="s">
        <v>82</v>
      </c>
      <c r="AV329" s="13" t="s">
        <v>80</v>
      </c>
      <c r="AW329" s="13" t="s">
        <v>33</v>
      </c>
      <c r="AX329" s="13" t="s">
        <v>72</v>
      </c>
      <c r="AY329" s="202" t="s">
        <v>142</v>
      </c>
    </row>
    <row r="330" spans="2:51" s="14" customFormat="1" ht="11.25">
      <c r="B330" s="203"/>
      <c r="C330" s="204"/>
      <c r="D330" s="188" t="s">
        <v>153</v>
      </c>
      <c r="E330" s="205" t="s">
        <v>19</v>
      </c>
      <c r="F330" s="206" t="s">
        <v>411</v>
      </c>
      <c r="G330" s="204"/>
      <c r="H330" s="207">
        <v>697.768</v>
      </c>
      <c r="I330" s="208"/>
      <c r="J330" s="204"/>
      <c r="K330" s="204"/>
      <c r="L330" s="209"/>
      <c r="M330" s="210"/>
      <c r="N330" s="211"/>
      <c r="O330" s="211"/>
      <c r="P330" s="211"/>
      <c r="Q330" s="211"/>
      <c r="R330" s="211"/>
      <c r="S330" s="211"/>
      <c r="T330" s="212"/>
      <c r="AT330" s="213" t="s">
        <v>153</v>
      </c>
      <c r="AU330" s="213" t="s">
        <v>82</v>
      </c>
      <c r="AV330" s="14" t="s">
        <v>82</v>
      </c>
      <c r="AW330" s="14" t="s">
        <v>33</v>
      </c>
      <c r="AX330" s="14" t="s">
        <v>72</v>
      </c>
      <c r="AY330" s="213" t="s">
        <v>142</v>
      </c>
    </row>
    <row r="331" spans="2:51" s="13" customFormat="1" ht="11.25">
      <c r="B331" s="193"/>
      <c r="C331" s="194"/>
      <c r="D331" s="188" t="s">
        <v>153</v>
      </c>
      <c r="E331" s="195" t="s">
        <v>19</v>
      </c>
      <c r="F331" s="196" t="s">
        <v>412</v>
      </c>
      <c r="G331" s="194"/>
      <c r="H331" s="195" t="s">
        <v>19</v>
      </c>
      <c r="I331" s="197"/>
      <c r="J331" s="194"/>
      <c r="K331" s="194"/>
      <c r="L331" s="198"/>
      <c r="M331" s="199"/>
      <c r="N331" s="200"/>
      <c r="O331" s="200"/>
      <c r="P331" s="200"/>
      <c r="Q331" s="200"/>
      <c r="R331" s="200"/>
      <c r="S331" s="200"/>
      <c r="T331" s="201"/>
      <c r="AT331" s="202" t="s">
        <v>153</v>
      </c>
      <c r="AU331" s="202" t="s">
        <v>82</v>
      </c>
      <c r="AV331" s="13" t="s">
        <v>80</v>
      </c>
      <c r="AW331" s="13" t="s">
        <v>33</v>
      </c>
      <c r="AX331" s="13" t="s">
        <v>72</v>
      </c>
      <c r="AY331" s="202" t="s">
        <v>142</v>
      </c>
    </row>
    <row r="332" spans="2:51" s="14" customFormat="1" ht="11.25">
      <c r="B332" s="203"/>
      <c r="C332" s="204"/>
      <c r="D332" s="188" t="s">
        <v>153</v>
      </c>
      <c r="E332" s="205" t="s">
        <v>19</v>
      </c>
      <c r="F332" s="206" t="s">
        <v>413</v>
      </c>
      <c r="G332" s="204"/>
      <c r="H332" s="207">
        <v>12.006</v>
      </c>
      <c r="I332" s="208"/>
      <c r="J332" s="204"/>
      <c r="K332" s="204"/>
      <c r="L332" s="209"/>
      <c r="M332" s="210"/>
      <c r="N332" s="211"/>
      <c r="O332" s="211"/>
      <c r="P332" s="211"/>
      <c r="Q332" s="211"/>
      <c r="R332" s="211"/>
      <c r="S332" s="211"/>
      <c r="T332" s="212"/>
      <c r="AT332" s="213" t="s">
        <v>153</v>
      </c>
      <c r="AU332" s="213" t="s">
        <v>82</v>
      </c>
      <c r="AV332" s="14" t="s">
        <v>82</v>
      </c>
      <c r="AW332" s="14" t="s">
        <v>33</v>
      </c>
      <c r="AX332" s="14" t="s">
        <v>72</v>
      </c>
      <c r="AY332" s="213" t="s">
        <v>142</v>
      </c>
    </row>
    <row r="333" spans="2:51" s="13" customFormat="1" ht="11.25">
      <c r="B333" s="193"/>
      <c r="C333" s="194"/>
      <c r="D333" s="188" t="s">
        <v>153</v>
      </c>
      <c r="E333" s="195" t="s">
        <v>19</v>
      </c>
      <c r="F333" s="196" t="s">
        <v>155</v>
      </c>
      <c r="G333" s="194"/>
      <c r="H333" s="195" t="s">
        <v>19</v>
      </c>
      <c r="I333" s="197"/>
      <c r="J333" s="194"/>
      <c r="K333" s="194"/>
      <c r="L333" s="198"/>
      <c r="M333" s="199"/>
      <c r="N333" s="200"/>
      <c r="O333" s="200"/>
      <c r="P333" s="200"/>
      <c r="Q333" s="200"/>
      <c r="R333" s="200"/>
      <c r="S333" s="200"/>
      <c r="T333" s="201"/>
      <c r="AT333" s="202" t="s">
        <v>153</v>
      </c>
      <c r="AU333" s="202" t="s">
        <v>82</v>
      </c>
      <c r="AV333" s="13" t="s">
        <v>80</v>
      </c>
      <c r="AW333" s="13" t="s">
        <v>33</v>
      </c>
      <c r="AX333" s="13" t="s">
        <v>72</v>
      </c>
      <c r="AY333" s="202" t="s">
        <v>142</v>
      </c>
    </row>
    <row r="334" spans="2:51" s="14" customFormat="1" ht="11.25">
      <c r="B334" s="203"/>
      <c r="C334" s="204"/>
      <c r="D334" s="188" t="s">
        <v>153</v>
      </c>
      <c r="E334" s="205" t="s">
        <v>19</v>
      </c>
      <c r="F334" s="206" t="s">
        <v>414</v>
      </c>
      <c r="G334" s="204"/>
      <c r="H334" s="207">
        <v>54.453</v>
      </c>
      <c r="I334" s="208"/>
      <c r="J334" s="204"/>
      <c r="K334" s="204"/>
      <c r="L334" s="209"/>
      <c r="M334" s="210"/>
      <c r="N334" s="211"/>
      <c r="O334" s="211"/>
      <c r="P334" s="211"/>
      <c r="Q334" s="211"/>
      <c r="R334" s="211"/>
      <c r="S334" s="211"/>
      <c r="T334" s="212"/>
      <c r="AT334" s="213" t="s">
        <v>153</v>
      </c>
      <c r="AU334" s="213" t="s">
        <v>82</v>
      </c>
      <c r="AV334" s="14" t="s">
        <v>82</v>
      </c>
      <c r="AW334" s="14" t="s">
        <v>33</v>
      </c>
      <c r="AX334" s="14" t="s">
        <v>72</v>
      </c>
      <c r="AY334" s="213" t="s">
        <v>142</v>
      </c>
    </row>
    <row r="335" spans="2:51" s="15" customFormat="1" ht="11.25">
      <c r="B335" s="214"/>
      <c r="C335" s="215"/>
      <c r="D335" s="188" t="s">
        <v>153</v>
      </c>
      <c r="E335" s="216" t="s">
        <v>19</v>
      </c>
      <c r="F335" s="217" t="s">
        <v>161</v>
      </c>
      <c r="G335" s="215"/>
      <c r="H335" s="218">
        <v>764.227</v>
      </c>
      <c r="I335" s="219"/>
      <c r="J335" s="215"/>
      <c r="K335" s="215"/>
      <c r="L335" s="220"/>
      <c r="M335" s="221"/>
      <c r="N335" s="222"/>
      <c r="O335" s="222"/>
      <c r="P335" s="222"/>
      <c r="Q335" s="222"/>
      <c r="R335" s="222"/>
      <c r="S335" s="222"/>
      <c r="T335" s="223"/>
      <c r="AT335" s="224" t="s">
        <v>153</v>
      </c>
      <c r="AU335" s="224" t="s">
        <v>82</v>
      </c>
      <c r="AV335" s="15" t="s">
        <v>149</v>
      </c>
      <c r="AW335" s="15" t="s">
        <v>33</v>
      </c>
      <c r="AX335" s="15" t="s">
        <v>80</v>
      </c>
      <c r="AY335" s="224" t="s">
        <v>142</v>
      </c>
    </row>
    <row r="336" spans="2:63" s="12" customFormat="1" ht="22.9" customHeight="1">
      <c r="B336" s="159"/>
      <c r="C336" s="160"/>
      <c r="D336" s="161" t="s">
        <v>71</v>
      </c>
      <c r="E336" s="173" t="s">
        <v>415</v>
      </c>
      <c r="F336" s="173" t="s">
        <v>416</v>
      </c>
      <c r="G336" s="160"/>
      <c r="H336" s="160"/>
      <c r="I336" s="163"/>
      <c r="J336" s="174">
        <f>BK336</f>
        <v>0</v>
      </c>
      <c r="K336" s="160"/>
      <c r="L336" s="165"/>
      <c r="M336" s="166"/>
      <c r="N336" s="167"/>
      <c r="O336" s="167"/>
      <c r="P336" s="168">
        <f>SUM(P337:P340)</f>
        <v>0</v>
      </c>
      <c r="Q336" s="167"/>
      <c r="R336" s="168">
        <f>SUM(R337:R340)</f>
        <v>0</v>
      </c>
      <c r="S336" s="167"/>
      <c r="T336" s="169">
        <f>SUM(T337:T340)</f>
        <v>0.98</v>
      </c>
      <c r="AR336" s="170" t="s">
        <v>82</v>
      </c>
      <c r="AT336" s="171" t="s">
        <v>71</v>
      </c>
      <c r="AU336" s="171" t="s">
        <v>80</v>
      </c>
      <c r="AY336" s="170" t="s">
        <v>142</v>
      </c>
      <c r="BK336" s="172">
        <f>SUM(BK337:BK340)</f>
        <v>0</v>
      </c>
    </row>
    <row r="337" spans="1:65" s="2" customFormat="1" ht="14.45" customHeight="1">
      <c r="A337" s="36"/>
      <c r="B337" s="37"/>
      <c r="C337" s="175" t="s">
        <v>417</v>
      </c>
      <c r="D337" s="175" t="s">
        <v>144</v>
      </c>
      <c r="E337" s="176" t="s">
        <v>418</v>
      </c>
      <c r="F337" s="177" t="s">
        <v>419</v>
      </c>
      <c r="G337" s="178" t="s">
        <v>204</v>
      </c>
      <c r="H337" s="179">
        <v>70</v>
      </c>
      <c r="I337" s="180"/>
      <c r="J337" s="181">
        <f>ROUND(I337*H337,2)</f>
        <v>0</v>
      </c>
      <c r="K337" s="177" t="s">
        <v>148</v>
      </c>
      <c r="L337" s="41"/>
      <c r="M337" s="182" t="s">
        <v>19</v>
      </c>
      <c r="N337" s="183" t="s">
        <v>43</v>
      </c>
      <c r="O337" s="66"/>
      <c r="P337" s="184">
        <f>O337*H337</f>
        <v>0</v>
      </c>
      <c r="Q337" s="184">
        <v>0</v>
      </c>
      <c r="R337" s="184">
        <f>Q337*H337</f>
        <v>0</v>
      </c>
      <c r="S337" s="184">
        <v>0.014</v>
      </c>
      <c r="T337" s="185">
        <f>S337*H337</f>
        <v>0.98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86" t="s">
        <v>333</v>
      </c>
      <c r="AT337" s="186" t="s">
        <v>144</v>
      </c>
      <c r="AU337" s="186" t="s">
        <v>82</v>
      </c>
      <c r="AY337" s="19" t="s">
        <v>142</v>
      </c>
      <c r="BE337" s="187">
        <f>IF(N337="základní",J337,0)</f>
        <v>0</v>
      </c>
      <c r="BF337" s="187">
        <f>IF(N337="snížená",J337,0)</f>
        <v>0</v>
      </c>
      <c r="BG337" s="187">
        <f>IF(N337="zákl. přenesená",J337,0)</f>
        <v>0</v>
      </c>
      <c r="BH337" s="187">
        <f>IF(N337="sníž. přenesená",J337,0)</f>
        <v>0</v>
      </c>
      <c r="BI337" s="187">
        <f>IF(N337="nulová",J337,0)</f>
        <v>0</v>
      </c>
      <c r="BJ337" s="19" t="s">
        <v>80</v>
      </c>
      <c r="BK337" s="187">
        <f>ROUND(I337*H337,2)</f>
        <v>0</v>
      </c>
      <c r="BL337" s="19" t="s">
        <v>333</v>
      </c>
      <c r="BM337" s="186" t="s">
        <v>420</v>
      </c>
    </row>
    <row r="338" spans="1:47" s="2" customFormat="1" ht="11.25">
      <c r="A338" s="36"/>
      <c r="B338" s="37"/>
      <c r="C338" s="38"/>
      <c r="D338" s="188" t="s">
        <v>151</v>
      </c>
      <c r="E338" s="38"/>
      <c r="F338" s="189" t="s">
        <v>421</v>
      </c>
      <c r="G338" s="38"/>
      <c r="H338" s="38"/>
      <c r="I338" s="190"/>
      <c r="J338" s="38"/>
      <c r="K338" s="38"/>
      <c r="L338" s="41"/>
      <c r="M338" s="191"/>
      <c r="N338" s="192"/>
      <c r="O338" s="66"/>
      <c r="P338" s="66"/>
      <c r="Q338" s="66"/>
      <c r="R338" s="66"/>
      <c r="S338" s="66"/>
      <c r="T338" s="67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T338" s="19" t="s">
        <v>151</v>
      </c>
      <c r="AU338" s="19" t="s">
        <v>82</v>
      </c>
    </row>
    <row r="339" spans="2:51" s="13" customFormat="1" ht="11.25">
      <c r="B339" s="193"/>
      <c r="C339" s="194"/>
      <c r="D339" s="188" t="s">
        <v>153</v>
      </c>
      <c r="E339" s="195" t="s">
        <v>19</v>
      </c>
      <c r="F339" s="196" t="s">
        <v>422</v>
      </c>
      <c r="G339" s="194"/>
      <c r="H339" s="195" t="s">
        <v>19</v>
      </c>
      <c r="I339" s="197"/>
      <c r="J339" s="194"/>
      <c r="K339" s="194"/>
      <c r="L339" s="198"/>
      <c r="M339" s="199"/>
      <c r="N339" s="200"/>
      <c r="O339" s="200"/>
      <c r="P339" s="200"/>
      <c r="Q339" s="200"/>
      <c r="R339" s="200"/>
      <c r="S339" s="200"/>
      <c r="T339" s="201"/>
      <c r="AT339" s="202" t="s">
        <v>153</v>
      </c>
      <c r="AU339" s="202" t="s">
        <v>82</v>
      </c>
      <c r="AV339" s="13" t="s">
        <v>80</v>
      </c>
      <c r="AW339" s="13" t="s">
        <v>33</v>
      </c>
      <c r="AX339" s="13" t="s">
        <v>72</v>
      </c>
      <c r="AY339" s="202" t="s">
        <v>142</v>
      </c>
    </row>
    <row r="340" spans="2:51" s="14" customFormat="1" ht="11.25">
      <c r="B340" s="203"/>
      <c r="C340" s="204"/>
      <c r="D340" s="188" t="s">
        <v>153</v>
      </c>
      <c r="E340" s="205" t="s">
        <v>19</v>
      </c>
      <c r="F340" s="206" t="s">
        <v>423</v>
      </c>
      <c r="G340" s="204"/>
      <c r="H340" s="207">
        <v>70</v>
      </c>
      <c r="I340" s="208"/>
      <c r="J340" s="204"/>
      <c r="K340" s="204"/>
      <c r="L340" s="209"/>
      <c r="M340" s="225"/>
      <c r="N340" s="226"/>
      <c r="O340" s="226"/>
      <c r="P340" s="226"/>
      <c r="Q340" s="226"/>
      <c r="R340" s="226"/>
      <c r="S340" s="226"/>
      <c r="T340" s="227"/>
      <c r="AT340" s="213" t="s">
        <v>153</v>
      </c>
      <c r="AU340" s="213" t="s">
        <v>82</v>
      </c>
      <c r="AV340" s="14" t="s">
        <v>82</v>
      </c>
      <c r="AW340" s="14" t="s">
        <v>33</v>
      </c>
      <c r="AX340" s="14" t="s">
        <v>80</v>
      </c>
      <c r="AY340" s="213" t="s">
        <v>142</v>
      </c>
    </row>
    <row r="341" spans="1:31" s="2" customFormat="1" ht="6.95" customHeight="1">
      <c r="A341" s="36"/>
      <c r="B341" s="49"/>
      <c r="C341" s="50"/>
      <c r="D341" s="50"/>
      <c r="E341" s="50"/>
      <c r="F341" s="50"/>
      <c r="G341" s="50"/>
      <c r="H341" s="50"/>
      <c r="I341" s="50"/>
      <c r="J341" s="50"/>
      <c r="K341" s="50"/>
      <c r="L341" s="41"/>
      <c r="M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</row>
  </sheetData>
  <sheetProtection algorithmName="SHA-512" hashValue="yDc3w+yQ1Cbyy4GSLZmnek518I16fjebDP27Vr2O5sL2oN5rMtToqmJZ19QpQIs2JUbl9KeS7sBUb3BvOd5bfg==" saltValue="o7Je1bCIn++0a5ykI2a9UbtBYdfXrwOLX88u8MPIb3T5VoevUaRZH1vF1yCE9OuaPJHnFJcajiK3PflZCI0Wwg==" spinCount="100000" sheet="1" objects="1" scenarios="1" formatColumns="0" formatRows="0" autoFilter="0"/>
  <autoFilter ref="C85:K34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19" t="s">
        <v>85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113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67" t="str">
        <f>'Rekapitulace stavby'!K6</f>
        <v>Demolice stavebních objektů bývalého JZD Mouřínov</v>
      </c>
      <c r="F7" s="368"/>
      <c r="G7" s="368"/>
      <c r="H7" s="368"/>
      <c r="L7" s="22"/>
    </row>
    <row r="8" spans="1:31" s="2" customFormat="1" ht="12" customHeight="1">
      <c r="A8" s="36"/>
      <c r="B8" s="41"/>
      <c r="C8" s="36"/>
      <c r="D8" s="107" t="s">
        <v>114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69" t="s">
        <v>424</v>
      </c>
      <c r="F9" s="370"/>
      <c r="G9" s="370"/>
      <c r="H9" s="37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27. 3. 2021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1" t="str">
        <f>'Rekapitulace stavby'!E14</f>
        <v>Vyplň údaj</v>
      </c>
      <c r="F18" s="372"/>
      <c r="G18" s="372"/>
      <c r="H18" s="372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3" t="s">
        <v>19</v>
      </c>
      <c r="F27" s="373"/>
      <c r="G27" s="373"/>
      <c r="H27" s="37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ROUND((SUM(BE85:BE179)),2)</f>
        <v>0</v>
      </c>
      <c r="G33" s="36"/>
      <c r="H33" s="36"/>
      <c r="I33" s="120">
        <v>0.21</v>
      </c>
      <c r="J33" s="119">
        <f>ROUND(((SUM(BE85:BE179))*I33),2)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ROUND((SUM(BF85:BF179)),2)</f>
        <v>0</v>
      </c>
      <c r="G34" s="36"/>
      <c r="H34" s="36"/>
      <c r="I34" s="120">
        <v>0.15</v>
      </c>
      <c r="J34" s="119">
        <f>ROUND(((SUM(BF85:BF179))*I34),2)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ROUND((SUM(BG85:BG179)),2)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ROUND((SUM(BH85:BH179)),2)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ROUND((SUM(BI85:BI179)),2)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4" t="str">
        <f>E7</f>
        <v>Demolice stavebních objektů bývalého JZD Mouřínov</v>
      </c>
      <c r="F48" s="375"/>
      <c r="G48" s="375"/>
      <c r="H48" s="37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114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1" t="str">
        <f>E9</f>
        <v>BO 02 - Zemědělský objekt, hala p.č. st.246/3</v>
      </c>
      <c r="F50" s="376"/>
      <c r="G50" s="376"/>
      <c r="H50" s="37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k.ú.Mouřínov, okres Vyškov</v>
      </c>
      <c r="G52" s="38"/>
      <c r="H52" s="38"/>
      <c r="I52" s="31" t="s">
        <v>23</v>
      </c>
      <c r="J52" s="61" t="str">
        <f>IF(J12="","",J12)</f>
        <v>27. 3. 2021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Obec Mouřínov</v>
      </c>
      <c r="G54" s="38"/>
      <c r="H54" s="38"/>
      <c r="I54" s="31" t="s">
        <v>31</v>
      </c>
      <c r="J54" s="34" t="str">
        <f>E21</f>
        <v>DEKONTA a.s. Dřetovice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117</v>
      </c>
      <c r="D57" s="133"/>
      <c r="E57" s="133"/>
      <c r="F57" s="133"/>
      <c r="G57" s="133"/>
      <c r="H57" s="133"/>
      <c r="I57" s="133"/>
      <c r="J57" s="134" t="s">
        <v>118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119</v>
      </c>
    </row>
    <row r="60" spans="2:12" s="9" customFormat="1" ht="24.95" customHeight="1">
      <c r="B60" s="136"/>
      <c r="C60" s="137"/>
      <c r="D60" s="138" t="s">
        <v>120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121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122</v>
      </c>
      <c r="E62" s="145"/>
      <c r="F62" s="145"/>
      <c r="G62" s="145"/>
      <c r="H62" s="145"/>
      <c r="I62" s="145"/>
      <c r="J62" s="146">
        <f>J97</f>
        <v>0</v>
      </c>
      <c r="K62" s="143"/>
      <c r="L62" s="147"/>
    </row>
    <row r="63" spans="2:12" s="10" customFormat="1" ht="19.9" customHeight="1">
      <c r="B63" s="142"/>
      <c r="C63" s="143"/>
      <c r="D63" s="144" t="s">
        <v>123</v>
      </c>
      <c r="E63" s="145"/>
      <c r="F63" s="145"/>
      <c r="G63" s="145"/>
      <c r="H63" s="145"/>
      <c r="I63" s="145"/>
      <c r="J63" s="146">
        <f>J130</f>
        <v>0</v>
      </c>
      <c r="K63" s="143"/>
      <c r="L63" s="147"/>
    </row>
    <row r="64" spans="2:12" s="9" customFormat="1" ht="24.95" customHeight="1">
      <c r="B64" s="136"/>
      <c r="C64" s="137"/>
      <c r="D64" s="138" t="s">
        <v>124</v>
      </c>
      <c r="E64" s="139"/>
      <c r="F64" s="139"/>
      <c r="G64" s="139"/>
      <c r="H64" s="139"/>
      <c r="I64" s="139"/>
      <c r="J64" s="140">
        <f>J174</f>
        <v>0</v>
      </c>
      <c r="K64" s="137"/>
      <c r="L64" s="141"/>
    </row>
    <row r="65" spans="2:12" s="10" customFormat="1" ht="19.9" customHeight="1">
      <c r="B65" s="142"/>
      <c r="C65" s="143"/>
      <c r="D65" s="144" t="s">
        <v>425</v>
      </c>
      <c r="E65" s="145"/>
      <c r="F65" s="145"/>
      <c r="G65" s="145"/>
      <c r="H65" s="145"/>
      <c r="I65" s="145"/>
      <c r="J65" s="146">
        <f>J175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127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74" t="str">
        <f>E7</f>
        <v>Demolice stavebních objektů bývalého JZD Mouřínov</v>
      </c>
      <c r="F75" s="375"/>
      <c r="G75" s="375"/>
      <c r="H75" s="375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114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31" t="str">
        <f>E9</f>
        <v>BO 02 - Zemědělský objekt, hala p.č. st.246/3</v>
      </c>
      <c r="F77" s="376"/>
      <c r="G77" s="376"/>
      <c r="H77" s="376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k.ú.Mouřínov, okres Vyškov</v>
      </c>
      <c r="G79" s="38"/>
      <c r="H79" s="38"/>
      <c r="I79" s="31" t="s">
        <v>23</v>
      </c>
      <c r="J79" s="61" t="str">
        <f>IF(J12="","",J12)</f>
        <v>27. 3. 2021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5.7" customHeight="1">
      <c r="A81" s="36"/>
      <c r="B81" s="37"/>
      <c r="C81" s="31" t="s">
        <v>25</v>
      </c>
      <c r="D81" s="38"/>
      <c r="E81" s="38"/>
      <c r="F81" s="29" t="str">
        <f>E15</f>
        <v>Obec Mouřínov</v>
      </c>
      <c r="G81" s="38"/>
      <c r="H81" s="38"/>
      <c r="I81" s="31" t="s">
        <v>31</v>
      </c>
      <c r="J81" s="34" t="str">
        <f>E21</f>
        <v>DEKONTA a.s. Dřetovice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29</v>
      </c>
      <c r="D82" s="38"/>
      <c r="E82" s="38"/>
      <c r="F82" s="29" t="str">
        <f>IF(E18="","",E18)</f>
        <v>Vyplň údaj</v>
      </c>
      <c r="G82" s="38"/>
      <c r="H82" s="38"/>
      <c r="I82" s="31" t="s">
        <v>34</v>
      </c>
      <c r="J82" s="34" t="str">
        <f>E24</f>
        <v xml:space="preserve"> 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128</v>
      </c>
      <c r="D84" s="151" t="s">
        <v>57</v>
      </c>
      <c r="E84" s="151" t="s">
        <v>53</v>
      </c>
      <c r="F84" s="151" t="s">
        <v>54</v>
      </c>
      <c r="G84" s="151" t="s">
        <v>129</v>
      </c>
      <c r="H84" s="151" t="s">
        <v>130</v>
      </c>
      <c r="I84" s="151" t="s">
        <v>131</v>
      </c>
      <c r="J84" s="151" t="s">
        <v>118</v>
      </c>
      <c r="K84" s="152" t="s">
        <v>132</v>
      </c>
      <c r="L84" s="153"/>
      <c r="M84" s="70" t="s">
        <v>19</v>
      </c>
      <c r="N84" s="71" t="s">
        <v>42</v>
      </c>
      <c r="O84" s="71" t="s">
        <v>133</v>
      </c>
      <c r="P84" s="71" t="s">
        <v>134</v>
      </c>
      <c r="Q84" s="71" t="s">
        <v>135</v>
      </c>
      <c r="R84" s="71" t="s">
        <v>136</v>
      </c>
      <c r="S84" s="71" t="s">
        <v>137</v>
      </c>
      <c r="T84" s="72" t="s">
        <v>138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139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P86+P174</f>
        <v>0</v>
      </c>
      <c r="Q85" s="74"/>
      <c r="R85" s="156">
        <f>R86+R174</f>
        <v>0</v>
      </c>
      <c r="S85" s="74"/>
      <c r="T85" s="157">
        <f>T86+T174</f>
        <v>797.51499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71</v>
      </c>
      <c r="AU85" s="19" t="s">
        <v>119</v>
      </c>
      <c r="BK85" s="158">
        <f>BK86+BK174</f>
        <v>0</v>
      </c>
    </row>
    <row r="86" spans="2:63" s="12" customFormat="1" ht="25.9" customHeight="1">
      <c r="B86" s="159"/>
      <c r="C86" s="160"/>
      <c r="D86" s="161" t="s">
        <v>71</v>
      </c>
      <c r="E86" s="162" t="s">
        <v>140</v>
      </c>
      <c r="F86" s="162" t="s">
        <v>141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P87+P97+P130</f>
        <v>0</v>
      </c>
      <c r="Q86" s="167"/>
      <c r="R86" s="168">
        <f>R87+R97+R130</f>
        <v>0</v>
      </c>
      <c r="S86" s="167"/>
      <c r="T86" s="169">
        <f>T87+T97+T130</f>
        <v>795.06499</v>
      </c>
      <c r="AR86" s="170" t="s">
        <v>80</v>
      </c>
      <c r="AT86" s="171" t="s">
        <v>71</v>
      </c>
      <c r="AU86" s="171" t="s">
        <v>72</v>
      </c>
      <c r="AY86" s="170" t="s">
        <v>142</v>
      </c>
      <c r="BK86" s="172">
        <f>BK87+BK97+BK130</f>
        <v>0</v>
      </c>
    </row>
    <row r="87" spans="2:63" s="12" customFormat="1" ht="22.9" customHeight="1">
      <c r="B87" s="159"/>
      <c r="C87" s="160"/>
      <c r="D87" s="161" t="s">
        <v>71</v>
      </c>
      <c r="E87" s="173" t="s">
        <v>80</v>
      </c>
      <c r="F87" s="173" t="s">
        <v>143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SUM(P88:P96)</f>
        <v>0</v>
      </c>
      <c r="Q87" s="167"/>
      <c r="R87" s="168">
        <f>SUM(R88:R96)</f>
        <v>0</v>
      </c>
      <c r="S87" s="167"/>
      <c r="T87" s="169">
        <f>SUM(T88:T96)</f>
        <v>0</v>
      </c>
      <c r="AR87" s="170" t="s">
        <v>80</v>
      </c>
      <c r="AT87" s="171" t="s">
        <v>71</v>
      </c>
      <c r="AU87" s="171" t="s">
        <v>80</v>
      </c>
      <c r="AY87" s="170" t="s">
        <v>142</v>
      </c>
      <c r="BK87" s="172">
        <f>SUM(BK88:BK96)</f>
        <v>0</v>
      </c>
    </row>
    <row r="88" spans="1:65" s="2" customFormat="1" ht="14.45" customHeight="1">
      <c r="A88" s="36"/>
      <c r="B88" s="37"/>
      <c r="C88" s="175" t="s">
        <v>80</v>
      </c>
      <c r="D88" s="175" t="s">
        <v>144</v>
      </c>
      <c r="E88" s="176" t="s">
        <v>171</v>
      </c>
      <c r="F88" s="177" t="s">
        <v>172</v>
      </c>
      <c r="G88" s="178" t="s">
        <v>147</v>
      </c>
      <c r="H88" s="179">
        <v>97.6</v>
      </c>
      <c r="I88" s="180"/>
      <c r="J88" s="181">
        <f>ROUND(I88*H88,2)</f>
        <v>0</v>
      </c>
      <c r="K88" s="177" t="s">
        <v>148</v>
      </c>
      <c r="L88" s="41"/>
      <c r="M88" s="182" t="s">
        <v>19</v>
      </c>
      <c r="N88" s="183" t="s">
        <v>43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149</v>
      </c>
      <c r="AT88" s="186" t="s">
        <v>144</v>
      </c>
      <c r="AU88" s="186" t="s">
        <v>82</v>
      </c>
      <c r="AY88" s="19" t="s">
        <v>142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80</v>
      </c>
      <c r="BK88" s="187">
        <f>ROUND(I88*H88,2)</f>
        <v>0</v>
      </c>
      <c r="BL88" s="19" t="s">
        <v>149</v>
      </c>
      <c r="BM88" s="186" t="s">
        <v>426</v>
      </c>
    </row>
    <row r="89" spans="1:47" s="2" customFormat="1" ht="19.5">
      <c r="A89" s="36"/>
      <c r="B89" s="37"/>
      <c r="C89" s="38"/>
      <c r="D89" s="188" t="s">
        <v>151</v>
      </c>
      <c r="E89" s="38"/>
      <c r="F89" s="189" t="s">
        <v>174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151</v>
      </c>
      <c r="AU89" s="19" t="s">
        <v>82</v>
      </c>
    </row>
    <row r="90" spans="2:51" s="13" customFormat="1" ht="11.25">
      <c r="B90" s="193"/>
      <c r="C90" s="194"/>
      <c r="D90" s="188" t="s">
        <v>153</v>
      </c>
      <c r="E90" s="195" t="s">
        <v>19</v>
      </c>
      <c r="F90" s="196" t="s">
        <v>427</v>
      </c>
      <c r="G90" s="194"/>
      <c r="H90" s="195" t="s">
        <v>19</v>
      </c>
      <c r="I90" s="197"/>
      <c r="J90" s="194"/>
      <c r="K90" s="194"/>
      <c r="L90" s="198"/>
      <c r="M90" s="199"/>
      <c r="N90" s="200"/>
      <c r="O90" s="200"/>
      <c r="P90" s="200"/>
      <c r="Q90" s="200"/>
      <c r="R90" s="200"/>
      <c r="S90" s="200"/>
      <c r="T90" s="201"/>
      <c r="AT90" s="202" t="s">
        <v>153</v>
      </c>
      <c r="AU90" s="202" t="s">
        <v>82</v>
      </c>
      <c r="AV90" s="13" t="s">
        <v>80</v>
      </c>
      <c r="AW90" s="13" t="s">
        <v>33</v>
      </c>
      <c r="AX90" s="13" t="s">
        <v>72</v>
      </c>
      <c r="AY90" s="202" t="s">
        <v>142</v>
      </c>
    </row>
    <row r="91" spans="2:51" s="13" customFormat="1" ht="11.25">
      <c r="B91" s="193"/>
      <c r="C91" s="194"/>
      <c r="D91" s="188" t="s">
        <v>153</v>
      </c>
      <c r="E91" s="195" t="s">
        <v>19</v>
      </c>
      <c r="F91" s="196" t="s">
        <v>176</v>
      </c>
      <c r="G91" s="194"/>
      <c r="H91" s="195" t="s">
        <v>19</v>
      </c>
      <c r="I91" s="197"/>
      <c r="J91" s="194"/>
      <c r="K91" s="194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153</v>
      </c>
      <c r="AU91" s="202" t="s">
        <v>82</v>
      </c>
      <c r="AV91" s="13" t="s">
        <v>80</v>
      </c>
      <c r="AW91" s="13" t="s">
        <v>33</v>
      </c>
      <c r="AX91" s="13" t="s">
        <v>72</v>
      </c>
      <c r="AY91" s="202" t="s">
        <v>142</v>
      </c>
    </row>
    <row r="92" spans="2:51" s="14" customFormat="1" ht="11.25">
      <c r="B92" s="203"/>
      <c r="C92" s="204"/>
      <c r="D92" s="188" t="s">
        <v>153</v>
      </c>
      <c r="E92" s="205" t="s">
        <v>19</v>
      </c>
      <c r="F92" s="206" t="s">
        <v>428</v>
      </c>
      <c r="G92" s="204"/>
      <c r="H92" s="207">
        <v>97.6</v>
      </c>
      <c r="I92" s="208"/>
      <c r="J92" s="204"/>
      <c r="K92" s="204"/>
      <c r="L92" s="209"/>
      <c r="M92" s="210"/>
      <c r="N92" s="211"/>
      <c r="O92" s="211"/>
      <c r="P92" s="211"/>
      <c r="Q92" s="211"/>
      <c r="R92" s="211"/>
      <c r="S92" s="211"/>
      <c r="T92" s="212"/>
      <c r="AT92" s="213" t="s">
        <v>153</v>
      </c>
      <c r="AU92" s="213" t="s">
        <v>82</v>
      </c>
      <c r="AV92" s="14" t="s">
        <v>82</v>
      </c>
      <c r="AW92" s="14" t="s">
        <v>33</v>
      </c>
      <c r="AX92" s="14" t="s">
        <v>80</v>
      </c>
      <c r="AY92" s="213" t="s">
        <v>142</v>
      </c>
    </row>
    <row r="93" spans="1:65" s="2" customFormat="1" ht="14.45" customHeight="1">
      <c r="A93" s="36"/>
      <c r="B93" s="37"/>
      <c r="C93" s="175" t="s">
        <v>82</v>
      </c>
      <c r="D93" s="175" t="s">
        <v>144</v>
      </c>
      <c r="E93" s="176" t="s">
        <v>182</v>
      </c>
      <c r="F93" s="177" t="s">
        <v>183</v>
      </c>
      <c r="G93" s="178" t="s">
        <v>147</v>
      </c>
      <c r="H93" s="179">
        <v>66.972</v>
      </c>
      <c r="I93" s="180"/>
      <c r="J93" s="181">
        <f>ROUND(I93*H93,2)</f>
        <v>0</v>
      </c>
      <c r="K93" s="177" t="s">
        <v>148</v>
      </c>
      <c r="L93" s="41"/>
      <c r="M93" s="182" t="s">
        <v>19</v>
      </c>
      <c r="N93" s="183" t="s">
        <v>43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149</v>
      </c>
      <c r="AT93" s="186" t="s">
        <v>144</v>
      </c>
      <c r="AU93" s="186" t="s">
        <v>82</v>
      </c>
      <c r="AY93" s="19" t="s">
        <v>142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80</v>
      </c>
      <c r="BK93" s="187">
        <f>ROUND(I93*H93,2)</f>
        <v>0</v>
      </c>
      <c r="BL93" s="19" t="s">
        <v>149</v>
      </c>
      <c r="BM93" s="186" t="s">
        <v>184</v>
      </c>
    </row>
    <row r="94" spans="1:47" s="2" customFormat="1" ht="19.5">
      <c r="A94" s="36"/>
      <c r="B94" s="37"/>
      <c r="C94" s="38"/>
      <c r="D94" s="188" t="s">
        <v>151</v>
      </c>
      <c r="E94" s="38"/>
      <c r="F94" s="189" t="s">
        <v>185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151</v>
      </c>
      <c r="AU94" s="19" t="s">
        <v>82</v>
      </c>
    </row>
    <row r="95" spans="2:51" s="13" customFormat="1" ht="11.25">
      <c r="B95" s="193"/>
      <c r="C95" s="194"/>
      <c r="D95" s="188" t="s">
        <v>153</v>
      </c>
      <c r="E95" s="195" t="s">
        <v>19</v>
      </c>
      <c r="F95" s="196" t="s">
        <v>429</v>
      </c>
      <c r="G95" s="194"/>
      <c r="H95" s="195" t="s">
        <v>19</v>
      </c>
      <c r="I95" s="197"/>
      <c r="J95" s="194"/>
      <c r="K95" s="194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153</v>
      </c>
      <c r="AU95" s="202" t="s">
        <v>82</v>
      </c>
      <c r="AV95" s="13" t="s">
        <v>80</v>
      </c>
      <c r="AW95" s="13" t="s">
        <v>33</v>
      </c>
      <c r="AX95" s="13" t="s">
        <v>72</v>
      </c>
      <c r="AY95" s="202" t="s">
        <v>142</v>
      </c>
    </row>
    <row r="96" spans="2:51" s="14" customFormat="1" ht="11.25">
      <c r="B96" s="203"/>
      <c r="C96" s="204"/>
      <c r="D96" s="188" t="s">
        <v>153</v>
      </c>
      <c r="E96" s="205" t="s">
        <v>19</v>
      </c>
      <c r="F96" s="206" t="s">
        <v>430</v>
      </c>
      <c r="G96" s="204"/>
      <c r="H96" s="207">
        <v>66.972</v>
      </c>
      <c r="I96" s="208"/>
      <c r="J96" s="204"/>
      <c r="K96" s="204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153</v>
      </c>
      <c r="AU96" s="213" t="s">
        <v>82</v>
      </c>
      <c r="AV96" s="14" t="s">
        <v>82</v>
      </c>
      <c r="AW96" s="14" t="s">
        <v>33</v>
      </c>
      <c r="AX96" s="14" t="s">
        <v>80</v>
      </c>
      <c r="AY96" s="213" t="s">
        <v>142</v>
      </c>
    </row>
    <row r="97" spans="2:63" s="12" customFormat="1" ht="22.9" customHeight="1">
      <c r="B97" s="159"/>
      <c r="C97" s="160"/>
      <c r="D97" s="161" t="s">
        <v>71</v>
      </c>
      <c r="E97" s="173" t="s">
        <v>199</v>
      </c>
      <c r="F97" s="173" t="s">
        <v>200</v>
      </c>
      <c r="G97" s="160"/>
      <c r="H97" s="160"/>
      <c r="I97" s="163"/>
      <c r="J97" s="174">
        <f>BK97</f>
        <v>0</v>
      </c>
      <c r="K97" s="160"/>
      <c r="L97" s="165"/>
      <c r="M97" s="166"/>
      <c r="N97" s="167"/>
      <c r="O97" s="167"/>
      <c r="P97" s="168">
        <f>SUM(P98:P129)</f>
        <v>0</v>
      </c>
      <c r="Q97" s="167"/>
      <c r="R97" s="168">
        <f>SUM(R98:R129)</f>
        <v>0</v>
      </c>
      <c r="S97" s="167"/>
      <c r="T97" s="169">
        <f>SUM(T98:T129)</f>
        <v>795.06499</v>
      </c>
      <c r="AR97" s="170" t="s">
        <v>80</v>
      </c>
      <c r="AT97" s="171" t="s">
        <v>71</v>
      </c>
      <c r="AU97" s="171" t="s">
        <v>80</v>
      </c>
      <c r="AY97" s="170" t="s">
        <v>142</v>
      </c>
      <c r="BK97" s="172">
        <f>SUM(BK98:BK129)</f>
        <v>0</v>
      </c>
    </row>
    <row r="98" spans="1:65" s="2" customFormat="1" ht="14.45" customHeight="1">
      <c r="A98" s="36"/>
      <c r="B98" s="37"/>
      <c r="C98" s="175" t="s">
        <v>170</v>
      </c>
      <c r="D98" s="175" t="s">
        <v>144</v>
      </c>
      <c r="E98" s="176" t="s">
        <v>256</v>
      </c>
      <c r="F98" s="177" t="s">
        <v>257</v>
      </c>
      <c r="G98" s="178" t="s">
        <v>258</v>
      </c>
      <c r="H98" s="179">
        <v>25.248</v>
      </c>
      <c r="I98" s="180"/>
      <c r="J98" s="181">
        <f>ROUND(I98*H98,2)</f>
        <v>0</v>
      </c>
      <c r="K98" s="177" t="s">
        <v>148</v>
      </c>
      <c r="L98" s="41"/>
      <c r="M98" s="182" t="s">
        <v>19</v>
      </c>
      <c r="N98" s="183" t="s">
        <v>43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1</v>
      </c>
      <c r="T98" s="185">
        <f>S98*H98</f>
        <v>25.248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149</v>
      </c>
      <c r="AT98" s="186" t="s">
        <v>144</v>
      </c>
      <c r="AU98" s="186" t="s">
        <v>82</v>
      </c>
      <c r="AY98" s="19" t="s">
        <v>142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80</v>
      </c>
      <c r="BK98" s="187">
        <f>ROUND(I98*H98,2)</f>
        <v>0</v>
      </c>
      <c r="BL98" s="19" t="s">
        <v>149</v>
      </c>
      <c r="BM98" s="186" t="s">
        <v>259</v>
      </c>
    </row>
    <row r="99" spans="1:47" s="2" customFormat="1" ht="11.25">
      <c r="A99" s="36"/>
      <c r="B99" s="37"/>
      <c r="C99" s="38"/>
      <c r="D99" s="188" t="s">
        <v>151</v>
      </c>
      <c r="E99" s="38"/>
      <c r="F99" s="189" t="s">
        <v>260</v>
      </c>
      <c r="G99" s="38"/>
      <c r="H99" s="38"/>
      <c r="I99" s="190"/>
      <c r="J99" s="38"/>
      <c r="K99" s="38"/>
      <c r="L99" s="41"/>
      <c r="M99" s="191"/>
      <c r="N99" s="19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151</v>
      </c>
      <c r="AU99" s="19" t="s">
        <v>82</v>
      </c>
    </row>
    <row r="100" spans="2:51" s="13" customFormat="1" ht="11.25">
      <c r="B100" s="193"/>
      <c r="C100" s="194"/>
      <c r="D100" s="188" t="s">
        <v>153</v>
      </c>
      <c r="E100" s="195" t="s">
        <v>19</v>
      </c>
      <c r="F100" s="196" t="s">
        <v>431</v>
      </c>
      <c r="G100" s="194"/>
      <c r="H100" s="195" t="s">
        <v>19</v>
      </c>
      <c r="I100" s="197"/>
      <c r="J100" s="194"/>
      <c r="K100" s="194"/>
      <c r="L100" s="198"/>
      <c r="M100" s="199"/>
      <c r="N100" s="200"/>
      <c r="O100" s="200"/>
      <c r="P100" s="200"/>
      <c r="Q100" s="200"/>
      <c r="R100" s="200"/>
      <c r="S100" s="200"/>
      <c r="T100" s="201"/>
      <c r="AT100" s="202" t="s">
        <v>153</v>
      </c>
      <c r="AU100" s="202" t="s">
        <v>82</v>
      </c>
      <c r="AV100" s="13" t="s">
        <v>80</v>
      </c>
      <c r="AW100" s="13" t="s">
        <v>33</v>
      </c>
      <c r="AX100" s="13" t="s">
        <v>72</v>
      </c>
      <c r="AY100" s="202" t="s">
        <v>142</v>
      </c>
    </row>
    <row r="101" spans="2:51" s="13" customFormat="1" ht="11.25">
      <c r="B101" s="193"/>
      <c r="C101" s="194"/>
      <c r="D101" s="188" t="s">
        <v>153</v>
      </c>
      <c r="E101" s="195" t="s">
        <v>19</v>
      </c>
      <c r="F101" s="196" t="s">
        <v>263</v>
      </c>
      <c r="G101" s="194"/>
      <c r="H101" s="195" t="s">
        <v>19</v>
      </c>
      <c r="I101" s="197"/>
      <c r="J101" s="194"/>
      <c r="K101" s="194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153</v>
      </c>
      <c r="AU101" s="202" t="s">
        <v>82</v>
      </c>
      <c r="AV101" s="13" t="s">
        <v>80</v>
      </c>
      <c r="AW101" s="13" t="s">
        <v>33</v>
      </c>
      <c r="AX101" s="13" t="s">
        <v>72</v>
      </c>
      <c r="AY101" s="202" t="s">
        <v>142</v>
      </c>
    </row>
    <row r="102" spans="2:51" s="14" customFormat="1" ht="11.25">
      <c r="B102" s="203"/>
      <c r="C102" s="204"/>
      <c r="D102" s="188" t="s">
        <v>153</v>
      </c>
      <c r="E102" s="205" t="s">
        <v>19</v>
      </c>
      <c r="F102" s="206" t="s">
        <v>432</v>
      </c>
      <c r="G102" s="204"/>
      <c r="H102" s="207">
        <v>9.6</v>
      </c>
      <c r="I102" s="208"/>
      <c r="J102" s="204"/>
      <c r="K102" s="204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153</v>
      </c>
      <c r="AU102" s="213" t="s">
        <v>82</v>
      </c>
      <c r="AV102" s="14" t="s">
        <v>82</v>
      </c>
      <c r="AW102" s="14" t="s">
        <v>33</v>
      </c>
      <c r="AX102" s="14" t="s">
        <v>72</v>
      </c>
      <c r="AY102" s="213" t="s">
        <v>142</v>
      </c>
    </row>
    <row r="103" spans="2:51" s="13" customFormat="1" ht="11.25">
      <c r="B103" s="193"/>
      <c r="C103" s="194"/>
      <c r="D103" s="188" t="s">
        <v>153</v>
      </c>
      <c r="E103" s="195" t="s">
        <v>19</v>
      </c>
      <c r="F103" s="196" t="s">
        <v>433</v>
      </c>
      <c r="G103" s="194"/>
      <c r="H103" s="195" t="s">
        <v>19</v>
      </c>
      <c r="I103" s="197"/>
      <c r="J103" s="194"/>
      <c r="K103" s="194"/>
      <c r="L103" s="198"/>
      <c r="M103" s="199"/>
      <c r="N103" s="200"/>
      <c r="O103" s="200"/>
      <c r="P103" s="200"/>
      <c r="Q103" s="200"/>
      <c r="R103" s="200"/>
      <c r="S103" s="200"/>
      <c r="T103" s="201"/>
      <c r="AT103" s="202" t="s">
        <v>153</v>
      </c>
      <c r="AU103" s="202" t="s">
        <v>82</v>
      </c>
      <c r="AV103" s="13" t="s">
        <v>80</v>
      </c>
      <c r="AW103" s="13" t="s">
        <v>33</v>
      </c>
      <c r="AX103" s="13" t="s">
        <v>72</v>
      </c>
      <c r="AY103" s="202" t="s">
        <v>142</v>
      </c>
    </row>
    <row r="104" spans="2:51" s="14" customFormat="1" ht="11.25">
      <c r="B104" s="203"/>
      <c r="C104" s="204"/>
      <c r="D104" s="188" t="s">
        <v>153</v>
      </c>
      <c r="E104" s="205" t="s">
        <v>19</v>
      </c>
      <c r="F104" s="206" t="s">
        <v>434</v>
      </c>
      <c r="G104" s="204"/>
      <c r="H104" s="207">
        <v>3.103</v>
      </c>
      <c r="I104" s="208"/>
      <c r="J104" s="204"/>
      <c r="K104" s="204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153</v>
      </c>
      <c r="AU104" s="213" t="s">
        <v>82</v>
      </c>
      <c r="AV104" s="14" t="s">
        <v>82</v>
      </c>
      <c r="AW104" s="14" t="s">
        <v>33</v>
      </c>
      <c r="AX104" s="14" t="s">
        <v>72</v>
      </c>
      <c r="AY104" s="213" t="s">
        <v>142</v>
      </c>
    </row>
    <row r="105" spans="2:51" s="13" customFormat="1" ht="11.25">
      <c r="B105" s="193"/>
      <c r="C105" s="194"/>
      <c r="D105" s="188" t="s">
        <v>153</v>
      </c>
      <c r="E105" s="195" t="s">
        <v>19</v>
      </c>
      <c r="F105" s="196" t="s">
        <v>435</v>
      </c>
      <c r="G105" s="194"/>
      <c r="H105" s="195" t="s">
        <v>19</v>
      </c>
      <c r="I105" s="197"/>
      <c r="J105" s="194"/>
      <c r="K105" s="194"/>
      <c r="L105" s="198"/>
      <c r="M105" s="199"/>
      <c r="N105" s="200"/>
      <c r="O105" s="200"/>
      <c r="P105" s="200"/>
      <c r="Q105" s="200"/>
      <c r="R105" s="200"/>
      <c r="S105" s="200"/>
      <c r="T105" s="201"/>
      <c r="AT105" s="202" t="s">
        <v>153</v>
      </c>
      <c r="AU105" s="202" t="s">
        <v>82</v>
      </c>
      <c r="AV105" s="13" t="s">
        <v>80</v>
      </c>
      <c r="AW105" s="13" t="s">
        <v>33</v>
      </c>
      <c r="AX105" s="13" t="s">
        <v>72</v>
      </c>
      <c r="AY105" s="202" t="s">
        <v>142</v>
      </c>
    </row>
    <row r="106" spans="2:51" s="13" customFormat="1" ht="11.25">
      <c r="B106" s="193"/>
      <c r="C106" s="194"/>
      <c r="D106" s="188" t="s">
        <v>153</v>
      </c>
      <c r="E106" s="195" t="s">
        <v>19</v>
      </c>
      <c r="F106" s="196" t="s">
        <v>436</v>
      </c>
      <c r="G106" s="194"/>
      <c r="H106" s="195" t="s">
        <v>19</v>
      </c>
      <c r="I106" s="197"/>
      <c r="J106" s="194"/>
      <c r="K106" s="194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153</v>
      </c>
      <c r="AU106" s="202" t="s">
        <v>82</v>
      </c>
      <c r="AV106" s="13" t="s">
        <v>80</v>
      </c>
      <c r="AW106" s="13" t="s">
        <v>33</v>
      </c>
      <c r="AX106" s="13" t="s">
        <v>72</v>
      </c>
      <c r="AY106" s="202" t="s">
        <v>142</v>
      </c>
    </row>
    <row r="107" spans="2:51" s="14" customFormat="1" ht="11.25">
      <c r="B107" s="203"/>
      <c r="C107" s="204"/>
      <c r="D107" s="188" t="s">
        <v>153</v>
      </c>
      <c r="E107" s="205" t="s">
        <v>19</v>
      </c>
      <c r="F107" s="206" t="s">
        <v>437</v>
      </c>
      <c r="G107" s="204"/>
      <c r="H107" s="207">
        <v>8.19</v>
      </c>
      <c r="I107" s="208"/>
      <c r="J107" s="204"/>
      <c r="K107" s="204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153</v>
      </c>
      <c r="AU107" s="213" t="s">
        <v>82</v>
      </c>
      <c r="AV107" s="14" t="s">
        <v>82</v>
      </c>
      <c r="AW107" s="14" t="s">
        <v>33</v>
      </c>
      <c r="AX107" s="14" t="s">
        <v>72</v>
      </c>
      <c r="AY107" s="213" t="s">
        <v>142</v>
      </c>
    </row>
    <row r="108" spans="2:51" s="13" customFormat="1" ht="11.25">
      <c r="B108" s="193"/>
      <c r="C108" s="194"/>
      <c r="D108" s="188" t="s">
        <v>153</v>
      </c>
      <c r="E108" s="195" t="s">
        <v>19</v>
      </c>
      <c r="F108" s="196" t="s">
        <v>438</v>
      </c>
      <c r="G108" s="194"/>
      <c r="H108" s="195" t="s">
        <v>19</v>
      </c>
      <c r="I108" s="197"/>
      <c r="J108" s="194"/>
      <c r="K108" s="194"/>
      <c r="L108" s="198"/>
      <c r="M108" s="199"/>
      <c r="N108" s="200"/>
      <c r="O108" s="200"/>
      <c r="P108" s="200"/>
      <c r="Q108" s="200"/>
      <c r="R108" s="200"/>
      <c r="S108" s="200"/>
      <c r="T108" s="201"/>
      <c r="AT108" s="202" t="s">
        <v>153</v>
      </c>
      <c r="AU108" s="202" t="s">
        <v>82</v>
      </c>
      <c r="AV108" s="13" t="s">
        <v>80</v>
      </c>
      <c r="AW108" s="13" t="s">
        <v>33</v>
      </c>
      <c r="AX108" s="13" t="s">
        <v>72</v>
      </c>
      <c r="AY108" s="202" t="s">
        <v>142</v>
      </c>
    </row>
    <row r="109" spans="2:51" s="14" customFormat="1" ht="11.25">
      <c r="B109" s="203"/>
      <c r="C109" s="204"/>
      <c r="D109" s="188" t="s">
        <v>153</v>
      </c>
      <c r="E109" s="205" t="s">
        <v>19</v>
      </c>
      <c r="F109" s="206" t="s">
        <v>439</v>
      </c>
      <c r="G109" s="204"/>
      <c r="H109" s="207">
        <v>4.355</v>
      </c>
      <c r="I109" s="208"/>
      <c r="J109" s="204"/>
      <c r="K109" s="204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153</v>
      </c>
      <c r="AU109" s="213" t="s">
        <v>82</v>
      </c>
      <c r="AV109" s="14" t="s">
        <v>82</v>
      </c>
      <c r="AW109" s="14" t="s">
        <v>33</v>
      </c>
      <c r="AX109" s="14" t="s">
        <v>72</v>
      </c>
      <c r="AY109" s="213" t="s">
        <v>142</v>
      </c>
    </row>
    <row r="110" spans="2:51" s="15" customFormat="1" ht="11.25">
      <c r="B110" s="214"/>
      <c r="C110" s="215"/>
      <c r="D110" s="188" t="s">
        <v>153</v>
      </c>
      <c r="E110" s="216" t="s">
        <v>19</v>
      </c>
      <c r="F110" s="217" t="s">
        <v>161</v>
      </c>
      <c r="G110" s="215"/>
      <c r="H110" s="218">
        <v>25.248</v>
      </c>
      <c r="I110" s="219"/>
      <c r="J110" s="215"/>
      <c r="K110" s="215"/>
      <c r="L110" s="220"/>
      <c r="M110" s="221"/>
      <c r="N110" s="222"/>
      <c r="O110" s="222"/>
      <c r="P110" s="222"/>
      <c r="Q110" s="222"/>
      <c r="R110" s="222"/>
      <c r="S110" s="222"/>
      <c r="T110" s="223"/>
      <c r="AT110" s="224" t="s">
        <v>153</v>
      </c>
      <c r="AU110" s="224" t="s">
        <v>82</v>
      </c>
      <c r="AV110" s="15" t="s">
        <v>149</v>
      </c>
      <c r="AW110" s="15" t="s">
        <v>33</v>
      </c>
      <c r="AX110" s="15" t="s">
        <v>80</v>
      </c>
      <c r="AY110" s="224" t="s">
        <v>142</v>
      </c>
    </row>
    <row r="111" spans="1:65" s="2" customFormat="1" ht="14.45" customHeight="1">
      <c r="A111" s="36"/>
      <c r="B111" s="37"/>
      <c r="C111" s="175" t="s">
        <v>149</v>
      </c>
      <c r="D111" s="175" t="s">
        <v>144</v>
      </c>
      <c r="E111" s="176" t="s">
        <v>276</v>
      </c>
      <c r="F111" s="177" t="s">
        <v>277</v>
      </c>
      <c r="G111" s="178" t="s">
        <v>147</v>
      </c>
      <c r="H111" s="179">
        <v>143.76</v>
      </c>
      <c r="I111" s="180"/>
      <c r="J111" s="181">
        <f>ROUND(I111*H111,2)</f>
        <v>0</v>
      </c>
      <c r="K111" s="177" t="s">
        <v>148</v>
      </c>
      <c r="L111" s="41"/>
      <c r="M111" s="182" t="s">
        <v>19</v>
      </c>
      <c r="N111" s="183" t="s">
        <v>43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1.805</v>
      </c>
      <c r="T111" s="185">
        <f>S111*H111</f>
        <v>259.48679999999996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149</v>
      </c>
      <c r="AT111" s="186" t="s">
        <v>144</v>
      </c>
      <c r="AU111" s="186" t="s">
        <v>82</v>
      </c>
      <c r="AY111" s="19" t="s">
        <v>142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80</v>
      </c>
      <c r="BK111" s="187">
        <f>ROUND(I111*H111,2)</f>
        <v>0</v>
      </c>
      <c r="BL111" s="19" t="s">
        <v>149</v>
      </c>
      <c r="BM111" s="186" t="s">
        <v>278</v>
      </c>
    </row>
    <row r="112" spans="1:47" s="2" customFormat="1" ht="19.5">
      <c r="A112" s="36"/>
      <c r="B112" s="37"/>
      <c r="C112" s="38"/>
      <c r="D112" s="188" t="s">
        <v>151</v>
      </c>
      <c r="E112" s="38"/>
      <c r="F112" s="189" t="s">
        <v>279</v>
      </c>
      <c r="G112" s="38"/>
      <c r="H112" s="38"/>
      <c r="I112" s="190"/>
      <c r="J112" s="38"/>
      <c r="K112" s="38"/>
      <c r="L112" s="41"/>
      <c r="M112" s="191"/>
      <c r="N112" s="19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151</v>
      </c>
      <c r="AU112" s="19" t="s">
        <v>82</v>
      </c>
    </row>
    <row r="113" spans="2:51" s="13" customFormat="1" ht="11.25">
      <c r="B113" s="193"/>
      <c r="C113" s="194"/>
      <c r="D113" s="188" t="s">
        <v>153</v>
      </c>
      <c r="E113" s="195" t="s">
        <v>19</v>
      </c>
      <c r="F113" s="196" t="s">
        <v>440</v>
      </c>
      <c r="G113" s="194"/>
      <c r="H113" s="195" t="s">
        <v>19</v>
      </c>
      <c r="I113" s="197"/>
      <c r="J113" s="194"/>
      <c r="K113" s="194"/>
      <c r="L113" s="198"/>
      <c r="M113" s="199"/>
      <c r="N113" s="200"/>
      <c r="O113" s="200"/>
      <c r="P113" s="200"/>
      <c r="Q113" s="200"/>
      <c r="R113" s="200"/>
      <c r="S113" s="200"/>
      <c r="T113" s="201"/>
      <c r="AT113" s="202" t="s">
        <v>153</v>
      </c>
      <c r="AU113" s="202" t="s">
        <v>82</v>
      </c>
      <c r="AV113" s="13" t="s">
        <v>80</v>
      </c>
      <c r="AW113" s="13" t="s">
        <v>33</v>
      </c>
      <c r="AX113" s="13" t="s">
        <v>72</v>
      </c>
      <c r="AY113" s="202" t="s">
        <v>142</v>
      </c>
    </row>
    <row r="114" spans="2:51" s="14" customFormat="1" ht="11.25">
      <c r="B114" s="203"/>
      <c r="C114" s="204"/>
      <c r="D114" s="188" t="s">
        <v>153</v>
      </c>
      <c r="E114" s="205" t="s">
        <v>19</v>
      </c>
      <c r="F114" s="206" t="s">
        <v>441</v>
      </c>
      <c r="G114" s="204"/>
      <c r="H114" s="207">
        <v>126</v>
      </c>
      <c r="I114" s="208"/>
      <c r="J114" s="204"/>
      <c r="K114" s="204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153</v>
      </c>
      <c r="AU114" s="213" t="s">
        <v>82</v>
      </c>
      <c r="AV114" s="14" t="s">
        <v>82</v>
      </c>
      <c r="AW114" s="14" t="s">
        <v>33</v>
      </c>
      <c r="AX114" s="14" t="s">
        <v>72</v>
      </c>
      <c r="AY114" s="213" t="s">
        <v>142</v>
      </c>
    </row>
    <row r="115" spans="2:51" s="13" customFormat="1" ht="11.25">
      <c r="B115" s="193"/>
      <c r="C115" s="194"/>
      <c r="D115" s="188" t="s">
        <v>153</v>
      </c>
      <c r="E115" s="195" t="s">
        <v>19</v>
      </c>
      <c r="F115" s="196" t="s">
        <v>442</v>
      </c>
      <c r="G115" s="194"/>
      <c r="H115" s="195" t="s">
        <v>19</v>
      </c>
      <c r="I115" s="197"/>
      <c r="J115" s="194"/>
      <c r="K115" s="194"/>
      <c r="L115" s="198"/>
      <c r="M115" s="199"/>
      <c r="N115" s="200"/>
      <c r="O115" s="200"/>
      <c r="P115" s="200"/>
      <c r="Q115" s="200"/>
      <c r="R115" s="200"/>
      <c r="S115" s="200"/>
      <c r="T115" s="201"/>
      <c r="AT115" s="202" t="s">
        <v>153</v>
      </c>
      <c r="AU115" s="202" t="s">
        <v>82</v>
      </c>
      <c r="AV115" s="13" t="s">
        <v>80</v>
      </c>
      <c r="AW115" s="13" t="s">
        <v>33</v>
      </c>
      <c r="AX115" s="13" t="s">
        <v>72</v>
      </c>
      <c r="AY115" s="202" t="s">
        <v>142</v>
      </c>
    </row>
    <row r="116" spans="2:51" s="14" customFormat="1" ht="11.25">
      <c r="B116" s="203"/>
      <c r="C116" s="204"/>
      <c r="D116" s="188" t="s">
        <v>153</v>
      </c>
      <c r="E116" s="205" t="s">
        <v>19</v>
      </c>
      <c r="F116" s="206" t="s">
        <v>443</v>
      </c>
      <c r="G116" s="204"/>
      <c r="H116" s="207">
        <v>17.76</v>
      </c>
      <c r="I116" s="208"/>
      <c r="J116" s="204"/>
      <c r="K116" s="204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153</v>
      </c>
      <c r="AU116" s="213" t="s">
        <v>82</v>
      </c>
      <c r="AV116" s="14" t="s">
        <v>82</v>
      </c>
      <c r="AW116" s="14" t="s">
        <v>33</v>
      </c>
      <c r="AX116" s="14" t="s">
        <v>72</v>
      </c>
      <c r="AY116" s="213" t="s">
        <v>142</v>
      </c>
    </row>
    <row r="117" spans="2:51" s="15" customFormat="1" ht="11.25">
      <c r="B117" s="214"/>
      <c r="C117" s="215"/>
      <c r="D117" s="188" t="s">
        <v>153</v>
      </c>
      <c r="E117" s="216" t="s">
        <v>19</v>
      </c>
      <c r="F117" s="217" t="s">
        <v>161</v>
      </c>
      <c r="G117" s="215"/>
      <c r="H117" s="218">
        <v>143.76</v>
      </c>
      <c r="I117" s="219"/>
      <c r="J117" s="215"/>
      <c r="K117" s="215"/>
      <c r="L117" s="220"/>
      <c r="M117" s="221"/>
      <c r="N117" s="222"/>
      <c r="O117" s="222"/>
      <c r="P117" s="222"/>
      <c r="Q117" s="222"/>
      <c r="R117" s="222"/>
      <c r="S117" s="222"/>
      <c r="T117" s="223"/>
      <c r="AT117" s="224" t="s">
        <v>153</v>
      </c>
      <c r="AU117" s="224" t="s">
        <v>82</v>
      </c>
      <c r="AV117" s="15" t="s">
        <v>149</v>
      </c>
      <c r="AW117" s="15" t="s">
        <v>33</v>
      </c>
      <c r="AX117" s="15" t="s">
        <v>80</v>
      </c>
      <c r="AY117" s="224" t="s">
        <v>142</v>
      </c>
    </row>
    <row r="118" spans="1:65" s="2" customFormat="1" ht="14.45" customHeight="1">
      <c r="A118" s="36"/>
      <c r="B118" s="37"/>
      <c r="C118" s="175" t="s">
        <v>201</v>
      </c>
      <c r="D118" s="175" t="s">
        <v>144</v>
      </c>
      <c r="E118" s="176" t="s">
        <v>291</v>
      </c>
      <c r="F118" s="177" t="s">
        <v>292</v>
      </c>
      <c r="G118" s="178" t="s">
        <v>147</v>
      </c>
      <c r="H118" s="179">
        <v>150.619</v>
      </c>
      <c r="I118" s="180"/>
      <c r="J118" s="181">
        <f>ROUND(I118*H118,2)</f>
        <v>0</v>
      </c>
      <c r="K118" s="177" t="s">
        <v>148</v>
      </c>
      <c r="L118" s="41"/>
      <c r="M118" s="182" t="s">
        <v>19</v>
      </c>
      <c r="N118" s="183" t="s">
        <v>43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2.41</v>
      </c>
      <c r="T118" s="185">
        <f>S118*H118</f>
        <v>362.99179000000004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149</v>
      </c>
      <c r="AT118" s="186" t="s">
        <v>144</v>
      </c>
      <c r="AU118" s="186" t="s">
        <v>82</v>
      </c>
      <c r="AY118" s="19" t="s">
        <v>142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80</v>
      </c>
      <c r="BK118" s="187">
        <f>ROUND(I118*H118,2)</f>
        <v>0</v>
      </c>
      <c r="BL118" s="19" t="s">
        <v>149</v>
      </c>
      <c r="BM118" s="186" t="s">
        <v>293</v>
      </c>
    </row>
    <row r="119" spans="1:47" s="2" customFormat="1" ht="11.25">
      <c r="A119" s="36"/>
      <c r="B119" s="37"/>
      <c r="C119" s="38"/>
      <c r="D119" s="188" t="s">
        <v>151</v>
      </c>
      <c r="E119" s="38"/>
      <c r="F119" s="189" t="s">
        <v>294</v>
      </c>
      <c r="G119" s="38"/>
      <c r="H119" s="38"/>
      <c r="I119" s="190"/>
      <c r="J119" s="38"/>
      <c r="K119" s="38"/>
      <c r="L119" s="41"/>
      <c r="M119" s="191"/>
      <c r="N119" s="19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151</v>
      </c>
      <c r="AU119" s="19" t="s">
        <v>82</v>
      </c>
    </row>
    <row r="120" spans="2:51" s="13" customFormat="1" ht="11.25">
      <c r="B120" s="193"/>
      <c r="C120" s="194"/>
      <c r="D120" s="188" t="s">
        <v>153</v>
      </c>
      <c r="E120" s="195" t="s">
        <v>19</v>
      </c>
      <c r="F120" s="196" t="s">
        <v>444</v>
      </c>
      <c r="G120" s="194"/>
      <c r="H120" s="195" t="s">
        <v>19</v>
      </c>
      <c r="I120" s="197"/>
      <c r="J120" s="194"/>
      <c r="K120" s="194"/>
      <c r="L120" s="198"/>
      <c r="M120" s="199"/>
      <c r="N120" s="200"/>
      <c r="O120" s="200"/>
      <c r="P120" s="200"/>
      <c r="Q120" s="200"/>
      <c r="R120" s="200"/>
      <c r="S120" s="200"/>
      <c r="T120" s="201"/>
      <c r="AT120" s="202" t="s">
        <v>153</v>
      </c>
      <c r="AU120" s="202" t="s">
        <v>82</v>
      </c>
      <c r="AV120" s="13" t="s">
        <v>80</v>
      </c>
      <c r="AW120" s="13" t="s">
        <v>33</v>
      </c>
      <c r="AX120" s="13" t="s">
        <v>72</v>
      </c>
      <c r="AY120" s="202" t="s">
        <v>142</v>
      </c>
    </row>
    <row r="121" spans="2:51" s="13" customFormat="1" ht="11.25">
      <c r="B121" s="193"/>
      <c r="C121" s="194"/>
      <c r="D121" s="188" t="s">
        <v>153</v>
      </c>
      <c r="E121" s="195" t="s">
        <v>19</v>
      </c>
      <c r="F121" s="196" t="s">
        <v>176</v>
      </c>
      <c r="G121" s="194"/>
      <c r="H121" s="195" t="s">
        <v>19</v>
      </c>
      <c r="I121" s="197"/>
      <c r="J121" s="194"/>
      <c r="K121" s="194"/>
      <c r="L121" s="198"/>
      <c r="M121" s="199"/>
      <c r="N121" s="200"/>
      <c r="O121" s="200"/>
      <c r="P121" s="200"/>
      <c r="Q121" s="200"/>
      <c r="R121" s="200"/>
      <c r="S121" s="200"/>
      <c r="T121" s="201"/>
      <c r="AT121" s="202" t="s">
        <v>153</v>
      </c>
      <c r="AU121" s="202" t="s">
        <v>82</v>
      </c>
      <c r="AV121" s="13" t="s">
        <v>80</v>
      </c>
      <c r="AW121" s="13" t="s">
        <v>33</v>
      </c>
      <c r="AX121" s="13" t="s">
        <v>72</v>
      </c>
      <c r="AY121" s="202" t="s">
        <v>142</v>
      </c>
    </row>
    <row r="122" spans="2:51" s="14" customFormat="1" ht="11.25">
      <c r="B122" s="203"/>
      <c r="C122" s="204"/>
      <c r="D122" s="188" t="s">
        <v>153</v>
      </c>
      <c r="E122" s="205" t="s">
        <v>19</v>
      </c>
      <c r="F122" s="206" t="s">
        <v>428</v>
      </c>
      <c r="G122" s="204"/>
      <c r="H122" s="207">
        <v>97.6</v>
      </c>
      <c r="I122" s="208"/>
      <c r="J122" s="204"/>
      <c r="K122" s="204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153</v>
      </c>
      <c r="AU122" s="213" t="s">
        <v>82</v>
      </c>
      <c r="AV122" s="14" t="s">
        <v>82</v>
      </c>
      <c r="AW122" s="14" t="s">
        <v>33</v>
      </c>
      <c r="AX122" s="14" t="s">
        <v>72</v>
      </c>
      <c r="AY122" s="213" t="s">
        <v>142</v>
      </c>
    </row>
    <row r="123" spans="2:51" s="13" customFormat="1" ht="11.25">
      <c r="B123" s="193"/>
      <c r="C123" s="194"/>
      <c r="D123" s="188" t="s">
        <v>153</v>
      </c>
      <c r="E123" s="195" t="s">
        <v>19</v>
      </c>
      <c r="F123" s="196" t="s">
        <v>194</v>
      </c>
      <c r="G123" s="194"/>
      <c r="H123" s="195" t="s">
        <v>19</v>
      </c>
      <c r="I123" s="197"/>
      <c r="J123" s="194"/>
      <c r="K123" s="194"/>
      <c r="L123" s="198"/>
      <c r="M123" s="199"/>
      <c r="N123" s="200"/>
      <c r="O123" s="200"/>
      <c r="P123" s="200"/>
      <c r="Q123" s="200"/>
      <c r="R123" s="200"/>
      <c r="S123" s="200"/>
      <c r="T123" s="201"/>
      <c r="AT123" s="202" t="s">
        <v>153</v>
      </c>
      <c r="AU123" s="202" t="s">
        <v>82</v>
      </c>
      <c r="AV123" s="13" t="s">
        <v>80</v>
      </c>
      <c r="AW123" s="13" t="s">
        <v>33</v>
      </c>
      <c r="AX123" s="13" t="s">
        <v>72</v>
      </c>
      <c r="AY123" s="202" t="s">
        <v>142</v>
      </c>
    </row>
    <row r="124" spans="2:51" s="14" customFormat="1" ht="11.25">
      <c r="B124" s="203"/>
      <c r="C124" s="204"/>
      <c r="D124" s="188" t="s">
        <v>153</v>
      </c>
      <c r="E124" s="205" t="s">
        <v>19</v>
      </c>
      <c r="F124" s="206" t="s">
        <v>445</v>
      </c>
      <c r="G124" s="204"/>
      <c r="H124" s="207">
        <v>53.019</v>
      </c>
      <c r="I124" s="208"/>
      <c r="J124" s="204"/>
      <c r="K124" s="204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153</v>
      </c>
      <c r="AU124" s="213" t="s">
        <v>82</v>
      </c>
      <c r="AV124" s="14" t="s">
        <v>82</v>
      </c>
      <c r="AW124" s="14" t="s">
        <v>33</v>
      </c>
      <c r="AX124" s="14" t="s">
        <v>72</v>
      </c>
      <c r="AY124" s="213" t="s">
        <v>142</v>
      </c>
    </row>
    <row r="125" spans="2:51" s="15" customFormat="1" ht="11.25">
      <c r="B125" s="214"/>
      <c r="C125" s="215"/>
      <c r="D125" s="188" t="s">
        <v>153</v>
      </c>
      <c r="E125" s="216" t="s">
        <v>19</v>
      </c>
      <c r="F125" s="217" t="s">
        <v>161</v>
      </c>
      <c r="G125" s="215"/>
      <c r="H125" s="218">
        <v>150.619</v>
      </c>
      <c r="I125" s="219"/>
      <c r="J125" s="215"/>
      <c r="K125" s="215"/>
      <c r="L125" s="220"/>
      <c r="M125" s="221"/>
      <c r="N125" s="222"/>
      <c r="O125" s="222"/>
      <c r="P125" s="222"/>
      <c r="Q125" s="222"/>
      <c r="R125" s="222"/>
      <c r="S125" s="222"/>
      <c r="T125" s="223"/>
      <c r="AT125" s="224" t="s">
        <v>153</v>
      </c>
      <c r="AU125" s="224" t="s">
        <v>82</v>
      </c>
      <c r="AV125" s="15" t="s">
        <v>149</v>
      </c>
      <c r="AW125" s="15" t="s">
        <v>33</v>
      </c>
      <c r="AX125" s="15" t="s">
        <v>80</v>
      </c>
      <c r="AY125" s="224" t="s">
        <v>142</v>
      </c>
    </row>
    <row r="126" spans="1:65" s="2" customFormat="1" ht="14.45" customHeight="1">
      <c r="A126" s="36"/>
      <c r="B126" s="37"/>
      <c r="C126" s="175" t="s">
        <v>209</v>
      </c>
      <c r="D126" s="175" t="s">
        <v>144</v>
      </c>
      <c r="E126" s="176" t="s">
        <v>318</v>
      </c>
      <c r="F126" s="177" t="s">
        <v>319</v>
      </c>
      <c r="G126" s="178" t="s">
        <v>147</v>
      </c>
      <c r="H126" s="179">
        <v>66.972</v>
      </c>
      <c r="I126" s="180"/>
      <c r="J126" s="181">
        <f>ROUND(I126*H126,2)</f>
        <v>0</v>
      </c>
      <c r="K126" s="177" t="s">
        <v>148</v>
      </c>
      <c r="L126" s="41"/>
      <c r="M126" s="182" t="s">
        <v>19</v>
      </c>
      <c r="N126" s="183" t="s">
        <v>43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2.2</v>
      </c>
      <c r="T126" s="185">
        <f>S126*H126</f>
        <v>147.3384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149</v>
      </c>
      <c r="AT126" s="186" t="s">
        <v>144</v>
      </c>
      <c r="AU126" s="186" t="s">
        <v>82</v>
      </c>
      <c r="AY126" s="19" t="s">
        <v>142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80</v>
      </c>
      <c r="BK126" s="187">
        <f>ROUND(I126*H126,2)</f>
        <v>0</v>
      </c>
      <c r="BL126" s="19" t="s">
        <v>149</v>
      </c>
      <c r="BM126" s="186" t="s">
        <v>446</v>
      </c>
    </row>
    <row r="127" spans="1:47" s="2" customFormat="1" ht="11.25">
      <c r="A127" s="36"/>
      <c r="B127" s="37"/>
      <c r="C127" s="38"/>
      <c r="D127" s="188" t="s">
        <v>151</v>
      </c>
      <c r="E127" s="38"/>
      <c r="F127" s="189" t="s">
        <v>321</v>
      </c>
      <c r="G127" s="38"/>
      <c r="H127" s="38"/>
      <c r="I127" s="190"/>
      <c r="J127" s="38"/>
      <c r="K127" s="38"/>
      <c r="L127" s="41"/>
      <c r="M127" s="191"/>
      <c r="N127" s="192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151</v>
      </c>
      <c r="AU127" s="19" t="s">
        <v>82</v>
      </c>
    </row>
    <row r="128" spans="2:51" s="13" customFormat="1" ht="11.25">
      <c r="B128" s="193"/>
      <c r="C128" s="194"/>
      <c r="D128" s="188" t="s">
        <v>153</v>
      </c>
      <c r="E128" s="195" t="s">
        <v>19</v>
      </c>
      <c r="F128" s="196" t="s">
        <v>194</v>
      </c>
      <c r="G128" s="194"/>
      <c r="H128" s="195" t="s">
        <v>19</v>
      </c>
      <c r="I128" s="197"/>
      <c r="J128" s="194"/>
      <c r="K128" s="194"/>
      <c r="L128" s="198"/>
      <c r="M128" s="199"/>
      <c r="N128" s="200"/>
      <c r="O128" s="200"/>
      <c r="P128" s="200"/>
      <c r="Q128" s="200"/>
      <c r="R128" s="200"/>
      <c r="S128" s="200"/>
      <c r="T128" s="201"/>
      <c r="AT128" s="202" t="s">
        <v>153</v>
      </c>
      <c r="AU128" s="202" t="s">
        <v>82</v>
      </c>
      <c r="AV128" s="13" t="s">
        <v>80</v>
      </c>
      <c r="AW128" s="13" t="s">
        <v>33</v>
      </c>
      <c r="AX128" s="13" t="s">
        <v>72</v>
      </c>
      <c r="AY128" s="202" t="s">
        <v>142</v>
      </c>
    </row>
    <row r="129" spans="2:51" s="14" customFormat="1" ht="11.25">
      <c r="B129" s="203"/>
      <c r="C129" s="204"/>
      <c r="D129" s="188" t="s">
        <v>153</v>
      </c>
      <c r="E129" s="205" t="s">
        <v>19</v>
      </c>
      <c r="F129" s="206" t="s">
        <v>430</v>
      </c>
      <c r="G129" s="204"/>
      <c r="H129" s="207">
        <v>66.972</v>
      </c>
      <c r="I129" s="208"/>
      <c r="J129" s="204"/>
      <c r="K129" s="204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153</v>
      </c>
      <c r="AU129" s="213" t="s">
        <v>82</v>
      </c>
      <c r="AV129" s="14" t="s">
        <v>82</v>
      </c>
      <c r="AW129" s="14" t="s">
        <v>33</v>
      </c>
      <c r="AX129" s="14" t="s">
        <v>80</v>
      </c>
      <c r="AY129" s="213" t="s">
        <v>142</v>
      </c>
    </row>
    <row r="130" spans="2:63" s="12" customFormat="1" ht="22.9" customHeight="1">
      <c r="B130" s="159"/>
      <c r="C130" s="160"/>
      <c r="D130" s="161" t="s">
        <v>71</v>
      </c>
      <c r="E130" s="173" t="s">
        <v>327</v>
      </c>
      <c r="F130" s="173" t="s">
        <v>328</v>
      </c>
      <c r="G130" s="160"/>
      <c r="H130" s="160"/>
      <c r="I130" s="163"/>
      <c r="J130" s="174">
        <f>BK130</f>
        <v>0</v>
      </c>
      <c r="K130" s="160"/>
      <c r="L130" s="165"/>
      <c r="M130" s="166"/>
      <c r="N130" s="167"/>
      <c r="O130" s="167"/>
      <c r="P130" s="168">
        <f>SUM(P131:P173)</f>
        <v>0</v>
      </c>
      <c r="Q130" s="167"/>
      <c r="R130" s="168">
        <f>SUM(R131:R173)</f>
        <v>0</v>
      </c>
      <c r="S130" s="167"/>
      <c r="T130" s="169">
        <f>SUM(T131:T173)</f>
        <v>0</v>
      </c>
      <c r="AR130" s="170" t="s">
        <v>80</v>
      </c>
      <c r="AT130" s="171" t="s">
        <v>71</v>
      </c>
      <c r="AU130" s="171" t="s">
        <v>80</v>
      </c>
      <c r="AY130" s="170" t="s">
        <v>142</v>
      </c>
      <c r="BK130" s="172">
        <f>SUM(BK131:BK173)</f>
        <v>0</v>
      </c>
    </row>
    <row r="131" spans="1:65" s="2" customFormat="1" ht="14.45" customHeight="1">
      <c r="A131" s="36"/>
      <c r="B131" s="37"/>
      <c r="C131" s="175" t="s">
        <v>216</v>
      </c>
      <c r="D131" s="175" t="s">
        <v>144</v>
      </c>
      <c r="E131" s="176" t="s">
        <v>329</v>
      </c>
      <c r="F131" s="177" t="s">
        <v>330</v>
      </c>
      <c r="G131" s="178" t="s">
        <v>258</v>
      </c>
      <c r="H131" s="179">
        <v>797.515</v>
      </c>
      <c r="I131" s="180"/>
      <c r="J131" s="181">
        <f>ROUND(I131*H131,2)</f>
        <v>0</v>
      </c>
      <c r="K131" s="177" t="s">
        <v>148</v>
      </c>
      <c r="L131" s="41"/>
      <c r="M131" s="182" t="s">
        <v>19</v>
      </c>
      <c r="N131" s="183" t="s">
        <v>43</v>
      </c>
      <c r="O131" s="66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149</v>
      </c>
      <c r="AT131" s="186" t="s">
        <v>144</v>
      </c>
      <c r="AU131" s="186" t="s">
        <v>82</v>
      </c>
      <c r="AY131" s="19" t="s">
        <v>142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80</v>
      </c>
      <c r="BK131" s="187">
        <f>ROUND(I131*H131,2)</f>
        <v>0</v>
      </c>
      <c r="BL131" s="19" t="s">
        <v>149</v>
      </c>
      <c r="BM131" s="186" t="s">
        <v>331</v>
      </c>
    </row>
    <row r="132" spans="1:47" s="2" customFormat="1" ht="11.25">
      <c r="A132" s="36"/>
      <c r="B132" s="37"/>
      <c r="C132" s="38"/>
      <c r="D132" s="188" t="s">
        <v>151</v>
      </c>
      <c r="E132" s="38"/>
      <c r="F132" s="189" t="s">
        <v>332</v>
      </c>
      <c r="G132" s="38"/>
      <c r="H132" s="38"/>
      <c r="I132" s="190"/>
      <c r="J132" s="38"/>
      <c r="K132" s="38"/>
      <c r="L132" s="41"/>
      <c r="M132" s="191"/>
      <c r="N132" s="19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151</v>
      </c>
      <c r="AU132" s="19" t="s">
        <v>82</v>
      </c>
    </row>
    <row r="133" spans="1:65" s="2" customFormat="1" ht="14.45" customHeight="1">
      <c r="A133" s="36"/>
      <c r="B133" s="37"/>
      <c r="C133" s="175" t="s">
        <v>225</v>
      </c>
      <c r="D133" s="175" t="s">
        <v>144</v>
      </c>
      <c r="E133" s="176" t="s">
        <v>334</v>
      </c>
      <c r="F133" s="177" t="s">
        <v>335</v>
      </c>
      <c r="G133" s="178" t="s">
        <v>258</v>
      </c>
      <c r="H133" s="179">
        <v>259.487</v>
      </c>
      <c r="I133" s="180"/>
      <c r="J133" s="181">
        <f>ROUND(I133*H133,2)</f>
        <v>0</v>
      </c>
      <c r="K133" s="177" t="s">
        <v>148</v>
      </c>
      <c r="L133" s="41"/>
      <c r="M133" s="182" t="s">
        <v>19</v>
      </c>
      <c r="N133" s="183" t="s">
        <v>43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149</v>
      </c>
      <c r="AT133" s="186" t="s">
        <v>144</v>
      </c>
      <c r="AU133" s="186" t="s">
        <v>82</v>
      </c>
      <c r="AY133" s="19" t="s">
        <v>142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80</v>
      </c>
      <c r="BK133" s="187">
        <f>ROUND(I133*H133,2)</f>
        <v>0</v>
      </c>
      <c r="BL133" s="19" t="s">
        <v>149</v>
      </c>
      <c r="BM133" s="186" t="s">
        <v>336</v>
      </c>
    </row>
    <row r="134" spans="1:47" s="2" customFormat="1" ht="19.5">
      <c r="A134" s="36"/>
      <c r="B134" s="37"/>
      <c r="C134" s="38"/>
      <c r="D134" s="188" t="s">
        <v>151</v>
      </c>
      <c r="E134" s="38"/>
      <c r="F134" s="189" t="s">
        <v>337</v>
      </c>
      <c r="G134" s="38"/>
      <c r="H134" s="38"/>
      <c r="I134" s="190"/>
      <c r="J134" s="38"/>
      <c r="K134" s="38"/>
      <c r="L134" s="41"/>
      <c r="M134" s="191"/>
      <c r="N134" s="19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151</v>
      </c>
      <c r="AU134" s="19" t="s">
        <v>82</v>
      </c>
    </row>
    <row r="135" spans="2:51" s="14" customFormat="1" ht="11.25">
      <c r="B135" s="203"/>
      <c r="C135" s="204"/>
      <c r="D135" s="188" t="s">
        <v>153</v>
      </c>
      <c r="E135" s="205" t="s">
        <v>19</v>
      </c>
      <c r="F135" s="206" t="s">
        <v>447</v>
      </c>
      <c r="G135" s="204"/>
      <c r="H135" s="207">
        <v>259.487</v>
      </c>
      <c r="I135" s="208"/>
      <c r="J135" s="204"/>
      <c r="K135" s="204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153</v>
      </c>
      <c r="AU135" s="213" t="s">
        <v>82</v>
      </c>
      <c r="AV135" s="14" t="s">
        <v>82</v>
      </c>
      <c r="AW135" s="14" t="s">
        <v>33</v>
      </c>
      <c r="AX135" s="14" t="s">
        <v>80</v>
      </c>
      <c r="AY135" s="213" t="s">
        <v>142</v>
      </c>
    </row>
    <row r="136" spans="1:65" s="2" customFormat="1" ht="14.45" customHeight="1">
      <c r="A136" s="36"/>
      <c r="B136" s="37"/>
      <c r="C136" s="175" t="s">
        <v>199</v>
      </c>
      <c r="D136" s="175" t="s">
        <v>144</v>
      </c>
      <c r="E136" s="176" t="s">
        <v>340</v>
      </c>
      <c r="F136" s="177" t="s">
        <v>341</v>
      </c>
      <c r="G136" s="178" t="s">
        <v>258</v>
      </c>
      <c r="H136" s="179">
        <v>147.338</v>
      </c>
      <c r="I136" s="180"/>
      <c r="J136" s="181">
        <f>ROUND(I136*H136,2)</f>
        <v>0</v>
      </c>
      <c r="K136" s="177" t="s">
        <v>148</v>
      </c>
      <c r="L136" s="41"/>
      <c r="M136" s="182" t="s">
        <v>19</v>
      </c>
      <c r="N136" s="183" t="s">
        <v>43</v>
      </c>
      <c r="O136" s="66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149</v>
      </c>
      <c r="AT136" s="186" t="s">
        <v>144</v>
      </c>
      <c r="AU136" s="186" t="s">
        <v>82</v>
      </c>
      <c r="AY136" s="19" t="s">
        <v>142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9" t="s">
        <v>80</v>
      </c>
      <c r="BK136" s="187">
        <f>ROUND(I136*H136,2)</f>
        <v>0</v>
      </c>
      <c r="BL136" s="19" t="s">
        <v>149</v>
      </c>
      <c r="BM136" s="186" t="s">
        <v>448</v>
      </c>
    </row>
    <row r="137" spans="1:47" s="2" customFormat="1" ht="11.25">
      <c r="A137" s="36"/>
      <c r="B137" s="37"/>
      <c r="C137" s="38"/>
      <c r="D137" s="188" t="s">
        <v>151</v>
      </c>
      <c r="E137" s="38"/>
      <c r="F137" s="189" t="s">
        <v>343</v>
      </c>
      <c r="G137" s="38"/>
      <c r="H137" s="38"/>
      <c r="I137" s="190"/>
      <c r="J137" s="38"/>
      <c r="K137" s="38"/>
      <c r="L137" s="41"/>
      <c r="M137" s="191"/>
      <c r="N137" s="192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151</v>
      </c>
      <c r="AU137" s="19" t="s">
        <v>82</v>
      </c>
    </row>
    <row r="138" spans="2:51" s="14" customFormat="1" ht="11.25">
      <c r="B138" s="203"/>
      <c r="C138" s="204"/>
      <c r="D138" s="188" t="s">
        <v>153</v>
      </c>
      <c r="E138" s="205" t="s">
        <v>19</v>
      </c>
      <c r="F138" s="206" t="s">
        <v>449</v>
      </c>
      <c r="G138" s="204"/>
      <c r="H138" s="207">
        <v>147.338</v>
      </c>
      <c r="I138" s="208"/>
      <c r="J138" s="204"/>
      <c r="K138" s="204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153</v>
      </c>
      <c r="AU138" s="213" t="s">
        <v>82</v>
      </c>
      <c r="AV138" s="14" t="s">
        <v>82</v>
      </c>
      <c r="AW138" s="14" t="s">
        <v>33</v>
      </c>
      <c r="AX138" s="14" t="s">
        <v>80</v>
      </c>
      <c r="AY138" s="213" t="s">
        <v>142</v>
      </c>
    </row>
    <row r="139" spans="1:65" s="2" customFormat="1" ht="14.45" customHeight="1">
      <c r="A139" s="36"/>
      <c r="B139" s="37"/>
      <c r="C139" s="175" t="s">
        <v>245</v>
      </c>
      <c r="D139" s="175" t="s">
        <v>144</v>
      </c>
      <c r="E139" s="176" t="s">
        <v>346</v>
      </c>
      <c r="F139" s="177" t="s">
        <v>347</v>
      </c>
      <c r="G139" s="178" t="s">
        <v>258</v>
      </c>
      <c r="H139" s="179">
        <v>362.992</v>
      </c>
      <c r="I139" s="180"/>
      <c r="J139" s="181">
        <f>ROUND(I139*H139,2)</f>
        <v>0</v>
      </c>
      <c r="K139" s="177" t="s">
        <v>148</v>
      </c>
      <c r="L139" s="41"/>
      <c r="M139" s="182" t="s">
        <v>19</v>
      </c>
      <c r="N139" s="183" t="s">
        <v>43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149</v>
      </c>
      <c r="AT139" s="186" t="s">
        <v>144</v>
      </c>
      <c r="AU139" s="186" t="s">
        <v>82</v>
      </c>
      <c r="AY139" s="19" t="s">
        <v>142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80</v>
      </c>
      <c r="BK139" s="187">
        <f>ROUND(I139*H139,2)</f>
        <v>0</v>
      </c>
      <c r="BL139" s="19" t="s">
        <v>149</v>
      </c>
      <c r="BM139" s="186" t="s">
        <v>348</v>
      </c>
    </row>
    <row r="140" spans="1:47" s="2" customFormat="1" ht="11.25">
      <c r="A140" s="36"/>
      <c r="B140" s="37"/>
      <c r="C140" s="38"/>
      <c r="D140" s="188" t="s">
        <v>151</v>
      </c>
      <c r="E140" s="38"/>
      <c r="F140" s="189" t="s">
        <v>349</v>
      </c>
      <c r="G140" s="38"/>
      <c r="H140" s="38"/>
      <c r="I140" s="190"/>
      <c r="J140" s="38"/>
      <c r="K140" s="38"/>
      <c r="L140" s="41"/>
      <c r="M140" s="191"/>
      <c r="N140" s="19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151</v>
      </c>
      <c r="AU140" s="19" t="s">
        <v>82</v>
      </c>
    </row>
    <row r="141" spans="2:51" s="14" customFormat="1" ht="11.25">
      <c r="B141" s="203"/>
      <c r="C141" s="204"/>
      <c r="D141" s="188" t="s">
        <v>153</v>
      </c>
      <c r="E141" s="205" t="s">
        <v>19</v>
      </c>
      <c r="F141" s="206" t="s">
        <v>450</v>
      </c>
      <c r="G141" s="204"/>
      <c r="H141" s="207">
        <v>362.992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153</v>
      </c>
      <c r="AU141" s="213" t="s">
        <v>82</v>
      </c>
      <c r="AV141" s="14" t="s">
        <v>82</v>
      </c>
      <c r="AW141" s="14" t="s">
        <v>33</v>
      </c>
      <c r="AX141" s="14" t="s">
        <v>80</v>
      </c>
      <c r="AY141" s="213" t="s">
        <v>142</v>
      </c>
    </row>
    <row r="142" spans="1:65" s="2" customFormat="1" ht="14.45" customHeight="1">
      <c r="A142" s="36"/>
      <c r="B142" s="37"/>
      <c r="C142" s="175" t="s">
        <v>255</v>
      </c>
      <c r="D142" s="175" t="s">
        <v>144</v>
      </c>
      <c r="E142" s="176" t="s">
        <v>352</v>
      </c>
      <c r="F142" s="177" t="s">
        <v>353</v>
      </c>
      <c r="G142" s="178" t="s">
        <v>258</v>
      </c>
      <c r="H142" s="179">
        <v>769.817</v>
      </c>
      <c r="I142" s="180"/>
      <c r="J142" s="181">
        <f>ROUND(I142*H142,2)</f>
        <v>0</v>
      </c>
      <c r="K142" s="177" t="s">
        <v>148</v>
      </c>
      <c r="L142" s="41"/>
      <c r="M142" s="182" t="s">
        <v>19</v>
      </c>
      <c r="N142" s="183" t="s">
        <v>43</v>
      </c>
      <c r="O142" s="66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149</v>
      </c>
      <c r="AT142" s="186" t="s">
        <v>144</v>
      </c>
      <c r="AU142" s="186" t="s">
        <v>82</v>
      </c>
      <c r="AY142" s="19" t="s">
        <v>142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9" t="s">
        <v>80</v>
      </c>
      <c r="BK142" s="187">
        <f>ROUND(I142*H142,2)</f>
        <v>0</v>
      </c>
      <c r="BL142" s="19" t="s">
        <v>149</v>
      </c>
      <c r="BM142" s="186" t="s">
        <v>354</v>
      </c>
    </row>
    <row r="143" spans="1:47" s="2" customFormat="1" ht="11.25">
      <c r="A143" s="36"/>
      <c r="B143" s="37"/>
      <c r="C143" s="38"/>
      <c r="D143" s="188" t="s">
        <v>151</v>
      </c>
      <c r="E143" s="38"/>
      <c r="F143" s="189" t="s">
        <v>355</v>
      </c>
      <c r="G143" s="38"/>
      <c r="H143" s="38"/>
      <c r="I143" s="190"/>
      <c r="J143" s="38"/>
      <c r="K143" s="38"/>
      <c r="L143" s="41"/>
      <c r="M143" s="191"/>
      <c r="N143" s="192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151</v>
      </c>
      <c r="AU143" s="19" t="s">
        <v>82</v>
      </c>
    </row>
    <row r="144" spans="2:51" s="13" customFormat="1" ht="11.25">
      <c r="B144" s="193"/>
      <c r="C144" s="194"/>
      <c r="D144" s="188" t="s">
        <v>153</v>
      </c>
      <c r="E144" s="195" t="s">
        <v>19</v>
      </c>
      <c r="F144" s="196" t="s">
        <v>451</v>
      </c>
      <c r="G144" s="194"/>
      <c r="H144" s="195" t="s">
        <v>19</v>
      </c>
      <c r="I144" s="197"/>
      <c r="J144" s="194"/>
      <c r="K144" s="194"/>
      <c r="L144" s="198"/>
      <c r="M144" s="199"/>
      <c r="N144" s="200"/>
      <c r="O144" s="200"/>
      <c r="P144" s="200"/>
      <c r="Q144" s="200"/>
      <c r="R144" s="200"/>
      <c r="S144" s="200"/>
      <c r="T144" s="201"/>
      <c r="AT144" s="202" t="s">
        <v>153</v>
      </c>
      <c r="AU144" s="202" t="s">
        <v>82</v>
      </c>
      <c r="AV144" s="13" t="s">
        <v>80</v>
      </c>
      <c r="AW144" s="13" t="s">
        <v>33</v>
      </c>
      <c r="AX144" s="13" t="s">
        <v>72</v>
      </c>
      <c r="AY144" s="202" t="s">
        <v>142</v>
      </c>
    </row>
    <row r="145" spans="2:51" s="14" customFormat="1" ht="11.25">
      <c r="B145" s="203"/>
      <c r="C145" s="204"/>
      <c r="D145" s="188" t="s">
        <v>153</v>
      </c>
      <c r="E145" s="205" t="s">
        <v>19</v>
      </c>
      <c r="F145" s="206" t="s">
        <v>447</v>
      </c>
      <c r="G145" s="204"/>
      <c r="H145" s="207">
        <v>259.487</v>
      </c>
      <c r="I145" s="208"/>
      <c r="J145" s="204"/>
      <c r="K145" s="204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153</v>
      </c>
      <c r="AU145" s="213" t="s">
        <v>82</v>
      </c>
      <c r="AV145" s="14" t="s">
        <v>82</v>
      </c>
      <c r="AW145" s="14" t="s">
        <v>33</v>
      </c>
      <c r="AX145" s="14" t="s">
        <v>72</v>
      </c>
      <c r="AY145" s="213" t="s">
        <v>142</v>
      </c>
    </row>
    <row r="146" spans="2:51" s="14" customFormat="1" ht="11.25">
      <c r="B146" s="203"/>
      <c r="C146" s="204"/>
      <c r="D146" s="188" t="s">
        <v>153</v>
      </c>
      <c r="E146" s="205" t="s">
        <v>19</v>
      </c>
      <c r="F146" s="206" t="s">
        <v>450</v>
      </c>
      <c r="G146" s="204"/>
      <c r="H146" s="207">
        <v>362.992</v>
      </c>
      <c r="I146" s="208"/>
      <c r="J146" s="204"/>
      <c r="K146" s="204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153</v>
      </c>
      <c r="AU146" s="213" t="s">
        <v>82</v>
      </c>
      <c r="AV146" s="14" t="s">
        <v>82</v>
      </c>
      <c r="AW146" s="14" t="s">
        <v>33</v>
      </c>
      <c r="AX146" s="14" t="s">
        <v>72</v>
      </c>
      <c r="AY146" s="213" t="s">
        <v>142</v>
      </c>
    </row>
    <row r="147" spans="2:51" s="14" customFormat="1" ht="11.25">
      <c r="B147" s="203"/>
      <c r="C147" s="204"/>
      <c r="D147" s="188" t="s">
        <v>153</v>
      </c>
      <c r="E147" s="205" t="s">
        <v>19</v>
      </c>
      <c r="F147" s="206" t="s">
        <v>449</v>
      </c>
      <c r="G147" s="204"/>
      <c r="H147" s="207">
        <v>147.338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153</v>
      </c>
      <c r="AU147" s="213" t="s">
        <v>82</v>
      </c>
      <c r="AV147" s="14" t="s">
        <v>82</v>
      </c>
      <c r="AW147" s="14" t="s">
        <v>33</v>
      </c>
      <c r="AX147" s="14" t="s">
        <v>72</v>
      </c>
      <c r="AY147" s="213" t="s">
        <v>142</v>
      </c>
    </row>
    <row r="148" spans="2:51" s="15" customFormat="1" ht="11.25">
      <c r="B148" s="214"/>
      <c r="C148" s="215"/>
      <c r="D148" s="188" t="s">
        <v>153</v>
      </c>
      <c r="E148" s="216" t="s">
        <v>19</v>
      </c>
      <c r="F148" s="217" t="s">
        <v>161</v>
      </c>
      <c r="G148" s="215"/>
      <c r="H148" s="218">
        <v>769.817</v>
      </c>
      <c r="I148" s="219"/>
      <c r="J148" s="215"/>
      <c r="K148" s="215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153</v>
      </c>
      <c r="AU148" s="224" t="s">
        <v>82</v>
      </c>
      <c r="AV148" s="15" t="s">
        <v>149</v>
      </c>
      <c r="AW148" s="15" t="s">
        <v>33</v>
      </c>
      <c r="AX148" s="15" t="s">
        <v>80</v>
      </c>
      <c r="AY148" s="224" t="s">
        <v>142</v>
      </c>
    </row>
    <row r="149" spans="1:65" s="2" customFormat="1" ht="14.45" customHeight="1">
      <c r="A149" s="36"/>
      <c r="B149" s="37"/>
      <c r="C149" s="175" t="s">
        <v>275</v>
      </c>
      <c r="D149" s="175" t="s">
        <v>144</v>
      </c>
      <c r="E149" s="176" t="s">
        <v>358</v>
      </c>
      <c r="F149" s="177" t="s">
        <v>359</v>
      </c>
      <c r="G149" s="178" t="s">
        <v>258</v>
      </c>
      <c r="H149" s="179">
        <v>27.698</v>
      </c>
      <c r="I149" s="180"/>
      <c r="J149" s="181">
        <f>ROUND(I149*H149,2)</f>
        <v>0</v>
      </c>
      <c r="K149" s="177" t="s">
        <v>148</v>
      </c>
      <c r="L149" s="41"/>
      <c r="M149" s="182" t="s">
        <v>19</v>
      </c>
      <c r="N149" s="183" t="s">
        <v>43</v>
      </c>
      <c r="O149" s="66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149</v>
      </c>
      <c r="AT149" s="186" t="s">
        <v>144</v>
      </c>
      <c r="AU149" s="186" t="s">
        <v>82</v>
      </c>
      <c r="AY149" s="19" t="s">
        <v>142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9" t="s">
        <v>80</v>
      </c>
      <c r="BK149" s="187">
        <f>ROUND(I149*H149,2)</f>
        <v>0</v>
      </c>
      <c r="BL149" s="19" t="s">
        <v>149</v>
      </c>
      <c r="BM149" s="186" t="s">
        <v>452</v>
      </c>
    </row>
    <row r="150" spans="1:47" s="2" customFormat="1" ht="11.25">
      <c r="A150" s="36"/>
      <c r="B150" s="37"/>
      <c r="C150" s="38"/>
      <c r="D150" s="188" t="s">
        <v>151</v>
      </c>
      <c r="E150" s="38"/>
      <c r="F150" s="189" t="s">
        <v>361</v>
      </c>
      <c r="G150" s="38"/>
      <c r="H150" s="38"/>
      <c r="I150" s="190"/>
      <c r="J150" s="38"/>
      <c r="K150" s="38"/>
      <c r="L150" s="41"/>
      <c r="M150" s="191"/>
      <c r="N150" s="192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151</v>
      </c>
      <c r="AU150" s="19" t="s">
        <v>82</v>
      </c>
    </row>
    <row r="151" spans="2:51" s="13" customFormat="1" ht="11.25">
      <c r="B151" s="193"/>
      <c r="C151" s="194"/>
      <c r="D151" s="188" t="s">
        <v>153</v>
      </c>
      <c r="E151" s="195" t="s">
        <v>19</v>
      </c>
      <c r="F151" s="196" t="s">
        <v>453</v>
      </c>
      <c r="G151" s="194"/>
      <c r="H151" s="195" t="s">
        <v>19</v>
      </c>
      <c r="I151" s="197"/>
      <c r="J151" s="194"/>
      <c r="K151" s="194"/>
      <c r="L151" s="198"/>
      <c r="M151" s="199"/>
      <c r="N151" s="200"/>
      <c r="O151" s="200"/>
      <c r="P151" s="200"/>
      <c r="Q151" s="200"/>
      <c r="R151" s="200"/>
      <c r="S151" s="200"/>
      <c r="T151" s="201"/>
      <c r="AT151" s="202" t="s">
        <v>153</v>
      </c>
      <c r="AU151" s="202" t="s">
        <v>82</v>
      </c>
      <c r="AV151" s="13" t="s">
        <v>80</v>
      </c>
      <c r="AW151" s="13" t="s">
        <v>33</v>
      </c>
      <c r="AX151" s="13" t="s">
        <v>72</v>
      </c>
      <c r="AY151" s="202" t="s">
        <v>142</v>
      </c>
    </row>
    <row r="152" spans="2:51" s="14" customFormat="1" ht="11.25">
      <c r="B152" s="203"/>
      <c r="C152" s="204"/>
      <c r="D152" s="188" t="s">
        <v>153</v>
      </c>
      <c r="E152" s="205" t="s">
        <v>19</v>
      </c>
      <c r="F152" s="206" t="s">
        <v>454</v>
      </c>
      <c r="G152" s="204"/>
      <c r="H152" s="207">
        <v>2.45</v>
      </c>
      <c r="I152" s="208"/>
      <c r="J152" s="204"/>
      <c r="K152" s="204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153</v>
      </c>
      <c r="AU152" s="213" t="s">
        <v>82</v>
      </c>
      <c r="AV152" s="14" t="s">
        <v>82</v>
      </c>
      <c r="AW152" s="14" t="s">
        <v>33</v>
      </c>
      <c r="AX152" s="14" t="s">
        <v>72</v>
      </c>
      <c r="AY152" s="213" t="s">
        <v>142</v>
      </c>
    </row>
    <row r="153" spans="2:51" s="13" customFormat="1" ht="11.25">
      <c r="B153" s="193"/>
      <c r="C153" s="194"/>
      <c r="D153" s="188" t="s">
        <v>153</v>
      </c>
      <c r="E153" s="195" t="s">
        <v>19</v>
      </c>
      <c r="F153" s="196" t="s">
        <v>368</v>
      </c>
      <c r="G153" s="194"/>
      <c r="H153" s="195" t="s">
        <v>19</v>
      </c>
      <c r="I153" s="197"/>
      <c r="J153" s="194"/>
      <c r="K153" s="194"/>
      <c r="L153" s="198"/>
      <c r="M153" s="199"/>
      <c r="N153" s="200"/>
      <c r="O153" s="200"/>
      <c r="P153" s="200"/>
      <c r="Q153" s="200"/>
      <c r="R153" s="200"/>
      <c r="S153" s="200"/>
      <c r="T153" s="201"/>
      <c r="AT153" s="202" t="s">
        <v>153</v>
      </c>
      <c r="AU153" s="202" t="s">
        <v>82</v>
      </c>
      <c r="AV153" s="13" t="s">
        <v>80</v>
      </c>
      <c r="AW153" s="13" t="s">
        <v>33</v>
      </c>
      <c r="AX153" s="13" t="s">
        <v>72</v>
      </c>
      <c r="AY153" s="202" t="s">
        <v>142</v>
      </c>
    </row>
    <row r="154" spans="2:51" s="14" customFormat="1" ht="11.25">
      <c r="B154" s="203"/>
      <c r="C154" s="204"/>
      <c r="D154" s="188" t="s">
        <v>153</v>
      </c>
      <c r="E154" s="205" t="s">
        <v>19</v>
      </c>
      <c r="F154" s="206" t="s">
        <v>455</v>
      </c>
      <c r="G154" s="204"/>
      <c r="H154" s="207">
        <v>25.248</v>
      </c>
      <c r="I154" s="208"/>
      <c r="J154" s="204"/>
      <c r="K154" s="204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153</v>
      </c>
      <c r="AU154" s="213" t="s">
        <v>82</v>
      </c>
      <c r="AV154" s="14" t="s">
        <v>82</v>
      </c>
      <c r="AW154" s="14" t="s">
        <v>33</v>
      </c>
      <c r="AX154" s="14" t="s">
        <v>72</v>
      </c>
      <c r="AY154" s="213" t="s">
        <v>142</v>
      </c>
    </row>
    <row r="155" spans="2:51" s="15" customFormat="1" ht="11.25">
      <c r="B155" s="214"/>
      <c r="C155" s="215"/>
      <c r="D155" s="188" t="s">
        <v>153</v>
      </c>
      <c r="E155" s="216" t="s">
        <v>19</v>
      </c>
      <c r="F155" s="217" t="s">
        <v>161</v>
      </c>
      <c r="G155" s="215"/>
      <c r="H155" s="218">
        <v>27.698</v>
      </c>
      <c r="I155" s="219"/>
      <c r="J155" s="215"/>
      <c r="K155" s="215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153</v>
      </c>
      <c r="AU155" s="224" t="s">
        <v>82</v>
      </c>
      <c r="AV155" s="15" t="s">
        <v>149</v>
      </c>
      <c r="AW155" s="15" t="s">
        <v>33</v>
      </c>
      <c r="AX155" s="15" t="s">
        <v>80</v>
      </c>
      <c r="AY155" s="224" t="s">
        <v>142</v>
      </c>
    </row>
    <row r="156" spans="1:65" s="2" customFormat="1" ht="14.45" customHeight="1">
      <c r="A156" s="36"/>
      <c r="B156" s="37"/>
      <c r="C156" s="175" t="s">
        <v>290</v>
      </c>
      <c r="D156" s="175" t="s">
        <v>144</v>
      </c>
      <c r="E156" s="176" t="s">
        <v>370</v>
      </c>
      <c r="F156" s="177" t="s">
        <v>371</v>
      </c>
      <c r="G156" s="178" t="s">
        <v>258</v>
      </c>
      <c r="H156" s="179">
        <v>803.242</v>
      </c>
      <c r="I156" s="180"/>
      <c r="J156" s="181">
        <f>ROUND(I156*H156,2)</f>
        <v>0</v>
      </c>
      <c r="K156" s="177" t="s">
        <v>148</v>
      </c>
      <c r="L156" s="41"/>
      <c r="M156" s="182" t="s">
        <v>19</v>
      </c>
      <c r="N156" s="183" t="s">
        <v>43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149</v>
      </c>
      <c r="AT156" s="186" t="s">
        <v>144</v>
      </c>
      <c r="AU156" s="186" t="s">
        <v>82</v>
      </c>
      <c r="AY156" s="19" t="s">
        <v>142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80</v>
      </c>
      <c r="BK156" s="187">
        <f>ROUND(I156*H156,2)</f>
        <v>0</v>
      </c>
      <c r="BL156" s="19" t="s">
        <v>149</v>
      </c>
      <c r="BM156" s="186" t="s">
        <v>456</v>
      </c>
    </row>
    <row r="157" spans="1:47" s="2" customFormat="1" ht="11.25">
      <c r="A157" s="36"/>
      <c r="B157" s="37"/>
      <c r="C157" s="38"/>
      <c r="D157" s="188" t="s">
        <v>151</v>
      </c>
      <c r="E157" s="38"/>
      <c r="F157" s="189" t="s">
        <v>373</v>
      </c>
      <c r="G157" s="38"/>
      <c r="H157" s="38"/>
      <c r="I157" s="190"/>
      <c r="J157" s="38"/>
      <c r="K157" s="38"/>
      <c r="L157" s="41"/>
      <c r="M157" s="191"/>
      <c r="N157" s="192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151</v>
      </c>
      <c r="AU157" s="19" t="s">
        <v>82</v>
      </c>
    </row>
    <row r="158" spans="2:51" s="14" customFormat="1" ht="11.25">
      <c r="B158" s="203"/>
      <c r="C158" s="204"/>
      <c r="D158" s="188" t="s">
        <v>153</v>
      </c>
      <c r="E158" s="205" t="s">
        <v>19</v>
      </c>
      <c r="F158" s="206" t="s">
        <v>457</v>
      </c>
      <c r="G158" s="204"/>
      <c r="H158" s="207">
        <v>27.698</v>
      </c>
      <c r="I158" s="208"/>
      <c r="J158" s="204"/>
      <c r="K158" s="204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153</v>
      </c>
      <c r="AU158" s="213" t="s">
        <v>82</v>
      </c>
      <c r="AV158" s="14" t="s">
        <v>82</v>
      </c>
      <c r="AW158" s="14" t="s">
        <v>33</v>
      </c>
      <c r="AX158" s="14" t="s">
        <v>80</v>
      </c>
      <c r="AY158" s="213" t="s">
        <v>142</v>
      </c>
    </row>
    <row r="159" spans="2:51" s="14" customFormat="1" ht="11.25">
      <c r="B159" s="203"/>
      <c r="C159" s="204"/>
      <c r="D159" s="188" t="s">
        <v>153</v>
      </c>
      <c r="E159" s="204"/>
      <c r="F159" s="206" t="s">
        <v>458</v>
      </c>
      <c r="G159" s="204"/>
      <c r="H159" s="207">
        <v>803.242</v>
      </c>
      <c r="I159" s="208"/>
      <c r="J159" s="204"/>
      <c r="K159" s="204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153</v>
      </c>
      <c r="AU159" s="213" t="s">
        <v>82</v>
      </c>
      <c r="AV159" s="14" t="s">
        <v>82</v>
      </c>
      <c r="AW159" s="14" t="s">
        <v>4</v>
      </c>
      <c r="AX159" s="14" t="s">
        <v>80</v>
      </c>
      <c r="AY159" s="213" t="s">
        <v>142</v>
      </c>
    </row>
    <row r="160" spans="1:65" s="2" customFormat="1" ht="14.45" customHeight="1">
      <c r="A160" s="36"/>
      <c r="B160" s="37"/>
      <c r="C160" s="175" t="s">
        <v>317</v>
      </c>
      <c r="D160" s="175" t="s">
        <v>144</v>
      </c>
      <c r="E160" s="176" t="s">
        <v>377</v>
      </c>
      <c r="F160" s="177" t="s">
        <v>378</v>
      </c>
      <c r="G160" s="178" t="s">
        <v>258</v>
      </c>
      <c r="H160" s="179">
        <v>886.76</v>
      </c>
      <c r="I160" s="180"/>
      <c r="J160" s="181">
        <f>ROUND(I160*H160,2)</f>
        <v>0</v>
      </c>
      <c r="K160" s="177" t="s">
        <v>148</v>
      </c>
      <c r="L160" s="41"/>
      <c r="M160" s="182" t="s">
        <v>19</v>
      </c>
      <c r="N160" s="183" t="s">
        <v>43</v>
      </c>
      <c r="O160" s="66"/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6" t="s">
        <v>149</v>
      </c>
      <c r="AT160" s="186" t="s">
        <v>144</v>
      </c>
      <c r="AU160" s="186" t="s">
        <v>82</v>
      </c>
      <c r="AY160" s="19" t="s">
        <v>142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9" t="s">
        <v>80</v>
      </c>
      <c r="BK160" s="187">
        <f>ROUND(I160*H160,2)</f>
        <v>0</v>
      </c>
      <c r="BL160" s="19" t="s">
        <v>149</v>
      </c>
      <c r="BM160" s="186" t="s">
        <v>459</v>
      </c>
    </row>
    <row r="161" spans="1:47" s="2" customFormat="1" ht="11.25">
      <c r="A161" s="36"/>
      <c r="B161" s="37"/>
      <c r="C161" s="38"/>
      <c r="D161" s="188" t="s">
        <v>151</v>
      </c>
      <c r="E161" s="38"/>
      <c r="F161" s="189" t="s">
        <v>378</v>
      </c>
      <c r="G161" s="38"/>
      <c r="H161" s="38"/>
      <c r="I161" s="190"/>
      <c r="J161" s="38"/>
      <c r="K161" s="38"/>
      <c r="L161" s="41"/>
      <c r="M161" s="191"/>
      <c r="N161" s="192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151</v>
      </c>
      <c r="AU161" s="19" t="s">
        <v>82</v>
      </c>
    </row>
    <row r="162" spans="2:51" s="13" customFormat="1" ht="11.25">
      <c r="B162" s="193"/>
      <c r="C162" s="194"/>
      <c r="D162" s="188" t="s">
        <v>153</v>
      </c>
      <c r="E162" s="195" t="s">
        <v>19</v>
      </c>
      <c r="F162" s="196" t="s">
        <v>460</v>
      </c>
      <c r="G162" s="194"/>
      <c r="H162" s="195" t="s">
        <v>19</v>
      </c>
      <c r="I162" s="197"/>
      <c r="J162" s="194"/>
      <c r="K162" s="194"/>
      <c r="L162" s="198"/>
      <c r="M162" s="199"/>
      <c r="N162" s="200"/>
      <c r="O162" s="200"/>
      <c r="P162" s="200"/>
      <c r="Q162" s="200"/>
      <c r="R162" s="200"/>
      <c r="S162" s="200"/>
      <c r="T162" s="201"/>
      <c r="AT162" s="202" t="s">
        <v>153</v>
      </c>
      <c r="AU162" s="202" t="s">
        <v>82</v>
      </c>
      <c r="AV162" s="13" t="s">
        <v>80</v>
      </c>
      <c r="AW162" s="13" t="s">
        <v>33</v>
      </c>
      <c r="AX162" s="13" t="s">
        <v>72</v>
      </c>
      <c r="AY162" s="202" t="s">
        <v>142</v>
      </c>
    </row>
    <row r="163" spans="2:51" s="14" customFormat="1" ht="11.25">
      <c r="B163" s="203"/>
      <c r="C163" s="204"/>
      <c r="D163" s="188" t="s">
        <v>153</v>
      </c>
      <c r="E163" s="205" t="s">
        <v>19</v>
      </c>
      <c r="F163" s="206" t="s">
        <v>338</v>
      </c>
      <c r="G163" s="204"/>
      <c r="H163" s="207">
        <v>217.687</v>
      </c>
      <c r="I163" s="208"/>
      <c r="J163" s="204"/>
      <c r="K163" s="204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153</v>
      </c>
      <c r="AU163" s="213" t="s">
        <v>82</v>
      </c>
      <c r="AV163" s="14" t="s">
        <v>82</v>
      </c>
      <c r="AW163" s="14" t="s">
        <v>33</v>
      </c>
      <c r="AX163" s="14" t="s">
        <v>72</v>
      </c>
      <c r="AY163" s="213" t="s">
        <v>142</v>
      </c>
    </row>
    <row r="164" spans="2:51" s="14" customFormat="1" ht="11.25">
      <c r="B164" s="203"/>
      <c r="C164" s="204"/>
      <c r="D164" s="188" t="s">
        <v>153</v>
      </c>
      <c r="E164" s="205" t="s">
        <v>19</v>
      </c>
      <c r="F164" s="206" t="s">
        <v>344</v>
      </c>
      <c r="G164" s="204"/>
      <c r="H164" s="207">
        <v>11.669</v>
      </c>
      <c r="I164" s="208"/>
      <c r="J164" s="204"/>
      <c r="K164" s="204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153</v>
      </c>
      <c r="AU164" s="213" t="s">
        <v>82</v>
      </c>
      <c r="AV164" s="14" t="s">
        <v>82</v>
      </c>
      <c r="AW164" s="14" t="s">
        <v>33</v>
      </c>
      <c r="AX164" s="14" t="s">
        <v>72</v>
      </c>
      <c r="AY164" s="213" t="s">
        <v>142</v>
      </c>
    </row>
    <row r="165" spans="2:51" s="14" customFormat="1" ht="11.25">
      <c r="B165" s="203"/>
      <c r="C165" s="204"/>
      <c r="D165" s="188" t="s">
        <v>153</v>
      </c>
      <c r="E165" s="205" t="s">
        <v>19</v>
      </c>
      <c r="F165" s="206" t="s">
        <v>350</v>
      </c>
      <c r="G165" s="204"/>
      <c r="H165" s="207">
        <v>1057.404</v>
      </c>
      <c r="I165" s="208"/>
      <c r="J165" s="204"/>
      <c r="K165" s="204"/>
      <c r="L165" s="209"/>
      <c r="M165" s="210"/>
      <c r="N165" s="211"/>
      <c r="O165" s="211"/>
      <c r="P165" s="211"/>
      <c r="Q165" s="211"/>
      <c r="R165" s="211"/>
      <c r="S165" s="211"/>
      <c r="T165" s="212"/>
      <c r="AT165" s="213" t="s">
        <v>153</v>
      </c>
      <c r="AU165" s="213" t="s">
        <v>82</v>
      </c>
      <c r="AV165" s="14" t="s">
        <v>82</v>
      </c>
      <c r="AW165" s="14" t="s">
        <v>33</v>
      </c>
      <c r="AX165" s="14" t="s">
        <v>72</v>
      </c>
      <c r="AY165" s="213" t="s">
        <v>142</v>
      </c>
    </row>
    <row r="166" spans="2:51" s="13" customFormat="1" ht="11.25">
      <c r="B166" s="193"/>
      <c r="C166" s="194"/>
      <c r="D166" s="188" t="s">
        <v>153</v>
      </c>
      <c r="E166" s="195" t="s">
        <v>19</v>
      </c>
      <c r="F166" s="196" t="s">
        <v>461</v>
      </c>
      <c r="G166" s="194"/>
      <c r="H166" s="195" t="s">
        <v>19</v>
      </c>
      <c r="I166" s="197"/>
      <c r="J166" s="194"/>
      <c r="K166" s="194"/>
      <c r="L166" s="198"/>
      <c r="M166" s="199"/>
      <c r="N166" s="200"/>
      <c r="O166" s="200"/>
      <c r="P166" s="200"/>
      <c r="Q166" s="200"/>
      <c r="R166" s="200"/>
      <c r="S166" s="200"/>
      <c r="T166" s="201"/>
      <c r="AT166" s="202" t="s">
        <v>153</v>
      </c>
      <c r="AU166" s="202" t="s">
        <v>82</v>
      </c>
      <c r="AV166" s="13" t="s">
        <v>80</v>
      </c>
      <c r="AW166" s="13" t="s">
        <v>33</v>
      </c>
      <c r="AX166" s="13" t="s">
        <v>72</v>
      </c>
      <c r="AY166" s="202" t="s">
        <v>142</v>
      </c>
    </row>
    <row r="167" spans="2:51" s="14" customFormat="1" ht="11.25">
      <c r="B167" s="203"/>
      <c r="C167" s="204"/>
      <c r="D167" s="188" t="s">
        <v>153</v>
      </c>
      <c r="E167" s="205" t="s">
        <v>19</v>
      </c>
      <c r="F167" s="206" t="s">
        <v>462</v>
      </c>
      <c r="G167" s="204"/>
      <c r="H167" s="207">
        <v>-400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153</v>
      </c>
      <c r="AU167" s="213" t="s">
        <v>82</v>
      </c>
      <c r="AV167" s="14" t="s">
        <v>82</v>
      </c>
      <c r="AW167" s="14" t="s">
        <v>33</v>
      </c>
      <c r="AX167" s="14" t="s">
        <v>72</v>
      </c>
      <c r="AY167" s="213" t="s">
        <v>142</v>
      </c>
    </row>
    <row r="168" spans="2:51" s="15" customFormat="1" ht="11.25">
      <c r="B168" s="214"/>
      <c r="C168" s="215"/>
      <c r="D168" s="188" t="s">
        <v>153</v>
      </c>
      <c r="E168" s="216" t="s">
        <v>19</v>
      </c>
      <c r="F168" s="217" t="s">
        <v>161</v>
      </c>
      <c r="G168" s="215"/>
      <c r="H168" s="218">
        <v>886.76</v>
      </c>
      <c r="I168" s="219"/>
      <c r="J168" s="215"/>
      <c r="K168" s="215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153</v>
      </c>
      <c r="AU168" s="224" t="s">
        <v>82</v>
      </c>
      <c r="AV168" s="15" t="s">
        <v>149</v>
      </c>
      <c r="AW168" s="15" t="s">
        <v>33</v>
      </c>
      <c r="AX168" s="15" t="s">
        <v>80</v>
      </c>
      <c r="AY168" s="224" t="s">
        <v>142</v>
      </c>
    </row>
    <row r="169" spans="1:65" s="2" customFormat="1" ht="14.45" customHeight="1">
      <c r="A169" s="36"/>
      <c r="B169" s="37"/>
      <c r="C169" s="175" t="s">
        <v>8</v>
      </c>
      <c r="D169" s="175" t="s">
        <v>144</v>
      </c>
      <c r="E169" s="176" t="s">
        <v>463</v>
      </c>
      <c r="F169" s="177" t="s">
        <v>464</v>
      </c>
      <c r="G169" s="178" t="s">
        <v>258</v>
      </c>
      <c r="H169" s="179">
        <v>2.45</v>
      </c>
      <c r="I169" s="180"/>
      <c r="J169" s="181">
        <f>ROUND(I169*H169,2)</f>
        <v>0</v>
      </c>
      <c r="K169" s="177" t="s">
        <v>148</v>
      </c>
      <c r="L169" s="41"/>
      <c r="M169" s="182" t="s">
        <v>19</v>
      </c>
      <c r="N169" s="183" t="s">
        <v>43</v>
      </c>
      <c r="O169" s="66"/>
      <c r="P169" s="184">
        <f>O169*H169</f>
        <v>0</v>
      </c>
      <c r="Q169" s="184">
        <v>0</v>
      </c>
      <c r="R169" s="184">
        <f>Q169*H169</f>
        <v>0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149</v>
      </c>
      <c r="AT169" s="186" t="s">
        <v>144</v>
      </c>
      <c r="AU169" s="186" t="s">
        <v>82</v>
      </c>
      <c r="AY169" s="19" t="s">
        <v>142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80</v>
      </c>
      <c r="BK169" s="187">
        <f>ROUND(I169*H169,2)</f>
        <v>0</v>
      </c>
      <c r="BL169" s="19" t="s">
        <v>149</v>
      </c>
      <c r="BM169" s="186" t="s">
        <v>465</v>
      </c>
    </row>
    <row r="170" spans="1:47" s="2" customFormat="1" ht="11.25">
      <c r="A170" s="36"/>
      <c r="B170" s="37"/>
      <c r="C170" s="38"/>
      <c r="D170" s="188" t="s">
        <v>151</v>
      </c>
      <c r="E170" s="38"/>
      <c r="F170" s="189" t="s">
        <v>466</v>
      </c>
      <c r="G170" s="38"/>
      <c r="H170" s="38"/>
      <c r="I170" s="190"/>
      <c r="J170" s="38"/>
      <c r="K170" s="38"/>
      <c r="L170" s="41"/>
      <c r="M170" s="191"/>
      <c r="N170" s="192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151</v>
      </c>
      <c r="AU170" s="19" t="s">
        <v>82</v>
      </c>
    </row>
    <row r="171" spans="1:65" s="2" customFormat="1" ht="14.45" customHeight="1">
      <c r="A171" s="36"/>
      <c r="B171" s="37"/>
      <c r="C171" s="175" t="s">
        <v>333</v>
      </c>
      <c r="D171" s="175" t="s">
        <v>144</v>
      </c>
      <c r="E171" s="176" t="s">
        <v>398</v>
      </c>
      <c r="F171" s="177" t="s">
        <v>399</v>
      </c>
      <c r="G171" s="178" t="s">
        <v>258</v>
      </c>
      <c r="H171" s="179">
        <v>25.248</v>
      </c>
      <c r="I171" s="180"/>
      <c r="J171" s="181">
        <f>ROUND(I171*H171,2)</f>
        <v>0</v>
      </c>
      <c r="K171" s="177" t="s">
        <v>19</v>
      </c>
      <c r="L171" s="41"/>
      <c r="M171" s="182" t="s">
        <v>19</v>
      </c>
      <c r="N171" s="183" t="s">
        <v>43</v>
      </c>
      <c r="O171" s="66"/>
      <c r="P171" s="184">
        <f>O171*H171</f>
        <v>0</v>
      </c>
      <c r="Q171" s="184">
        <v>0</v>
      </c>
      <c r="R171" s="184">
        <f>Q171*H171</f>
        <v>0</v>
      </c>
      <c r="S171" s="184">
        <v>0</v>
      </c>
      <c r="T171" s="185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149</v>
      </c>
      <c r="AT171" s="186" t="s">
        <v>144</v>
      </c>
      <c r="AU171" s="186" t="s">
        <v>82</v>
      </c>
      <c r="AY171" s="19" t="s">
        <v>142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9" t="s">
        <v>80</v>
      </c>
      <c r="BK171" s="187">
        <f>ROUND(I171*H171,2)</f>
        <v>0</v>
      </c>
      <c r="BL171" s="19" t="s">
        <v>149</v>
      </c>
      <c r="BM171" s="186" t="s">
        <v>467</v>
      </c>
    </row>
    <row r="172" spans="1:47" s="2" customFormat="1" ht="11.25">
      <c r="A172" s="36"/>
      <c r="B172" s="37"/>
      <c r="C172" s="38"/>
      <c r="D172" s="188" t="s">
        <v>151</v>
      </c>
      <c r="E172" s="38"/>
      <c r="F172" s="189" t="s">
        <v>399</v>
      </c>
      <c r="G172" s="38"/>
      <c r="H172" s="38"/>
      <c r="I172" s="190"/>
      <c r="J172" s="38"/>
      <c r="K172" s="38"/>
      <c r="L172" s="41"/>
      <c r="M172" s="191"/>
      <c r="N172" s="192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151</v>
      </c>
      <c r="AU172" s="19" t="s">
        <v>82</v>
      </c>
    </row>
    <row r="173" spans="2:51" s="14" customFormat="1" ht="11.25">
      <c r="B173" s="203"/>
      <c r="C173" s="204"/>
      <c r="D173" s="188" t="s">
        <v>153</v>
      </c>
      <c r="E173" s="205" t="s">
        <v>19</v>
      </c>
      <c r="F173" s="206" t="s">
        <v>455</v>
      </c>
      <c r="G173" s="204"/>
      <c r="H173" s="207">
        <v>25.248</v>
      </c>
      <c r="I173" s="208"/>
      <c r="J173" s="204"/>
      <c r="K173" s="204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153</v>
      </c>
      <c r="AU173" s="213" t="s">
        <v>82</v>
      </c>
      <c r="AV173" s="14" t="s">
        <v>82</v>
      </c>
      <c r="AW173" s="14" t="s">
        <v>33</v>
      </c>
      <c r="AX173" s="14" t="s">
        <v>80</v>
      </c>
      <c r="AY173" s="213" t="s">
        <v>142</v>
      </c>
    </row>
    <row r="174" spans="2:63" s="12" customFormat="1" ht="25.9" customHeight="1">
      <c r="B174" s="159"/>
      <c r="C174" s="160"/>
      <c r="D174" s="161" t="s">
        <v>71</v>
      </c>
      <c r="E174" s="162" t="s">
        <v>402</v>
      </c>
      <c r="F174" s="162" t="s">
        <v>403</v>
      </c>
      <c r="G174" s="160"/>
      <c r="H174" s="160"/>
      <c r="I174" s="163"/>
      <c r="J174" s="164">
        <f>BK174</f>
        <v>0</v>
      </c>
      <c r="K174" s="160"/>
      <c r="L174" s="165"/>
      <c r="M174" s="166"/>
      <c r="N174" s="167"/>
      <c r="O174" s="167"/>
      <c r="P174" s="168">
        <f>P175</f>
        <v>0</v>
      </c>
      <c r="Q174" s="167"/>
      <c r="R174" s="168">
        <f>R175</f>
        <v>0</v>
      </c>
      <c r="S174" s="167"/>
      <c r="T174" s="169">
        <f>T175</f>
        <v>2.45</v>
      </c>
      <c r="AR174" s="170" t="s">
        <v>82</v>
      </c>
      <c r="AT174" s="171" t="s">
        <v>71</v>
      </c>
      <c r="AU174" s="171" t="s">
        <v>72</v>
      </c>
      <c r="AY174" s="170" t="s">
        <v>142</v>
      </c>
      <c r="BK174" s="172">
        <f>BK175</f>
        <v>0</v>
      </c>
    </row>
    <row r="175" spans="2:63" s="12" customFormat="1" ht="22.9" customHeight="1">
      <c r="B175" s="159"/>
      <c r="C175" s="160"/>
      <c r="D175" s="161" t="s">
        <v>71</v>
      </c>
      <c r="E175" s="173" t="s">
        <v>468</v>
      </c>
      <c r="F175" s="173" t="s">
        <v>469</v>
      </c>
      <c r="G175" s="160"/>
      <c r="H175" s="160"/>
      <c r="I175" s="163"/>
      <c r="J175" s="174">
        <f>BK175</f>
        <v>0</v>
      </c>
      <c r="K175" s="160"/>
      <c r="L175" s="165"/>
      <c r="M175" s="166"/>
      <c r="N175" s="167"/>
      <c r="O175" s="167"/>
      <c r="P175" s="168">
        <f>SUM(P176:P179)</f>
        <v>0</v>
      </c>
      <c r="Q175" s="167"/>
      <c r="R175" s="168">
        <f>SUM(R176:R179)</f>
        <v>0</v>
      </c>
      <c r="S175" s="167"/>
      <c r="T175" s="169">
        <f>SUM(T176:T179)</f>
        <v>2.45</v>
      </c>
      <c r="AR175" s="170" t="s">
        <v>82</v>
      </c>
      <c r="AT175" s="171" t="s">
        <v>71</v>
      </c>
      <c r="AU175" s="171" t="s">
        <v>80</v>
      </c>
      <c r="AY175" s="170" t="s">
        <v>142</v>
      </c>
      <c r="BK175" s="172">
        <f>SUM(BK176:BK179)</f>
        <v>0</v>
      </c>
    </row>
    <row r="176" spans="1:65" s="2" customFormat="1" ht="14.45" customHeight="1">
      <c r="A176" s="36"/>
      <c r="B176" s="37"/>
      <c r="C176" s="175" t="s">
        <v>339</v>
      </c>
      <c r="D176" s="175" t="s">
        <v>144</v>
      </c>
      <c r="E176" s="176" t="s">
        <v>470</v>
      </c>
      <c r="F176" s="177" t="s">
        <v>471</v>
      </c>
      <c r="G176" s="178" t="s">
        <v>204</v>
      </c>
      <c r="H176" s="179">
        <v>175</v>
      </c>
      <c r="I176" s="180"/>
      <c r="J176" s="181">
        <f>ROUND(I176*H176,2)</f>
        <v>0</v>
      </c>
      <c r="K176" s="177" t="s">
        <v>148</v>
      </c>
      <c r="L176" s="41"/>
      <c r="M176" s="182" t="s">
        <v>19</v>
      </c>
      <c r="N176" s="183" t="s">
        <v>43</v>
      </c>
      <c r="O176" s="66"/>
      <c r="P176" s="184">
        <f>O176*H176</f>
        <v>0</v>
      </c>
      <c r="Q176" s="184">
        <v>0</v>
      </c>
      <c r="R176" s="184">
        <f>Q176*H176</f>
        <v>0</v>
      </c>
      <c r="S176" s="184">
        <v>0.014</v>
      </c>
      <c r="T176" s="185">
        <f>S176*H176</f>
        <v>2.45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333</v>
      </c>
      <c r="AT176" s="186" t="s">
        <v>144</v>
      </c>
      <c r="AU176" s="186" t="s">
        <v>82</v>
      </c>
      <c r="AY176" s="19" t="s">
        <v>142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80</v>
      </c>
      <c r="BK176" s="187">
        <f>ROUND(I176*H176,2)</f>
        <v>0</v>
      </c>
      <c r="BL176" s="19" t="s">
        <v>333</v>
      </c>
      <c r="BM176" s="186" t="s">
        <v>472</v>
      </c>
    </row>
    <row r="177" spans="1:47" s="2" customFormat="1" ht="11.25">
      <c r="A177" s="36"/>
      <c r="B177" s="37"/>
      <c r="C177" s="38"/>
      <c r="D177" s="188" t="s">
        <v>151</v>
      </c>
      <c r="E177" s="38"/>
      <c r="F177" s="189" t="s">
        <v>473</v>
      </c>
      <c r="G177" s="38"/>
      <c r="H177" s="38"/>
      <c r="I177" s="190"/>
      <c r="J177" s="38"/>
      <c r="K177" s="38"/>
      <c r="L177" s="41"/>
      <c r="M177" s="191"/>
      <c r="N177" s="19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151</v>
      </c>
      <c r="AU177" s="19" t="s">
        <v>82</v>
      </c>
    </row>
    <row r="178" spans="2:51" s="13" customFormat="1" ht="11.25">
      <c r="B178" s="193"/>
      <c r="C178" s="194"/>
      <c r="D178" s="188" t="s">
        <v>153</v>
      </c>
      <c r="E178" s="195" t="s">
        <v>19</v>
      </c>
      <c r="F178" s="196" t="s">
        <v>474</v>
      </c>
      <c r="G178" s="194"/>
      <c r="H178" s="195" t="s">
        <v>19</v>
      </c>
      <c r="I178" s="197"/>
      <c r="J178" s="194"/>
      <c r="K178" s="194"/>
      <c r="L178" s="198"/>
      <c r="M178" s="199"/>
      <c r="N178" s="200"/>
      <c r="O178" s="200"/>
      <c r="P178" s="200"/>
      <c r="Q178" s="200"/>
      <c r="R178" s="200"/>
      <c r="S178" s="200"/>
      <c r="T178" s="201"/>
      <c r="AT178" s="202" t="s">
        <v>153</v>
      </c>
      <c r="AU178" s="202" t="s">
        <v>82</v>
      </c>
      <c r="AV178" s="13" t="s">
        <v>80</v>
      </c>
      <c r="AW178" s="13" t="s">
        <v>33</v>
      </c>
      <c r="AX178" s="13" t="s">
        <v>72</v>
      </c>
      <c r="AY178" s="202" t="s">
        <v>142</v>
      </c>
    </row>
    <row r="179" spans="2:51" s="14" customFormat="1" ht="11.25">
      <c r="B179" s="203"/>
      <c r="C179" s="204"/>
      <c r="D179" s="188" t="s">
        <v>153</v>
      </c>
      <c r="E179" s="205" t="s">
        <v>19</v>
      </c>
      <c r="F179" s="206" t="s">
        <v>475</v>
      </c>
      <c r="G179" s="204"/>
      <c r="H179" s="207">
        <v>175</v>
      </c>
      <c r="I179" s="208"/>
      <c r="J179" s="204"/>
      <c r="K179" s="204"/>
      <c r="L179" s="209"/>
      <c r="M179" s="225"/>
      <c r="N179" s="226"/>
      <c r="O179" s="226"/>
      <c r="P179" s="226"/>
      <c r="Q179" s="226"/>
      <c r="R179" s="226"/>
      <c r="S179" s="226"/>
      <c r="T179" s="227"/>
      <c r="AT179" s="213" t="s">
        <v>153</v>
      </c>
      <c r="AU179" s="213" t="s">
        <v>82</v>
      </c>
      <c r="AV179" s="14" t="s">
        <v>82</v>
      </c>
      <c r="AW179" s="14" t="s">
        <v>33</v>
      </c>
      <c r="AX179" s="14" t="s">
        <v>80</v>
      </c>
      <c r="AY179" s="213" t="s">
        <v>142</v>
      </c>
    </row>
    <row r="180" spans="1:31" s="2" customFormat="1" ht="6.95" customHeight="1">
      <c r="A180" s="36"/>
      <c r="B180" s="49"/>
      <c r="C180" s="50"/>
      <c r="D180" s="50"/>
      <c r="E180" s="50"/>
      <c r="F180" s="50"/>
      <c r="G180" s="50"/>
      <c r="H180" s="50"/>
      <c r="I180" s="50"/>
      <c r="J180" s="50"/>
      <c r="K180" s="50"/>
      <c r="L180" s="41"/>
      <c r="M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</row>
  </sheetData>
  <sheetProtection algorithmName="SHA-512" hashValue="NTkVvG0+V93eYB4jjH2koQHRg13mzLzfpbkUCBA0yT7v5sd2G0dQMKLTh48ILCDZfA3wY0IvcOWNxodPj75hSQ==" saltValue="9NHXIZ33Ro1f46EWmVCPTfJ9WfbUefVktZKO7aW26//99zFpolT7345a/wpA0a4lFWhCp0/hylSyljNKT0pnbA==" spinCount="100000" sheet="1" objects="1" scenarios="1" formatColumns="0" formatRows="0" autoFilter="0"/>
  <autoFilter ref="C84:K179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19" t="s">
        <v>88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113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67" t="str">
        <f>'Rekapitulace stavby'!K6</f>
        <v>Demolice stavebních objektů bývalého JZD Mouřínov</v>
      </c>
      <c r="F7" s="368"/>
      <c r="G7" s="368"/>
      <c r="H7" s="368"/>
      <c r="L7" s="22"/>
    </row>
    <row r="8" spans="1:31" s="2" customFormat="1" ht="12" customHeight="1">
      <c r="A8" s="36"/>
      <c r="B8" s="41"/>
      <c r="C8" s="36"/>
      <c r="D8" s="107" t="s">
        <v>114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69" t="s">
        <v>476</v>
      </c>
      <c r="F9" s="370"/>
      <c r="G9" s="370"/>
      <c r="H9" s="37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27. 3. 2021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1" t="str">
        <f>'Rekapitulace stavby'!E14</f>
        <v>Vyplň údaj</v>
      </c>
      <c r="F18" s="372"/>
      <c r="G18" s="372"/>
      <c r="H18" s="372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3" t="s">
        <v>19</v>
      </c>
      <c r="F27" s="373"/>
      <c r="G27" s="373"/>
      <c r="H27" s="37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ROUND(J84,2)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ROUND((SUM(BE84:BE179)),2)</f>
        <v>0</v>
      </c>
      <c r="G33" s="36"/>
      <c r="H33" s="36"/>
      <c r="I33" s="120">
        <v>0.21</v>
      </c>
      <c r="J33" s="119">
        <f>ROUND(((SUM(BE84:BE179))*I33),2)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ROUND((SUM(BF84:BF179)),2)</f>
        <v>0</v>
      </c>
      <c r="G34" s="36"/>
      <c r="H34" s="36"/>
      <c r="I34" s="120">
        <v>0.15</v>
      </c>
      <c r="J34" s="119">
        <f>ROUND(((SUM(BF84:BF179))*I34),2)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ROUND((SUM(BG84:BG179)),2)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ROUND((SUM(BH84:BH179)),2)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ROUND((SUM(BI84:BI179)),2)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4" t="str">
        <f>E7</f>
        <v>Demolice stavebních objektů bývalého JZD Mouřínov</v>
      </c>
      <c r="F48" s="375"/>
      <c r="G48" s="375"/>
      <c r="H48" s="37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114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1" t="str">
        <f>E9</f>
        <v>BO 03 - Zemědělský objekt, garáž/sklad p.č. st.259/1</v>
      </c>
      <c r="F50" s="376"/>
      <c r="G50" s="376"/>
      <c r="H50" s="37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k.ú.Mouřínov, okres Vyškov</v>
      </c>
      <c r="G52" s="38"/>
      <c r="H52" s="38"/>
      <c r="I52" s="31" t="s">
        <v>23</v>
      </c>
      <c r="J52" s="61" t="str">
        <f>IF(J12="","",J12)</f>
        <v>27. 3. 2021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Obec Mouřínov</v>
      </c>
      <c r="G54" s="38"/>
      <c r="H54" s="38"/>
      <c r="I54" s="31" t="s">
        <v>31</v>
      </c>
      <c r="J54" s="34" t="str">
        <f>E21</f>
        <v>DEKONTA a.s. Dřetovice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117</v>
      </c>
      <c r="D57" s="133"/>
      <c r="E57" s="133"/>
      <c r="F57" s="133"/>
      <c r="G57" s="133"/>
      <c r="H57" s="133"/>
      <c r="I57" s="133"/>
      <c r="J57" s="134" t="s">
        <v>118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119</v>
      </c>
    </row>
    <row r="60" spans="2:12" s="9" customFormat="1" ht="24.95" customHeight="1">
      <c r="B60" s="136"/>
      <c r="C60" s="137"/>
      <c r="D60" s="138" t="s">
        <v>120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121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122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10" customFormat="1" ht="19.9" customHeight="1">
      <c r="B63" s="142"/>
      <c r="C63" s="143"/>
      <c r="D63" s="144" t="s">
        <v>123</v>
      </c>
      <c r="E63" s="145"/>
      <c r="F63" s="145"/>
      <c r="G63" s="145"/>
      <c r="H63" s="145"/>
      <c r="I63" s="145"/>
      <c r="J63" s="146">
        <f>J134</f>
        <v>0</v>
      </c>
      <c r="K63" s="143"/>
      <c r="L63" s="147"/>
    </row>
    <row r="64" spans="2:12" s="10" customFormat="1" ht="19.9" customHeight="1">
      <c r="B64" s="142"/>
      <c r="C64" s="143"/>
      <c r="D64" s="144" t="s">
        <v>126</v>
      </c>
      <c r="E64" s="145"/>
      <c r="F64" s="145"/>
      <c r="G64" s="145"/>
      <c r="H64" s="145"/>
      <c r="I64" s="145"/>
      <c r="J64" s="146">
        <f>J175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127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74" t="str">
        <f>E7</f>
        <v>Demolice stavebních objektů bývalého JZD Mouřínov</v>
      </c>
      <c r="F74" s="375"/>
      <c r="G74" s="375"/>
      <c r="H74" s="375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114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1" t="str">
        <f>E9</f>
        <v>BO 03 - Zemědělský objekt, garáž/sklad p.č. st.259/1</v>
      </c>
      <c r="F76" s="376"/>
      <c r="G76" s="376"/>
      <c r="H76" s="376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>k.ú.Mouřínov, okres Vyškov</v>
      </c>
      <c r="G78" s="38"/>
      <c r="H78" s="38"/>
      <c r="I78" s="31" t="s">
        <v>23</v>
      </c>
      <c r="J78" s="61" t="str">
        <f>IF(J12="","",J12)</f>
        <v>27. 3. 2021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7" customHeight="1">
      <c r="A80" s="36"/>
      <c r="B80" s="37"/>
      <c r="C80" s="31" t="s">
        <v>25</v>
      </c>
      <c r="D80" s="38"/>
      <c r="E80" s="38"/>
      <c r="F80" s="29" t="str">
        <f>E15</f>
        <v>Obec Mouřínov</v>
      </c>
      <c r="G80" s="38"/>
      <c r="H80" s="38"/>
      <c r="I80" s="31" t="s">
        <v>31</v>
      </c>
      <c r="J80" s="34" t="str">
        <f>E21</f>
        <v>DEKONTA a.s. Dřetovice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29</v>
      </c>
      <c r="D81" s="38"/>
      <c r="E81" s="38"/>
      <c r="F81" s="29" t="str">
        <f>IF(E18="","",E18)</f>
        <v>Vyplň údaj</v>
      </c>
      <c r="G81" s="38"/>
      <c r="H81" s="38"/>
      <c r="I81" s="31" t="s">
        <v>34</v>
      </c>
      <c r="J81" s="34" t="str">
        <f>E24</f>
        <v xml:space="preserve"> 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8"/>
      <c r="B83" s="149"/>
      <c r="C83" s="150" t="s">
        <v>128</v>
      </c>
      <c r="D83" s="151" t="s">
        <v>57</v>
      </c>
      <c r="E83" s="151" t="s">
        <v>53</v>
      </c>
      <c r="F83" s="151" t="s">
        <v>54</v>
      </c>
      <c r="G83" s="151" t="s">
        <v>129</v>
      </c>
      <c r="H83" s="151" t="s">
        <v>130</v>
      </c>
      <c r="I83" s="151" t="s">
        <v>131</v>
      </c>
      <c r="J83" s="151" t="s">
        <v>118</v>
      </c>
      <c r="K83" s="152" t="s">
        <v>132</v>
      </c>
      <c r="L83" s="153"/>
      <c r="M83" s="70" t="s">
        <v>19</v>
      </c>
      <c r="N83" s="71" t="s">
        <v>42</v>
      </c>
      <c r="O83" s="71" t="s">
        <v>133</v>
      </c>
      <c r="P83" s="71" t="s">
        <v>134</v>
      </c>
      <c r="Q83" s="71" t="s">
        <v>135</v>
      </c>
      <c r="R83" s="71" t="s">
        <v>136</v>
      </c>
      <c r="S83" s="71" t="s">
        <v>137</v>
      </c>
      <c r="T83" s="72" t="s">
        <v>138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6"/>
      <c r="B84" s="37"/>
      <c r="C84" s="77" t="s">
        <v>139</v>
      </c>
      <c r="D84" s="38"/>
      <c r="E84" s="38"/>
      <c r="F84" s="38"/>
      <c r="G84" s="38"/>
      <c r="H84" s="38"/>
      <c r="I84" s="38"/>
      <c r="J84" s="154">
        <f>BK84</f>
        <v>0</v>
      </c>
      <c r="K84" s="38"/>
      <c r="L84" s="41"/>
      <c r="M84" s="73"/>
      <c r="N84" s="155"/>
      <c r="O84" s="74"/>
      <c r="P84" s="156">
        <f>P85</f>
        <v>0</v>
      </c>
      <c r="Q84" s="74"/>
      <c r="R84" s="156">
        <f>R85</f>
        <v>0</v>
      </c>
      <c r="S84" s="74"/>
      <c r="T84" s="157">
        <f>T85</f>
        <v>189.87752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71</v>
      </c>
      <c r="AU84" s="19" t="s">
        <v>119</v>
      </c>
      <c r="BK84" s="158">
        <f>BK85</f>
        <v>0</v>
      </c>
    </row>
    <row r="85" spans="2:63" s="12" customFormat="1" ht="25.9" customHeight="1">
      <c r="B85" s="159"/>
      <c r="C85" s="160"/>
      <c r="D85" s="161" t="s">
        <v>71</v>
      </c>
      <c r="E85" s="162" t="s">
        <v>140</v>
      </c>
      <c r="F85" s="162" t="s">
        <v>141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P86+P98+P134+P175</f>
        <v>0</v>
      </c>
      <c r="Q85" s="167"/>
      <c r="R85" s="168">
        <f>R86+R98+R134+R175</f>
        <v>0</v>
      </c>
      <c r="S85" s="167"/>
      <c r="T85" s="169">
        <f>T86+T98+T134+T175</f>
        <v>189.87752</v>
      </c>
      <c r="AR85" s="170" t="s">
        <v>80</v>
      </c>
      <c r="AT85" s="171" t="s">
        <v>71</v>
      </c>
      <c r="AU85" s="171" t="s">
        <v>72</v>
      </c>
      <c r="AY85" s="170" t="s">
        <v>142</v>
      </c>
      <c r="BK85" s="172">
        <f>BK86+BK98+BK134+BK175</f>
        <v>0</v>
      </c>
    </row>
    <row r="86" spans="2:63" s="12" customFormat="1" ht="22.9" customHeight="1">
      <c r="B86" s="159"/>
      <c r="C86" s="160"/>
      <c r="D86" s="161" t="s">
        <v>71</v>
      </c>
      <c r="E86" s="173" t="s">
        <v>80</v>
      </c>
      <c r="F86" s="173" t="s">
        <v>143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SUM(P87:P97)</f>
        <v>0</v>
      </c>
      <c r="Q86" s="167"/>
      <c r="R86" s="168">
        <f>SUM(R87:R97)</f>
        <v>0</v>
      </c>
      <c r="S86" s="167"/>
      <c r="T86" s="169">
        <f>SUM(T87:T97)</f>
        <v>0</v>
      </c>
      <c r="AR86" s="170" t="s">
        <v>80</v>
      </c>
      <c r="AT86" s="171" t="s">
        <v>71</v>
      </c>
      <c r="AU86" s="171" t="s">
        <v>80</v>
      </c>
      <c r="AY86" s="170" t="s">
        <v>142</v>
      </c>
      <c r="BK86" s="172">
        <f>SUM(BK87:BK97)</f>
        <v>0</v>
      </c>
    </row>
    <row r="87" spans="1:65" s="2" customFormat="1" ht="14.45" customHeight="1">
      <c r="A87" s="36"/>
      <c r="B87" s="37"/>
      <c r="C87" s="175" t="s">
        <v>80</v>
      </c>
      <c r="D87" s="175" t="s">
        <v>144</v>
      </c>
      <c r="E87" s="176" t="s">
        <v>171</v>
      </c>
      <c r="F87" s="177" t="s">
        <v>172</v>
      </c>
      <c r="G87" s="178" t="s">
        <v>147</v>
      </c>
      <c r="H87" s="179">
        <v>23.993</v>
      </c>
      <c r="I87" s="180"/>
      <c r="J87" s="181">
        <f>ROUND(I87*H87,2)</f>
        <v>0</v>
      </c>
      <c r="K87" s="177" t="s">
        <v>148</v>
      </c>
      <c r="L87" s="41"/>
      <c r="M87" s="182" t="s">
        <v>19</v>
      </c>
      <c r="N87" s="183" t="s">
        <v>43</v>
      </c>
      <c r="O87" s="66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149</v>
      </c>
      <c r="AT87" s="186" t="s">
        <v>144</v>
      </c>
      <c r="AU87" s="186" t="s">
        <v>82</v>
      </c>
      <c r="AY87" s="19" t="s">
        <v>142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80</v>
      </c>
      <c r="BK87" s="187">
        <f>ROUND(I87*H87,2)</f>
        <v>0</v>
      </c>
      <c r="BL87" s="19" t="s">
        <v>149</v>
      </c>
      <c r="BM87" s="186" t="s">
        <v>477</v>
      </c>
    </row>
    <row r="88" spans="1:47" s="2" customFormat="1" ht="19.5">
      <c r="A88" s="36"/>
      <c r="B88" s="37"/>
      <c r="C88" s="38"/>
      <c r="D88" s="188" t="s">
        <v>151</v>
      </c>
      <c r="E88" s="38"/>
      <c r="F88" s="189" t="s">
        <v>174</v>
      </c>
      <c r="G88" s="38"/>
      <c r="H88" s="38"/>
      <c r="I88" s="190"/>
      <c r="J88" s="38"/>
      <c r="K88" s="38"/>
      <c r="L88" s="41"/>
      <c r="M88" s="191"/>
      <c r="N88" s="192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151</v>
      </c>
      <c r="AU88" s="19" t="s">
        <v>82</v>
      </c>
    </row>
    <row r="89" spans="2:51" s="13" customFormat="1" ht="11.25">
      <c r="B89" s="193"/>
      <c r="C89" s="194"/>
      <c r="D89" s="188" t="s">
        <v>153</v>
      </c>
      <c r="E89" s="195" t="s">
        <v>19</v>
      </c>
      <c r="F89" s="196" t="s">
        <v>427</v>
      </c>
      <c r="G89" s="194"/>
      <c r="H89" s="195" t="s">
        <v>19</v>
      </c>
      <c r="I89" s="197"/>
      <c r="J89" s="194"/>
      <c r="K89" s="194"/>
      <c r="L89" s="198"/>
      <c r="M89" s="199"/>
      <c r="N89" s="200"/>
      <c r="O89" s="200"/>
      <c r="P89" s="200"/>
      <c r="Q89" s="200"/>
      <c r="R89" s="200"/>
      <c r="S89" s="200"/>
      <c r="T89" s="201"/>
      <c r="AT89" s="202" t="s">
        <v>153</v>
      </c>
      <c r="AU89" s="202" t="s">
        <v>82</v>
      </c>
      <c r="AV89" s="13" t="s">
        <v>80</v>
      </c>
      <c r="AW89" s="13" t="s">
        <v>33</v>
      </c>
      <c r="AX89" s="13" t="s">
        <v>72</v>
      </c>
      <c r="AY89" s="202" t="s">
        <v>142</v>
      </c>
    </row>
    <row r="90" spans="2:51" s="14" customFormat="1" ht="11.25">
      <c r="B90" s="203"/>
      <c r="C90" s="204"/>
      <c r="D90" s="188" t="s">
        <v>153</v>
      </c>
      <c r="E90" s="205" t="s">
        <v>19</v>
      </c>
      <c r="F90" s="206" t="s">
        <v>478</v>
      </c>
      <c r="G90" s="204"/>
      <c r="H90" s="207">
        <v>23.993</v>
      </c>
      <c r="I90" s="208"/>
      <c r="J90" s="204"/>
      <c r="K90" s="204"/>
      <c r="L90" s="209"/>
      <c r="M90" s="210"/>
      <c r="N90" s="211"/>
      <c r="O90" s="211"/>
      <c r="P90" s="211"/>
      <c r="Q90" s="211"/>
      <c r="R90" s="211"/>
      <c r="S90" s="211"/>
      <c r="T90" s="212"/>
      <c r="AT90" s="213" t="s">
        <v>153</v>
      </c>
      <c r="AU90" s="213" t="s">
        <v>82</v>
      </c>
      <c r="AV90" s="14" t="s">
        <v>82</v>
      </c>
      <c r="AW90" s="14" t="s">
        <v>33</v>
      </c>
      <c r="AX90" s="14" t="s">
        <v>80</v>
      </c>
      <c r="AY90" s="213" t="s">
        <v>142</v>
      </c>
    </row>
    <row r="91" spans="1:65" s="2" customFormat="1" ht="14.45" customHeight="1">
      <c r="A91" s="36"/>
      <c r="B91" s="37"/>
      <c r="C91" s="175" t="s">
        <v>82</v>
      </c>
      <c r="D91" s="175" t="s">
        <v>144</v>
      </c>
      <c r="E91" s="176" t="s">
        <v>182</v>
      </c>
      <c r="F91" s="177" t="s">
        <v>183</v>
      </c>
      <c r="G91" s="178" t="s">
        <v>147</v>
      </c>
      <c r="H91" s="179">
        <v>43.521</v>
      </c>
      <c r="I91" s="180"/>
      <c r="J91" s="181">
        <f>ROUND(I91*H91,2)</f>
        <v>0</v>
      </c>
      <c r="K91" s="177" t="s">
        <v>148</v>
      </c>
      <c r="L91" s="41"/>
      <c r="M91" s="182" t="s">
        <v>19</v>
      </c>
      <c r="N91" s="183" t="s">
        <v>43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149</v>
      </c>
      <c r="AT91" s="186" t="s">
        <v>144</v>
      </c>
      <c r="AU91" s="186" t="s">
        <v>82</v>
      </c>
      <c r="AY91" s="19" t="s">
        <v>142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80</v>
      </c>
      <c r="BK91" s="187">
        <f>ROUND(I91*H91,2)</f>
        <v>0</v>
      </c>
      <c r="BL91" s="19" t="s">
        <v>149</v>
      </c>
      <c r="BM91" s="186" t="s">
        <v>184</v>
      </c>
    </row>
    <row r="92" spans="1:47" s="2" customFormat="1" ht="19.5">
      <c r="A92" s="36"/>
      <c r="B92" s="37"/>
      <c r="C92" s="38"/>
      <c r="D92" s="188" t="s">
        <v>151</v>
      </c>
      <c r="E92" s="38"/>
      <c r="F92" s="189" t="s">
        <v>185</v>
      </c>
      <c r="G92" s="38"/>
      <c r="H92" s="38"/>
      <c r="I92" s="190"/>
      <c r="J92" s="38"/>
      <c r="K92" s="38"/>
      <c r="L92" s="41"/>
      <c r="M92" s="191"/>
      <c r="N92" s="19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151</v>
      </c>
      <c r="AU92" s="19" t="s">
        <v>82</v>
      </c>
    </row>
    <row r="93" spans="2:51" s="13" customFormat="1" ht="11.25">
      <c r="B93" s="193"/>
      <c r="C93" s="194"/>
      <c r="D93" s="188" t="s">
        <v>153</v>
      </c>
      <c r="E93" s="195" t="s">
        <v>19</v>
      </c>
      <c r="F93" s="196" t="s">
        <v>187</v>
      </c>
      <c r="G93" s="194"/>
      <c r="H93" s="195" t="s">
        <v>19</v>
      </c>
      <c r="I93" s="197"/>
      <c r="J93" s="194"/>
      <c r="K93" s="194"/>
      <c r="L93" s="198"/>
      <c r="M93" s="199"/>
      <c r="N93" s="200"/>
      <c r="O93" s="200"/>
      <c r="P93" s="200"/>
      <c r="Q93" s="200"/>
      <c r="R93" s="200"/>
      <c r="S93" s="200"/>
      <c r="T93" s="201"/>
      <c r="AT93" s="202" t="s">
        <v>153</v>
      </c>
      <c r="AU93" s="202" t="s">
        <v>82</v>
      </c>
      <c r="AV93" s="13" t="s">
        <v>80</v>
      </c>
      <c r="AW93" s="13" t="s">
        <v>33</v>
      </c>
      <c r="AX93" s="13" t="s">
        <v>72</v>
      </c>
      <c r="AY93" s="202" t="s">
        <v>142</v>
      </c>
    </row>
    <row r="94" spans="2:51" s="13" customFormat="1" ht="11.25">
      <c r="B94" s="193"/>
      <c r="C94" s="194"/>
      <c r="D94" s="188" t="s">
        <v>153</v>
      </c>
      <c r="E94" s="195" t="s">
        <v>19</v>
      </c>
      <c r="F94" s="196" t="s">
        <v>194</v>
      </c>
      <c r="G94" s="194"/>
      <c r="H94" s="195" t="s">
        <v>19</v>
      </c>
      <c r="I94" s="197"/>
      <c r="J94" s="194"/>
      <c r="K94" s="194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153</v>
      </c>
      <c r="AU94" s="202" t="s">
        <v>82</v>
      </c>
      <c r="AV94" s="13" t="s">
        <v>80</v>
      </c>
      <c r="AW94" s="13" t="s">
        <v>33</v>
      </c>
      <c r="AX94" s="13" t="s">
        <v>72</v>
      </c>
      <c r="AY94" s="202" t="s">
        <v>142</v>
      </c>
    </row>
    <row r="95" spans="2:51" s="14" customFormat="1" ht="11.25">
      <c r="B95" s="203"/>
      <c r="C95" s="204"/>
      <c r="D95" s="188" t="s">
        <v>153</v>
      </c>
      <c r="E95" s="205" t="s">
        <v>19</v>
      </c>
      <c r="F95" s="206" t="s">
        <v>479</v>
      </c>
      <c r="G95" s="204"/>
      <c r="H95" s="207">
        <v>34.881</v>
      </c>
      <c r="I95" s="208"/>
      <c r="J95" s="204"/>
      <c r="K95" s="204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153</v>
      </c>
      <c r="AU95" s="213" t="s">
        <v>82</v>
      </c>
      <c r="AV95" s="14" t="s">
        <v>82</v>
      </c>
      <c r="AW95" s="14" t="s">
        <v>33</v>
      </c>
      <c r="AX95" s="14" t="s">
        <v>72</v>
      </c>
      <c r="AY95" s="213" t="s">
        <v>142</v>
      </c>
    </row>
    <row r="96" spans="2:51" s="14" customFormat="1" ht="11.25">
      <c r="B96" s="203"/>
      <c r="C96" s="204"/>
      <c r="D96" s="188" t="s">
        <v>153</v>
      </c>
      <c r="E96" s="205" t="s">
        <v>19</v>
      </c>
      <c r="F96" s="206" t="s">
        <v>480</v>
      </c>
      <c r="G96" s="204"/>
      <c r="H96" s="207">
        <v>8.64</v>
      </c>
      <c r="I96" s="208"/>
      <c r="J96" s="204"/>
      <c r="K96" s="204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153</v>
      </c>
      <c r="AU96" s="213" t="s">
        <v>82</v>
      </c>
      <c r="AV96" s="14" t="s">
        <v>82</v>
      </c>
      <c r="AW96" s="14" t="s">
        <v>33</v>
      </c>
      <c r="AX96" s="14" t="s">
        <v>72</v>
      </c>
      <c r="AY96" s="213" t="s">
        <v>142</v>
      </c>
    </row>
    <row r="97" spans="2:51" s="15" customFormat="1" ht="11.25">
      <c r="B97" s="214"/>
      <c r="C97" s="215"/>
      <c r="D97" s="188" t="s">
        <v>153</v>
      </c>
      <c r="E97" s="216" t="s">
        <v>19</v>
      </c>
      <c r="F97" s="217" t="s">
        <v>161</v>
      </c>
      <c r="G97" s="215"/>
      <c r="H97" s="218">
        <v>43.521</v>
      </c>
      <c r="I97" s="219"/>
      <c r="J97" s="215"/>
      <c r="K97" s="215"/>
      <c r="L97" s="220"/>
      <c r="M97" s="221"/>
      <c r="N97" s="222"/>
      <c r="O97" s="222"/>
      <c r="P97" s="222"/>
      <c r="Q97" s="222"/>
      <c r="R97" s="222"/>
      <c r="S97" s="222"/>
      <c r="T97" s="223"/>
      <c r="AT97" s="224" t="s">
        <v>153</v>
      </c>
      <c r="AU97" s="224" t="s">
        <v>82</v>
      </c>
      <c r="AV97" s="15" t="s">
        <v>149</v>
      </c>
      <c r="AW97" s="15" t="s">
        <v>33</v>
      </c>
      <c r="AX97" s="15" t="s">
        <v>80</v>
      </c>
      <c r="AY97" s="224" t="s">
        <v>142</v>
      </c>
    </row>
    <row r="98" spans="2:63" s="12" customFormat="1" ht="22.9" customHeight="1">
      <c r="B98" s="159"/>
      <c r="C98" s="160"/>
      <c r="D98" s="161" t="s">
        <v>71</v>
      </c>
      <c r="E98" s="173" t="s">
        <v>199</v>
      </c>
      <c r="F98" s="173" t="s">
        <v>200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SUM(P99:P133)</f>
        <v>0</v>
      </c>
      <c r="Q98" s="167"/>
      <c r="R98" s="168">
        <f>SUM(R99:R133)</f>
        <v>0</v>
      </c>
      <c r="S98" s="167"/>
      <c r="T98" s="169">
        <f>SUM(T99:T133)</f>
        <v>189.63266000000002</v>
      </c>
      <c r="AR98" s="170" t="s">
        <v>80</v>
      </c>
      <c r="AT98" s="171" t="s">
        <v>71</v>
      </c>
      <c r="AU98" s="171" t="s">
        <v>80</v>
      </c>
      <c r="AY98" s="170" t="s">
        <v>142</v>
      </c>
      <c r="BK98" s="172">
        <f>SUM(BK99:BK133)</f>
        <v>0</v>
      </c>
    </row>
    <row r="99" spans="1:65" s="2" customFormat="1" ht="14.45" customHeight="1">
      <c r="A99" s="36"/>
      <c r="B99" s="37"/>
      <c r="C99" s="175" t="s">
        <v>170</v>
      </c>
      <c r="D99" s="175" t="s">
        <v>144</v>
      </c>
      <c r="E99" s="176" t="s">
        <v>481</v>
      </c>
      <c r="F99" s="177" t="s">
        <v>482</v>
      </c>
      <c r="G99" s="178" t="s">
        <v>204</v>
      </c>
      <c r="H99" s="179">
        <v>123.2</v>
      </c>
      <c r="I99" s="180"/>
      <c r="J99" s="181">
        <f>ROUND(I99*H99,2)</f>
        <v>0</v>
      </c>
      <c r="K99" s="177" t="s">
        <v>148</v>
      </c>
      <c r="L99" s="41"/>
      <c r="M99" s="182" t="s">
        <v>19</v>
      </c>
      <c r="N99" s="183" t="s">
        <v>43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0.009</v>
      </c>
      <c r="T99" s="185">
        <f>S99*H99</f>
        <v>1.1088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149</v>
      </c>
      <c r="AT99" s="186" t="s">
        <v>144</v>
      </c>
      <c r="AU99" s="186" t="s">
        <v>82</v>
      </c>
      <c r="AY99" s="19" t="s">
        <v>142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80</v>
      </c>
      <c r="BK99" s="187">
        <f>ROUND(I99*H99,2)</f>
        <v>0</v>
      </c>
      <c r="BL99" s="19" t="s">
        <v>149</v>
      </c>
      <c r="BM99" s="186" t="s">
        <v>483</v>
      </c>
    </row>
    <row r="100" spans="1:47" s="2" customFormat="1" ht="11.25">
      <c r="A100" s="36"/>
      <c r="B100" s="37"/>
      <c r="C100" s="38"/>
      <c r="D100" s="188" t="s">
        <v>151</v>
      </c>
      <c r="E100" s="38"/>
      <c r="F100" s="189" t="s">
        <v>484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151</v>
      </c>
      <c r="AU100" s="19" t="s">
        <v>82</v>
      </c>
    </row>
    <row r="101" spans="2:51" s="13" customFormat="1" ht="11.25">
      <c r="B101" s="193"/>
      <c r="C101" s="194"/>
      <c r="D101" s="188" t="s">
        <v>153</v>
      </c>
      <c r="E101" s="195" t="s">
        <v>19</v>
      </c>
      <c r="F101" s="196" t="s">
        <v>485</v>
      </c>
      <c r="G101" s="194"/>
      <c r="H101" s="195" t="s">
        <v>19</v>
      </c>
      <c r="I101" s="197"/>
      <c r="J101" s="194"/>
      <c r="K101" s="194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153</v>
      </c>
      <c r="AU101" s="202" t="s">
        <v>82</v>
      </c>
      <c r="AV101" s="13" t="s">
        <v>80</v>
      </c>
      <c r="AW101" s="13" t="s">
        <v>33</v>
      </c>
      <c r="AX101" s="13" t="s">
        <v>72</v>
      </c>
      <c r="AY101" s="202" t="s">
        <v>142</v>
      </c>
    </row>
    <row r="102" spans="2:51" s="14" customFormat="1" ht="11.25">
      <c r="B102" s="203"/>
      <c r="C102" s="204"/>
      <c r="D102" s="188" t="s">
        <v>153</v>
      </c>
      <c r="E102" s="205" t="s">
        <v>19</v>
      </c>
      <c r="F102" s="206" t="s">
        <v>486</v>
      </c>
      <c r="G102" s="204"/>
      <c r="H102" s="207">
        <v>123.2</v>
      </c>
      <c r="I102" s="208"/>
      <c r="J102" s="204"/>
      <c r="K102" s="204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153</v>
      </c>
      <c r="AU102" s="213" t="s">
        <v>82</v>
      </c>
      <c r="AV102" s="14" t="s">
        <v>82</v>
      </c>
      <c r="AW102" s="14" t="s">
        <v>33</v>
      </c>
      <c r="AX102" s="14" t="s">
        <v>80</v>
      </c>
      <c r="AY102" s="213" t="s">
        <v>142</v>
      </c>
    </row>
    <row r="103" spans="1:65" s="2" customFormat="1" ht="14.45" customHeight="1">
      <c r="A103" s="36"/>
      <c r="B103" s="37"/>
      <c r="C103" s="175" t="s">
        <v>149</v>
      </c>
      <c r="D103" s="175" t="s">
        <v>144</v>
      </c>
      <c r="E103" s="176" t="s">
        <v>487</v>
      </c>
      <c r="F103" s="177" t="s">
        <v>488</v>
      </c>
      <c r="G103" s="178" t="s">
        <v>204</v>
      </c>
      <c r="H103" s="179">
        <v>90</v>
      </c>
      <c r="I103" s="180"/>
      <c r="J103" s="181">
        <f>ROUND(I103*H103,2)</f>
        <v>0</v>
      </c>
      <c r="K103" s="177" t="s">
        <v>148</v>
      </c>
      <c r="L103" s="41"/>
      <c r="M103" s="182" t="s">
        <v>19</v>
      </c>
      <c r="N103" s="183" t="s">
        <v>43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0.009</v>
      </c>
      <c r="T103" s="185">
        <f>S103*H103</f>
        <v>0.8099999999999999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149</v>
      </c>
      <c r="AT103" s="186" t="s">
        <v>144</v>
      </c>
      <c r="AU103" s="186" t="s">
        <v>82</v>
      </c>
      <c r="AY103" s="19" t="s">
        <v>142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80</v>
      </c>
      <c r="BK103" s="187">
        <f>ROUND(I103*H103,2)</f>
        <v>0</v>
      </c>
      <c r="BL103" s="19" t="s">
        <v>149</v>
      </c>
      <c r="BM103" s="186" t="s">
        <v>489</v>
      </c>
    </row>
    <row r="104" spans="1:47" s="2" customFormat="1" ht="11.25">
      <c r="A104" s="36"/>
      <c r="B104" s="37"/>
      <c r="C104" s="38"/>
      <c r="D104" s="188" t="s">
        <v>151</v>
      </c>
      <c r="E104" s="38"/>
      <c r="F104" s="189" t="s">
        <v>490</v>
      </c>
      <c r="G104" s="38"/>
      <c r="H104" s="38"/>
      <c r="I104" s="190"/>
      <c r="J104" s="38"/>
      <c r="K104" s="38"/>
      <c r="L104" s="41"/>
      <c r="M104" s="191"/>
      <c r="N104" s="19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151</v>
      </c>
      <c r="AU104" s="19" t="s">
        <v>82</v>
      </c>
    </row>
    <row r="105" spans="2:51" s="13" customFormat="1" ht="11.25">
      <c r="B105" s="193"/>
      <c r="C105" s="194"/>
      <c r="D105" s="188" t="s">
        <v>153</v>
      </c>
      <c r="E105" s="195" t="s">
        <v>19</v>
      </c>
      <c r="F105" s="196" t="s">
        <v>223</v>
      </c>
      <c r="G105" s="194"/>
      <c r="H105" s="195" t="s">
        <v>19</v>
      </c>
      <c r="I105" s="197"/>
      <c r="J105" s="194"/>
      <c r="K105" s="194"/>
      <c r="L105" s="198"/>
      <c r="M105" s="199"/>
      <c r="N105" s="200"/>
      <c r="O105" s="200"/>
      <c r="P105" s="200"/>
      <c r="Q105" s="200"/>
      <c r="R105" s="200"/>
      <c r="S105" s="200"/>
      <c r="T105" s="201"/>
      <c r="AT105" s="202" t="s">
        <v>153</v>
      </c>
      <c r="AU105" s="202" t="s">
        <v>82</v>
      </c>
      <c r="AV105" s="13" t="s">
        <v>80</v>
      </c>
      <c r="AW105" s="13" t="s">
        <v>33</v>
      </c>
      <c r="AX105" s="13" t="s">
        <v>72</v>
      </c>
      <c r="AY105" s="202" t="s">
        <v>142</v>
      </c>
    </row>
    <row r="106" spans="2:51" s="14" customFormat="1" ht="11.25">
      <c r="B106" s="203"/>
      <c r="C106" s="204"/>
      <c r="D106" s="188" t="s">
        <v>153</v>
      </c>
      <c r="E106" s="205" t="s">
        <v>19</v>
      </c>
      <c r="F106" s="206" t="s">
        <v>491</v>
      </c>
      <c r="G106" s="204"/>
      <c r="H106" s="207">
        <v>90</v>
      </c>
      <c r="I106" s="208"/>
      <c r="J106" s="204"/>
      <c r="K106" s="204"/>
      <c r="L106" s="209"/>
      <c r="M106" s="210"/>
      <c r="N106" s="211"/>
      <c r="O106" s="211"/>
      <c r="P106" s="211"/>
      <c r="Q106" s="211"/>
      <c r="R106" s="211"/>
      <c r="S106" s="211"/>
      <c r="T106" s="212"/>
      <c r="AT106" s="213" t="s">
        <v>153</v>
      </c>
      <c r="AU106" s="213" t="s">
        <v>82</v>
      </c>
      <c r="AV106" s="14" t="s">
        <v>82</v>
      </c>
      <c r="AW106" s="14" t="s">
        <v>33</v>
      </c>
      <c r="AX106" s="14" t="s">
        <v>80</v>
      </c>
      <c r="AY106" s="213" t="s">
        <v>142</v>
      </c>
    </row>
    <row r="107" spans="1:65" s="2" customFormat="1" ht="14.45" customHeight="1">
      <c r="A107" s="36"/>
      <c r="B107" s="37"/>
      <c r="C107" s="175" t="s">
        <v>201</v>
      </c>
      <c r="D107" s="175" t="s">
        <v>144</v>
      </c>
      <c r="E107" s="176" t="s">
        <v>256</v>
      </c>
      <c r="F107" s="177" t="s">
        <v>257</v>
      </c>
      <c r="G107" s="178" t="s">
        <v>258</v>
      </c>
      <c r="H107" s="179">
        <v>6.13</v>
      </c>
      <c r="I107" s="180"/>
      <c r="J107" s="181">
        <f>ROUND(I107*H107,2)</f>
        <v>0</v>
      </c>
      <c r="K107" s="177" t="s">
        <v>148</v>
      </c>
      <c r="L107" s="41"/>
      <c r="M107" s="182" t="s">
        <v>19</v>
      </c>
      <c r="N107" s="183" t="s">
        <v>43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1</v>
      </c>
      <c r="T107" s="185">
        <f>S107*H107</f>
        <v>6.13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149</v>
      </c>
      <c r="AT107" s="186" t="s">
        <v>144</v>
      </c>
      <c r="AU107" s="186" t="s">
        <v>82</v>
      </c>
      <c r="AY107" s="19" t="s">
        <v>142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80</v>
      </c>
      <c r="BK107" s="187">
        <f>ROUND(I107*H107,2)</f>
        <v>0</v>
      </c>
      <c r="BL107" s="19" t="s">
        <v>149</v>
      </c>
      <c r="BM107" s="186" t="s">
        <v>259</v>
      </c>
    </row>
    <row r="108" spans="1:47" s="2" customFormat="1" ht="11.25">
      <c r="A108" s="36"/>
      <c r="B108" s="37"/>
      <c r="C108" s="38"/>
      <c r="D108" s="188" t="s">
        <v>151</v>
      </c>
      <c r="E108" s="38"/>
      <c r="F108" s="189" t="s">
        <v>260</v>
      </c>
      <c r="G108" s="38"/>
      <c r="H108" s="38"/>
      <c r="I108" s="190"/>
      <c r="J108" s="38"/>
      <c r="K108" s="38"/>
      <c r="L108" s="41"/>
      <c r="M108" s="191"/>
      <c r="N108" s="19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151</v>
      </c>
      <c r="AU108" s="19" t="s">
        <v>82</v>
      </c>
    </row>
    <row r="109" spans="2:51" s="13" customFormat="1" ht="11.25">
      <c r="B109" s="193"/>
      <c r="C109" s="194"/>
      <c r="D109" s="188" t="s">
        <v>153</v>
      </c>
      <c r="E109" s="195" t="s">
        <v>19</v>
      </c>
      <c r="F109" s="196" t="s">
        <v>492</v>
      </c>
      <c r="G109" s="194"/>
      <c r="H109" s="195" t="s">
        <v>19</v>
      </c>
      <c r="I109" s="197"/>
      <c r="J109" s="194"/>
      <c r="K109" s="194"/>
      <c r="L109" s="198"/>
      <c r="M109" s="199"/>
      <c r="N109" s="200"/>
      <c r="O109" s="200"/>
      <c r="P109" s="200"/>
      <c r="Q109" s="200"/>
      <c r="R109" s="200"/>
      <c r="S109" s="200"/>
      <c r="T109" s="201"/>
      <c r="AT109" s="202" t="s">
        <v>153</v>
      </c>
      <c r="AU109" s="202" t="s">
        <v>82</v>
      </c>
      <c r="AV109" s="13" t="s">
        <v>80</v>
      </c>
      <c r="AW109" s="13" t="s">
        <v>33</v>
      </c>
      <c r="AX109" s="13" t="s">
        <v>72</v>
      </c>
      <c r="AY109" s="202" t="s">
        <v>142</v>
      </c>
    </row>
    <row r="110" spans="2:51" s="13" customFormat="1" ht="11.25">
      <c r="B110" s="193"/>
      <c r="C110" s="194"/>
      <c r="D110" s="188" t="s">
        <v>153</v>
      </c>
      <c r="E110" s="195" t="s">
        <v>19</v>
      </c>
      <c r="F110" s="196" t="s">
        <v>263</v>
      </c>
      <c r="G110" s="194"/>
      <c r="H110" s="195" t="s">
        <v>19</v>
      </c>
      <c r="I110" s="197"/>
      <c r="J110" s="194"/>
      <c r="K110" s="194"/>
      <c r="L110" s="198"/>
      <c r="M110" s="199"/>
      <c r="N110" s="200"/>
      <c r="O110" s="200"/>
      <c r="P110" s="200"/>
      <c r="Q110" s="200"/>
      <c r="R110" s="200"/>
      <c r="S110" s="200"/>
      <c r="T110" s="201"/>
      <c r="AT110" s="202" t="s">
        <v>153</v>
      </c>
      <c r="AU110" s="202" t="s">
        <v>82</v>
      </c>
      <c r="AV110" s="13" t="s">
        <v>80</v>
      </c>
      <c r="AW110" s="13" t="s">
        <v>33</v>
      </c>
      <c r="AX110" s="13" t="s">
        <v>72</v>
      </c>
      <c r="AY110" s="202" t="s">
        <v>142</v>
      </c>
    </row>
    <row r="111" spans="2:51" s="14" customFormat="1" ht="11.25">
      <c r="B111" s="203"/>
      <c r="C111" s="204"/>
      <c r="D111" s="188" t="s">
        <v>153</v>
      </c>
      <c r="E111" s="205" t="s">
        <v>19</v>
      </c>
      <c r="F111" s="206" t="s">
        <v>493</v>
      </c>
      <c r="G111" s="204"/>
      <c r="H111" s="207">
        <v>2.592</v>
      </c>
      <c r="I111" s="208"/>
      <c r="J111" s="204"/>
      <c r="K111" s="204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153</v>
      </c>
      <c r="AU111" s="213" t="s">
        <v>82</v>
      </c>
      <c r="AV111" s="14" t="s">
        <v>82</v>
      </c>
      <c r="AW111" s="14" t="s">
        <v>33</v>
      </c>
      <c r="AX111" s="14" t="s">
        <v>72</v>
      </c>
      <c r="AY111" s="213" t="s">
        <v>142</v>
      </c>
    </row>
    <row r="112" spans="2:51" s="13" customFormat="1" ht="11.25">
      <c r="B112" s="193"/>
      <c r="C112" s="194"/>
      <c r="D112" s="188" t="s">
        <v>153</v>
      </c>
      <c r="E112" s="195" t="s">
        <v>19</v>
      </c>
      <c r="F112" s="196" t="s">
        <v>494</v>
      </c>
      <c r="G112" s="194"/>
      <c r="H112" s="195" t="s">
        <v>19</v>
      </c>
      <c r="I112" s="197"/>
      <c r="J112" s="194"/>
      <c r="K112" s="194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153</v>
      </c>
      <c r="AU112" s="202" t="s">
        <v>82</v>
      </c>
      <c r="AV112" s="13" t="s">
        <v>80</v>
      </c>
      <c r="AW112" s="13" t="s">
        <v>33</v>
      </c>
      <c r="AX112" s="13" t="s">
        <v>72</v>
      </c>
      <c r="AY112" s="202" t="s">
        <v>142</v>
      </c>
    </row>
    <row r="113" spans="2:51" s="14" customFormat="1" ht="11.25">
      <c r="B113" s="203"/>
      <c r="C113" s="204"/>
      <c r="D113" s="188" t="s">
        <v>153</v>
      </c>
      <c r="E113" s="205" t="s">
        <v>19</v>
      </c>
      <c r="F113" s="206" t="s">
        <v>495</v>
      </c>
      <c r="G113" s="204"/>
      <c r="H113" s="207">
        <v>0.701</v>
      </c>
      <c r="I113" s="208"/>
      <c r="J113" s="204"/>
      <c r="K113" s="204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153</v>
      </c>
      <c r="AU113" s="213" t="s">
        <v>82</v>
      </c>
      <c r="AV113" s="14" t="s">
        <v>82</v>
      </c>
      <c r="AW113" s="14" t="s">
        <v>33</v>
      </c>
      <c r="AX113" s="14" t="s">
        <v>72</v>
      </c>
      <c r="AY113" s="213" t="s">
        <v>142</v>
      </c>
    </row>
    <row r="114" spans="2:51" s="13" customFormat="1" ht="11.25">
      <c r="B114" s="193"/>
      <c r="C114" s="194"/>
      <c r="D114" s="188" t="s">
        <v>153</v>
      </c>
      <c r="E114" s="195" t="s">
        <v>19</v>
      </c>
      <c r="F114" s="196" t="s">
        <v>496</v>
      </c>
      <c r="G114" s="194"/>
      <c r="H114" s="195" t="s">
        <v>19</v>
      </c>
      <c r="I114" s="197"/>
      <c r="J114" s="194"/>
      <c r="K114" s="194"/>
      <c r="L114" s="198"/>
      <c r="M114" s="199"/>
      <c r="N114" s="200"/>
      <c r="O114" s="200"/>
      <c r="P114" s="200"/>
      <c r="Q114" s="200"/>
      <c r="R114" s="200"/>
      <c r="S114" s="200"/>
      <c r="T114" s="201"/>
      <c r="AT114" s="202" t="s">
        <v>153</v>
      </c>
      <c r="AU114" s="202" t="s">
        <v>82</v>
      </c>
      <c r="AV114" s="13" t="s">
        <v>80</v>
      </c>
      <c r="AW114" s="13" t="s">
        <v>33</v>
      </c>
      <c r="AX114" s="13" t="s">
        <v>72</v>
      </c>
      <c r="AY114" s="202" t="s">
        <v>142</v>
      </c>
    </row>
    <row r="115" spans="2:51" s="14" customFormat="1" ht="11.25">
      <c r="B115" s="203"/>
      <c r="C115" s="204"/>
      <c r="D115" s="188" t="s">
        <v>153</v>
      </c>
      <c r="E115" s="205" t="s">
        <v>19</v>
      </c>
      <c r="F115" s="206" t="s">
        <v>497</v>
      </c>
      <c r="G115" s="204"/>
      <c r="H115" s="207">
        <v>1.8</v>
      </c>
      <c r="I115" s="208"/>
      <c r="J115" s="204"/>
      <c r="K115" s="204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153</v>
      </c>
      <c r="AU115" s="213" t="s">
        <v>82</v>
      </c>
      <c r="AV115" s="14" t="s">
        <v>82</v>
      </c>
      <c r="AW115" s="14" t="s">
        <v>33</v>
      </c>
      <c r="AX115" s="14" t="s">
        <v>72</v>
      </c>
      <c r="AY115" s="213" t="s">
        <v>142</v>
      </c>
    </row>
    <row r="116" spans="2:51" s="13" customFormat="1" ht="11.25">
      <c r="B116" s="193"/>
      <c r="C116" s="194"/>
      <c r="D116" s="188" t="s">
        <v>153</v>
      </c>
      <c r="E116" s="195" t="s">
        <v>19</v>
      </c>
      <c r="F116" s="196" t="s">
        <v>273</v>
      </c>
      <c r="G116" s="194"/>
      <c r="H116" s="195" t="s">
        <v>19</v>
      </c>
      <c r="I116" s="197"/>
      <c r="J116" s="194"/>
      <c r="K116" s="194"/>
      <c r="L116" s="198"/>
      <c r="M116" s="199"/>
      <c r="N116" s="200"/>
      <c r="O116" s="200"/>
      <c r="P116" s="200"/>
      <c r="Q116" s="200"/>
      <c r="R116" s="200"/>
      <c r="S116" s="200"/>
      <c r="T116" s="201"/>
      <c r="AT116" s="202" t="s">
        <v>153</v>
      </c>
      <c r="AU116" s="202" t="s">
        <v>82</v>
      </c>
      <c r="AV116" s="13" t="s">
        <v>80</v>
      </c>
      <c r="AW116" s="13" t="s">
        <v>33</v>
      </c>
      <c r="AX116" s="13" t="s">
        <v>72</v>
      </c>
      <c r="AY116" s="202" t="s">
        <v>142</v>
      </c>
    </row>
    <row r="117" spans="2:51" s="14" customFormat="1" ht="11.25">
      <c r="B117" s="203"/>
      <c r="C117" s="204"/>
      <c r="D117" s="188" t="s">
        <v>153</v>
      </c>
      <c r="E117" s="205" t="s">
        <v>19</v>
      </c>
      <c r="F117" s="206" t="s">
        <v>498</v>
      </c>
      <c r="G117" s="204"/>
      <c r="H117" s="207">
        <v>1.037</v>
      </c>
      <c r="I117" s="208"/>
      <c r="J117" s="204"/>
      <c r="K117" s="204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153</v>
      </c>
      <c r="AU117" s="213" t="s">
        <v>82</v>
      </c>
      <c r="AV117" s="14" t="s">
        <v>82</v>
      </c>
      <c r="AW117" s="14" t="s">
        <v>33</v>
      </c>
      <c r="AX117" s="14" t="s">
        <v>72</v>
      </c>
      <c r="AY117" s="213" t="s">
        <v>142</v>
      </c>
    </row>
    <row r="118" spans="2:51" s="15" customFormat="1" ht="11.25">
      <c r="B118" s="214"/>
      <c r="C118" s="215"/>
      <c r="D118" s="188" t="s">
        <v>153</v>
      </c>
      <c r="E118" s="216" t="s">
        <v>19</v>
      </c>
      <c r="F118" s="217" t="s">
        <v>161</v>
      </c>
      <c r="G118" s="215"/>
      <c r="H118" s="218">
        <v>6.13</v>
      </c>
      <c r="I118" s="219"/>
      <c r="J118" s="215"/>
      <c r="K118" s="215"/>
      <c r="L118" s="220"/>
      <c r="M118" s="221"/>
      <c r="N118" s="222"/>
      <c r="O118" s="222"/>
      <c r="P118" s="222"/>
      <c r="Q118" s="222"/>
      <c r="R118" s="222"/>
      <c r="S118" s="222"/>
      <c r="T118" s="223"/>
      <c r="AT118" s="224" t="s">
        <v>153</v>
      </c>
      <c r="AU118" s="224" t="s">
        <v>82</v>
      </c>
      <c r="AV118" s="15" t="s">
        <v>149</v>
      </c>
      <c r="AW118" s="15" t="s">
        <v>33</v>
      </c>
      <c r="AX118" s="15" t="s">
        <v>80</v>
      </c>
      <c r="AY118" s="224" t="s">
        <v>142</v>
      </c>
    </row>
    <row r="119" spans="1:65" s="2" customFormat="1" ht="14.45" customHeight="1">
      <c r="A119" s="36"/>
      <c r="B119" s="37"/>
      <c r="C119" s="175" t="s">
        <v>209</v>
      </c>
      <c r="D119" s="175" t="s">
        <v>144</v>
      </c>
      <c r="E119" s="176" t="s">
        <v>291</v>
      </c>
      <c r="F119" s="177" t="s">
        <v>292</v>
      </c>
      <c r="G119" s="178" t="s">
        <v>147</v>
      </c>
      <c r="H119" s="179">
        <v>75.346</v>
      </c>
      <c r="I119" s="180"/>
      <c r="J119" s="181">
        <f>ROUND(I119*H119,2)</f>
        <v>0</v>
      </c>
      <c r="K119" s="177" t="s">
        <v>148</v>
      </c>
      <c r="L119" s="41"/>
      <c r="M119" s="182" t="s">
        <v>19</v>
      </c>
      <c r="N119" s="183" t="s">
        <v>43</v>
      </c>
      <c r="O119" s="66"/>
      <c r="P119" s="184">
        <f>O119*H119</f>
        <v>0</v>
      </c>
      <c r="Q119" s="184">
        <v>0</v>
      </c>
      <c r="R119" s="184">
        <f>Q119*H119</f>
        <v>0</v>
      </c>
      <c r="S119" s="184">
        <v>2.41</v>
      </c>
      <c r="T119" s="185">
        <f>S119*H119</f>
        <v>181.58386000000002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149</v>
      </c>
      <c r="AT119" s="186" t="s">
        <v>144</v>
      </c>
      <c r="AU119" s="186" t="s">
        <v>82</v>
      </c>
      <c r="AY119" s="19" t="s">
        <v>142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80</v>
      </c>
      <c r="BK119" s="187">
        <f>ROUND(I119*H119,2)</f>
        <v>0</v>
      </c>
      <c r="BL119" s="19" t="s">
        <v>149</v>
      </c>
      <c r="BM119" s="186" t="s">
        <v>293</v>
      </c>
    </row>
    <row r="120" spans="1:47" s="2" customFormat="1" ht="11.25">
      <c r="A120" s="36"/>
      <c r="B120" s="37"/>
      <c r="C120" s="38"/>
      <c r="D120" s="188" t="s">
        <v>151</v>
      </c>
      <c r="E120" s="38"/>
      <c r="F120" s="189" t="s">
        <v>294</v>
      </c>
      <c r="G120" s="38"/>
      <c r="H120" s="38"/>
      <c r="I120" s="190"/>
      <c r="J120" s="38"/>
      <c r="K120" s="38"/>
      <c r="L120" s="41"/>
      <c r="M120" s="191"/>
      <c r="N120" s="19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151</v>
      </c>
      <c r="AU120" s="19" t="s">
        <v>82</v>
      </c>
    </row>
    <row r="121" spans="2:51" s="13" customFormat="1" ht="11.25">
      <c r="B121" s="193"/>
      <c r="C121" s="194"/>
      <c r="D121" s="188" t="s">
        <v>153</v>
      </c>
      <c r="E121" s="195" t="s">
        <v>19</v>
      </c>
      <c r="F121" s="196" t="s">
        <v>499</v>
      </c>
      <c r="G121" s="194"/>
      <c r="H121" s="195" t="s">
        <v>19</v>
      </c>
      <c r="I121" s="197"/>
      <c r="J121" s="194"/>
      <c r="K121" s="194"/>
      <c r="L121" s="198"/>
      <c r="M121" s="199"/>
      <c r="N121" s="200"/>
      <c r="O121" s="200"/>
      <c r="P121" s="200"/>
      <c r="Q121" s="200"/>
      <c r="R121" s="200"/>
      <c r="S121" s="200"/>
      <c r="T121" s="201"/>
      <c r="AT121" s="202" t="s">
        <v>153</v>
      </c>
      <c r="AU121" s="202" t="s">
        <v>82</v>
      </c>
      <c r="AV121" s="13" t="s">
        <v>80</v>
      </c>
      <c r="AW121" s="13" t="s">
        <v>33</v>
      </c>
      <c r="AX121" s="13" t="s">
        <v>72</v>
      </c>
      <c r="AY121" s="202" t="s">
        <v>142</v>
      </c>
    </row>
    <row r="122" spans="2:51" s="14" customFormat="1" ht="11.25">
      <c r="B122" s="203"/>
      <c r="C122" s="204"/>
      <c r="D122" s="188" t="s">
        <v>153</v>
      </c>
      <c r="E122" s="205" t="s">
        <v>19</v>
      </c>
      <c r="F122" s="206" t="s">
        <v>478</v>
      </c>
      <c r="G122" s="204"/>
      <c r="H122" s="207">
        <v>23.993</v>
      </c>
      <c r="I122" s="208"/>
      <c r="J122" s="204"/>
      <c r="K122" s="204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153</v>
      </c>
      <c r="AU122" s="213" t="s">
        <v>82</v>
      </c>
      <c r="AV122" s="14" t="s">
        <v>82</v>
      </c>
      <c r="AW122" s="14" t="s">
        <v>33</v>
      </c>
      <c r="AX122" s="14" t="s">
        <v>72</v>
      </c>
      <c r="AY122" s="213" t="s">
        <v>142</v>
      </c>
    </row>
    <row r="123" spans="2:51" s="13" customFormat="1" ht="11.25">
      <c r="B123" s="193"/>
      <c r="C123" s="194"/>
      <c r="D123" s="188" t="s">
        <v>153</v>
      </c>
      <c r="E123" s="195" t="s">
        <v>19</v>
      </c>
      <c r="F123" s="196" t="s">
        <v>500</v>
      </c>
      <c r="G123" s="194"/>
      <c r="H123" s="195" t="s">
        <v>19</v>
      </c>
      <c r="I123" s="197"/>
      <c r="J123" s="194"/>
      <c r="K123" s="194"/>
      <c r="L123" s="198"/>
      <c r="M123" s="199"/>
      <c r="N123" s="200"/>
      <c r="O123" s="200"/>
      <c r="P123" s="200"/>
      <c r="Q123" s="200"/>
      <c r="R123" s="200"/>
      <c r="S123" s="200"/>
      <c r="T123" s="201"/>
      <c r="AT123" s="202" t="s">
        <v>153</v>
      </c>
      <c r="AU123" s="202" t="s">
        <v>82</v>
      </c>
      <c r="AV123" s="13" t="s">
        <v>80</v>
      </c>
      <c r="AW123" s="13" t="s">
        <v>33</v>
      </c>
      <c r="AX123" s="13" t="s">
        <v>72</v>
      </c>
      <c r="AY123" s="202" t="s">
        <v>142</v>
      </c>
    </row>
    <row r="124" spans="2:51" s="14" customFormat="1" ht="11.25">
      <c r="B124" s="203"/>
      <c r="C124" s="204"/>
      <c r="D124" s="188" t="s">
        <v>153</v>
      </c>
      <c r="E124" s="205" t="s">
        <v>19</v>
      </c>
      <c r="F124" s="206" t="s">
        <v>501</v>
      </c>
      <c r="G124" s="204"/>
      <c r="H124" s="207">
        <v>-3.072</v>
      </c>
      <c r="I124" s="208"/>
      <c r="J124" s="204"/>
      <c r="K124" s="204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153</v>
      </c>
      <c r="AU124" s="213" t="s">
        <v>82</v>
      </c>
      <c r="AV124" s="14" t="s">
        <v>82</v>
      </c>
      <c r="AW124" s="14" t="s">
        <v>33</v>
      </c>
      <c r="AX124" s="14" t="s">
        <v>72</v>
      </c>
      <c r="AY124" s="213" t="s">
        <v>142</v>
      </c>
    </row>
    <row r="125" spans="2:51" s="13" customFormat="1" ht="22.5">
      <c r="B125" s="193"/>
      <c r="C125" s="194"/>
      <c r="D125" s="188" t="s">
        <v>153</v>
      </c>
      <c r="E125" s="195" t="s">
        <v>19</v>
      </c>
      <c r="F125" s="196" t="s">
        <v>502</v>
      </c>
      <c r="G125" s="194"/>
      <c r="H125" s="195" t="s">
        <v>19</v>
      </c>
      <c r="I125" s="197"/>
      <c r="J125" s="194"/>
      <c r="K125" s="194"/>
      <c r="L125" s="198"/>
      <c r="M125" s="199"/>
      <c r="N125" s="200"/>
      <c r="O125" s="200"/>
      <c r="P125" s="200"/>
      <c r="Q125" s="200"/>
      <c r="R125" s="200"/>
      <c r="S125" s="200"/>
      <c r="T125" s="201"/>
      <c r="AT125" s="202" t="s">
        <v>153</v>
      </c>
      <c r="AU125" s="202" t="s">
        <v>82</v>
      </c>
      <c r="AV125" s="13" t="s">
        <v>80</v>
      </c>
      <c r="AW125" s="13" t="s">
        <v>33</v>
      </c>
      <c r="AX125" s="13" t="s">
        <v>72</v>
      </c>
      <c r="AY125" s="202" t="s">
        <v>142</v>
      </c>
    </row>
    <row r="126" spans="2:51" s="14" customFormat="1" ht="11.25">
      <c r="B126" s="203"/>
      <c r="C126" s="204"/>
      <c r="D126" s="188" t="s">
        <v>153</v>
      </c>
      <c r="E126" s="205" t="s">
        <v>19</v>
      </c>
      <c r="F126" s="206" t="s">
        <v>503</v>
      </c>
      <c r="G126" s="204"/>
      <c r="H126" s="207">
        <v>3.84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153</v>
      </c>
      <c r="AU126" s="213" t="s">
        <v>82</v>
      </c>
      <c r="AV126" s="14" t="s">
        <v>82</v>
      </c>
      <c r="AW126" s="14" t="s">
        <v>33</v>
      </c>
      <c r="AX126" s="14" t="s">
        <v>72</v>
      </c>
      <c r="AY126" s="213" t="s">
        <v>142</v>
      </c>
    </row>
    <row r="127" spans="2:51" s="13" customFormat="1" ht="11.25">
      <c r="B127" s="193"/>
      <c r="C127" s="194"/>
      <c r="D127" s="188" t="s">
        <v>153</v>
      </c>
      <c r="E127" s="195" t="s">
        <v>19</v>
      </c>
      <c r="F127" s="196" t="s">
        <v>194</v>
      </c>
      <c r="G127" s="194"/>
      <c r="H127" s="195" t="s">
        <v>19</v>
      </c>
      <c r="I127" s="197"/>
      <c r="J127" s="194"/>
      <c r="K127" s="194"/>
      <c r="L127" s="198"/>
      <c r="M127" s="199"/>
      <c r="N127" s="200"/>
      <c r="O127" s="200"/>
      <c r="P127" s="200"/>
      <c r="Q127" s="200"/>
      <c r="R127" s="200"/>
      <c r="S127" s="200"/>
      <c r="T127" s="201"/>
      <c r="AT127" s="202" t="s">
        <v>153</v>
      </c>
      <c r="AU127" s="202" t="s">
        <v>82</v>
      </c>
      <c r="AV127" s="13" t="s">
        <v>80</v>
      </c>
      <c r="AW127" s="13" t="s">
        <v>33</v>
      </c>
      <c r="AX127" s="13" t="s">
        <v>72</v>
      </c>
      <c r="AY127" s="202" t="s">
        <v>142</v>
      </c>
    </row>
    <row r="128" spans="2:51" s="14" customFormat="1" ht="11.25">
      <c r="B128" s="203"/>
      <c r="C128" s="204"/>
      <c r="D128" s="188" t="s">
        <v>153</v>
      </c>
      <c r="E128" s="205" t="s">
        <v>19</v>
      </c>
      <c r="F128" s="206" t="s">
        <v>479</v>
      </c>
      <c r="G128" s="204"/>
      <c r="H128" s="207">
        <v>34.881</v>
      </c>
      <c r="I128" s="208"/>
      <c r="J128" s="204"/>
      <c r="K128" s="204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153</v>
      </c>
      <c r="AU128" s="213" t="s">
        <v>82</v>
      </c>
      <c r="AV128" s="14" t="s">
        <v>82</v>
      </c>
      <c r="AW128" s="14" t="s">
        <v>33</v>
      </c>
      <c r="AX128" s="14" t="s">
        <v>72</v>
      </c>
      <c r="AY128" s="213" t="s">
        <v>142</v>
      </c>
    </row>
    <row r="129" spans="2:51" s="14" customFormat="1" ht="11.25">
      <c r="B129" s="203"/>
      <c r="C129" s="204"/>
      <c r="D129" s="188" t="s">
        <v>153</v>
      </c>
      <c r="E129" s="205" t="s">
        <v>19</v>
      </c>
      <c r="F129" s="206" t="s">
        <v>480</v>
      </c>
      <c r="G129" s="204"/>
      <c r="H129" s="207">
        <v>8.64</v>
      </c>
      <c r="I129" s="208"/>
      <c r="J129" s="204"/>
      <c r="K129" s="204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153</v>
      </c>
      <c r="AU129" s="213" t="s">
        <v>82</v>
      </c>
      <c r="AV129" s="14" t="s">
        <v>82</v>
      </c>
      <c r="AW129" s="14" t="s">
        <v>33</v>
      </c>
      <c r="AX129" s="14" t="s">
        <v>72</v>
      </c>
      <c r="AY129" s="213" t="s">
        <v>142</v>
      </c>
    </row>
    <row r="130" spans="2:51" s="13" customFormat="1" ht="11.25">
      <c r="B130" s="193"/>
      <c r="C130" s="194"/>
      <c r="D130" s="188" t="s">
        <v>153</v>
      </c>
      <c r="E130" s="195" t="s">
        <v>19</v>
      </c>
      <c r="F130" s="196" t="s">
        <v>504</v>
      </c>
      <c r="G130" s="194"/>
      <c r="H130" s="195" t="s">
        <v>19</v>
      </c>
      <c r="I130" s="197"/>
      <c r="J130" s="194"/>
      <c r="K130" s="194"/>
      <c r="L130" s="198"/>
      <c r="M130" s="199"/>
      <c r="N130" s="200"/>
      <c r="O130" s="200"/>
      <c r="P130" s="200"/>
      <c r="Q130" s="200"/>
      <c r="R130" s="200"/>
      <c r="S130" s="200"/>
      <c r="T130" s="201"/>
      <c r="AT130" s="202" t="s">
        <v>153</v>
      </c>
      <c r="AU130" s="202" t="s">
        <v>82</v>
      </c>
      <c r="AV130" s="13" t="s">
        <v>80</v>
      </c>
      <c r="AW130" s="13" t="s">
        <v>33</v>
      </c>
      <c r="AX130" s="13" t="s">
        <v>72</v>
      </c>
      <c r="AY130" s="202" t="s">
        <v>142</v>
      </c>
    </row>
    <row r="131" spans="2:51" s="14" customFormat="1" ht="11.25">
      <c r="B131" s="203"/>
      <c r="C131" s="204"/>
      <c r="D131" s="188" t="s">
        <v>153</v>
      </c>
      <c r="E131" s="205" t="s">
        <v>19</v>
      </c>
      <c r="F131" s="206" t="s">
        <v>505</v>
      </c>
      <c r="G131" s="204"/>
      <c r="H131" s="207">
        <v>3.992</v>
      </c>
      <c r="I131" s="208"/>
      <c r="J131" s="204"/>
      <c r="K131" s="204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153</v>
      </c>
      <c r="AU131" s="213" t="s">
        <v>82</v>
      </c>
      <c r="AV131" s="14" t="s">
        <v>82</v>
      </c>
      <c r="AW131" s="14" t="s">
        <v>33</v>
      </c>
      <c r="AX131" s="14" t="s">
        <v>72</v>
      </c>
      <c r="AY131" s="213" t="s">
        <v>142</v>
      </c>
    </row>
    <row r="132" spans="2:51" s="14" customFormat="1" ht="11.25">
      <c r="B132" s="203"/>
      <c r="C132" s="204"/>
      <c r="D132" s="188" t="s">
        <v>153</v>
      </c>
      <c r="E132" s="205" t="s">
        <v>19</v>
      </c>
      <c r="F132" s="206" t="s">
        <v>506</v>
      </c>
      <c r="G132" s="204"/>
      <c r="H132" s="207">
        <v>3.072</v>
      </c>
      <c r="I132" s="208"/>
      <c r="J132" s="204"/>
      <c r="K132" s="204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153</v>
      </c>
      <c r="AU132" s="213" t="s">
        <v>82</v>
      </c>
      <c r="AV132" s="14" t="s">
        <v>82</v>
      </c>
      <c r="AW132" s="14" t="s">
        <v>33</v>
      </c>
      <c r="AX132" s="14" t="s">
        <v>72</v>
      </c>
      <c r="AY132" s="213" t="s">
        <v>142</v>
      </c>
    </row>
    <row r="133" spans="2:51" s="15" customFormat="1" ht="11.25">
      <c r="B133" s="214"/>
      <c r="C133" s="215"/>
      <c r="D133" s="188" t="s">
        <v>153</v>
      </c>
      <c r="E133" s="216" t="s">
        <v>19</v>
      </c>
      <c r="F133" s="217" t="s">
        <v>161</v>
      </c>
      <c r="G133" s="215"/>
      <c r="H133" s="218">
        <v>75.346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153</v>
      </c>
      <c r="AU133" s="224" t="s">
        <v>82</v>
      </c>
      <c r="AV133" s="15" t="s">
        <v>149</v>
      </c>
      <c r="AW133" s="15" t="s">
        <v>33</v>
      </c>
      <c r="AX133" s="15" t="s">
        <v>80</v>
      </c>
      <c r="AY133" s="224" t="s">
        <v>142</v>
      </c>
    </row>
    <row r="134" spans="2:63" s="12" customFormat="1" ht="22.9" customHeight="1">
      <c r="B134" s="159"/>
      <c r="C134" s="160"/>
      <c r="D134" s="161" t="s">
        <v>71</v>
      </c>
      <c r="E134" s="173" t="s">
        <v>327</v>
      </c>
      <c r="F134" s="173" t="s">
        <v>328</v>
      </c>
      <c r="G134" s="160"/>
      <c r="H134" s="160"/>
      <c r="I134" s="163"/>
      <c r="J134" s="174">
        <f>BK134</f>
        <v>0</v>
      </c>
      <c r="K134" s="160"/>
      <c r="L134" s="165"/>
      <c r="M134" s="166"/>
      <c r="N134" s="167"/>
      <c r="O134" s="167"/>
      <c r="P134" s="168">
        <f>SUM(P135:P174)</f>
        <v>0</v>
      </c>
      <c r="Q134" s="167"/>
      <c r="R134" s="168">
        <f>SUM(R135:R174)</f>
        <v>0</v>
      </c>
      <c r="S134" s="167"/>
      <c r="T134" s="169">
        <f>SUM(T135:T174)</f>
        <v>0</v>
      </c>
      <c r="AR134" s="170" t="s">
        <v>80</v>
      </c>
      <c r="AT134" s="171" t="s">
        <v>71</v>
      </c>
      <c r="AU134" s="171" t="s">
        <v>80</v>
      </c>
      <c r="AY134" s="170" t="s">
        <v>142</v>
      </c>
      <c r="BK134" s="172">
        <f>SUM(BK135:BK174)</f>
        <v>0</v>
      </c>
    </row>
    <row r="135" spans="1:65" s="2" customFormat="1" ht="14.45" customHeight="1">
      <c r="A135" s="36"/>
      <c r="B135" s="37"/>
      <c r="C135" s="175" t="s">
        <v>216</v>
      </c>
      <c r="D135" s="175" t="s">
        <v>144</v>
      </c>
      <c r="E135" s="176" t="s">
        <v>329</v>
      </c>
      <c r="F135" s="177" t="s">
        <v>330</v>
      </c>
      <c r="G135" s="178" t="s">
        <v>258</v>
      </c>
      <c r="H135" s="179">
        <v>189.878</v>
      </c>
      <c r="I135" s="180"/>
      <c r="J135" s="181">
        <f>ROUND(I135*H135,2)</f>
        <v>0</v>
      </c>
      <c r="K135" s="177" t="s">
        <v>148</v>
      </c>
      <c r="L135" s="41"/>
      <c r="M135" s="182" t="s">
        <v>19</v>
      </c>
      <c r="N135" s="183" t="s">
        <v>43</v>
      </c>
      <c r="O135" s="66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149</v>
      </c>
      <c r="AT135" s="186" t="s">
        <v>144</v>
      </c>
      <c r="AU135" s="186" t="s">
        <v>82</v>
      </c>
      <c r="AY135" s="19" t="s">
        <v>142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9" t="s">
        <v>80</v>
      </c>
      <c r="BK135" s="187">
        <f>ROUND(I135*H135,2)</f>
        <v>0</v>
      </c>
      <c r="BL135" s="19" t="s">
        <v>149</v>
      </c>
      <c r="BM135" s="186" t="s">
        <v>331</v>
      </c>
    </row>
    <row r="136" spans="1:47" s="2" customFormat="1" ht="11.25">
      <c r="A136" s="36"/>
      <c r="B136" s="37"/>
      <c r="C136" s="38"/>
      <c r="D136" s="188" t="s">
        <v>151</v>
      </c>
      <c r="E136" s="38"/>
      <c r="F136" s="189" t="s">
        <v>332</v>
      </c>
      <c r="G136" s="38"/>
      <c r="H136" s="38"/>
      <c r="I136" s="190"/>
      <c r="J136" s="38"/>
      <c r="K136" s="38"/>
      <c r="L136" s="41"/>
      <c r="M136" s="191"/>
      <c r="N136" s="192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151</v>
      </c>
      <c r="AU136" s="19" t="s">
        <v>82</v>
      </c>
    </row>
    <row r="137" spans="1:65" s="2" customFormat="1" ht="14.45" customHeight="1">
      <c r="A137" s="36"/>
      <c r="B137" s="37"/>
      <c r="C137" s="175" t="s">
        <v>225</v>
      </c>
      <c r="D137" s="175" t="s">
        <v>144</v>
      </c>
      <c r="E137" s="176" t="s">
        <v>346</v>
      </c>
      <c r="F137" s="177" t="s">
        <v>347</v>
      </c>
      <c r="G137" s="178" t="s">
        <v>258</v>
      </c>
      <c r="H137" s="179">
        <v>172.284</v>
      </c>
      <c r="I137" s="180"/>
      <c r="J137" s="181">
        <f>ROUND(I137*H137,2)</f>
        <v>0</v>
      </c>
      <c r="K137" s="177" t="s">
        <v>148</v>
      </c>
      <c r="L137" s="41"/>
      <c r="M137" s="182" t="s">
        <v>19</v>
      </c>
      <c r="N137" s="183" t="s">
        <v>43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149</v>
      </c>
      <c r="AT137" s="186" t="s">
        <v>144</v>
      </c>
      <c r="AU137" s="186" t="s">
        <v>82</v>
      </c>
      <c r="AY137" s="19" t="s">
        <v>142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80</v>
      </c>
      <c r="BK137" s="187">
        <f>ROUND(I137*H137,2)</f>
        <v>0</v>
      </c>
      <c r="BL137" s="19" t="s">
        <v>149</v>
      </c>
      <c r="BM137" s="186" t="s">
        <v>348</v>
      </c>
    </row>
    <row r="138" spans="1:47" s="2" customFormat="1" ht="11.25">
      <c r="A138" s="36"/>
      <c r="B138" s="37"/>
      <c r="C138" s="38"/>
      <c r="D138" s="188" t="s">
        <v>151</v>
      </c>
      <c r="E138" s="38"/>
      <c r="F138" s="189" t="s">
        <v>349</v>
      </c>
      <c r="G138" s="38"/>
      <c r="H138" s="38"/>
      <c r="I138" s="190"/>
      <c r="J138" s="38"/>
      <c r="K138" s="38"/>
      <c r="L138" s="41"/>
      <c r="M138" s="191"/>
      <c r="N138" s="192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151</v>
      </c>
      <c r="AU138" s="19" t="s">
        <v>82</v>
      </c>
    </row>
    <row r="139" spans="2:51" s="14" customFormat="1" ht="11.25">
      <c r="B139" s="203"/>
      <c r="C139" s="204"/>
      <c r="D139" s="188" t="s">
        <v>153</v>
      </c>
      <c r="E139" s="205" t="s">
        <v>19</v>
      </c>
      <c r="F139" s="206" t="s">
        <v>507</v>
      </c>
      <c r="G139" s="204"/>
      <c r="H139" s="207">
        <v>172.284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153</v>
      </c>
      <c r="AU139" s="213" t="s">
        <v>82</v>
      </c>
      <c r="AV139" s="14" t="s">
        <v>82</v>
      </c>
      <c r="AW139" s="14" t="s">
        <v>33</v>
      </c>
      <c r="AX139" s="14" t="s">
        <v>80</v>
      </c>
      <c r="AY139" s="213" t="s">
        <v>142</v>
      </c>
    </row>
    <row r="140" spans="1:65" s="2" customFormat="1" ht="14.45" customHeight="1">
      <c r="A140" s="36"/>
      <c r="B140" s="37"/>
      <c r="C140" s="175" t="s">
        <v>199</v>
      </c>
      <c r="D140" s="175" t="s">
        <v>144</v>
      </c>
      <c r="E140" s="176" t="s">
        <v>352</v>
      </c>
      <c r="F140" s="177" t="s">
        <v>353</v>
      </c>
      <c r="G140" s="178" t="s">
        <v>258</v>
      </c>
      <c r="H140" s="179">
        <v>172.284</v>
      </c>
      <c r="I140" s="180"/>
      <c r="J140" s="181">
        <f>ROUND(I140*H140,2)</f>
        <v>0</v>
      </c>
      <c r="K140" s="177" t="s">
        <v>148</v>
      </c>
      <c r="L140" s="41"/>
      <c r="M140" s="182" t="s">
        <v>19</v>
      </c>
      <c r="N140" s="183" t="s">
        <v>43</v>
      </c>
      <c r="O140" s="66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149</v>
      </c>
      <c r="AT140" s="186" t="s">
        <v>144</v>
      </c>
      <c r="AU140" s="186" t="s">
        <v>82</v>
      </c>
      <c r="AY140" s="19" t="s">
        <v>142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80</v>
      </c>
      <c r="BK140" s="187">
        <f>ROUND(I140*H140,2)</f>
        <v>0</v>
      </c>
      <c r="BL140" s="19" t="s">
        <v>149</v>
      </c>
      <c r="BM140" s="186" t="s">
        <v>354</v>
      </c>
    </row>
    <row r="141" spans="1:47" s="2" customFormat="1" ht="11.25">
      <c r="A141" s="36"/>
      <c r="B141" s="37"/>
      <c r="C141" s="38"/>
      <c r="D141" s="188" t="s">
        <v>151</v>
      </c>
      <c r="E141" s="38"/>
      <c r="F141" s="189" t="s">
        <v>355</v>
      </c>
      <c r="G141" s="38"/>
      <c r="H141" s="38"/>
      <c r="I141" s="190"/>
      <c r="J141" s="38"/>
      <c r="K141" s="38"/>
      <c r="L141" s="41"/>
      <c r="M141" s="191"/>
      <c r="N141" s="19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151</v>
      </c>
      <c r="AU141" s="19" t="s">
        <v>82</v>
      </c>
    </row>
    <row r="142" spans="2:51" s="13" customFormat="1" ht="11.25">
      <c r="B142" s="193"/>
      <c r="C142" s="194"/>
      <c r="D142" s="188" t="s">
        <v>153</v>
      </c>
      <c r="E142" s="195" t="s">
        <v>19</v>
      </c>
      <c r="F142" s="196" t="s">
        <v>508</v>
      </c>
      <c r="G142" s="194"/>
      <c r="H142" s="195" t="s">
        <v>19</v>
      </c>
      <c r="I142" s="197"/>
      <c r="J142" s="194"/>
      <c r="K142" s="194"/>
      <c r="L142" s="198"/>
      <c r="M142" s="199"/>
      <c r="N142" s="200"/>
      <c r="O142" s="200"/>
      <c r="P142" s="200"/>
      <c r="Q142" s="200"/>
      <c r="R142" s="200"/>
      <c r="S142" s="200"/>
      <c r="T142" s="201"/>
      <c r="AT142" s="202" t="s">
        <v>153</v>
      </c>
      <c r="AU142" s="202" t="s">
        <v>82</v>
      </c>
      <c r="AV142" s="13" t="s">
        <v>80</v>
      </c>
      <c r="AW142" s="13" t="s">
        <v>33</v>
      </c>
      <c r="AX142" s="13" t="s">
        <v>72</v>
      </c>
      <c r="AY142" s="202" t="s">
        <v>142</v>
      </c>
    </row>
    <row r="143" spans="2:51" s="14" customFormat="1" ht="11.25">
      <c r="B143" s="203"/>
      <c r="C143" s="204"/>
      <c r="D143" s="188" t="s">
        <v>153</v>
      </c>
      <c r="E143" s="205" t="s">
        <v>19</v>
      </c>
      <c r="F143" s="206" t="s">
        <v>509</v>
      </c>
      <c r="G143" s="204"/>
      <c r="H143" s="207">
        <v>172.284</v>
      </c>
      <c r="I143" s="208"/>
      <c r="J143" s="204"/>
      <c r="K143" s="204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153</v>
      </c>
      <c r="AU143" s="213" t="s">
        <v>82</v>
      </c>
      <c r="AV143" s="14" t="s">
        <v>82</v>
      </c>
      <c r="AW143" s="14" t="s">
        <v>33</v>
      </c>
      <c r="AX143" s="14" t="s">
        <v>80</v>
      </c>
      <c r="AY143" s="213" t="s">
        <v>142</v>
      </c>
    </row>
    <row r="144" spans="1:65" s="2" customFormat="1" ht="14.45" customHeight="1">
      <c r="A144" s="36"/>
      <c r="B144" s="37"/>
      <c r="C144" s="175" t="s">
        <v>245</v>
      </c>
      <c r="D144" s="175" t="s">
        <v>144</v>
      </c>
      <c r="E144" s="176" t="s">
        <v>358</v>
      </c>
      <c r="F144" s="177" t="s">
        <v>359</v>
      </c>
      <c r="G144" s="178" t="s">
        <v>258</v>
      </c>
      <c r="H144" s="179">
        <v>17.594</v>
      </c>
      <c r="I144" s="180"/>
      <c r="J144" s="181">
        <f>ROUND(I144*H144,2)</f>
        <v>0</v>
      </c>
      <c r="K144" s="177" t="s">
        <v>148</v>
      </c>
      <c r="L144" s="41"/>
      <c r="M144" s="182" t="s">
        <v>19</v>
      </c>
      <c r="N144" s="183" t="s">
        <v>43</v>
      </c>
      <c r="O144" s="66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149</v>
      </c>
      <c r="AT144" s="186" t="s">
        <v>144</v>
      </c>
      <c r="AU144" s="186" t="s">
        <v>82</v>
      </c>
      <c r="AY144" s="19" t="s">
        <v>142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9" t="s">
        <v>80</v>
      </c>
      <c r="BK144" s="187">
        <f>ROUND(I144*H144,2)</f>
        <v>0</v>
      </c>
      <c r="BL144" s="19" t="s">
        <v>149</v>
      </c>
      <c r="BM144" s="186" t="s">
        <v>510</v>
      </c>
    </row>
    <row r="145" spans="1:47" s="2" customFormat="1" ht="11.25">
      <c r="A145" s="36"/>
      <c r="B145" s="37"/>
      <c r="C145" s="38"/>
      <c r="D145" s="188" t="s">
        <v>151</v>
      </c>
      <c r="E145" s="38"/>
      <c r="F145" s="189" t="s">
        <v>361</v>
      </c>
      <c r="G145" s="38"/>
      <c r="H145" s="38"/>
      <c r="I145" s="190"/>
      <c r="J145" s="38"/>
      <c r="K145" s="38"/>
      <c r="L145" s="41"/>
      <c r="M145" s="191"/>
      <c r="N145" s="192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151</v>
      </c>
      <c r="AU145" s="19" t="s">
        <v>82</v>
      </c>
    </row>
    <row r="146" spans="2:51" s="13" customFormat="1" ht="22.5">
      <c r="B146" s="193"/>
      <c r="C146" s="194"/>
      <c r="D146" s="188" t="s">
        <v>153</v>
      </c>
      <c r="E146" s="195" t="s">
        <v>19</v>
      </c>
      <c r="F146" s="196" t="s">
        <v>502</v>
      </c>
      <c r="G146" s="194"/>
      <c r="H146" s="195" t="s">
        <v>19</v>
      </c>
      <c r="I146" s="197"/>
      <c r="J146" s="194"/>
      <c r="K146" s="194"/>
      <c r="L146" s="198"/>
      <c r="M146" s="199"/>
      <c r="N146" s="200"/>
      <c r="O146" s="200"/>
      <c r="P146" s="200"/>
      <c r="Q146" s="200"/>
      <c r="R146" s="200"/>
      <c r="S146" s="200"/>
      <c r="T146" s="201"/>
      <c r="AT146" s="202" t="s">
        <v>153</v>
      </c>
      <c r="AU146" s="202" t="s">
        <v>82</v>
      </c>
      <c r="AV146" s="13" t="s">
        <v>80</v>
      </c>
      <c r="AW146" s="13" t="s">
        <v>33</v>
      </c>
      <c r="AX146" s="13" t="s">
        <v>72</v>
      </c>
      <c r="AY146" s="202" t="s">
        <v>142</v>
      </c>
    </row>
    <row r="147" spans="2:51" s="14" customFormat="1" ht="11.25">
      <c r="B147" s="203"/>
      <c r="C147" s="204"/>
      <c r="D147" s="188" t="s">
        <v>153</v>
      </c>
      <c r="E147" s="205" t="s">
        <v>19</v>
      </c>
      <c r="F147" s="206" t="s">
        <v>511</v>
      </c>
      <c r="G147" s="204"/>
      <c r="H147" s="207">
        <v>9.3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153</v>
      </c>
      <c r="AU147" s="213" t="s">
        <v>82</v>
      </c>
      <c r="AV147" s="14" t="s">
        <v>82</v>
      </c>
      <c r="AW147" s="14" t="s">
        <v>33</v>
      </c>
      <c r="AX147" s="14" t="s">
        <v>72</v>
      </c>
      <c r="AY147" s="213" t="s">
        <v>142</v>
      </c>
    </row>
    <row r="148" spans="2:51" s="13" customFormat="1" ht="11.25">
      <c r="B148" s="193"/>
      <c r="C148" s="194"/>
      <c r="D148" s="188" t="s">
        <v>153</v>
      </c>
      <c r="E148" s="195" t="s">
        <v>19</v>
      </c>
      <c r="F148" s="196" t="s">
        <v>366</v>
      </c>
      <c r="G148" s="194"/>
      <c r="H148" s="195" t="s">
        <v>19</v>
      </c>
      <c r="I148" s="197"/>
      <c r="J148" s="194"/>
      <c r="K148" s="194"/>
      <c r="L148" s="198"/>
      <c r="M148" s="199"/>
      <c r="N148" s="200"/>
      <c r="O148" s="200"/>
      <c r="P148" s="200"/>
      <c r="Q148" s="200"/>
      <c r="R148" s="200"/>
      <c r="S148" s="200"/>
      <c r="T148" s="201"/>
      <c r="AT148" s="202" t="s">
        <v>153</v>
      </c>
      <c r="AU148" s="202" t="s">
        <v>82</v>
      </c>
      <c r="AV148" s="13" t="s">
        <v>80</v>
      </c>
      <c r="AW148" s="13" t="s">
        <v>33</v>
      </c>
      <c r="AX148" s="13" t="s">
        <v>72</v>
      </c>
      <c r="AY148" s="202" t="s">
        <v>142</v>
      </c>
    </row>
    <row r="149" spans="2:51" s="14" customFormat="1" ht="11.25">
      <c r="B149" s="203"/>
      <c r="C149" s="204"/>
      <c r="D149" s="188" t="s">
        <v>153</v>
      </c>
      <c r="E149" s="205" t="s">
        <v>19</v>
      </c>
      <c r="F149" s="206" t="s">
        <v>512</v>
      </c>
      <c r="G149" s="204"/>
      <c r="H149" s="207">
        <v>0.245</v>
      </c>
      <c r="I149" s="208"/>
      <c r="J149" s="204"/>
      <c r="K149" s="204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153</v>
      </c>
      <c r="AU149" s="213" t="s">
        <v>82</v>
      </c>
      <c r="AV149" s="14" t="s">
        <v>82</v>
      </c>
      <c r="AW149" s="14" t="s">
        <v>33</v>
      </c>
      <c r="AX149" s="14" t="s">
        <v>72</v>
      </c>
      <c r="AY149" s="213" t="s">
        <v>142</v>
      </c>
    </row>
    <row r="150" spans="2:51" s="13" customFormat="1" ht="11.25">
      <c r="B150" s="193"/>
      <c r="C150" s="194"/>
      <c r="D150" s="188" t="s">
        <v>153</v>
      </c>
      <c r="E150" s="195" t="s">
        <v>19</v>
      </c>
      <c r="F150" s="196" t="s">
        <v>368</v>
      </c>
      <c r="G150" s="194"/>
      <c r="H150" s="195" t="s">
        <v>19</v>
      </c>
      <c r="I150" s="197"/>
      <c r="J150" s="194"/>
      <c r="K150" s="194"/>
      <c r="L150" s="198"/>
      <c r="M150" s="199"/>
      <c r="N150" s="200"/>
      <c r="O150" s="200"/>
      <c r="P150" s="200"/>
      <c r="Q150" s="200"/>
      <c r="R150" s="200"/>
      <c r="S150" s="200"/>
      <c r="T150" s="201"/>
      <c r="AT150" s="202" t="s">
        <v>153</v>
      </c>
      <c r="AU150" s="202" t="s">
        <v>82</v>
      </c>
      <c r="AV150" s="13" t="s">
        <v>80</v>
      </c>
      <c r="AW150" s="13" t="s">
        <v>33</v>
      </c>
      <c r="AX150" s="13" t="s">
        <v>72</v>
      </c>
      <c r="AY150" s="202" t="s">
        <v>142</v>
      </c>
    </row>
    <row r="151" spans="2:51" s="14" customFormat="1" ht="11.25">
      <c r="B151" s="203"/>
      <c r="C151" s="204"/>
      <c r="D151" s="188" t="s">
        <v>153</v>
      </c>
      <c r="E151" s="205" t="s">
        <v>19</v>
      </c>
      <c r="F151" s="206" t="s">
        <v>513</v>
      </c>
      <c r="G151" s="204"/>
      <c r="H151" s="207">
        <v>8.049</v>
      </c>
      <c r="I151" s="208"/>
      <c r="J151" s="204"/>
      <c r="K151" s="204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153</v>
      </c>
      <c r="AU151" s="213" t="s">
        <v>82</v>
      </c>
      <c r="AV151" s="14" t="s">
        <v>82</v>
      </c>
      <c r="AW151" s="14" t="s">
        <v>33</v>
      </c>
      <c r="AX151" s="14" t="s">
        <v>72</v>
      </c>
      <c r="AY151" s="213" t="s">
        <v>142</v>
      </c>
    </row>
    <row r="152" spans="2:51" s="15" customFormat="1" ht="11.25">
      <c r="B152" s="214"/>
      <c r="C152" s="215"/>
      <c r="D152" s="188" t="s">
        <v>153</v>
      </c>
      <c r="E152" s="216" t="s">
        <v>19</v>
      </c>
      <c r="F152" s="217" t="s">
        <v>161</v>
      </c>
      <c r="G152" s="215"/>
      <c r="H152" s="218">
        <v>17.594</v>
      </c>
      <c r="I152" s="219"/>
      <c r="J152" s="215"/>
      <c r="K152" s="215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153</v>
      </c>
      <c r="AU152" s="224" t="s">
        <v>82</v>
      </c>
      <c r="AV152" s="15" t="s">
        <v>149</v>
      </c>
      <c r="AW152" s="15" t="s">
        <v>33</v>
      </c>
      <c r="AX152" s="15" t="s">
        <v>80</v>
      </c>
      <c r="AY152" s="224" t="s">
        <v>142</v>
      </c>
    </row>
    <row r="153" spans="1:65" s="2" customFormat="1" ht="14.45" customHeight="1">
      <c r="A153" s="36"/>
      <c r="B153" s="37"/>
      <c r="C153" s="175" t="s">
        <v>255</v>
      </c>
      <c r="D153" s="175" t="s">
        <v>144</v>
      </c>
      <c r="E153" s="176" t="s">
        <v>370</v>
      </c>
      <c r="F153" s="177" t="s">
        <v>371</v>
      </c>
      <c r="G153" s="178" t="s">
        <v>258</v>
      </c>
      <c r="H153" s="179">
        <v>510.226</v>
      </c>
      <c r="I153" s="180"/>
      <c r="J153" s="181">
        <f>ROUND(I153*H153,2)</f>
        <v>0</v>
      </c>
      <c r="K153" s="177" t="s">
        <v>148</v>
      </c>
      <c r="L153" s="41"/>
      <c r="M153" s="182" t="s">
        <v>19</v>
      </c>
      <c r="N153" s="183" t="s">
        <v>43</v>
      </c>
      <c r="O153" s="66"/>
      <c r="P153" s="184">
        <f>O153*H153</f>
        <v>0</v>
      </c>
      <c r="Q153" s="184">
        <v>0</v>
      </c>
      <c r="R153" s="184">
        <f>Q153*H153</f>
        <v>0</v>
      </c>
      <c r="S153" s="184">
        <v>0</v>
      </c>
      <c r="T153" s="18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149</v>
      </c>
      <c r="AT153" s="186" t="s">
        <v>144</v>
      </c>
      <c r="AU153" s="186" t="s">
        <v>82</v>
      </c>
      <c r="AY153" s="19" t="s">
        <v>142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9" t="s">
        <v>80</v>
      </c>
      <c r="BK153" s="187">
        <f>ROUND(I153*H153,2)</f>
        <v>0</v>
      </c>
      <c r="BL153" s="19" t="s">
        <v>149</v>
      </c>
      <c r="BM153" s="186" t="s">
        <v>514</v>
      </c>
    </row>
    <row r="154" spans="1:47" s="2" customFormat="1" ht="11.25">
      <c r="A154" s="36"/>
      <c r="B154" s="37"/>
      <c r="C154" s="38"/>
      <c r="D154" s="188" t="s">
        <v>151</v>
      </c>
      <c r="E154" s="38"/>
      <c r="F154" s="189" t="s">
        <v>373</v>
      </c>
      <c r="G154" s="38"/>
      <c r="H154" s="38"/>
      <c r="I154" s="190"/>
      <c r="J154" s="38"/>
      <c r="K154" s="38"/>
      <c r="L154" s="41"/>
      <c r="M154" s="191"/>
      <c r="N154" s="192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151</v>
      </c>
      <c r="AU154" s="19" t="s">
        <v>82</v>
      </c>
    </row>
    <row r="155" spans="2:51" s="14" customFormat="1" ht="11.25">
      <c r="B155" s="203"/>
      <c r="C155" s="204"/>
      <c r="D155" s="188" t="s">
        <v>153</v>
      </c>
      <c r="E155" s="205" t="s">
        <v>19</v>
      </c>
      <c r="F155" s="206" t="s">
        <v>515</v>
      </c>
      <c r="G155" s="204"/>
      <c r="H155" s="207">
        <v>17.594</v>
      </c>
      <c r="I155" s="208"/>
      <c r="J155" s="204"/>
      <c r="K155" s="204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153</v>
      </c>
      <c r="AU155" s="213" t="s">
        <v>82</v>
      </c>
      <c r="AV155" s="14" t="s">
        <v>82</v>
      </c>
      <c r="AW155" s="14" t="s">
        <v>33</v>
      </c>
      <c r="AX155" s="14" t="s">
        <v>80</v>
      </c>
      <c r="AY155" s="213" t="s">
        <v>142</v>
      </c>
    </row>
    <row r="156" spans="2:51" s="14" customFormat="1" ht="11.25">
      <c r="B156" s="203"/>
      <c r="C156" s="204"/>
      <c r="D156" s="188" t="s">
        <v>153</v>
      </c>
      <c r="E156" s="204"/>
      <c r="F156" s="206" t="s">
        <v>516</v>
      </c>
      <c r="G156" s="204"/>
      <c r="H156" s="207">
        <v>510.226</v>
      </c>
      <c r="I156" s="208"/>
      <c r="J156" s="204"/>
      <c r="K156" s="204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153</v>
      </c>
      <c r="AU156" s="213" t="s">
        <v>82</v>
      </c>
      <c r="AV156" s="14" t="s">
        <v>82</v>
      </c>
      <c r="AW156" s="14" t="s">
        <v>4</v>
      </c>
      <c r="AX156" s="14" t="s">
        <v>80</v>
      </c>
      <c r="AY156" s="213" t="s">
        <v>142</v>
      </c>
    </row>
    <row r="157" spans="1:65" s="2" customFormat="1" ht="14.45" customHeight="1">
      <c r="A157" s="36"/>
      <c r="B157" s="37"/>
      <c r="C157" s="175" t="s">
        <v>275</v>
      </c>
      <c r="D157" s="175" t="s">
        <v>144</v>
      </c>
      <c r="E157" s="176" t="s">
        <v>377</v>
      </c>
      <c r="F157" s="177" t="s">
        <v>378</v>
      </c>
      <c r="G157" s="178" t="s">
        <v>258</v>
      </c>
      <c r="H157" s="179">
        <v>9.575</v>
      </c>
      <c r="I157" s="180"/>
      <c r="J157" s="181">
        <f>ROUND(I157*H157,2)</f>
        <v>0</v>
      </c>
      <c r="K157" s="177" t="s">
        <v>148</v>
      </c>
      <c r="L157" s="41"/>
      <c r="M157" s="182" t="s">
        <v>19</v>
      </c>
      <c r="N157" s="183" t="s">
        <v>43</v>
      </c>
      <c r="O157" s="66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149</v>
      </c>
      <c r="AT157" s="186" t="s">
        <v>144</v>
      </c>
      <c r="AU157" s="186" t="s">
        <v>82</v>
      </c>
      <c r="AY157" s="19" t="s">
        <v>142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80</v>
      </c>
      <c r="BK157" s="187">
        <f>ROUND(I157*H157,2)</f>
        <v>0</v>
      </c>
      <c r="BL157" s="19" t="s">
        <v>149</v>
      </c>
      <c r="BM157" s="186" t="s">
        <v>517</v>
      </c>
    </row>
    <row r="158" spans="1:47" s="2" customFormat="1" ht="11.25">
      <c r="A158" s="36"/>
      <c r="B158" s="37"/>
      <c r="C158" s="38"/>
      <c r="D158" s="188" t="s">
        <v>151</v>
      </c>
      <c r="E158" s="38"/>
      <c r="F158" s="189" t="s">
        <v>378</v>
      </c>
      <c r="G158" s="38"/>
      <c r="H158" s="38"/>
      <c r="I158" s="190"/>
      <c r="J158" s="38"/>
      <c r="K158" s="38"/>
      <c r="L158" s="41"/>
      <c r="M158" s="191"/>
      <c r="N158" s="19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151</v>
      </c>
      <c r="AU158" s="19" t="s">
        <v>82</v>
      </c>
    </row>
    <row r="159" spans="2:51" s="13" customFormat="1" ht="11.25">
      <c r="B159" s="193"/>
      <c r="C159" s="194"/>
      <c r="D159" s="188" t="s">
        <v>153</v>
      </c>
      <c r="E159" s="195" t="s">
        <v>19</v>
      </c>
      <c r="F159" s="196" t="s">
        <v>518</v>
      </c>
      <c r="G159" s="194"/>
      <c r="H159" s="195" t="s">
        <v>19</v>
      </c>
      <c r="I159" s="197"/>
      <c r="J159" s="194"/>
      <c r="K159" s="194"/>
      <c r="L159" s="198"/>
      <c r="M159" s="199"/>
      <c r="N159" s="200"/>
      <c r="O159" s="200"/>
      <c r="P159" s="200"/>
      <c r="Q159" s="200"/>
      <c r="R159" s="200"/>
      <c r="S159" s="200"/>
      <c r="T159" s="201"/>
      <c r="AT159" s="202" t="s">
        <v>153</v>
      </c>
      <c r="AU159" s="202" t="s">
        <v>82</v>
      </c>
      <c r="AV159" s="13" t="s">
        <v>80</v>
      </c>
      <c r="AW159" s="13" t="s">
        <v>33</v>
      </c>
      <c r="AX159" s="13" t="s">
        <v>72</v>
      </c>
      <c r="AY159" s="202" t="s">
        <v>142</v>
      </c>
    </row>
    <row r="160" spans="2:51" s="14" customFormat="1" ht="11.25">
      <c r="B160" s="203"/>
      <c r="C160" s="204"/>
      <c r="D160" s="188" t="s">
        <v>153</v>
      </c>
      <c r="E160" s="205" t="s">
        <v>19</v>
      </c>
      <c r="F160" s="206" t="s">
        <v>509</v>
      </c>
      <c r="G160" s="204"/>
      <c r="H160" s="207">
        <v>172.284</v>
      </c>
      <c r="I160" s="208"/>
      <c r="J160" s="204"/>
      <c r="K160" s="204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153</v>
      </c>
      <c r="AU160" s="213" t="s">
        <v>82</v>
      </c>
      <c r="AV160" s="14" t="s">
        <v>82</v>
      </c>
      <c r="AW160" s="14" t="s">
        <v>33</v>
      </c>
      <c r="AX160" s="14" t="s">
        <v>72</v>
      </c>
      <c r="AY160" s="213" t="s">
        <v>142</v>
      </c>
    </row>
    <row r="161" spans="2:51" s="13" customFormat="1" ht="11.25">
      <c r="B161" s="193"/>
      <c r="C161" s="194"/>
      <c r="D161" s="188" t="s">
        <v>153</v>
      </c>
      <c r="E161" s="195" t="s">
        <v>19</v>
      </c>
      <c r="F161" s="196" t="s">
        <v>519</v>
      </c>
      <c r="G161" s="194"/>
      <c r="H161" s="195" t="s">
        <v>19</v>
      </c>
      <c r="I161" s="197"/>
      <c r="J161" s="194"/>
      <c r="K161" s="194"/>
      <c r="L161" s="198"/>
      <c r="M161" s="199"/>
      <c r="N161" s="200"/>
      <c r="O161" s="200"/>
      <c r="P161" s="200"/>
      <c r="Q161" s="200"/>
      <c r="R161" s="200"/>
      <c r="S161" s="200"/>
      <c r="T161" s="201"/>
      <c r="AT161" s="202" t="s">
        <v>153</v>
      </c>
      <c r="AU161" s="202" t="s">
        <v>82</v>
      </c>
      <c r="AV161" s="13" t="s">
        <v>80</v>
      </c>
      <c r="AW161" s="13" t="s">
        <v>33</v>
      </c>
      <c r="AX161" s="13" t="s">
        <v>72</v>
      </c>
      <c r="AY161" s="202" t="s">
        <v>142</v>
      </c>
    </row>
    <row r="162" spans="2:51" s="14" customFormat="1" ht="11.25">
      <c r="B162" s="203"/>
      <c r="C162" s="204"/>
      <c r="D162" s="188" t="s">
        <v>153</v>
      </c>
      <c r="E162" s="205" t="s">
        <v>19</v>
      </c>
      <c r="F162" s="206" t="s">
        <v>520</v>
      </c>
      <c r="G162" s="204"/>
      <c r="H162" s="207">
        <v>-162.709</v>
      </c>
      <c r="I162" s="208"/>
      <c r="J162" s="204"/>
      <c r="K162" s="204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153</v>
      </c>
      <c r="AU162" s="213" t="s">
        <v>82</v>
      </c>
      <c r="AV162" s="14" t="s">
        <v>82</v>
      </c>
      <c r="AW162" s="14" t="s">
        <v>33</v>
      </c>
      <c r="AX162" s="14" t="s">
        <v>72</v>
      </c>
      <c r="AY162" s="213" t="s">
        <v>142</v>
      </c>
    </row>
    <row r="163" spans="2:51" s="15" customFormat="1" ht="11.25">
      <c r="B163" s="214"/>
      <c r="C163" s="215"/>
      <c r="D163" s="188" t="s">
        <v>153</v>
      </c>
      <c r="E163" s="216" t="s">
        <v>19</v>
      </c>
      <c r="F163" s="217" t="s">
        <v>161</v>
      </c>
      <c r="G163" s="215"/>
      <c r="H163" s="218">
        <v>9.574999999999989</v>
      </c>
      <c r="I163" s="219"/>
      <c r="J163" s="215"/>
      <c r="K163" s="215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153</v>
      </c>
      <c r="AU163" s="224" t="s">
        <v>82</v>
      </c>
      <c r="AV163" s="15" t="s">
        <v>149</v>
      </c>
      <c r="AW163" s="15" t="s">
        <v>33</v>
      </c>
      <c r="AX163" s="15" t="s">
        <v>80</v>
      </c>
      <c r="AY163" s="224" t="s">
        <v>142</v>
      </c>
    </row>
    <row r="164" spans="1:65" s="2" customFormat="1" ht="14.45" customHeight="1">
      <c r="A164" s="36"/>
      <c r="B164" s="37"/>
      <c r="C164" s="175" t="s">
        <v>290</v>
      </c>
      <c r="D164" s="175" t="s">
        <v>144</v>
      </c>
      <c r="E164" s="176" t="s">
        <v>393</v>
      </c>
      <c r="F164" s="177" t="s">
        <v>394</v>
      </c>
      <c r="G164" s="178" t="s">
        <v>258</v>
      </c>
      <c r="H164" s="179">
        <v>0.245</v>
      </c>
      <c r="I164" s="180"/>
      <c r="J164" s="181">
        <f>ROUND(I164*H164,2)</f>
        <v>0</v>
      </c>
      <c r="K164" s="177" t="s">
        <v>148</v>
      </c>
      <c r="L164" s="41"/>
      <c r="M164" s="182" t="s">
        <v>19</v>
      </c>
      <c r="N164" s="183" t="s">
        <v>43</v>
      </c>
      <c r="O164" s="66"/>
      <c r="P164" s="184">
        <f>O164*H164</f>
        <v>0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149</v>
      </c>
      <c r="AT164" s="186" t="s">
        <v>144</v>
      </c>
      <c r="AU164" s="186" t="s">
        <v>82</v>
      </c>
      <c r="AY164" s="19" t="s">
        <v>142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80</v>
      </c>
      <c r="BK164" s="187">
        <f>ROUND(I164*H164,2)</f>
        <v>0</v>
      </c>
      <c r="BL164" s="19" t="s">
        <v>149</v>
      </c>
      <c r="BM164" s="186" t="s">
        <v>521</v>
      </c>
    </row>
    <row r="165" spans="1:47" s="2" customFormat="1" ht="19.5">
      <c r="A165" s="36"/>
      <c r="B165" s="37"/>
      <c r="C165" s="38"/>
      <c r="D165" s="188" t="s">
        <v>151</v>
      </c>
      <c r="E165" s="38"/>
      <c r="F165" s="189" t="s">
        <v>396</v>
      </c>
      <c r="G165" s="38"/>
      <c r="H165" s="38"/>
      <c r="I165" s="190"/>
      <c r="J165" s="38"/>
      <c r="K165" s="38"/>
      <c r="L165" s="41"/>
      <c r="M165" s="191"/>
      <c r="N165" s="192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151</v>
      </c>
      <c r="AU165" s="19" t="s">
        <v>82</v>
      </c>
    </row>
    <row r="166" spans="2:51" s="13" customFormat="1" ht="11.25">
      <c r="B166" s="193"/>
      <c r="C166" s="194"/>
      <c r="D166" s="188" t="s">
        <v>153</v>
      </c>
      <c r="E166" s="195" t="s">
        <v>19</v>
      </c>
      <c r="F166" s="196" t="s">
        <v>366</v>
      </c>
      <c r="G166" s="194"/>
      <c r="H166" s="195" t="s">
        <v>19</v>
      </c>
      <c r="I166" s="197"/>
      <c r="J166" s="194"/>
      <c r="K166" s="194"/>
      <c r="L166" s="198"/>
      <c r="M166" s="199"/>
      <c r="N166" s="200"/>
      <c r="O166" s="200"/>
      <c r="P166" s="200"/>
      <c r="Q166" s="200"/>
      <c r="R166" s="200"/>
      <c r="S166" s="200"/>
      <c r="T166" s="201"/>
      <c r="AT166" s="202" t="s">
        <v>153</v>
      </c>
      <c r="AU166" s="202" t="s">
        <v>82</v>
      </c>
      <c r="AV166" s="13" t="s">
        <v>80</v>
      </c>
      <c r="AW166" s="13" t="s">
        <v>33</v>
      </c>
      <c r="AX166" s="13" t="s">
        <v>72</v>
      </c>
      <c r="AY166" s="202" t="s">
        <v>142</v>
      </c>
    </row>
    <row r="167" spans="2:51" s="14" customFormat="1" ht="11.25">
      <c r="B167" s="203"/>
      <c r="C167" s="204"/>
      <c r="D167" s="188" t="s">
        <v>153</v>
      </c>
      <c r="E167" s="205" t="s">
        <v>19</v>
      </c>
      <c r="F167" s="206" t="s">
        <v>512</v>
      </c>
      <c r="G167" s="204"/>
      <c r="H167" s="207">
        <v>0.245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153</v>
      </c>
      <c r="AU167" s="213" t="s">
        <v>82</v>
      </c>
      <c r="AV167" s="14" t="s">
        <v>82</v>
      </c>
      <c r="AW167" s="14" t="s">
        <v>33</v>
      </c>
      <c r="AX167" s="14" t="s">
        <v>80</v>
      </c>
      <c r="AY167" s="213" t="s">
        <v>142</v>
      </c>
    </row>
    <row r="168" spans="1:65" s="2" customFormat="1" ht="24.2" customHeight="1">
      <c r="A168" s="36"/>
      <c r="B168" s="37"/>
      <c r="C168" s="175" t="s">
        <v>317</v>
      </c>
      <c r="D168" s="175" t="s">
        <v>144</v>
      </c>
      <c r="E168" s="176" t="s">
        <v>522</v>
      </c>
      <c r="F168" s="177" t="s">
        <v>523</v>
      </c>
      <c r="G168" s="178" t="s">
        <v>258</v>
      </c>
      <c r="H168" s="179">
        <v>9.3</v>
      </c>
      <c r="I168" s="180"/>
      <c r="J168" s="181">
        <f>ROUND(I168*H168,2)</f>
        <v>0</v>
      </c>
      <c r="K168" s="177" t="s">
        <v>148</v>
      </c>
      <c r="L168" s="41"/>
      <c r="M168" s="182" t="s">
        <v>19</v>
      </c>
      <c r="N168" s="183" t="s">
        <v>43</v>
      </c>
      <c r="O168" s="66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149</v>
      </c>
      <c r="AT168" s="186" t="s">
        <v>144</v>
      </c>
      <c r="AU168" s="186" t="s">
        <v>82</v>
      </c>
      <c r="AY168" s="19" t="s">
        <v>142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9" t="s">
        <v>80</v>
      </c>
      <c r="BK168" s="187">
        <f>ROUND(I168*H168,2)</f>
        <v>0</v>
      </c>
      <c r="BL168" s="19" t="s">
        <v>149</v>
      </c>
      <c r="BM168" s="186" t="s">
        <v>524</v>
      </c>
    </row>
    <row r="169" spans="1:47" s="2" customFormat="1" ht="19.5">
      <c r="A169" s="36"/>
      <c r="B169" s="37"/>
      <c r="C169" s="38"/>
      <c r="D169" s="188" t="s">
        <v>151</v>
      </c>
      <c r="E169" s="38"/>
      <c r="F169" s="189" t="s">
        <v>525</v>
      </c>
      <c r="G169" s="38"/>
      <c r="H169" s="38"/>
      <c r="I169" s="190"/>
      <c r="J169" s="38"/>
      <c r="K169" s="38"/>
      <c r="L169" s="41"/>
      <c r="M169" s="191"/>
      <c r="N169" s="192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151</v>
      </c>
      <c r="AU169" s="19" t="s">
        <v>82</v>
      </c>
    </row>
    <row r="170" spans="2:51" s="13" customFormat="1" ht="11.25">
      <c r="B170" s="193"/>
      <c r="C170" s="194"/>
      <c r="D170" s="188" t="s">
        <v>153</v>
      </c>
      <c r="E170" s="195" t="s">
        <v>19</v>
      </c>
      <c r="F170" s="196" t="s">
        <v>526</v>
      </c>
      <c r="G170" s="194"/>
      <c r="H170" s="195" t="s">
        <v>19</v>
      </c>
      <c r="I170" s="197"/>
      <c r="J170" s="194"/>
      <c r="K170" s="194"/>
      <c r="L170" s="198"/>
      <c r="M170" s="199"/>
      <c r="N170" s="200"/>
      <c r="O170" s="200"/>
      <c r="P170" s="200"/>
      <c r="Q170" s="200"/>
      <c r="R170" s="200"/>
      <c r="S170" s="200"/>
      <c r="T170" s="201"/>
      <c r="AT170" s="202" t="s">
        <v>153</v>
      </c>
      <c r="AU170" s="202" t="s">
        <v>82</v>
      </c>
      <c r="AV170" s="13" t="s">
        <v>80</v>
      </c>
      <c r="AW170" s="13" t="s">
        <v>33</v>
      </c>
      <c r="AX170" s="13" t="s">
        <v>72</v>
      </c>
      <c r="AY170" s="202" t="s">
        <v>142</v>
      </c>
    </row>
    <row r="171" spans="2:51" s="14" customFormat="1" ht="11.25">
      <c r="B171" s="203"/>
      <c r="C171" s="204"/>
      <c r="D171" s="188" t="s">
        <v>153</v>
      </c>
      <c r="E171" s="205" t="s">
        <v>19</v>
      </c>
      <c r="F171" s="206" t="s">
        <v>511</v>
      </c>
      <c r="G171" s="204"/>
      <c r="H171" s="207">
        <v>9.3</v>
      </c>
      <c r="I171" s="208"/>
      <c r="J171" s="204"/>
      <c r="K171" s="204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153</v>
      </c>
      <c r="AU171" s="213" t="s">
        <v>82</v>
      </c>
      <c r="AV171" s="14" t="s">
        <v>82</v>
      </c>
      <c r="AW171" s="14" t="s">
        <v>33</v>
      </c>
      <c r="AX171" s="14" t="s">
        <v>80</v>
      </c>
      <c r="AY171" s="213" t="s">
        <v>142</v>
      </c>
    </row>
    <row r="172" spans="1:65" s="2" customFormat="1" ht="14.45" customHeight="1">
      <c r="A172" s="36"/>
      <c r="B172" s="37"/>
      <c r="C172" s="175" t="s">
        <v>8</v>
      </c>
      <c r="D172" s="175" t="s">
        <v>144</v>
      </c>
      <c r="E172" s="176" t="s">
        <v>398</v>
      </c>
      <c r="F172" s="177" t="s">
        <v>399</v>
      </c>
      <c r="G172" s="178" t="s">
        <v>258</v>
      </c>
      <c r="H172" s="179">
        <v>8.049</v>
      </c>
      <c r="I172" s="180"/>
      <c r="J172" s="181">
        <f>ROUND(I172*H172,2)</f>
        <v>0</v>
      </c>
      <c r="K172" s="177" t="s">
        <v>19</v>
      </c>
      <c r="L172" s="41"/>
      <c r="M172" s="182" t="s">
        <v>19</v>
      </c>
      <c r="N172" s="183" t="s">
        <v>43</v>
      </c>
      <c r="O172" s="66"/>
      <c r="P172" s="184">
        <f>O172*H172</f>
        <v>0</v>
      </c>
      <c r="Q172" s="184">
        <v>0</v>
      </c>
      <c r="R172" s="184">
        <f>Q172*H172</f>
        <v>0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149</v>
      </c>
      <c r="AT172" s="186" t="s">
        <v>144</v>
      </c>
      <c r="AU172" s="186" t="s">
        <v>82</v>
      </c>
      <c r="AY172" s="19" t="s">
        <v>142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80</v>
      </c>
      <c r="BK172" s="187">
        <f>ROUND(I172*H172,2)</f>
        <v>0</v>
      </c>
      <c r="BL172" s="19" t="s">
        <v>149</v>
      </c>
      <c r="BM172" s="186" t="s">
        <v>527</v>
      </c>
    </row>
    <row r="173" spans="1:47" s="2" customFormat="1" ht="11.25">
      <c r="A173" s="36"/>
      <c r="B173" s="37"/>
      <c r="C173" s="38"/>
      <c r="D173" s="188" t="s">
        <v>151</v>
      </c>
      <c r="E173" s="38"/>
      <c r="F173" s="189" t="s">
        <v>399</v>
      </c>
      <c r="G173" s="38"/>
      <c r="H173" s="38"/>
      <c r="I173" s="190"/>
      <c r="J173" s="38"/>
      <c r="K173" s="38"/>
      <c r="L173" s="41"/>
      <c r="M173" s="191"/>
      <c r="N173" s="192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151</v>
      </c>
      <c r="AU173" s="19" t="s">
        <v>82</v>
      </c>
    </row>
    <row r="174" spans="2:51" s="14" customFormat="1" ht="11.25">
      <c r="B174" s="203"/>
      <c r="C174" s="204"/>
      <c r="D174" s="188" t="s">
        <v>153</v>
      </c>
      <c r="E174" s="205" t="s">
        <v>19</v>
      </c>
      <c r="F174" s="206" t="s">
        <v>513</v>
      </c>
      <c r="G174" s="204"/>
      <c r="H174" s="207">
        <v>8.049</v>
      </c>
      <c r="I174" s="208"/>
      <c r="J174" s="204"/>
      <c r="K174" s="204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153</v>
      </c>
      <c r="AU174" s="213" t="s">
        <v>82</v>
      </c>
      <c r="AV174" s="14" t="s">
        <v>82</v>
      </c>
      <c r="AW174" s="14" t="s">
        <v>33</v>
      </c>
      <c r="AX174" s="14" t="s">
        <v>80</v>
      </c>
      <c r="AY174" s="213" t="s">
        <v>142</v>
      </c>
    </row>
    <row r="175" spans="2:63" s="12" customFormat="1" ht="22.9" customHeight="1">
      <c r="B175" s="159"/>
      <c r="C175" s="160"/>
      <c r="D175" s="161" t="s">
        <v>71</v>
      </c>
      <c r="E175" s="173" t="s">
        <v>415</v>
      </c>
      <c r="F175" s="173" t="s">
        <v>416</v>
      </c>
      <c r="G175" s="160"/>
      <c r="H175" s="160"/>
      <c r="I175" s="163"/>
      <c r="J175" s="174">
        <f>BK175</f>
        <v>0</v>
      </c>
      <c r="K175" s="160"/>
      <c r="L175" s="165"/>
      <c r="M175" s="166"/>
      <c r="N175" s="167"/>
      <c r="O175" s="167"/>
      <c r="P175" s="168">
        <f>SUM(P176:P179)</f>
        <v>0</v>
      </c>
      <c r="Q175" s="167"/>
      <c r="R175" s="168">
        <f>SUM(R176:R179)</f>
        <v>0</v>
      </c>
      <c r="S175" s="167"/>
      <c r="T175" s="169">
        <f>SUM(T176:T179)</f>
        <v>0.24486</v>
      </c>
      <c r="AR175" s="170" t="s">
        <v>82</v>
      </c>
      <c r="AT175" s="171" t="s">
        <v>71</v>
      </c>
      <c r="AU175" s="171" t="s">
        <v>80</v>
      </c>
      <c r="AY175" s="170" t="s">
        <v>142</v>
      </c>
      <c r="BK175" s="172">
        <f>SUM(BK176:BK179)</f>
        <v>0</v>
      </c>
    </row>
    <row r="176" spans="1:65" s="2" customFormat="1" ht="14.45" customHeight="1">
      <c r="A176" s="36"/>
      <c r="B176" s="37"/>
      <c r="C176" s="175" t="s">
        <v>333</v>
      </c>
      <c r="D176" s="175" t="s">
        <v>144</v>
      </c>
      <c r="E176" s="176" t="s">
        <v>418</v>
      </c>
      <c r="F176" s="177" t="s">
        <v>419</v>
      </c>
      <c r="G176" s="178" t="s">
        <v>204</v>
      </c>
      <c r="H176" s="179">
        <v>17.49</v>
      </c>
      <c r="I176" s="180"/>
      <c r="J176" s="181">
        <f>ROUND(I176*H176,2)</f>
        <v>0</v>
      </c>
      <c r="K176" s="177" t="s">
        <v>148</v>
      </c>
      <c r="L176" s="41"/>
      <c r="M176" s="182" t="s">
        <v>19</v>
      </c>
      <c r="N176" s="183" t="s">
        <v>43</v>
      </c>
      <c r="O176" s="66"/>
      <c r="P176" s="184">
        <f>O176*H176</f>
        <v>0</v>
      </c>
      <c r="Q176" s="184">
        <v>0</v>
      </c>
      <c r="R176" s="184">
        <f>Q176*H176</f>
        <v>0</v>
      </c>
      <c r="S176" s="184">
        <v>0.014</v>
      </c>
      <c r="T176" s="185">
        <f>S176*H176</f>
        <v>0.24486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333</v>
      </c>
      <c r="AT176" s="186" t="s">
        <v>144</v>
      </c>
      <c r="AU176" s="186" t="s">
        <v>82</v>
      </c>
      <c r="AY176" s="19" t="s">
        <v>142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80</v>
      </c>
      <c r="BK176" s="187">
        <f>ROUND(I176*H176,2)</f>
        <v>0</v>
      </c>
      <c r="BL176" s="19" t="s">
        <v>333</v>
      </c>
      <c r="BM176" s="186" t="s">
        <v>528</v>
      </c>
    </row>
    <row r="177" spans="1:47" s="2" customFormat="1" ht="11.25">
      <c r="A177" s="36"/>
      <c r="B177" s="37"/>
      <c r="C177" s="38"/>
      <c r="D177" s="188" t="s">
        <v>151</v>
      </c>
      <c r="E177" s="38"/>
      <c r="F177" s="189" t="s">
        <v>421</v>
      </c>
      <c r="G177" s="38"/>
      <c r="H177" s="38"/>
      <c r="I177" s="190"/>
      <c r="J177" s="38"/>
      <c r="K177" s="38"/>
      <c r="L177" s="41"/>
      <c r="M177" s="191"/>
      <c r="N177" s="19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151</v>
      </c>
      <c r="AU177" s="19" t="s">
        <v>82</v>
      </c>
    </row>
    <row r="178" spans="2:51" s="13" customFormat="1" ht="11.25">
      <c r="B178" s="193"/>
      <c r="C178" s="194"/>
      <c r="D178" s="188" t="s">
        <v>153</v>
      </c>
      <c r="E178" s="195" t="s">
        <v>19</v>
      </c>
      <c r="F178" s="196" t="s">
        <v>529</v>
      </c>
      <c r="G178" s="194"/>
      <c r="H178" s="195" t="s">
        <v>19</v>
      </c>
      <c r="I178" s="197"/>
      <c r="J178" s="194"/>
      <c r="K178" s="194"/>
      <c r="L178" s="198"/>
      <c r="M178" s="199"/>
      <c r="N178" s="200"/>
      <c r="O178" s="200"/>
      <c r="P178" s="200"/>
      <c r="Q178" s="200"/>
      <c r="R178" s="200"/>
      <c r="S178" s="200"/>
      <c r="T178" s="201"/>
      <c r="AT178" s="202" t="s">
        <v>153</v>
      </c>
      <c r="AU178" s="202" t="s">
        <v>82</v>
      </c>
      <c r="AV178" s="13" t="s">
        <v>80</v>
      </c>
      <c r="AW178" s="13" t="s">
        <v>33</v>
      </c>
      <c r="AX178" s="13" t="s">
        <v>72</v>
      </c>
      <c r="AY178" s="202" t="s">
        <v>142</v>
      </c>
    </row>
    <row r="179" spans="2:51" s="14" customFormat="1" ht="11.25">
      <c r="B179" s="203"/>
      <c r="C179" s="204"/>
      <c r="D179" s="188" t="s">
        <v>153</v>
      </c>
      <c r="E179" s="205" t="s">
        <v>19</v>
      </c>
      <c r="F179" s="206" t="s">
        <v>530</v>
      </c>
      <c r="G179" s="204"/>
      <c r="H179" s="207">
        <v>17.49</v>
      </c>
      <c r="I179" s="208"/>
      <c r="J179" s="204"/>
      <c r="K179" s="204"/>
      <c r="L179" s="209"/>
      <c r="M179" s="225"/>
      <c r="N179" s="226"/>
      <c r="O179" s="226"/>
      <c r="P179" s="226"/>
      <c r="Q179" s="226"/>
      <c r="R179" s="226"/>
      <c r="S179" s="226"/>
      <c r="T179" s="227"/>
      <c r="AT179" s="213" t="s">
        <v>153</v>
      </c>
      <c r="AU179" s="213" t="s">
        <v>82</v>
      </c>
      <c r="AV179" s="14" t="s">
        <v>82</v>
      </c>
      <c r="AW179" s="14" t="s">
        <v>33</v>
      </c>
      <c r="AX179" s="14" t="s">
        <v>80</v>
      </c>
      <c r="AY179" s="213" t="s">
        <v>142</v>
      </c>
    </row>
    <row r="180" spans="1:31" s="2" customFormat="1" ht="6.95" customHeight="1">
      <c r="A180" s="36"/>
      <c r="B180" s="49"/>
      <c r="C180" s="50"/>
      <c r="D180" s="50"/>
      <c r="E180" s="50"/>
      <c r="F180" s="50"/>
      <c r="G180" s="50"/>
      <c r="H180" s="50"/>
      <c r="I180" s="50"/>
      <c r="J180" s="50"/>
      <c r="K180" s="50"/>
      <c r="L180" s="41"/>
      <c r="M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</row>
  </sheetData>
  <sheetProtection algorithmName="SHA-512" hashValue="iRqAN9kQx33LXsDzFd1g/4QwoMvVzX807uAKc1PWvVIVA1jwvToalpDey8fQDWy5qEBF7hMVQX1e2PjdQ0NeuQ==" saltValue="jSrVOkhv5UGeSWBaimvsND8f48ix7GZWpPNk3koKpuJT0w4xftFaedB7dwTKRpNefKviDXUZIctwsK7fI9ON+g==" spinCount="100000" sheet="1" objects="1" scenarios="1" formatColumns="0" formatRows="0" autoFilter="0"/>
  <autoFilter ref="C83:K179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19" t="s">
        <v>91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113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67" t="str">
        <f>'Rekapitulace stavby'!K6</f>
        <v>Demolice stavebních objektů bývalého JZD Mouřínov</v>
      </c>
      <c r="F7" s="368"/>
      <c r="G7" s="368"/>
      <c r="H7" s="368"/>
      <c r="L7" s="22"/>
    </row>
    <row r="8" spans="1:31" s="2" customFormat="1" ht="12" customHeight="1">
      <c r="A8" s="36"/>
      <c r="B8" s="41"/>
      <c r="C8" s="36"/>
      <c r="D8" s="107" t="s">
        <v>114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69" t="s">
        <v>531</v>
      </c>
      <c r="F9" s="370"/>
      <c r="G9" s="370"/>
      <c r="H9" s="37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27. 3. 2021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1" t="str">
        <f>'Rekapitulace stavby'!E14</f>
        <v>Vyplň údaj</v>
      </c>
      <c r="F18" s="372"/>
      <c r="G18" s="372"/>
      <c r="H18" s="372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3" t="s">
        <v>19</v>
      </c>
      <c r="F27" s="373"/>
      <c r="G27" s="373"/>
      <c r="H27" s="37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ROUND((SUM(BE83:BE126)),2)</f>
        <v>0</v>
      </c>
      <c r="G33" s="36"/>
      <c r="H33" s="36"/>
      <c r="I33" s="120">
        <v>0.21</v>
      </c>
      <c r="J33" s="119">
        <f>ROUND(((SUM(BE83:BE126))*I33),2)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ROUND((SUM(BF83:BF126)),2)</f>
        <v>0</v>
      </c>
      <c r="G34" s="36"/>
      <c r="H34" s="36"/>
      <c r="I34" s="120">
        <v>0.15</v>
      </c>
      <c r="J34" s="119">
        <f>ROUND(((SUM(BF83:BF126))*I34),2)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ROUND((SUM(BG83:BG126)),2)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ROUND((SUM(BH83:BH126)),2)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ROUND((SUM(BI83:BI126)),2)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4" t="str">
        <f>E7</f>
        <v>Demolice stavebních objektů bývalého JZD Mouřínov</v>
      </c>
      <c r="F48" s="375"/>
      <c r="G48" s="375"/>
      <c r="H48" s="37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114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1" t="str">
        <f>E9</f>
        <v>BO 04 - Zemědělský objekt, silážní jáma p.č. 3296</v>
      </c>
      <c r="F50" s="376"/>
      <c r="G50" s="376"/>
      <c r="H50" s="37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k.ú.Mouřínov, okres Vyškov</v>
      </c>
      <c r="G52" s="38"/>
      <c r="H52" s="38"/>
      <c r="I52" s="31" t="s">
        <v>23</v>
      </c>
      <c r="J52" s="61" t="str">
        <f>IF(J12="","",J12)</f>
        <v>27. 3. 2021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Obec Mouřínov</v>
      </c>
      <c r="G54" s="38"/>
      <c r="H54" s="38"/>
      <c r="I54" s="31" t="s">
        <v>31</v>
      </c>
      <c r="J54" s="34" t="str">
        <f>E21</f>
        <v>DEKONTA a.s. Dřetovice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117</v>
      </c>
      <c r="D57" s="133"/>
      <c r="E57" s="133"/>
      <c r="F57" s="133"/>
      <c r="G57" s="133"/>
      <c r="H57" s="133"/>
      <c r="I57" s="133"/>
      <c r="J57" s="134" t="s">
        <v>118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119</v>
      </c>
    </row>
    <row r="60" spans="2:12" s="9" customFormat="1" ht="24.95" customHeight="1">
      <c r="B60" s="136"/>
      <c r="C60" s="137"/>
      <c r="D60" s="138" t="s">
        <v>120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121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122</v>
      </c>
      <c r="E62" s="145"/>
      <c r="F62" s="145"/>
      <c r="G62" s="145"/>
      <c r="H62" s="145"/>
      <c r="I62" s="145"/>
      <c r="J62" s="146">
        <f>J93</f>
        <v>0</v>
      </c>
      <c r="K62" s="143"/>
      <c r="L62" s="147"/>
    </row>
    <row r="63" spans="2:12" s="10" customFormat="1" ht="19.9" customHeight="1">
      <c r="B63" s="142"/>
      <c r="C63" s="143"/>
      <c r="D63" s="144" t="s">
        <v>123</v>
      </c>
      <c r="E63" s="145"/>
      <c r="F63" s="145"/>
      <c r="G63" s="145"/>
      <c r="H63" s="145"/>
      <c r="I63" s="145"/>
      <c r="J63" s="146">
        <f>J108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127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74" t="str">
        <f>E7</f>
        <v>Demolice stavebních objektů bývalého JZD Mouřínov</v>
      </c>
      <c r="F73" s="375"/>
      <c r="G73" s="375"/>
      <c r="H73" s="375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114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31" t="str">
        <f>E9</f>
        <v>BO 04 - Zemědělský objekt, silážní jáma p.č. 3296</v>
      </c>
      <c r="F75" s="376"/>
      <c r="G75" s="376"/>
      <c r="H75" s="376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k.ú.Mouřínov, okres Vyškov</v>
      </c>
      <c r="G77" s="38"/>
      <c r="H77" s="38"/>
      <c r="I77" s="31" t="s">
        <v>23</v>
      </c>
      <c r="J77" s="61" t="str">
        <f>IF(J12="","",J12)</f>
        <v>27. 3. 2021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7" customHeight="1">
      <c r="A79" s="36"/>
      <c r="B79" s="37"/>
      <c r="C79" s="31" t="s">
        <v>25</v>
      </c>
      <c r="D79" s="38"/>
      <c r="E79" s="38"/>
      <c r="F79" s="29" t="str">
        <f>E15</f>
        <v>Obec Mouřínov</v>
      </c>
      <c r="G79" s="38"/>
      <c r="H79" s="38"/>
      <c r="I79" s="31" t="s">
        <v>31</v>
      </c>
      <c r="J79" s="34" t="str">
        <f>E21</f>
        <v>DEKONTA a.s. Dřetovice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29</v>
      </c>
      <c r="D80" s="38"/>
      <c r="E80" s="38"/>
      <c r="F80" s="29" t="str">
        <f>IF(E18="","",E18)</f>
        <v>Vyplň údaj</v>
      </c>
      <c r="G80" s="38"/>
      <c r="H80" s="38"/>
      <c r="I80" s="31" t="s">
        <v>34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128</v>
      </c>
      <c r="D82" s="151" t="s">
        <v>57</v>
      </c>
      <c r="E82" s="151" t="s">
        <v>53</v>
      </c>
      <c r="F82" s="151" t="s">
        <v>54</v>
      </c>
      <c r="G82" s="151" t="s">
        <v>129</v>
      </c>
      <c r="H82" s="151" t="s">
        <v>130</v>
      </c>
      <c r="I82" s="151" t="s">
        <v>131</v>
      </c>
      <c r="J82" s="151" t="s">
        <v>118</v>
      </c>
      <c r="K82" s="152" t="s">
        <v>132</v>
      </c>
      <c r="L82" s="153"/>
      <c r="M82" s="70" t="s">
        <v>19</v>
      </c>
      <c r="N82" s="71" t="s">
        <v>42</v>
      </c>
      <c r="O82" s="71" t="s">
        <v>133</v>
      </c>
      <c r="P82" s="71" t="s">
        <v>134</v>
      </c>
      <c r="Q82" s="71" t="s">
        <v>135</v>
      </c>
      <c r="R82" s="71" t="s">
        <v>136</v>
      </c>
      <c r="S82" s="71" t="s">
        <v>137</v>
      </c>
      <c r="T82" s="72" t="s">
        <v>138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139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0</v>
      </c>
      <c r="S83" s="74"/>
      <c r="T83" s="157">
        <f>T84</f>
        <v>195.67468000000002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71</v>
      </c>
      <c r="AU83" s="19" t="s">
        <v>119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71</v>
      </c>
      <c r="E84" s="162" t="s">
        <v>140</v>
      </c>
      <c r="F84" s="162" t="s">
        <v>141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P85+P93+P108</f>
        <v>0</v>
      </c>
      <c r="Q84" s="167"/>
      <c r="R84" s="168">
        <f>R85+R93+R108</f>
        <v>0</v>
      </c>
      <c r="S84" s="167"/>
      <c r="T84" s="169">
        <f>T85+T93+T108</f>
        <v>195.67468000000002</v>
      </c>
      <c r="AR84" s="170" t="s">
        <v>80</v>
      </c>
      <c r="AT84" s="171" t="s">
        <v>71</v>
      </c>
      <c r="AU84" s="171" t="s">
        <v>72</v>
      </c>
      <c r="AY84" s="170" t="s">
        <v>142</v>
      </c>
      <c r="BK84" s="172">
        <f>BK85+BK93+BK108</f>
        <v>0</v>
      </c>
    </row>
    <row r="85" spans="2:63" s="12" customFormat="1" ht="22.9" customHeight="1">
      <c r="B85" s="159"/>
      <c r="C85" s="160"/>
      <c r="D85" s="161" t="s">
        <v>71</v>
      </c>
      <c r="E85" s="173" t="s">
        <v>80</v>
      </c>
      <c r="F85" s="173" t="s">
        <v>143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SUM(P86:P92)</f>
        <v>0</v>
      </c>
      <c r="Q85" s="167"/>
      <c r="R85" s="168">
        <f>SUM(R86:R92)</f>
        <v>0</v>
      </c>
      <c r="S85" s="167"/>
      <c r="T85" s="169">
        <f>SUM(T86:T92)</f>
        <v>0</v>
      </c>
      <c r="AR85" s="170" t="s">
        <v>80</v>
      </c>
      <c r="AT85" s="171" t="s">
        <v>71</v>
      </c>
      <c r="AU85" s="171" t="s">
        <v>80</v>
      </c>
      <c r="AY85" s="170" t="s">
        <v>142</v>
      </c>
      <c r="BK85" s="172">
        <f>SUM(BK86:BK92)</f>
        <v>0</v>
      </c>
    </row>
    <row r="86" spans="1:65" s="2" customFormat="1" ht="14.45" customHeight="1">
      <c r="A86" s="36"/>
      <c r="B86" s="37"/>
      <c r="C86" s="175" t="s">
        <v>80</v>
      </c>
      <c r="D86" s="175" t="s">
        <v>144</v>
      </c>
      <c r="E86" s="176" t="s">
        <v>182</v>
      </c>
      <c r="F86" s="177" t="s">
        <v>183</v>
      </c>
      <c r="G86" s="178" t="s">
        <v>147</v>
      </c>
      <c r="H86" s="179">
        <v>275.843</v>
      </c>
      <c r="I86" s="180"/>
      <c r="J86" s="181">
        <f>ROUND(I86*H86,2)</f>
        <v>0</v>
      </c>
      <c r="K86" s="177" t="s">
        <v>148</v>
      </c>
      <c r="L86" s="41"/>
      <c r="M86" s="182" t="s">
        <v>19</v>
      </c>
      <c r="N86" s="183" t="s">
        <v>43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149</v>
      </c>
      <c r="AT86" s="186" t="s">
        <v>144</v>
      </c>
      <c r="AU86" s="186" t="s">
        <v>82</v>
      </c>
      <c r="AY86" s="19" t="s">
        <v>142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80</v>
      </c>
      <c r="BK86" s="187">
        <f>ROUND(I86*H86,2)</f>
        <v>0</v>
      </c>
      <c r="BL86" s="19" t="s">
        <v>149</v>
      </c>
      <c r="BM86" s="186" t="s">
        <v>184</v>
      </c>
    </row>
    <row r="87" spans="1:47" s="2" customFormat="1" ht="19.5">
      <c r="A87" s="36"/>
      <c r="B87" s="37"/>
      <c r="C87" s="38"/>
      <c r="D87" s="188" t="s">
        <v>151</v>
      </c>
      <c r="E87" s="38"/>
      <c r="F87" s="189" t="s">
        <v>185</v>
      </c>
      <c r="G87" s="38"/>
      <c r="H87" s="38"/>
      <c r="I87" s="190"/>
      <c r="J87" s="38"/>
      <c r="K87" s="38"/>
      <c r="L87" s="41"/>
      <c r="M87" s="191"/>
      <c r="N87" s="192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151</v>
      </c>
      <c r="AU87" s="19" t="s">
        <v>82</v>
      </c>
    </row>
    <row r="88" spans="2:51" s="13" customFormat="1" ht="11.25">
      <c r="B88" s="193"/>
      <c r="C88" s="194"/>
      <c r="D88" s="188" t="s">
        <v>153</v>
      </c>
      <c r="E88" s="195" t="s">
        <v>19</v>
      </c>
      <c r="F88" s="196" t="s">
        <v>429</v>
      </c>
      <c r="G88" s="194"/>
      <c r="H88" s="195" t="s">
        <v>19</v>
      </c>
      <c r="I88" s="197"/>
      <c r="J88" s="194"/>
      <c r="K88" s="194"/>
      <c r="L88" s="198"/>
      <c r="M88" s="199"/>
      <c r="N88" s="200"/>
      <c r="O88" s="200"/>
      <c r="P88" s="200"/>
      <c r="Q88" s="200"/>
      <c r="R88" s="200"/>
      <c r="S88" s="200"/>
      <c r="T88" s="201"/>
      <c r="AT88" s="202" t="s">
        <v>153</v>
      </c>
      <c r="AU88" s="202" t="s">
        <v>82</v>
      </c>
      <c r="AV88" s="13" t="s">
        <v>80</v>
      </c>
      <c r="AW88" s="13" t="s">
        <v>33</v>
      </c>
      <c r="AX88" s="13" t="s">
        <v>72</v>
      </c>
      <c r="AY88" s="202" t="s">
        <v>142</v>
      </c>
    </row>
    <row r="89" spans="2:51" s="14" customFormat="1" ht="11.25">
      <c r="B89" s="203"/>
      <c r="C89" s="204"/>
      <c r="D89" s="188" t="s">
        <v>153</v>
      </c>
      <c r="E89" s="205" t="s">
        <v>19</v>
      </c>
      <c r="F89" s="206" t="s">
        <v>532</v>
      </c>
      <c r="G89" s="204"/>
      <c r="H89" s="207">
        <v>17.843</v>
      </c>
      <c r="I89" s="208"/>
      <c r="J89" s="204"/>
      <c r="K89" s="204"/>
      <c r="L89" s="209"/>
      <c r="M89" s="210"/>
      <c r="N89" s="211"/>
      <c r="O89" s="211"/>
      <c r="P89" s="211"/>
      <c r="Q89" s="211"/>
      <c r="R89" s="211"/>
      <c r="S89" s="211"/>
      <c r="T89" s="212"/>
      <c r="AT89" s="213" t="s">
        <v>153</v>
      </c>
      <c r="AU89" s="213" t="s">
        <v>82</v>
      </c>
      <c r="AV89" s="14" t="s">
        <v>82</v>
      </c>
      <c r="AW89" s="14" t="s">
        <v>33</v>
      </c>
      <c r="AX89" s="14" t="s">
        <v>72</v>
      </c>
      <c r="AY89" s="213" t="s">
        <v>142</v>
      </c>
    </row>
    <row r="90" spans="2:51" s="13" customFormat="1" ht="11.25">
      <c r="B90" s="193"/>
      <c r="C90" s="194"/>
      <c r="D90" s="188" t="s">
        <v>153</v>
      </c>
      <c r="E90" s="195" t="s">
        <v>19</v>
      </c>
      <c r="F90" s="196" t="s">
        <v>533</v>
      </c>
      <c r="G90" s="194"/>
      <c r="H90" s="195" t="s">
        <v>19</v>
      </c>
      <c r="I90" s="197"/>
      <c r="J90" s="194"/>
      <c r="K90" s="194"/>
      <c r="L90" s="198"/>
      <c r="M90" s="199"/>
      <c r="N90" s="200"/>
      <c r="O90" s="200"/>
      <c r="P90" s="200"/>
      <c r="Q90" s="200"/>
      <c r="R90" s="200"/>
      <c r="S90" s="200"/>
      <c r="T90" s="201"/>
      <c r="AT90" s="202" t="s">
        <v>153</v>
      </c>
      <c r="AU90" s="202" t="s">
        <v>82</v>
      </c>
      <c r="AV90" s="13" t="s">
        <v>80</v>
      </c>
      <c r="AW90" s="13" t="s">
        <v>33</v>
      </c>
      <c r="AX90" s="13" t="s">
        <v>72</v>
      </c>
      <c r="AY90" s="202" t="s">
        <v>142</v>
      </c>
    </row>
    <row r="91" spans="2:51" s="14" customFormat="1" ht="11.25">
      <c r="B91" s="203"/>
      <c r="C91" s="204"/>
      <c r="D91" s="188" t="s">
        <v>153</v>
      </c>
      <c r="E91" s="205" t="s">
        <v>19</v>
      </c>
      <c r="F91" s="206" t="s">
        <v>534</v>
      </c>
      <c r="G91" s="204"/>
      <c r="H91" s="207">
        <v>258</v>
      </c>
      <c r="I91" s="208"/>
      <c r="J91" s="204"/>
      <c r="K91" s="204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153</v>
      </c>
      <c r="AU91" s="213" t="s">
        <v>82</v>
      </c>
      <c r="AV91" s="14" t="s">
        <v>82</v>
      </c>
      <c r="AW91" s="14" t="s">
        <v>33</v>
      </c>
      <c r="AX91" s="14" t="s">
        <v>72</v>
      </c>
      <c r="AY91" s="213" t="s">
        <v>142</v>
      </c>
    </row>
    <row r="92" spans="2:51" s="15" customFormat="1" ht="11.25">
      <c r="B92" s="214"/>
      <c r="C92" s="215"/>
      <c r="D92" s="188" t="s">
        <v>153</v>
      </c>
      <c r="E92" s="216" t="s">
        <v>19</v>
      </c>
      <c r="F92" s="217" t="s">
        <v>161</v>
      </c>
      <c r="G92" s="215"/>
      <c r="H92" s="218">
        <v>275.843</v>
      </c>
      <c r="I92" s="219"/>
      <c r="J92" s="215"/>
      <c r="K92" s="215"/>
      <c r="L92" s="220"/>
      <c r="M92" s="221"/>
      <c r="N92" s="222"/>
      <c r="O92" s="222"/>
      <c r="P92" s="222"/>
      <c r="Q92" s="222"/>
      <c r="R92" s="222"/>
      <c r="S92" s="222"/>
      <c r="T92" s="223"/>
      <c r="AT92" s="224" t="s">
        <v>153</v>
      </c>
      <c r="AU92" s="224" t="s">
        <v>82</v>
      </c>
      <c r="AV92" s="15" t="s">
        <v>149</v>
      </c>
      <c r="AW92" s="15" t="s">
        <v>33</v>
      </c>
      <c r="AX92" s="15" t="s">
        <v>80</v>
      </c>
      <c r="AY92" s="224" t="s">
        <v>142</v>
      </c>
    </row>
    <row r="93" spans="2:63" s="12" customFormat="1" ht="22.9" customHeight="1">
      <c r="B93" s="159"/>
      <c r="C93" s="160"/>
      <c r="D93" s="161" t="s">
        <v>71</v>
      </c>
      <c r="E93" s="173" t="s">
        <v>199</v>
      </c>
      <c r="F93" s="173" t="s">
        <v>200</v>
      </c>
      <c r="G93" s="160"/>
      <c r="H93" s="160"/>
      <c r="I93" s="163"/>
      <c r="J93" s="174">
        <f>BK93</f>
        <v>0</v>
      </c>
      <c r="K93" s="160"/>
      <c r="L93" s="165"/>
      <c r="M93" s="166"/>
      <c r="N93" s="167"/>
      <c r="O93" s="167"/>
      <c r="P93" s="168">
        <f>SUM(P94:P107)</f>
        <v>0</v>
      </c>
      <c r="Q93" s="167"/>
      <c r="R93" s="168">
        <f>SUM(R94:R107)</f>
        <v>0</v>
      </c>
      <c r="S93" s="167"/>
      <c r="T93" s="169">
        <f>SUM(T94:T107)</f>
        <v>195.67468000000002</v>
      </c>
      <c r="AR93" s="170" t="s">
        <v>80</v>
      </c>
      <c r="AT93" s="171" t="s">
        <v>71</v>
      </c>
      <c r="AU93" s="171" t="s">
        <v>80</v>
      </c>
      <c r="AY93" s="170" t="s">
        <v>142</v>
      </c>
      <c r="BK93" s="172">
        <f>SUM(BK94:BK107)</f>
        <v>0</v>
      </c>
    </row>
    <row r="94" spans="1:65" s="2" customFormat="1" ht="14.45" customHeight="1">
      <c r="A94" s="36"/>
      <c r="B94" s="37"/>
      <c r="C94" s="175" t="s">
        <v>82</v>
      </c>
      <c r="D94" s="175" t="s">
        <v>144</v>
      </c>
      <c r="E94" s="176" t="s">
        <v>291</v>
      </c>
      <c r="F94" s="177" t="s">
        <v>292</v>
      </c>
      <c r="G94" s="178" t="s">
        <v>147</v>
      </c>
      <c r="H94" s="179">
        <v>63.968</v>
      </c>
      <c r="I94" s="180"/>
      <c r="J94" s="181">
        <f>ROUND(I94*H94,2)</f>
        <v>0</v>
      </c>
      <c r="K94" s="177" t="s">
        <v>148</v>
      </c>
      <c r="L94" s="41"/>
      <c r="M94" s="182" t="s">
        <v>19</v>
      </c>
      <c r="N94" s="183" t="s">
        <v>43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2.41</v>
      </c>
      <c r="T94" s="185">
        <f>S94*H94</f>
        <v>154.16288000000003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149</v>
      </c>
      <c r="AT94" s="186" t="s">
        <v>144</v>
      </c>
      <c r="AU94" s="186" t="s">
        <v>82</v>
      </c>
      <c r="AY94" s="19" t="s">
        <v>142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80</v>
      </c>
      <c r="BK94" s="187">
        <f>ROUND(I94*H94,2)</f>
        <v>0</v>
      </c>
      <c r="BL94" s="19" t="s">
        <v>149</v>
      </c>
      <c r="BM94" s="186" t="s">
        <v>293</v>
      </c>
    </row>
    <row r="95" spans="1:47" s="2" customFormat="1" ht="11.25">
      <c r="A95" s="36"/>
      <c r="B95" s="37"/>
      <c r="C95" s="38"/>
      <c r="D95" s="188" t="s">
        <v>151</v>
      </c>
      <c r="E95" s="38"/>
      <c r="F95" s="189" t="s">
        <v>294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151</v>
      </c>
      <c r="AU95" s="19" t="s">
        <v>82</v>
      </c>
    </row>
    <row r="96" spans="2:51" s="13" customFormat="1" ht="11.25">
      <c r="B96" s="193"/>
      <c r="C96" s="194"/>
      <c r="D96" s="188" t="s">
        <v>153</v>
      </c>
      <c r="E96" s="195" t="s">
        <v>19</v>
      </c>
      <c r="F96" s="196" t="s">
        <v>535</v>
      </c>
      <c r="G96" s="194"/>
      <c r="H96" s="195" t="s">
        <v>19</v>
      </c>
      <c r="I96" s="197"/>
      <c r="J96" s="194"/>
      <c r="K96" s="194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153</v>
      </c>
      <c r="AU96" s="202" t="s">
        <v>82</v>
      </c>
      <c r="AV96" s="13" t="s">
        <v>80</v>
      </c>
      <c r="AW96" s="13" t="s">
        <v>33</v>
      </c>
      <c r="AX96" s="13" t="s">
        <v>72</v>
      </c>
      <c r="AY96" s="202" t="s">
        <v>142</v>
      </c>
    </row>
    <row r="97" spans="2:51" s="13" customFormat="1" ht="11.25">
      <c r="B97" s="193"/>
      <c r="C97" s="194"/>
      <c r="D97" s="188" t="s">
        <v>153</v>
      </c>
      <c r="E97" s="195" t="s">
        <v>19</v>
      </c>
      <c r="F97" s="196" t="s">
        <v>536</v>
      </c>
      <c r="G97" s="194"/>
      <c r="H97" s="195" t="s">
        <v>19</v>
      </c>
      <c r="I97" s="197"/>
      <c r="J97" s="194"/>
      <c r="K97" s="194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153</v>
      </c>
      <c r="AU97" s="202" t="s">
        <v>82</v>
      </c>
      <c r="AV97" s="13" t="s">
        <v>80</v>
      </c>
      <c r="AW97" s="13" t="s">
        <v>33</v>
      </c>
      <c r="AX97" s="13" t="s">
        <v>72</v>
      </c>
      <c r="AY97" s="202" t="s">
        <v>142</v>
      </c>
    </row>
    <row r="98" spans="2:51" s="14" customFormat="1" ht="11.25">
      <c r="B98" s="203"/>
      <c r="C98" s="204"/>
      <c r="D98" s="188" t="s">
        <v>153</v>
      </c>
      <c r="E98" s="205" t="s">
        <v>19</v>
      </c>
      <c r="F98" s="206" t="s">
        <v>537</v>
      </c>
      <c r="G98" s="204"/>
      <c r="H98" s="207">
        <v>46.125</v>
      </c>
      <c r="I98" s="208"/>
      <c r="J98" s="204"/>
      <c r="K98" s="204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153</v>
      </c>
      <c r="AU98" s="213" t="s">
        <v>82</v>
      </c>
      <c r="AV98" s="14" t="s">
        <v>82</v>
      </c>
      <c r="AW98" s="14" t="s">
        <v>33</v>
      </c>
      <c r="AX98" s="14" t="s">
        <v>72</v>
      </c>
      <c r="AY98" s="213" t="s">
        <v>142</v>
      </c>
    </row>
    <row r="99" spans="2:51" s="13" customFormat="1" ht="11.25">
      <c r="B99" s="193"/>
      <c r="C99" s="194"/>
      <c r="D99" s="188" t="s">
        <v>153</v>
      </c>
      <c r="E99" s="195" t="s">
        <v>19</v>
      </c>
      <c r="F99" s="196" t="s">
        <v>194</v>
      </c>
      <c r="G99" s="194"/>
      <c r="H99" s="195" t="s">
        <v>19</v>
      </c>
      <c r="I99" s="197"/>
      <c r="J99" s="194"/>
      <c r="K99" s="194"/>
      <c r="L99" s="198"/>
      <c r="M99" s="199"/>
      <c r="N99" s="200"/>
      <c r="O99" s="200"/>
      <c r="P99" s="200"/>
      <c r="Q99" s="200"/>
      <c r="R99" s="200"/>
      <c r="S99" s="200"/>
      <c r="T99" s="201"/>
      <c r="AT99" s="202" t="s">
        <v>153</v>
      </c>
      <c r="AU99" s="202" t="s">
        <v>82</v>
      </c>
      <c r="AV99" s="13" t="s">
        <v>80</v>
      </c>
      <c r="AW99" s="13" t="s">
        <v>33</v>
      </c>
      <c r="AX99" s="13" t="s">
        <v>72</v>
      </c>
      <c r="AY99" s="202" t="s">
        <v>142</v>
      </c>
    </row>
    <row r="100" spans="2:51" s="14" customFormat="1" ht="11.25">
      <c r="B100" s="203"/>
      <c r="C100" s="204"/>
      <c r="D100" s="188" t="s">
        <v>153</v>
      </c>
      <c r="E100" s="205" t="s">
        <v>19</v>
      </c>
      <c r="F100" s="206" t="s">
        <v>532</v>
      </c>
      <c r="G100" s="204"/>
      <c r="H100" s="207">
        <v>17.843</v>
      </c>
      <c r="I100" s="208"/>
      <c r="J100" s="204"/>
      <c r="K100" s="204"/>
      <c r="L100" s="209"/>
      <c r="M100" s="210"/>
      <c r="N100" s="211"/>
      <c r="O100" s="211"/>
      <c r="P100" s="211"/>
      <c r="Q100" s="211"/>
      <c r="R100" s="211"/>
      <c r="S100" s="211"/>
      <c r="T100" s="212"/>
      <c r="AT100" s="213" t="s">
        <v>153</v>
      </c>
      <c r="AU100" s="213" t="s">
        <v>82</v>
      </c>
      <c r="AV100" s="14" t="s">
        <v>82</v>
      </c>
      <c r="AW100" s="14" t="s">
        <v>33</v>
      </c>
      <c r="AX100" s="14" t="s">
        <v>72</v>
      </c>
      <c r="AY100" s="213" t="s">
        <v>142</v>
      </c>
    </row>
    <row r="101" spans="2:51" s="15" customFormat="1" ht="11.25">
      <c r="B101" s="214"/>
      <c r="C101" s="215"/>
      <c r="D101" s="188" t="s">
        <v>153</v>
      </c>
      <c r="E101" s="216" t="s">
        <v>19</v>
      </c>
      <c r="F101" s="217" t="s">
        <v>161</v>
      </c>
      <c r="G101" s="215"/>
      <c r="H101" s="218">
        <v>63.968</v>
      </c>
      <c r="I101" s="219"/>
      <c r="J101" s="215"/>
      <c r="K101" s="215"/>
      <c r="L101" s="220"/>
      <c r="M101" s="221"/>
      <c r="N101" s="222"/>
      <c r="O101" s="222"/>
      <c r="P101" s="222"/>
      <c r="Q101" s="222"/>
      <c r="R101" s="222"/>
      <c r="S101" s="222"/>
      <c r="T101" s="223"/>
      <c r="AT101" s="224" t="s">
        <v>153</v>
      </c>
      <c r="AU101" s="224" t="s">
        <v>82</v>
      </c>
      <c r="AV101" s="15" t="s">
        <v>149</v>
      </c>
      <c r="AW101" s="15" t="s">
        <v>33</v>
      </c>
      <c r="AX101" s="15" t="s">
        <v>80</v>
      </c>
      <c r="AY101" s="224" t="s">
        <v>142</v>
      </c>
    </row>
    <row r="102" spans="1:65" s="2" customFormat="1" ht="14.45" customHeight="1">
      <c r="A102" s="36"/>
      <c r="B102" s="37"/>
      <c r="C102" s="175" t="s">
        <v>170</v>
      </c>
      <c r="D102" s="175" t="s">
        <v>144</v>
      </c>
      <c r="E102" s="176" t="s">
        <v>318</v>
      </c>
      <c r="F102" s="177" t="s">
        <v>319</v>
      </c>
      <c r="G102" s="178" t="s">
        <v>147</v>
      </c>
      <c r="H102" s="179">
        <v>18.869</v>
      </c>
      <c r="I102" s="180"/>
      <c r="J102" s="181">
        <f>ROUND(I102*H102,2)</f>
        <v>0</v>
      </c>
      <c r="K102" s="177" t="s">
        <v>148</v>
      </c>
      <c r="L102" s="41"/>
      <c r="M102" s="182" t="s">
        <v>19</v>
      </c>
      <c r="N102" s="183" t="s">
        <v>43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2.2</v>
      </c>
      <c r="T102" s="185">
        <f>S102*H102</f>
        <v>41.5118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149</v>
      </c>
      <c r="AT102" s="186" t="s">
        <v>144</v>
      </c>
      <c r="AU102" s="186" t="s">
        <v>82</v>
      </c>
      <c r="AY102" s="19" t="s">
        <v>142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80</v>
      </c>
      <c r="BK102" s="187">
        <f>ROUND(I102*H102,2)</f>
        <v>0</v>
      </c>
      <c r="BL102" s="19" t="s">
        <v>149</v>
      </c>
      <c r="BM102" s="186" t="s">
        <v>446</v>
      </c>
    </row>
    <row r="103" spans="1:47" s="2" customFormat="1" ht="11.25">
      <c r="A103" s="36"/>
      <c r="B103" s="37"/>
      <c r="C103" s="38"/>
      <c r="D103" s="188" t="s">
        <v>151</v>
      </c>
      <c r="E103" s="38"/>
      <c r="F103" s="189" t="s">
        <v>321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151</v>
      </c>
      <c r="AU103" s="19" t="s">
        <v>82</v>
      </c>
    </row>
    <row r="104" spans="2:51" s="13" customFormat="1" ht="11.25">
      <c r="B104" s="193"/>
      <c r="C104" s="194"/>
      <c r="D104" s="188" t="s">
        <v>153</v>
      </c>
      <c r="E104" s="195" t="s">
        <v>19</v>
      </c>
      <c r="F104" s="196" t="s">
        <v>538</v>
      </c>
      <c r="G104" s="194"/>
      <c r="H104" s="195" t="s">
        <v>19</v>
      </c>
      <c r="I104" s="197"/>
      <c r="J104" s="194"/>
      <c r="K104" s="194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153</v>
      </c>
      <c r="AU104" s="202" t="s">
        <v>82</v>
      </c>
      <c r="AV104" s="13" t="s">
        <v>80</v>
      </c>
      <c r="AW104" s="13" t="s">
        <v>33</v>
      </c>
      <c r="AX104" s="13" t="s">
        <v>72</v>
      </c>
      <c r="AY104" s="202" t="s">
        <v>142</v>
      </c>
    </row>
    <row r="105" spans="2:51" s="14" customFormat="1" ht="11.25">
      <c r="B105" s="203"/>
      <c r="C105" s="204"/>
      <c r="D105" s="188" t="s">
        <v>153</v>
      </c>
      <c r="E105" s="205" t="s">
        <v>19</v>
      </c>
      <c r="F105" s="206" t="s">
        <v>539</v>
      </c>
      <c r="G105" s="204"/>
      <c r="H105" s="207">
        <v>5.745</v>
      </c>
      <c r="I105" s="208"/>
      <c r="J105" s="204"/>
      <c r="K105" s="204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153</v>
      </c>
      <c r="AU105" s="213" t="s">
        <v>82</v>
      </c>
      <c r="AV105" s="14" t="s">
        <v>82</v>
      </c>
      <c r="AW105" s="14" t="s">
        <v>33</v>
      </c>
      <c r="AX105" s="14" t="s">
        <v>72</v>
      </c>
      <c r="AY105" s="213" t="s">
        <v>142</v>
      </c>
    </row>
    <row r="106" spans="2:51" s="14" customFormat="1" ht="11.25">
      <c r="B106" s="203"/>
      <c r="C106" s="204"/>
      <c r="D106" s="188" t="s">
        <v>153</v>
      </c>
      <c r="E106" s="205" t="s">
        <v>19</v>
      </c>
      <c r="F106" s="206" t="s">
        <v>540</v>
      </c>
      <c r="G106" s="204"/>
      <c r="H106" s="207">
        <v>13.124</v>
      </c>
      <c r="I106" s="208"/>
      <c r="J106" s="204"/>
      <c r="K106" s="204"/>
      <c r="L106" s="209"/>
      <c r="M106" s="210"/>
      <c r="N106" s="211"/>
      <c r="O106" s="211"/>
      <c r="P106" s="211"/>
      <c r="Q106" s="211"/>
      <c r="R106" s="211"/>
      <c r="S106" s="211"/>
      <c r="T106" s="212"/>
      <c r="AT106" s="213" t="s">
        <v>153</v>
      </c>
      <c r="AU106" s="213" t="s">
        <v>82</v>
      </c>
      <c r="AV106" s="14" t="s">
        <v>82</v>
      </c>
      <c r="AW106" s="14" t="s">
        <v>33</v>
      </c>
      <c r="AX106" s="14" t="s">
        <v>72</v>
      </c>
      <c r="AY106" s="213" t="s">
        <v>142</v>
      </c>
    </row>
    <row r="107" spans="2:51" s="15" customFormat="1" ht="11.25">
      <c r="B107" s="214"/>
      <c r="C107" s="215"/>
      <c r="D107" s="188" t="s">
        <v>153</v>
      </c>
      <c r="E107" s="216" t="s">
        <v>19</v>
      </c>
      <c r="F107" s="217" t="s">
        <v>161</v>
      </c>
      <c r="G107" s="215"/>
      <c r="H107" s="218">
        <v>18.869</v>
      </c>
      <c r="I107" s="219"/>
      <c r="J107" s="215"/>
      <c r="K107" s="215"/>
      <c r="L107" s="220"/>
      <c r="M107" s="221"/>
      <c r="N107" s="222"/>
      <c r="O107" s="222"/>
      <c r="P107" s="222"/>
      <c r="Q107" s="222"/>
      <c r="R107" s="222"/>
      <c r="S107" s="222"/>
      <c r="T107" s="223"/>
      <c r="AT107" s="224" t="s">
        <v>153</v>
      </c>
      <c r="AU107" s="224" t="s">
        <v>82</v>
      </c>
      <c r="AV107" s="15" t="s">
        <v>149</v>
      </c>
      <c r="AW107" s="15" t="s">
        <v>33</v>
      </c>
      <c r="AX107" s="15" t="s">
        <v>80</v>
      </c>
      <c r="AY107" s="224" t="s">
        <v>142</v>
      </c>
    </row>
    <row r="108" spans="2:63" s="12" customFormat="1" ht="22.9" customHeight="1">
      <c r="B108" s="159"/>
      <c r="C108" s="160"/>
      <c r="D108" s="161" t="s">
        <v>71</v>
      </c>
      <c r="E108" s="173" t="s">
        <v>327</v>
      </c>
      <c r="F108" s="173" t="s">
        <v>328</v>
      </c>
      <c r="G108" s="160"/>
      <c r="H108" s="160"/>
      <c r="I108" s="163"/>
      <c r="J108" s="174">
        <f>BK108</f>
        <v>0</v>
      </c>
      <c r="K108" s="160"/>
      <c r="L108" s="165"/>
      <c r="M108" s="166"/>
      <c r="N108" s="167"/>
      <c r="O108" s="167"/>
      <c r="P108" s="168">
        <f>SUM(P109:P126)</f>
        <v>0</v>
      </c>
      <c r="Q108" s="167"/>
      <c r="R108" s="168">
        <f>SUM(R109:R126)</f>
        <v>0</v>
      </c>
      <c r="S108" s="167"/>
      <c r="T108" s="169">
        <f>SUM(T109:T126)</f>
        <v>0</v>
      </c>
      <c r="AR108" s="170" t="s">
        <v>80</v>
      </c>
      <c r="AT108" s="171" t="s">
        <v>71</v>
      </c>
      <c r="AU108" s="171" t="s">
        <v>80</v>
      </c>
      <c r="AY108" s="170" t="s">
        <v>142</v>
      </c>
      <c r="BK108" s="172">
        <f>SUM(BK109:BK126)</f>
        <v>0</v>
      </c>
    </row>
    <row r="109" spans="1:65" s="2" customFormat="1" ht="14.45" customHeight="1">
      <c r="A109" s="36"/>
      <c r="B109" s="37"/>
      <c r="C109" s="175" t="s">
        <v>149</v>
      </c>
      <c r="D109" s="175" t="s">
        <v>144</v>
      </c>
      <c r="E109" s="176" t="s">
        <v>329</v>
      </c>
      <c r="F109" s="177" t="s">
        <v>330</v>
      </c>
      <c r="G109" s="178" t="s">
        <v>258</v>
      </c>
      <c r="H109" s="179">
        <v>195.675</v>
      </c>
      <c r="I109" s="180"/>
      <c r="J109" s="181">
        <f>ROUND(I109*H109,2)</f>
        <v>0</v>
      </c>
      <c r="K109" s="177" t="s">
        <v>148</v>
      </c>
      <c r="L109" s="41"/>
      <c r="M109" s="182" t="s">
        <v>19</v>
      </c>
      <c r="N109" s="183" t="s">
        <v>43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149</v>
      </c>
      <c r="AT109" s="186" t="s">
        <v>144</v>
      </c>
      <c r="AU109" s="186" t="s">
        <v>82</v>
      </c>
      <c r="AY109" s="19" t="s">
        <v>142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80</v>
      </c>
      <c r="BK109" s="187">
        <f>ROUND(I109*H109,2)</f>
        <v>0</v>
      </c>
      <c r="BL109" s="19" t="s">
        <v>149</v>
      </c>
      <c r="BM109" s="186" t="s">
        <v>331</v>
      </c>
    </row>
    <row r="110" spans="1:47" s="2" customFormat="1" ht="11.25">
      <c r="A110" s="36"/>
      <c r="B110" s="37"/>
      <c r="C110" s="38"/>
      <c r="D110" s="188" t="s">
        <v>151</v>
      </c>
      <c r="E110" s="38"/>
      <c r="F110" s="189" t="s">
        <v>332</v>
      </c>
      <c r="G110" s="38"/>
      <c r="H110" s="38"/>
      <c r="I110" s="190"/>
      <c r="J110" s="38"/>
      <c r="K110" s="38"/>
      <c r="L110" s="41"/>
      <c r="M110" s="191"/>
      <c r="N110" s="19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151</v>
      </c>
      <c r="AU110" s="19" t="s">
        <v>82</v>
      </c>
    </row>
    <row r="111" spans="1:65" s="2" customFormat="1" ht="14.45" customHeight="1">
      <c r="A111" s="36"/>
      <c r="B111" s="37"/>
      <c r="C111" s="175" t="s">
        <v>201</v>
      </c>
      <c r="D111" s="175" t="s">
        <v>144</v>
      </c>
      <c r="E111" s="176" t="s">
        <v>340</v>
      </c>
      <c r="F111" s="177" t="s">
        <v>341</v>
      </c>
      <c r="G111" s="178" t="s">
        <v>258</v>
      </c>
      <c r="H111" s="179">
        <v>41.512</v>
      </c>
      <c r="I111" s="180"/>
      <c r="J111" s="181">
        <f>ROUND(I111*H111,2)</f>
        <v>0</v>
      </c>
      <c r="K111" s="177" t="s">
        <v>148</v>
      </c>
      <c r="L111" s="41"/>
      <c r="M111" s="182" t="s">
        <v>19</v>
      </c>
      <c r="N111" s="183" t="s">
        <v>43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149</v>
      </c>
      <c r="AT111" s="186" t="s">
        <v>144</v>
      </c>
      <c r="AU111" s="186" t="s">
        <v>82</v>
      </c>
      <c r="AY111" s="19" t="s">
        <v>142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80</v>
      </c>
      <c r="BK111" s="187">
        <f>ROUND(I111*H111,2)</f>
        <v>0</v>
      </c>
      <c r="BL111" s="19" t="s">
        <v>149</v>
      </c>
      <c r="BM111" s="186" t="s">
        <v>448</v>
      </c>
    </row>
    <row r="112" spans="1:47" s="2" customFormat="1" ht="11.25">
      <c r="A112" s="36"/>
      <c r="B112" s="37"/>
      <c r="C112" s="38"/>
      <c r="D112" s="188" t="s">
        <v>151</v>
      </c>
      <c r="E112" s="38"/>
      <c r="F112" s="189" t="s">
        <v>343</v>
      </c>
      <c r="G112" s="38"/>
      <c r="H112" s="38"/>
      <c r="I112" s="190"/>
      <c r="J112" s="38"/>
      <c r="K112" s="38"/>
      <c r="L112" s="41"/>
      <c r="M112" s="191"/>
      <c r="N112" s="19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151</v>
      </c>
      <c r="AU112" s="19" t="s">
        <v>82</v>
      </c>
    </row>
    <row r="113" spans="2:51" s="14" customFormat="1" ht="11.25">
      <c r="B113" s="203"/>
      <c r="C113" s="204"/>
      <c r="D113" s="188" t="s">
        <v>153</v>
      </c>
      <c r="E113" s="205" t="s">
        <v>19</v>
      </c>
      <c r="F113" s="206" t="s">
        <v>541</v>
      </c>
      <c r="G113" s="204"/>
      <c r="H113" s="207">
        <v>41.512</v>
      </c>
      <c r="I113" s="208"/>
      <c r="J113" s="204"/>
      <c r="K113" s="204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153</v>
      </c>
      <c r="AU113" s="213" t="s">
        <v>82</v>
      </c>
      <c r="AV113" s="14" t="s">
        <v>82</v>
      </c>
      <c r="AW113" s="14" t="s">
        <v>33</v>
      </c>
      <c r="AX113" s="14" t="s">
        <v>80</v>
      </c>
      <c r="AY113" s="213" t="s">
        <v>142</v>
      </c>
    </row>
    <row r="114" spans="1:65" s="2" customFormat="1" ht="14.45" customHeight="1">
      <c r="A114" s="36"/>
      <c r="B114" s="37"/>
      <c r="C114" s="175" t="s">
        <v>209</v>
      </c>
      <c r="D114" s="175" t="s">
        <v>144</v>
      </c>
      <c r="E114" s="176" t="s">
        <v>346</v>
      </c>
      <c r="F114" s="177" t="s">
        <v>347</v>
      </c>
      <c r="G114" s="178" t="s">
        <v>258</v>
      </c>
      <c r="H114" s="179">
        <v>154.163</v>
      </c>
      <c r="I114" s="180"/>
      <c r="J114" s="181">
        <f>ROUND(I114*H114,2)</f>
        <v>0</v>
      </c>
      <c r="K114" s="177" t="s">
        <v>148</v>
      </c>
      <c r="L114" s="41"/>
      <c r="M114" s="182" t="s">
        <v>19</v>
      </c>
      <c r="N114" s="183" t="s">
        <v>43</v>
      </c>
      <c r="O114" s="66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149</v>
      </c>
      <c r="AT114" s="186" t="s">
        <v>144</v>
      </c>
      <c r="AU114" s="186" t="s">
        <v>82</v>
      </c>
      <c r="AY114" s="19" t="s">
        <v>142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80</v>
      </c>
      <c r="BK114" s="187">
        <f>ROUND(I114*H114,2)</f>
        <v>0</v>
      </c>
      <c r="BL114" s="19" t="s">
        <v>149</v>
      </c>
      <c r="BM114" s="186" t="s">
        <v>348</v>
      </c>
    </row>
    <row r="115" spans="1:47" s="2" customFormat="1" ht="11.25">
      <c r="A115" s="36"/>
      <c r="B115" s="37"/>
      <c r="C115" s="38"/>
      <c r="D115" s="188" t="s">
        <v>151</v>
      </c>
      <c r="E115" s="38"/>
      <c r="F115" s="189" t="s">
        <v>349</v>
      </c>
      <c r="G115" s="38"/>
      <c r="H115" s="38"/>
      <c r="I115" s="190"/>
      <c r="J115" s="38"/>
      <c r="K115" s="38"/>
      <c r="L115" s="41"/>
      <c r="M115" s="191"/>
      <c r="N115" s="192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151</v>
      </c>
      <c r="AU115" s="19" t="s">
        <v>82</v>
      </c>
    </row>
    <row r="116" spans="2:51" s="14" customFormat="1" ht="11.25">
      <c r="B116" s="203"/>
      <c r="C116" s="204"/>
      <c r="D116" s="188" t="s">
        <v>153</v>
      </c>
      <c r="E116" s="205" t="s">
        <v>19</v>
      </c>
      <c r="F116" s="206" t="s">
        <v>542</v>
      </c>
      <c r="G116" s="204"/>
      <c r="H116" s="207">
        <v>154.163</v>
      </c>
      <c r="I116" s="208"/>
      <c r="J116" s="204"/>
      <c r="K116" s="204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153</v>
      </c>
      <c r="AU116" s="213" t="s">
        <v>82</v>
      </c>
      <c r="AV116" s="14" t="s">
        <v>82</v>
      </c>
      <c r="AW116" s="14" t="s">
        <v>33</v>
      </c>
      <c r="AX116" s="14" t="s">
        <v>80</v>
      </c>
      <c r="AY116" s="213" t="s">
        <v>142</v>
      </c>
    </row>
    <row r="117" spans="1:65" s="2" customFormat="1" ht="14.45" customHeight="1">
      <c r="A117" s="36"/>
      <c r="B117" s="37"/>
      <c r="C117" s="175" t="s">
        <v>216</v>
      </c>
      <c r="D117" s="175" t="s">
        <v>144</v>
      </c>
      <c r="E117" s="176" t="s">
        <v>352</v>
      </c>
      <c r="F117" s="177" t="s">
        <v>353</v>
      </c>
      <c r="G117" s="178" t="s">
        <v>258</v>
      </c>
      <c r="H117" s="179">
        <v>665</v>
      </c>
      <c r="I117" s="180"/>
      <c r="J117" s="181">
        <f>ROUND(I117*H117,2)</f>
        <v>0</v>
      </c>
      <c r="K117" s="177" t="s">
        <v>148</v>
      </c>
      <c r="L117" s="41"/>
      <c r="M117" s="182" t="s">
        <v>19</v>
      </c>
      <c r="N117" s="183" t="s">
        <v>43</v>
      </c>
      <c r="O117" s="66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149</v>
      </c>
      <c r="AT117" s="186" t="s">
        <v>144</v>
      </c>
      <c r="AU117" s="186" t="s">
        <v>82</v>
      </c>
      <c r="AY117" s="19" t="s">
        <v>142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80</v>
      </c>
      <c r="BK117" s="187">
        <f>ROUND(I117*H117,2)</f>
        <v>0</v>
      </c>
      <c r="BL117" s="19" t="s">
        <v>149</v>
      </c>
      <c r="BM117" s="186" t="s">
        <v>354</v>
      </c>
    </row>
    <row r="118" spans="1:47" s="2" customFormat="1" ht="11.25">
      <c r="A118" s="36"/>
      <c r="B118" s="37"/>
      <c r="C118" s="38"/>
      <c r="D118" s="188" t="s">
        <v>151</v>
      </c>
      <c r="E118" s="38"/>
      <c r="F118" s="189" t="s">
        <v>355</v>
      </c>
      <c r="G118" s="38"/>
      <c r="H118" s="38"/>
      <c r="I118" s="190"/>
      <c r="J118" s="38"/>
      <c r="K118" s="38"/>
      <c r="L118" s="41"/>
      <c r="M118" s="191"/>
      <c r="N118" s="19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151</v>
      </c>
      <c r="AU118" s="19" t="s">
        <v>82</v>
      </c>
    </row>
    <row r="119" spans="2:51" s="13" customFormat="1" ht="11.25">
      <c r="B119" s="193"/>
      <c r="C119" s="194"/>
      <c r="D119" s="188" t="s">
        <v>153</v>
      </c>
      <c r="E119" s="195" t="s">
        <v>19</v>
      </c>
      <c r="F119" s="196" t="s">
        <v>543</v>
      </c>
      <c r="G119" s="194"/>
      <c r="H119" s="195" t="s">
        <v>19</v>
      </c>
      <c r="I119" s="197"/>
      <c r="J119" s="194"/>
      <c r="K119" s="194"/>
      <c r="L119" s="198"/>
      <c r="M119" s="199"/>
      <c r="N119" s="200"/>
      <c r="O119" s="200"/>
      <c r="P119" s="200"/>
      <c r="Q119" s="200"/>
      <c r="R119" s="200"/>
      <c r="S119" s="200"/>
      <c r="T119" s="201"/>
      <c r="AT119" s="202" t="s">
        <v>153</v>
      </c>
      <c r="AU119" s="202" t="s">
        <v>82</v>
      </c>
      <c r="AV119" s="13" t="s">
        <v>80</v>
      </c>
      <c r="AW119" s="13" t="s">
        <v>33</v>
      </c>
      <c r="AX119" s="13" t="s">
        <v>72</v>
      </c>
      <c r="AY119" s="202" t="s">
        <v>142</v>
      </c>
    </row>
    <row r="120" spans="2:51" s="13" customFormat="1" ht="11.25">
      <c r="B120" s="193"/>
      <c r="C120" s="194"/>
      <c r="D120" s="188" t="s">
        <v>153</v>
      </c>
      <c r="E120" s="195" t="s">
        <v>19</v>
      </c>
      <c r="F120" s="196" t="s">
        <v>544</v>
      </c>
      <c r="G120" s="194"/>
      <c r="H120" s="195" t="s">
        <v>19</v>
      </c>
      <c r="I120" s="197"/>
      <c r="J120" s="194"/>
      <c r="K120" s="194"/>
      <c r="L120" s="198"/>
      <c r="M120" s="199"/>
      <c r="N120" s="200"/>
      <c r="O120" s="200"/>
      <c r="P120" s="200"/>
      <c r="Q120" s="200"/>
      <c r="R120" s="200"/>
      <c r="S120" s="200"/>
      <c r="T120" s="201"/>
      <c r="AT120" s="202" t="s">
        <v>153</v>
      </c>
      <c r="AU120" s="202" t="s">
        <v>82</v>
      </c>
      <c r="AV120" s="13" t="s">
        <v>80</v>
      </c>
      <c r="AW120" s="13" t="s">
        <v>33</v>
      </c>
      <c r="AX120" s="13" t="s">
        <v>72</v>
      </c>
      <c r="AY120" s="202" t="s">
        <v>142</v>
      </c>
    </row>
    <row r="121" spans="2:51" s="13" customFormat="1" ht="11.25">
      <c r="B121" s="193"/>
      <c r="C121" s="194"/>
      <c r="D121" s="188" t="s">
        <v>153</v>
      </c>
      <c r="E121" s="195" t="s">
        <v>19</v>
      </c>
      <c r="F121" s="196" t="s">
        <v>545</v>
      </c>
      <c r="G121" s="194"/>
      <c r="H121" s="195" t="s">
        <v>19</v>
      </c>
      <c r="I121" s="197"/>
      <c r="J121" s="194"/>
      <c r="K121" s="194"/>
      <c r="L121" s="198"/>
      <c r="M121" s="199"/>
      <c r="N121" s="200"/>
      <c r="O121" s="200"/>
      <c r="P121" s="200"/>
      <c r="Q121" s="200"/>
      <c r="R121" s="200"/>
      <c r="S121" s="200"/>
      <c r="T121" s="201"/>
      <c r="AT121" s="202" t="s">
        <v>153</v>
      </c>
      <c r="AU121" s="202" t="s">
        <v>82</v>
      </c>
      <c r="AV121" s="13" t="s">
        <v>80</v>
      </c>
      <c r="AW121" s="13" t="s">
        <v>33</v>
      </c>
      <c r="AX121" s="13" t="s">
        <v>72</v>
      </c>
      <c r="AY121" s="202" t="s">
        <v>142</v>
      </c>
    </row>
    <row r="122" spans="2:51" s="14" customFormat="1" ht="11.25">
      <c r="B122" s="203"/>
      <c r="C122" s="204"/>
      <c r="D122" s="188" t="s">
        <v>153</v>
      </c>
      <c r="E122" s="205" t="s">
        <v>19</v>
      </c>
      <c r="F122" s="206" t="s">
        <v>546</v>
      </c>
      <c r="G122" s="204"/>
      <c r="H122" s="207">
        <v>195.675</v>
      </c>
      <c r="I122" s="208"/>
      <c r="J122" s="204"/>
      <c r="K122" s="204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153</v>
      </c>
      <c r="AU122" s="213" t="s">
        <v>82</v>
      </c>
      <c r="AV122" s="14" t="s">
        <v>82</v>
      </c>
      <c r="AW122" s="14" t="s">
        <v>33</v>
      </c>
      <c r="AX122" s="14" t="s">
        <v>72</v>
      </c>
      <c r="AY122" s="213" t="s">
        <v>142</v>
      </c>
    </row>
    <row r="123" spans="2:51" s="13" customFormat="1" ht="11.25">
      <c r="B123" s="193"/>
      <c r="C123" s="194"/>
      <c r="D123" s="188" t="s">
        <v>153</v>
      </c>
      <c r="E123" s="195" t="s">
        <v>19</v>
      </c>
      <c r="F123" s="196" t="s">
        <v>547</v>
      </c>
      <c r="G123" s="194"/>
      <c r="H123" s="195" t="s">
        <v>19</v>
      </c>
      <c r="I123" s="197"/>
      <c r="J123" s="194"/>
      <c r="K123" s="194"/>
      <c r="L123" s="198"/>
      <c r="M123" s="199"/>
      <c r="N123" s="200"/>
      <c r="O123" s="200"/>
      <c r="P123" s="200"/>
      <c r="Q123" s="200"/>
      <c r="R123" s="200"/>
      <c r="S123" s="200"/>
      <c r="T123" s="201"/>
      <c r="AT123" s="202" t="s">
        <v>153</v>
      </c>
      <c r="AU123" s="202" t="s">
        <v>82</v>
      </c>
      <c r="AV123" s="13" t="s">
        <v>80</v>
      </c>
      <c r="AW123" s="13" t="s">
        <v>33</v>
      </c>
      <c r="AX123" s="13" t="s">
        <v>72</v>
      </c>
      <c r="AY123" s="202" t="s">
        <v>142</v>
      </c>
    </row>
    <row r="124" spans="2:51" s="13" customFormat="1" ht="11.25">
      <c r="B124" s="193"/>
      <c r="C124" s="194"/>
      <c r="D124" s="188" t="s">
        <v>153</v>
      </c>
      <c r="E124" s="195" t="s">
        <v>19</v>
      </c>
      <c r="F124" s="196" t="s">
        <v>548</v>
      </c>
      <c r="G124" s="194"/>
      <c r="H124" s="195" t="s">
        <v>19</v>
      </c>
      <c r="I124" s="197"/>
      <c r="J124" s="194"/>
      <c r="K124" s="194"/>
      <c r="L124" s="198"/>
      <c r="M124" s="199"/>
      <c r="N124" s="200"/>
      <c r="O124" s="200"/>
      <c r="P124" s="200"/>
      <c r="Q124" s="200"/>
      <c r="R124" s="200"/>
      <c r="S124" s="200"/>
      <c r="T124" s="201"/>
      <c r="AT124" s="202" t="s">
        <v>153</v>
      </c>
      <c r="AU124" s="202" t="s">
        <v>82</v>
      </c>
      <c r="AV124" s="13" t="s">
        <v>80</v>
      </c>
      <c r="AW124" s="13" t="s">
        <v>33</v>
      </c>
      <c r="AX124" s="13" t="s">
        <v>72</v>
      </c>
      <c r="AY124" s="202" t="s">
        <v>142</v>
      </c>
    </row>
    <row r="125" spans="2:51" s="14" customFormat="1" ht="11.25">
      <c r="B125" s="203"/>
      <c r="C125" s="204"/>
      <c r="D125" s="188" t="s">
        <v>153</v>
      </c>
      <c r="E125" s="205" t="s">
        <v>19</v>
      </c>
      <c r="F125" s="206" t="s">
        <v>549</v>
      </c>
      <c r="G125" s="204"/>
      <c r="H125" s="207">
        <v>469.325</v>
      </c>
      <c r="I125" s="208"/>
      <c r="J125" s="204"/>
      <c r="K125" s="204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153</v>
      </c>
      <c r="AU125" s="213" t="s">
        <v>82</v>
      </c>
      <c r="AV125" s="14" t="s">
        <v>82</v>
      </c>
      <c r="AW125" s="14" t="s">
        <v>33</v>
      </c>
      <c r="AX125" s="14" t="s">
        <v>72</v>
      </c>
      <c r="AY125" s="213" t="s">
        <v>142</v>
      </c>
    </row>
    <row r="126" spans="2:51" s="15" customFormat="1" ht="11.25">
      <c r="B126" s="214"/>
      <c r="C126" s="215"/>
      <c r="D126" s="188" t="s">
        <v>153</v>
      </c>
      <c r="E126" s="216" t="s">
        <v>19</v>
      </c>
      <c r="F126" s="217" t="s">
        <v>161</v>
      </c>
      <c r="G126" s="215"/>
      <c r="H126" s="218">
        <v>665</v>
      </c>
      <c r="I126" s="219"/>
      <c r="J126" s="215"/>
      <c r="K126" s="215"/>
      <c r="L126" s="220"/>
      <c r="M126" s="228"/>
      <c r="N126" s="229"/>
      <c r="O126" s="229"/>
      <c r="P126" s="229"/>
      <c r="Q126" s="229"/>
      <c r="R126" s="229"/>
      <c r="S126" s="229"/>
      <c r="T126" s="230"/>
      <c r="AT126" s="224" t="s">
        <v>153</v>
      </c>
      <c r="AU126" s="224" t="s">
        <v>82</v>
      </c>
      <c r="AV126" s="15" t="s">
        <v>149</v>
      </c>
      <c r="AW126" s="15" t="s">
        <v>33</v>
      </c>
      <c r="AX126" s="15" t="s">
        <v>80</v>
      </c>
      <c r="AY126" s="224" t="s">
        <v>142</v>
      </c>
    </row>
    <row r="127" spans="1:31" s="2" customFormat="1" ht="6.95" customHeight="1">
      <c r="A127" s="36"/>
      <c r="B127" s="49"/>
      <c r="C127" s="50"/>
      <c r="D127" s="50"/>
      <c r="E127" s="50"/>
      <c r="F127" s="50"/>
      <c r="G127" s="50"/>
      <c r="H127" s="50"/>
      <c r="I127" s="50"/>
      <c r="J127" s="50"/>
      <c r="K127" s="50"/>
      <c r="L127" s="41"/>
      <c r="M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</sheetData>
  <sheetProtection algorithmName="SHA-512" hashValue="JnDV+h9h/py0YQwq25uNcnNl97i0FHVTspSZChgMs8/ZVUndB/E8grMQY1AkzAIHRykxFSimC3y739wP4IJSyw==" saltValue="dL9kyuXhJV7g4rSlB58jUvdB08p+hYk8Yn0TSGXbHhcbDK7Feyvfva7GWPwfdGwXj/1zYXOgJNju/U8BZDkF4g==" spinCount="100000" sheet="1" objects="1" scenarios="1" formatColumns="0" formatRows="0" autoFilter="0"/>
  <autoFilter ref="C82:K12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19" t="s">
        <v>94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113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67" t="str">
        <f>'Rekapitulace stavby'!K6</f>
        <v>Demolice stavebních objektů bývalého JZD Mouřínov</v>
      </c>
      <c r="F7" s="368"/>
      <c r="G7" s="368"/>
      <c r="H7" s="368"/>
      <c r="L7" s="22"/>
    </row>
    <row r="8" spans="1:31" s="2" customFormat="1" ht="12" customHeight="1">
      <c r="A8" s="36"/>
      <c r="B8" s="41"/>
      <c r="C8" s="36"/>
      <c r="D8" s="107" t="s">
        <v>114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69" t="s">
        <v>550</v>
      </c>
      <c r="F9" s="370"/>
      <c r="G9" s="370"/>
      <c r="H9" s="37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27. 3. 2021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1" t="str">
        <f>'Rekapitulace stavby'!E14</f>
        <v>Vyplň údaj</v>
      </c>
      <c r="F18" s="372"/>
      <c r="G18" s="372"/>
      <c r="H18" s="372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3" t="s">
        <v>19</v>
      </c>
      <c r="F27" s="373"/>
      <c r="G27" s="373"/>
      <c r="H27" s="37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ROUND(J92,2)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ROUND((SUM(BE92:BE319)),2)</f>
        <v>0</v>
      </c>
      <c r="G33" s="36"/>
      <c r="H33" s="36"/>
      <c r="I33" s="120">
        <v>0.21</v>
      </c>
      <c r="J33" s="119">
        <f>ROUND(((SUM(BE92:BE319))*I33),2)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ROUND((SUM(BF92:BF319)),2)</f>
        <v>0</v>
      </c>
      <c r="G34" s="36"/>
      <c r="H34" s="36"/>
      <c r="I34" s="120">
        <v>0.15</v>
      </c>
      <c r="J34" s="119">
        <f>ROUND(((SUM(BF92:BF319))*I34),2)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ROUND((SUM(BG92:BG319)),2)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ROUND((SUM(BH92:BH319)),2)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ROUND((SUM(BI92:BI319)),2)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4" t="str">
        <f>E7</f>
        <v>Demolice stavebních objektů bývalého JZD Mouřínov</v>
      </c>
      <c r="F48" s="375"/>
      <c r="G48" s="375"/>
      <c r="H48" s="37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114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1" t="str">
        <f>E9</f>
        <v>BO 05 - Zemědělský objekt, administrativní objekt p.č. st.249/1</v>
      </c>
      <c r="F50" s="376"/>
      <c r="G50" s="376"/>
      <c r="H50" s="37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k.ú.Mouřínov, okres Vyškov</v>
      </c>
      <c r="G52" s="38"/>
      <c r="H52" s="38"/>
      <c r="I52" s="31" t="s">
        <v>23</v>
      </c>
      <c r="J52" s="61" t="str">
        <f>IF(J12="","",J12)</f>
        <v>27. 3. 2021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Obec Mouřínov</v>
      </c>
      <c r="G54" s="38"/>
      <c r="H54" s="38"/>
      <c r="I54" s="31" t="s">
        <v>31</v>
      </c>
      <c r="J54" s="34" t="str">
        <f>E21</f>
        <v>DEKONTA a.s. Dřetovice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117</v>
      </c>
      <c r="D57" s="133"/>
      <c r="E57" s="133"/>
      <c r="F57" s="133"/>
      <c r="G57" s="133"/>
      <c r="H57" s="133"/>
      <c r="I57" s="133"/>
      <c r="J57" s="134" t="s">
        <v>118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J92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119</v>
      </c>
    </row>
    <row r="60" spans="2:12" s="9" customFormat="1" ht="24.95" customHeight="1">
      <c r="B60" s="136"/>
      <c r="C60" s="137"/>
      <c r="D60" s="138" t="s">
        <v>120</v>
      </c>
      <c r="E60" s="139"/>
      <c r="F60" s="139"/>
      <c r="G60" s="139"/>
      <c r="H60" s="139"/>
      <c r="I60" s="139"/>
      <c r="J60" s="140">
        <f>J93</f>
        <v>0</v>
      </c>
      <c r="K60" s="137"/>
      <c r="L60" s="141"/>
    </row>
    <row r="61" spans="2:12" s="10" customFormat="1" ht="19.9" customHeight="1">
      <c r="B61" s="142"/>
      <c r="C61" s="143"/>
      <c r="D61" s="144" t="s">
        <v>121</v>
      </c>
      <c r="E61" s="145"/>
      <c r="F61" s="145"/>
      <c r="G61" s="145"/>
      <c r="H61" s="145"/>
      <c r="I61" s="145"/>
      <c r="J61" s="146">
        <f>J94</f>
        <v>0</v>
      </c>
      <c r="K61" s="143"/>
      <c r="L61" s="147"/>
    </row>
    <row r="62" spans="2:12" s="10" customFormat="1" ht="19.9" customHeight="1">
      <c r="B62" s="142"/>
      <c r="C62" s="143"/>
      <c r="D62" s="144" t="s">
        <v>122</v>
      </c>
      <c r="E62" s="145"/>
      <c r="F62" s="145"/>
      <c r="G62" s="145"/>
      <c r="H62" s="145"/>
      <c r="I62" s="145"/>
      <c r="J62" s="146">
        <f>J114</f>
        <v>0</v>
      </c>
      <c r="K62" s="143"/>
      <c r="L62" s="147"/>
    </row>
    <row r="63" spans="2:12" s="10" customFormat="1" ht="19.9" customHeight="1">
      <c r="B63" s="142"/>
      <c r="C63" s="143"/>
      <c r="D63" s="144" t="s">
        <v>123</v>
      </c>
      <c r="E63" s="145"/>
      <c r="F63" s="145"/>
      <c r="G63" s="145"/>
      <c r="H63" s="145"/>
      <c r="I63" s="145"/>
      <c r="J63" s="146">
        <f>J158</f>
        <v>0</v>
      </c>
      <c r="K63" s="143"/>
      <c r="L63" s="147"/>
    </row>
    <row r="64" spans="2:12" s="9" customFormat="1" ht="24.95" customHeight="1">
      <c r="B64" s="136"/>
      <c r="C64" s="137"/>
      <c r="D64" s="138" t="s">
        <v>124</v>
      </c>
      <c r="E64" s="139"/>
      <c r="F64" s="139"/>
      <c r="G64" s="139"/>
      <c r="H64" s="139"/>
      <c r="I64" s="139"/>
      <c r="J64" s="140">
        <f>J229</f>
        <v>0</v>
      </c>
      <c r="K64" s="137"/>
      <c r="L64" s="141"/>
    </row>
    <row r="65" spans="2:12" s="10" customFormat="1" ht="19.9" customHeight="1">
      <c r="B65" s="142"/>
      <c r="C65" s="143"/>
      <c r="D65" s="144" t="s">
        <v>125</v>
      </c>
      <c r="E65" s="145"/>
      <c r="F65" s="145"/>
      <c r="G65" s="145"/>
      <c r="H65" s="145"/>
      <c r="I65" s="145"/>
      <c r="J65" s="146">
        <f>J230</f>
        <v>0</v>
      </c>
      <c r="K65" s="143"/>
      <c r="L65" s="147"/>
    </row>
    <row r="66" spans="2:12" s="10" customFormat="1" ht="19.9" customHeight="1">
      <c r="B66" s="142"/>
      <c r="C66" s="143"/>
      <c r="D66" s="144" t="s">
        <v>551</v>
      </c>
      <c r="E66" s="145"/>
      <c r="F66" s="145"/>
      <c r="G66" s="145"/>
      <c r="H66" s="145"/>
      <c r="I66" s="145"/>
      <c r="J66" s="146">
        <f>J235</f>
        <v>0</v>
      </c>
      <c r="K66" s="143"/>
      <c r="L66" s="147"/>
    </row>
    <row r="67" spans="2:12" s="10" customFormat="1" ht="19.9" customHeight="1">
      <c r="B67" s="142"/>
      <c r="C67" s="143"/>
      <c r="D67" s="144" t="s">
        <v>425</v>
      </c>
      <c r="E67" s="145"/>
      <c r="F67" s="145"/>
      <c r="G67" s="145"/>
      <c r="H67" s="145"/>
      <c r="I67" s="145"/>
      <c r="J67" s="146">
        <f>J243</f>
        <v>0</v>
      </c>
      <c r="K67" s="143"/>
      <c r="L67" s="147"/>
    </row>
    <row r="68" spans="2:12" s="10" customFormat="1" ht="19.9" customHeight="1">
      <c r="B68" s="142"/>
      <c r="C68" s="143"/>
      <c r="D68" s="144" t="s">
        <v>552</v>
      </c>
      <c r="E68" s="145"/>
      <c r="F68" s="145"/>
      <c r="G68" s="145"/>
      <c r="H68" s="145"/>
      <c r="I68" s="145"/>
      <c r="J68" s="146">
        <f>J265</f>
        <v>0</v>
      </c>
      <c r="K68" s="143"/>
      <c r="L68" s="147"/>
    </row>
    <row r="69" spans="2:12" s="10" customFormat="1" ht="19.9" customHeight="1">
      <c r="B69" s="142"/>
      <c r="C69" s="143"/>
      <c r="D69" s="144" t="s">
        <v>553</v>
      </c>
      <c r="E69" s="145"/>
      <c r="F69" s="145"/>
      <c r="G69" s="145"/>
      <c r="H69" s="145"/>
      <c r="I69" s="145"/>
      <c r="J69" s="146">
        <f>J277</f>
        <v>0</v>
      </c>
      <c r="K69" s="143"/>
      <c r="L69" s="147"/>
    </row>
    <row r="70" spans="2:12" s="10" customFormat="1" ht="19.9" customHeight="1">
      <c r="B70" s="142"/>
      <c r="C70" s="143"/>
      <c r="D70" s="144" t="s">
        <v>554</v>
      </c>
      <c r="E70" s="145"/>
      <c r="F70" s="145"/>
      <c r="G70" s="145"/>
      <c r="H70" s="145"/>
      <c r="I70" s="145"/>
      <c r="J70" s="146">
        <f>J282</f>
        <v>0</v>
      </c>
      <c r="K70" s="143"/>
      <c r="L70" s="147"/>
    </row>
    <row r="71" spans="2:12" s="10" customFormat="1" ht="19.9" customHeight="1">
      <c r="B71" s="142"/>
      <c r="C71" s="143"/>
      <c r="D71" s="144" t="s">
        <v>555</v>
      </c>
      <c r="E71" s="145"/>
      <c r="F71" s="145"/>
      <c r="G71" s="145"/>
      <c r="H71" s="145"/>
      <c r="I71" s="145"/>
      <c r="J71" s="146">
        <f>J292</f>
        <v>0</v>
      </c>
      <c r="K71" s="143"/>
      <c r="L71" s="147"/>
    </row>
    <row r="72" spans="2:12" s="10" customFormat="1" ht="19.9" customHeight="1">
      <c r="B72" s="142"/>
      <c r="C72" s="143"/>
      <c r="D72" s="144" t="s">
        <v>556</v>
      </c>
      <c r="E72" s="145"/>
      <c r="F72" s="145"/>
      <c r="G72" s="145"/>
      <c r="H72" s="145"/>
      <c r="I72" s="145"/>
      <c r="J72" s="146">
        <f>J305</f>
        <v>0</v>
      </c>
      <c r="K72" s="143"/>
      <c r="L72" s="147"/>
    </row>
    <row r="73" spans="1:31" s="2" customFormat="1" ht="21.7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31" s="2" customFormat="1" ht="6.95" customHeight="1">
      <c r="A78" s="36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4.95" customHeight="1">
      <c r="A79" s="36"/>
      <c r="B79" s="37"/>
      <c r="C79" s="25" t="s">
        <v>127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16</v>
      </c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74" t="str">
        <f>E7</f>
        <v>Demolice stavebních objektů bývalého JZD Mouřínov</v>
      </c>
      <c r="F82" s="375"/>
      <c r="G82" s="375"/>
      <c r="H82" s="375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114</v>
      </c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31" t="str">
        <f>E9</f>
        <v>BO 05 - Zemědělský objekt, administrativní objekt p.č. st.249/1</v>
      </c>
      <c r="F84" s="376"/>
      <c r="G84" s="376"/>
      <c r="H84" s="376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21</v>
      </c>
      <c r="D86" s="38"/>
      <c r="E86" s="38"/>
      <c r="F86" s="29" t="str">
        <f>F12</f>
        <v>k.ú.Mouřínov, okres Vyškov</v>
      </c>
      <c r="G86" s="38"/>
      <c r="H86" s="38"/>
      <c r="I86" s="31" t="s">
        <v>23</v>
      </c>
      <c r="J86" s="61" t="str">
        <f>IF(J12="","",J12)</f>
        <v>27. 3. 2021</v>
      </c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25.7" customHeight="1">
      <c r="A88" s="36"/>
      <c r="B88" s="37"/>
      <c r="C88" s="31" t="s">
        <v>25</v>
      </c>
      <c r="D88" s="38"/>
      <c r="E88" s="38"/>
      <c r="F88" s="29" t="str">
        <f>E15</f>
        <v>Obec Mouřínov</v>
      </c>
      <c r="G88" s="38"/>
      <c r="H88" s="38"/>
      <c r="I88" s="31" t="s">
        <v>31</v>
      </c>
      <c r="J88" s="34" t="str">
        <f>E21</f>
        <v>DEKONTA a.s. Dřetovice</v>
      </c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1" t="s">
        <v>29</v>
      </c>
      <c r="D89" s="38"/>
      <c r="E89" s="38"/>
      <c r="F89" s="29" t="str">
        <f>IF(E18="","",E18)</f>
        <v>Vyplň údaj</v>
      </c>
      <c r="G89" s="38"/>
      <c r="H89" s="38"/>
      <c r="I89" s="31" t="s">
        <v>34</v>
      </c>
      <c r="J89" s="34" t="str">
        <f>E24</f>
        <v xml:space="preserve"> </v>
      </c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0.3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11" customFormat="1" ht="29.25" customHeight="1">
      <c r="A91" s="148"/>
      <c r="B91" s="149"/>
      <c r="C91" s="150" t="s">
        <v>128</v>
      </c>
      <c r="D91" s="151" t="s">
        <v>57</v>
      </c>
      <c r="E91" s="151" t="s">
        <v>53</v>
      </c>
      <c r="F91" s="151" t="s">
        <v>54</v>
      </c>
      <c r="G91" s="151" t="s">
        <v>129</v>
      </c>
      <c r="H91" s="151" t="s">
        <v>130</v>
      </c>
      <c r="I91" s="151" t="s">
        <v>131</v>
      </c>
      <c r="J91" s="151" t="s">
        <v>118</v>
      </c>
      <c r="K91" s="152" t="s">
        <v>132</v>
      </c>
      <c r="L91" s="153"/>
      <c r="M91" s="70" t="s">
        <v>19</v>
      </c>
      <c r="N91" s="71" t="s">
        <v>42</v>
      </c>
      <c r="O91" s="71" t="s">
        <v>133</v>
      </c>
      <c r="P91" s="71" t="s">
        <v>134</v>
      </c>
      <c r="Q91" s="71" t="s">
        <v>135</v>
      </c>
      <c r="R91" s="71" t="s">
        <v>136</v>
      </c>
      <c r="S91" s="71" t="s">
        <v>137</v>
      </c>
      <c r="T91" s="72" t="s">
        <v>138</v>
      </c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</row>
    <row r="92" spans="1:63" s="2" customFormat="1" ht="22.9" customHeight="1">
      <c r="A92" s="36"/>
      <c r="B92" s="37"/>
      <c r="C92" s="77" t="s">
        <v>139</v>
      </c>
      <c r="D92" s="38"/>
      <c r="E92" s="38"/>
      <c r="F92" s="38"/>
      <c r="G92" s="38"/>
      <c r="H92" s="38"/>
      <c r="I92" s="38"/>
      <c r="J92" s="154">
        <f>BK92</f>
        <v>0</v>
      </c>
      <c r="K92" s="38"/>
      <c r="L92" s="41"/>
      <c r="M92" s="73"/>
      <c r="N92" s="155"/>
      <c r="O92" s="74"/>
      <c r="P92" s="156">
        <f>P93+P229</f>
        <v>0</v>
      </c>
      <c r="Q92" s="74"/>
      <c r="R92" s="156">
        <f>R93+R229</f>
        <v>0</v>
      </c>
      <c r="S92" s="74"/>
      <c r="T92" s="157">
        <f>T93+T229</f>
        <v>255.46501812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71</v>
      </c>
      <c r="AU92" s="19" t="s">
        <v>119</v>
      </c>
      <c r="BK92" s="158">
        <f>BK93+BK229</f>
        <v>0</v>
      </c>
    </row>
    <row r="93" spans="2:63" s="12" customFormat="1" ht="25.9" customHeight="1">
      <c r="B93" s="159"/>
      <c r="C93" s="160"/>
      <c r="D93" s="161" t="s">
        <v>71</v>
      </c>
      <c r="E93" s="162" t="s">
        <v>140</v>
      </c>
      <c r="F93" s="162" t="s">
        <v>141</v>
      </c>
      <c r="G93" s="160"/>
      <c r="H93" s="160"/>
      <c r="I93" s="163"/>
      <c r="J93" s="164">
        <f>BK93</f>
        <v>0</v>
      </c>
      <c r="K93" s="160"/>
      <c r="L93" s="165"/>
      <c r="M93" s="166"/>
      <c r="N93" s="167"/>
      <c r="O93" s="167"/>
      <c r="P93" s="168">
        <f>P94+P114+P158</f>
        <v>0</v>
      </c>
      <c r="Q93" s="167"/>
      <c r="R93" s="168">
        <f>R94+R114+R158</f>
        <v>0</v>
      </c>
      <c r="S93" s="167"/>
      <c r="T93" s="169">
        <f>T94+T114+T158</f>
        <v>243.566855</v>
      </c>
      <c r="AR93" s="170" t="s">
        <v>80</v>
      </c>
      <c r="AT93" s="171" t="s">
        <v>71</v>
      </c>
      <c r="AU93" s="171" t="s">
        <v>72</v>
      </c>
      <c r="AY93" s="170" t="s">
        <v>142</v>
      </c>
      <c r="BK93" s="172">
        <f>BK94+BK114+BK158</f>
        <v>0</v>
      </c>
    </row>
    <row r="94" spans="2:63" s="12" customFormat="1" ht="22.9" customHeight="1">
      <c r="B94" s="159"/>
      <c r="C94" s="160"/>
      <c r="D94" s="161" t="s">
        <v>71</v>
      </c>
      <c r="E94" s="173" t="s">
        <v>80</v>
      </c>
      <c r="F94" s="173" t="s">
        <v>143</v>
      </c>
      <c r="G94" s="160"/>
      <c r="H94" s="160"/>
      <c r="I94" s="163"/>
      <c r="J94" s="174">
        <f>BK94</f>
        <v>0</v>
      </c>
      <c r="K94" s="160"/>
      <c r="L94" s="165"/>
      <c r="M94" s="166"/>
      <c r="N94" s="167"/>
      <c r="O94" s="167"/>
      <c r="P94" s="168">
        <f>SUM(P95:P113)</f>
        <v>0</v>
      </c>
      <c r="Q94" s="167"/>
      <c r="R94" s="168">
        <f>SUM(R95:R113)</f>
        <v>0</v>
      </c>
      <c r="S94" s="167"/>
      <c r="T94" s="169">
        <f>SUM(T95:T113)</f>
        <v>0</v>
      </c>
      <c r="AR94" s="170" t="s">
        <v>80</v>
      </c>
      <c r="AT94" s="171" t="s">
        <v>71</v>
      </c>
      <c r="AU94" s="171" t="s">
        <v>80</v>
      </c>
      <c r="AY94" s="170" t="s">
        <v>142</v>
      </c>
      <c r="BK94" s="172">
        <f>SUM(BK95:BK113)</f>
        <v>0</v>
      </c>
    </row>
    <row r="95" spans="1:65" s="2" customFormat="1" ht="14.45" customHeight="1">
      <c r="A95" s="36"/>
      <c r="B95" s="37"/>
      <c r="C95" s="175" t="s">
        <v>80</v>
      </c>
      <c r="D95" s="175" t="s">
        <v>144</v>
      </c>
      <c r="E95" s="176" t="s">
        <v>171</v>
      </c>
      <c r="F95" s="177" t="s">
        <v>172</v>
      </c>
      <c r="G95" s="178" t="s">
        <v>147</v>
      </c>
      <c r="H95" s="179">
        <v>31.428</v>
      </c>
      <c r="I95" s="180"/>
      <c r="J95" s="181">
        <f>ROUND(I95*H95,2)</f>
        <v>0</v>
      </c>
      <c r="K95" s="177" t="s">
        <v>148</v>
      </c>
      <c r="L95" s="41"/>
      <c r="M95" s="182" t="s">
        <v>19</v>
      </c>
      <c r="N95" s="183" t="s">
        <v>43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149</v>
      </c>
      <c r="AT95" s="186" t="s">
        <v>144</v>
      </c>
      <c r="AU95" s="186" t="s">
        <v>82</v>
      </c>
      <c r="AY95" s="19" t="s">
        <v>142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80</v>
      </c>
      <c r="BK95" s="187">
        <f>ROUND(I95*H95,2)</f>
        <v>0</v>
      </c>
      <c r="BL95" s="19" t="s">
        <v>149</v>
      </c>
      <c r="BM95" s="186" t="s">
        <v>557</v>
      </c>
    </row>
    <row r="96" spans="1:47" s="2" customFormat="1" ht="19.5">
      <c r="A96" s="36"/>
      <c r="B96" s="37"/>
      <c r="C96" s="38"/>
      <c r="D96" s="188" t="s">
        <v>151</v>
      </c>
      <c r="E96" s="38"/>
      <c r="F96" s="189" t="s">
        <v>174</v>
      </c>
      <c r="G96" s="38"/>
      <c r="H96" s="38"/>
      <c r="I96" s="190"/>
      <c r="J96" s="38"/>
      <c r="K96" s="38"/>
      <c r="L96" s="41"/>
      <c r="M96" s="191"/>
      <c r="N96" s="192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151</v>
      </c>
      <c r="AU96" s="19" t="s">
        <v>82</v>
      </c>
    </row>
    <row r="97" spans="2:51" s="13" customFormat="1" ht="11.25">
      <c r="B97" s="193"/>
      <c r="C97" s="194"/>
      <c r="D97" s="188" t="s">
        <v>153</v>
      </c>
      <c r="E97" s="195" t="s">
        <v>19</v>
      </c>
      <c r="F97" s="196" t="s">
        <v>558</v>
      </c>
      <c r="G97" s="194"/>
      <c r="H97" s="195" t="s">
        <v>19</v>
      </c>
      <c r="I97" s="197"/>
      <c r="J97" s="194"/>
      <c r="K97" s="194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153</v>
      </c>
      <c r="AU97" s="202" t="s">
        <v>82</v>
      </c>
      <c r="AV97" s="13" t="s">
        <v>80</v>
      </c>
      <c r="AW97" s="13" t="s">
        <v>33</v>
      </c>
      <c r="AX97" s="13" t="s">
        <v>72</v>
      </c>
      <c r="AY97" s="202" t="s">
        <v>142</v>
      </c>
    </row>
    <row r="98" spans="2:51" s="13" customFormat="1" ht="11.25">
      <c r="B98" s="193"/>
      <c r="C98" s="194"/>
      <c r="D98" s="188" t="s">
        <v>153</v>
      </c>
      <c r="E98" s="195" t="s">
        <v>19</v>
      </c>
      <c r="F98" s="196" t="s">
        <v>559</v>
      </c>
      <c r="G98" s="194"/>
      <c r="H98" s="195" t="s">
        <v>19</v>
      </c>
      <c r="I98" s="197"/>
      <c r="J98" s="194"/>
      <c r="K98" s="194"/>
      <c r="L98" s="198"/>
      <c r="M98" s="199"/>
      <c r="N98" s="200"/>
      <c r="O98" s="200"/>
      <c r="P98" s="200"/>
      <c r="Q98" s="200"/>
      <c r="R98" s="200"/>
      <c r="S98" s="200"/>
      <c r="T98" s="201"/>
      <c r="AT98" s="202" t="s">
        <v>153</v>
      </c>
      <c r="AU98" s="202" t="s">
        <v>82</v>
      </c>
      <c r="AV98" s="13" t="s">
        <v>80</v>
      </c>
      <c r="AW98" s="13" t="s">
        <v>33</v>
      </c>
      <c r="AX98" s="13" t="s">
        <v>72</v>
      </c>
      <c r="AY98" s="202" t="s">
        <v>142</v>
      </c>
    </row>
    <row r="99" spans="2:51" s="14" customFormat="1" ht="11.25">
      <c r="B99" s="203"/>
      <c r="C99" s="204"/>
      <c r="D99" s="188" t="s">
        <v>153</v>
      </c>
      <c r="E99" s="205" t="s">
        <v>19</v>
      </c>
      <c r="F99" s="206" t="s">
        <v>560</v>
      </c>
      <c r="G99" s="204"/>
      <c r="H99" s="207">
        <v>13.8</v>
      </c>
      <c r="I99" s="208"/>
      <c r="J99" s="204"/>
      <c r="K99" s="204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153</v>
      </c>
      <c r="AU99" s="213" t="s">
        <v>82</v>
      </c>
      <c r="AV99" s="14" t="s">
        <v>82</v>
      </c>
      <c r="AW99" s="14" t="s">
        <v>33</v>
      </c>
      <c r="AX99" s="14" t="s">
        <v>72</v>
      </c>
      <c r="AY99" s="213" t="s">
        <v>142</v>
      </c>
    </row>
    <row r="100" spans="2:51" s="13" customFormat="1" ht="11.25">
      <c r="B100" s="193"/>
      <c r="C100" s="194"/>
      <c r="D100" s="188" t="s">
        <v>153</v>
      </c>
      <c r="E100" s="195" t="s">
        <v>19</v>
      </c>
      <c r="F100" s="196" t="s">
        <v>561</v>
      </c>
      <c r="G100" s="194"/>
      <c r="H100" s="195" t="s">
        <v>19</v>
      </c>
      <c r="I100" s="197"/>
      <c r="J100" s="194"/>
      <c r="K100" s="194"/>
      <c r="L100" s="198"/>
      <c r="M100" s="199"/>
      <c r="N100" s="200"/>
      <c r="O100" s="200"/>
      <c r="P100" s="200"/>
      <c r="Q100" s="200"/>
      <c r="R100" s="200"/>
      <c r="S100" s="200"/>
      <c r="T100" s="201"/>
      <c r="AT100" s="202" t="s">
        <v>153</v>
      </c>
      <c r="AU100" s="202" t="s">
        <v>82</v>
      </c>
      <c r="AV100" s="13" t="s">
        <v>80</v>
      </c>
      <c r="AW100" s="13" t="s">
        <v>33</v>
      </c>
      <c r="AX100" s="13" t="s">
        <v>72</v>
      </c>
      <c r="AY100" s="202" t="s">
        <v>142</v>
      </c>
    </row>
    <row r="101" spans="2:51" s="14" customFormat="1" ht="11.25">
      <c r="B101" s="203"/>
      <c r="C101" s="204"/>
      <c r="D101" s="188" t="s">
        <v>153</v>
      </c>
      <c r="E101" s="205" t="s">
        <v>19</v>
      </c>
      <c r="F101" s="206" t="s">
        <v>562</v>
      </c>
      <c r="G101" s="204"/>
      <c r="H101" s="207">
        <v>4.199</v>
      </c>
      <c r="I101" s="208"/>
      <c r="J101" s="204"/>
      <c r="K101" s="204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153</v>
      </c>
      <c r="AU101" s="213" t="s">
        <v>82</v>
      </c>
      <c r="AV101" s="14" t="s">
        <v>82</v>
      </c>
      <c r="AW101" s="14" t="s">
        <v>33</v>
      </c>
      <c r="AX101" s="14" t="s">
        <v>72</v>
      </c>
      <c r="AY101" s="213" t="s">
        <v>142</v>
      </c>
    </row>
    <row r="102" spans="2:51" s="13" customFormat="1" ht="11.25">
      <c r="B102" s="193"/>
      <c r="C102" s="194"/>
      <c r="D102" s="188" t="s">
        <v>153</v>
      </c>
      <c r="E102" s="195" t="s">
        <v>19</v>
      </c>
      <c r="F102" s="196" t="s">
        <v>563</v>
      </c>
      <c r="G102" s="194"/>
      <c r="H102" s="195" t="s">
        <v>19</v>
      </c>
      <c r="I102" s="197"/>
      <c r="J102" s="194"/>
      <c r="K102" s="194"/>
      <c r="L102" s="198"/>
      <c r="M102" s="199"/>
      <c r="N102" s="200"/>
      <c r="O102" s="200"/>
      <c r="P102" s="200"/>
      <c r="Q102" s="200"/>
      <c r="R102" s="200"/>
      <c r="S102" s="200"/>
      <c r="T102" s="201"/>
      <c r="AT102" s="202" t="s">
        <v>153</v>
      </c>
      <c r="AU102" s="202" t="s">
        <v>82</v>
      </c>
      <c r="AV102" s="13" t="s">
        <v>80</v>
      </c>
      <c r="AW102" s="13" t="s">
        <v>33</v>
      </c>
      <c r="AX102" s="13" t="s">
        <v>72</v>
      </c>
      <c r="AY102" s="202" t="s">
        <v>142</v>
      </c>
    </row>
    <row r="103" spans="2:51" s="14" customFormat="1" ht="11.25">
      <c r="B103" s="203"/>
      <c r="C103" s="204"/>
      <c r="D103" s="188" t="s">
        <v>153</v>
      </c>
      <c r="E103" s="205" t="s">
        <v>19</v>
      </c>
      <c r="F103" s="206" t="s">
        <v>564</v>
      </c>
      <c r="G103" s="204"/>
      <c r="H103" s="207">
        <v>6.229</v>
      </c>
      <c r="I103" s="208"/>
      <c r="J103" s="204"/>
      <c r="K103" s="204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153</v>
      </c>
      <c r="AU103" s="213" t="s">
        <v>82</v>
      </c>
      <c r="AV103" s="14" t="s">
        <v>82</v>
      </c>
      <c r="AW103" s="14" t="s">
        <v>33</v>
      </c>
      <c r="AX103" s="14" t="s">
        <v>72</v>
      </c>
      <c r="AY103" s="213" t="s">
        <v>142</v>
      </c>
    </row>
    <row r="104" spans="2:51" s="13" customFormat="1" ht="11.25">
      <c r="B104" s="193"/>
      <c r="C104" s="194"/>
      <c r="D104" s="188" t="s">
        <v>153</v>
      </c>
      <c r="E104" s="195" t="s">
        <v>19</v>
      </c>
      <c r="F104" s="196" t="s">
        <v>565</v>
      </c>
      <c r="G104" s="194"/>
      <c r="H104" s="195" t="s">
        <v>19</v>
      </c>
      <c r="I104" s="197"/>
      <c r="J104" s="194"/>
      <c r="K104" s="194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153</v>
      </c>
      <c r="AU104" s="202" t="s">
        <v>82</v>
      </c>
      <c r="AV104" s="13" t="s">
        <v>80</v>
      </c>
      <c r="AW104" s="13" t="s">
        <v>33</v>
      </c>
      <c r="AX104" s="13" t="s">
        <v>72</v>
      </c>
      <c r="AY104" s="202" t="s">
        <v>142</v>
      </c>
    </row>
    <row r="105" spans="2:51" s="14" customFormat="1" ht="11.25">
      <c r="B105" s="203"/>
      <c r="C105" s="204"/>
      <c r="D105" s="188" t="s">
        <v>153</v>
      </c>
      <c r="E105" s="205" t="s">
        <v>19</v>
      </c>
      <c r="F105" s="206" t="s">
        <v>566</v>
      </c>
      <c r="G105" s="204"/>
      <c r="H105" s="207">
        <v>7.2</v>
      </c>
      <c r="I105" s="208"/>
      <c r="J105" s="204"/>
      <c r="K105" s="204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153</v>
      </c>
      <c r="AU105" s="213" t="s">
        <v>82</v>
      </c>
      <c r="AV105" s="14" t="s">
        <v>82</v>
      </c>
      <c r="AW105" s="14" t="s">
        <v>33</v>
      </c>
      <c r="AX105" s="14" t="s">
        <v>72</v>
      </c>
      <c r="AY105" s="213" t="s">
        <v>142</v>
      </c>
    </row>
    <row r="106" spans="2:51" s="15" customFormat="1" ht="11.25">
      <c r="B106" s="214"/>
      <c r="C106" s="215"/>
      <c r="D106" s="188" t="s">
        <v>153</v>
      </c>
      <c r="E106" s="216" t="s">
        <v>19</v>
      </c>
      <c r="F106" s="217" t="s">
        <v>161</v>
      </c>
      <c r="G106" s="215"/>
      <c r="H106" s="218">
        <v>31.428</v>
      </c>
      <c r="I106" s="219"/>
      <c r="J106" s="215"/>
      <c r="K106" s="215"/>
      <c r="L106" s="220"/>
      <c r="M106" s="221"/>
      <c r="N106" s="222"/>
      <c r="O106" s="222"/>
      <c r="P106" s="222"/>
      <c r="Q106" s="222"/>
      <c r="R106" s="222"/>
      <c r="S106" s="222"/>
      <c r="T106" s="223"/>
      <c r="AT106" s="224" t="s">
        <v>153</v>
      </c>
      <c r="AU106" s="224" t="s">
        <v>82</v>
      </c>
      <c r="AV106" s="15" t="s">
        <v>149</v>
      </c>
      <c r="AW106" s="15" t="s">
        <v>33</v>
      </c>
      <c r="AX106" s="15" t="s">
        <v>80</v>
      </c>
      <c r="AY106" s="224" t="s">
        <v>142</v>
      </c>
    </row>
    <row r="107" spans="1:65" s="2" customFormat="1" ht="14.45" customHeight="1">
      <c r="A107" s="36"/>
      <c r="B107" s="37"/>
      <c r="C107" s="175" t="s">
        <v>82</v>
      </c>
      <c r="D107" s="175" t="s">
        <v>144</v>
      </c>
      <c r="E107" s="176" t="s">
        <v>182</v>
      </c>
      <c r="F107" s="177" t="s">
        <v>183</v>
      </c>
      <c r="G107" s="178" t="s">
        <v>147</v>
      </c>
      <c r="H107" s="179">
        <v>33.245</v>
      </c>
      <c r="I107" s="180"/>
      <c r="J107" s="181">
        <f>ROUND(I107*H107,2)</f>
        <v>0</v>
      </c>
      <c r="K107" s="177" t="s">
        <v>148</v>
      </c>
      <c r="L107" s="41"/>
      <c r="M107" s="182" t="s">
        <v>19</v>
      </c>
      <c r="N107" s="183" t="s">
        <v>43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149</v>
      </c>
      <c r="AT107" s="186" t="s">
        <v>144</v>
      </c>
      <c r="AU107" s="186" t="s">
        <v>82</v>
      </c>
      <c r="AY107" s="19" t="s">
        <v>142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80</v>
      </c>
      <c r="BK107" s="187">
        <f>ROUND(I107*H107,2)</f>
        <v>0</v>
      </c>
      <c r="BL107" s="19" t="s">
        <v>149</v>
      </c>
      <c r="BM107" s="186" t="s">
        <v>184</v>
      </c>
    </row>
    <row r="108" spans="1:47" s="2" customFormat="1" ht="19.5">
      <c r="A108" s="36"/>
      <c r="B108" s="37"/>
      <c r="C108" s="38"/>
      <c r="D108" s="188" t="s">
        <v>151</v>
      </c>
      <c r="E108" s="38"/>
      <c r="F108" s="189" t="s">
        <v>185</v>
      </c>
      <c r="G108" s="38"/>
      <c r="H108" s="38"/>
      <c r="I108" s="190"/>
      <c r="J108" s="38"/>
      <c r="K108" s="38"/>
      <c r="L108" s="41"/>
      <c r="M108" s="191"/>
      <c r="N108" s="19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151</v>
      </c>
      <c r="AU108" s="19" t="s">
        <v>82</v>
      </c>
    </row>
    <row r="109" spans="2:51" s="13" customFormat="1" ht="11.25">
      <c r="B109" s="193"/>
      <c r="C109" s="194"/>
      <c r="D109" s="188" t="s">
        <v>153</v>
      </c>
      <c r="E109" s="195" t="s">
        <v>19</v>
      </c>
      <c r="F109" s="196" t="s">
        <v>567</v>
      </c>
      <c r="G109" s="194"/>
      <c r="H109" s="195" t="s">
        <v>19</v>
      </c>
      <c r="I109" s="197"/>
      <c r="J109" s="194"/>
      <c r="K109" s="194"/>
      <c r="L109" s="198"/>
      <c r="M109" s="199"/>
      <c r="N109" s="200"/>
      <c r="O109" s="200"/>
      <c r="P109" s="200"/>
      <c r="Q109" s="200"/>
      <c r="R109" s="200"/>
      <c r="S109" s="200"/>
      <c r="T109" s="201"/>
      <c r="AT109" s="202" t="s">
        <v>153</v>
      </c>
      <c r="AU109" s="202" t="s">
        <v>82</v>
      </c>
      <c r="AV109" s="13" t="s">
        <v>80</v>
      </c>
      <c r="AW109" s="13" t="s">
        <v>33</v>
      </c>
      <c r="AX109" s="13" t="s">
        <v>72</v>
      </c>
      <c r="AY109" s="202" t="s">
        <v>142</v>
      </c>
    </row>
    <row r="110" spans="2:51" s="13" customFormat="1" ht="11.25">
      <c r="B110" s="193"/>
      <c r="C110" s="194"/>
      <c r="D110" s="188" t="s">
        <v>153</v>
      </c>
      <c r="E110" s="195" t="s">
        <v>19</v>
      </c>
      <c r="F110" s="196" t="s">
        <v>194</v>
      </c>
      <c r="G110" s="194"/>
      <c r="H110" s="195" t="s">
        <v>19</v>
      </c>
      <c r="I110" s="197"/>
      <c r="J110" s="194"/>
      <c r="K110" s="194"/>
      <c r="L110" s="198"/>
      <c r="M110" s="199"/>
      <c r="N110" s="200"/>
      <c r="O110" s="200"/>
      <c r="P110" s="200"/>
      <c r="Q110" s="200"/>
      <c r="R110" s="200"/>
      <c r="S110" s="200"/>
      <c r="T110" s="201"/>
      <c r="AT110" s="202" t="s">
        <v>153</v>
      </c>
      <c r="AU110" s="202" t="s">
        <v>82</v>
      </c>
      <c r="AV110" s="13" t="s">
        <v>80</v>
      </c>
      <c r="AW110" s="13" t="s">
        <v>33</v>
      </c>
      <c r="AX110" s="13" t="s">
        <v>72</v>
      </c>
      <c r="AY110" s="202" t="s">
        <v>142</v>
      </c>
    </row>
    <row r="111" spans="2:51" s="14" customFormat="1" ht="11.25">
      <c r="B111" s="203"/>
      <c r="C111" s="204"/>
      <c r="D111" s="188" t="s">
        <v>153</v>
      </c>
      <c r="E111" s="205" t="s">
        <v>19</v>
      </c>
      <c r="F111" s="206" t="s">
        <v>568</v>
      </c>
      <c r="G111" s="204"/>
      <c r="H111" s="207">
        <v>26.907</v>
      </c>
      <c r="I111" s="208"/>
      <c r="J111" s="204"/>
      <c r="K111" s="204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153</v>
      </c>
      <c r="AU111" s="213" t="s">
        <v>82</v>
      </c>
      <c r="AV111" s="14" t="s">
        <v>82</v>
      </c>
      <c r="AW111" s="14" t="s">
        <v>33</v>
      </c>
      <c r="AX111" s="14" t="s">
        <v>72</v>
      </c>
      <c r="AY111" s="213" t="s">
        <v>142</v>
      </c>
    </row>
    <row r="112" spans="2:51" s="14" customFormat="1" ht="11.25">
      <c r="B112" s="203"/>
      <c r="C112" s="204"/>
      <c r="D112" s="188" t="s">
        <v>153</v>
      </c>
      <c r="E112" s="205" t="s">
        <v>19</v>
      </c>
      <c r="F112" s="206" t="s">
        <v>569</v>
      </c>
      <c r="G112" s="204"/>
      <c r="H112" s="207">
        <v>6.338</v>
      </c>
      <c r="I112" s="208"/>
      <c r="J112" s="204"/>
      <c r="K112" s="204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153</v>
      </c>
      <c r="AU112" s="213" t="s">
        <v>82</v>
      </c>
      <c r="AV112" s="14" t="s">
        <v>82</v>
      </c>
      <c r="AW112" s="14" t="s">
        <v>33</v>
      </c>
      <c r="AX112" s="14" t="s">
        <v>72</v>
      </c>
      <c r="AY112" s="213" t="s">
        <v>142</v>
      </c>
    </row>
    <row r="113" spans="2:51" s="15" customFormat="1" ht="11.25">
      <c r="B113" s="214"/>
      <c r="C113" s="215"/>
      <c r="D113" s="188" t="s">
        <v>153</v>
      </c>
      <c r="E113" s="216" t="s">
        <v>19</v>
      </c>
      <c r="F113" s="217" t="s">
        <v>161</v>
      </c>
      <c r="G113" s="215"/>
      <c r="H113" s="218">
        <v>33.245</v>
      </c>
      <c r="I113" s="219"/>
      <c r="J113" s="215"/>
      <c r="K113" s="215"/>
      <c r="L113" s="220"/>
      <c r="M113" s="221"/>
      <c r="N113" s="222"/>
      <c r="O113" s="222"/>
      <c r="P113" s="222"/>
      <c r="Q113" s="222"/>
      <c r="R113" s="222"/>
      <c r="S113" s="222"/>
      <c r="T113" s="223"/>
      <c r="AT113" s="224" t="s">
        <v>153</v>
      </c>
      <c r="AU113" s="224" t="s">
        <v>82</v>
      </c>
      <c r="AV113" s="15" t="s">
        <v>149</v>
      </c>
      <c r="AW113" s="15" t="s">
        <v>33</v>
      </c>
      <c r="AX113" s="15" t="s">
        <v>80</v>
      </c>
      <c r="AY113" s="224" t="s">
        <v>142</v>
      </c>
    </row>
    <row r="114" spans="2:63" s="12" customFormat="1" ht="22.9" customHeight="1">
      <c r="B114" s="159"/>
      <c r="C114" s="160"/>
      <c r="D114" s="161" t="s">
        <v>71</v>
      </c>
      <c r="E114" s="173" t="s">
        <v>199</v>
      </c>
      <c r="F114" s="173" t="s">
        <v>200</v>
      </c>
      <c r="G114" s="160"/>
      <c r="H114" s="160"/>
      <c r="I114" s="163"/>
      <c r="J114" s="174">
        <f>BK114</f>
        <v>0</v>
      </c>
      <c r="K114" s="160"/>
      <c r="L114" s="165"/>
      <c r="M114" s="166"/>
      <c r="N114" s="167"/>
      <c r="O114" s="167"/>
      <c r="P114" s="168">
        <f>SUM(P115:P157)</f>
        <v>0</v>
      </c>
      <c r="Q114" s="167"/>
      <c r="R114" s="168">
        <f>SUM(R115:R157)</f>
        <v>0</v>
      </c>
      <c r="S114" s="167"/>
      <c r="T114" s="169">
        <f>SUM(T115:T157)</f>
        <v>243.566855</v>
      </c>
      <c r="AR114" s="170" t="s">
        <v>80</v>
      </c>
      <c r="AT114" s="171" t="s">
        <v>71</v>
      </c>
      <c r="AU114" s="171" t="s">
        <v>80</v>
      </c>
      <c r="AY114" s="170" t="s">
        <v>142</v>
      </c>
      <c r="BK114" s="172">
        <f>SUM(BK115:BK157)</f>
        <v>0</v>
      </c>
    </row>
    <row r="115" spans="1:65" s="2" customFormat="1" ht="14.45" customHeight="1">
      <c r="A115" s="36"/>
      <c r="B115" s="37"/>
      <c r="C115" s="175" t="s">
        <v>170</v>
      </c>
      <c r="D115" s="175" t="s">
        <v>144</v>
      </c>
      <c r="E115" s="176" t="s">
        <v>570</v>
      </c>
      <c r="F115" s="177" t="s">
        <v>571</v>
      </c>
      <c r="G115" s="178" t="s">
        <v>204</v>
      </c>
      <c r="H115" s="179">
        <v>8.58</v>
      </c>
      <c r="I115" s="180"/>
      <c r="J115" s="181">
        <f>ROUND(I115*H115,2)</f>
        <v>0</v>
      </c>
      <c r="K115" s="177" t="s">
        <v>148</v>
      </c>
      <c r="L115" s="41"/>
      <c r="M115" s="182" t="s">
        <v>19</v>
      </c>
      <c r="N115" s="183" t="s">
        <v>43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0.038</v>
      </c>
      <c r="T115" s="185">
        <f>S115*H115</f>
        <v>0.32604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149</v>
      </c>
      <c r="AT115" s="186" t="s">
        <v>144</v>
      </c>
      <c r="AU115" s="186" t="s">
        <v>82</v>
      </c>
      <c r="AY115" s="19" t="s">
        <v>142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80</v>
      </c>
      <c r="BK115" s="187">
        <f>ROUND(I115*H115,2)</f>
        <v>0</v>
      </c>
      <c r="BL115" s="19" t="s">
        <v>149</v>
      </c>
      <c r="BM115" s="186" t="s">
        <v>572</v>
      </c>
    </row>
    <row r="116" spans="1:47" s="2" customFormat="1" ht="19.5">
      <c r="A116" s="36"/>
      <c r="B116" s="37"/>
      <c r="C116" s="38"/>
      <c r="D116" s="188" t="s">
        <v>151</v>
      </c>
      <c r="E116" s="38"/>
      <c r="F116" s="189" t="s">
        <v>573</v>
      </c>
      <c r="G116" s="38"/>
      <c r="H116" s="38"/>
      <c r="I116" s="190"/>
      <c r="J116" s="38"/>
      <c r="K116" s="38"/>
      <c r="L116" s="41"/>
      <c r="M116" s="191"/>
      <c r="N116" s="19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151</v>
      </c>
      <c r="AU116" s="19" t="s">
        <v>82</v>
      </c>
    </row>
    <row r="117" spans="2:51" s="14" customFormat="1" ht="11.25">
      <c r="B117" s="203"/>
      <c r="C117" s="204"/>
      <c r="D117" s="188" t="s">
        <v>153</v>
      </c>
      <c r="E117" s="205" t="s">
        <v>19</v>
      </c>
      <c r="F117" s="206" t="s">
        <v>574</v>
      </c>
      <c r="G117" s="204"/>
      <c r="H117" s="207">
        <v>8.58</v>
      </c>
      <c r="I117" s="208"/>
      <c r="J117" s="204"/>
      <c r="K117" s="204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153</v>
      </c>
      <c r="AU117" s="213" t="s">
        <v>82</v>
      </c>
      <c r="AV117" s="14" t="s">
        <v>82</v>
      </c>
      <c r="AW117" s="14" t="s">
        <v>33</v>
      </c>
      <c r="AX117" s="14" t="s">
        <v>80</v>
      </c>
      <c r="AY117" s="213" t="s">
        <v>142</v>
      </c>
    </row>
    <row r="118" spans="1:65" s="2" customFormat="1" ht="14.45" customHeight="1">
      <c r="A118" s="36"/>
      <c r="B118" s="37"/>
      <c r="C118" s="175" t="s">
        <v>149</v>
      </c>
      <c r="D118" s="175" t="s">
        <v>144</v>
      </c>
      <c r="E118" s="176" t="s">
        <v>239</v>
      </c>
      <c r="F118" s="177" t="s">
        <v>240</v>
      </c>
      <c r="G118" s="178" t="s">
        <v>204</v>
      </c>
      <c r="H118" s="179">
        <v>10.8</v>
      </c>
      <c r="I118" s="180"/>
      <c r="J118" s="181">
        <f>ROUND(I118*H118,2)</f>
        <v>0</v>
      </c>
      <c r="K118" s="177" t="s">
        <v>148</v>
      </c>
      <c r="L118" s="41"/>
      <c r="M118" s="182" t="s">
        <v>19</v>
      </c>
      <c r="N118" s="183" t="s">
        <v>43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0.076</v>
      </c>
      <c r="T118" s="185">
        <f>S118*H118</f>
        <v>0.8208000000000001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149</v>
      </c>
      <c r="AT118" s="186" t="s">
        <v>144</v>
      </c>
      <c r="AU118" s="186" t="s">
        <v>82</v>
      </c>
      <c r="AY118" s="19" t="s">
        <v>142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80</v>
      </c>
      <c r="BK118" s="187">
        <f>ROUND(I118*H118,2)</f>
        <v>0</v>
      </c>
      <c r="BL118" s="19" t="s">
        <v>149</v>
      </c>
      <c r="BM118" s="186" t="s">
        <v>241</v>
      </c>
    </row>
    <row r="119" spans="1:47" s="2" customFormat="1" ht="11.25">
      <c r="A119" s="36"/>
      <c r="B119" s="37"/>
      <c r="C119" s="38"/>
      <c r="D119" s="188" t="s">
        <v>151</v>
      </c>
      <c r="E119" s="38"/>
      <c r="F119" s="189" t="s">
        <v>242</v>
      </c>
      <c r="G119" s="38"/>
      <c r="H119" s="38"/>
      <c r="I119" s="190"/>
      <c r="J119" s="38"/>
      <c r="K119" s="38"/>
      <c r="L119" s="41"/>
      <c r="M119" s="191"/>
      <c r="N119" s="19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151</v>
      </c>
      <c r="AU119" s="19" t="s">
        <v>82</v>
      </c>
    </row>
    <row r="120" spans="2:51" s="14" customFormat="1" ht="11.25">
      <c r="B120" s="203"/>
      <c r="C120" s="204"/>
      <c r="D120" s="188" t="s">
        <v>153</v>
      </c>
      <c r="E120" s="205" t="s">
        <v>19</v>
      </c>
      <c r="F120" s="206" t="s">
        <v>575</v>
      </c>
      <c r="G120" s="204"/>
      <c r="H120" s="207">
        <v>1.2</v>
      </c>
      <c r="I120" s="208"/>
      <c r="J120" s="204"/>
      <c r="K120" s="204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153</v>
      </c>
      <c r="AU120" s="213" t="s">
        <v>82</v>
      </c>
      <c r="AV120" s="14" t="s">
        <v>82</v>
      </c>
      <c r="AW120" s="14" t="s">
        <v>33</v>
      </c>
      <c r="AX120" s="14" t="s">
        <v>72</v>
      </c>
      <c r="AY120" s="213" t="s">
        <v>142</v>
      </c>
    </row>
    <row r="121" spans="2:51" s="14" customFormat="1" ht="11.25">
      <c r="B121" s="203"/>
      <c r="C121" s="204"/>
      <c r="D121" s="188" t="s">
        <v>153</v>
      </c>
      <c r="E121" s="205" t="s">
        <v>19</v>
      </c>
      <c r="F121" s="206" t="s">
        <v>576</v>
      </c>
      <c r="G121" s="204"/>
      <c r="H121" s="207">
        <v>9.6</v>
      </c>
      <c r="I121" s="208"/>
      <c r="J121" s="204"/>
      <c r="K121" s="204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153</v>
      </c>
      <c r="AU121" s="213" t="s">
        <v>82</v>
      </c>
      <c r="AV121" s="14" t="s">
        <v>82</v>
      </c>
      <c r="AW121" s="14" t="s">
        <v>33</v>
      </c>
      <c r="AX121" s="14" t="s">
        <v>72</v>
      </c>
      <c r="AY121" s="213" t="s">
        <v>142</v>
      </c>
    </row>
    <row r="122" spans="2:51" s="15" customFormat="1" ht="11.25">
      <c r="B122" s="214"/>
      <c r="C122" s="215"/>
      <c r="D122" s="188" t="s">
        <v>153</v>
      </c>
      <c r="E122" s="216" t="s">
        <v>19</v>
      </c>
      <c r="F122" s="217" t="s">
        <v>161</v>
      </c>
      <c r="G122" s="215"/>
      <c r="H122" s="218">
        <v>10.799999999999999</v>
      </c>
      <c r="I122" s="219"/>
      <c r="J122" s="215"/>
      <c r="K122" s="215"/>
      <c r="L122" s="220"/>
      <c r="M122" s="221"/>
      <c r="N122" s="222"/>
      <c r="O122" s="222"/>
      <c r="P122" s="222"/>
      <c r="Q122" s="222"/>
      <c r="R122" s="222"/>
      <c r="S122" s="222"/>
      <c r="T122" s="223"/>
      <c r="AT122" s="224" t="s">
        <v>153</v>
      </c>
      <c r="AU122" s="224" t="s">
        <v>82</v>
      </c>
      <c r="AV122" s="15" t="s">
        <v>149</v>
      </c>
      <c r="AW122" s="15" t="s">
        <v>33</v>
      </c>
      <c r="AX122" s="15" t="s">
        <v>80</v>
      </c>
      <c r="AY122" s="224" t="s">
        <v>142</v>
      </c>
    </row>
    <row r="123" spans="1:65" s="2" customFormat="1" ht="14.45" customHeight="1">
      <c r="A123" s="36"/>
      <c r="B123" s="37"/>
      <c r="C123" s="175" t="s">
        <v>201</v>
      </c>
      <c r="D123" s="175" t="s">
        <v>144</v>
      </c>
      <c r="E123" s="176" t="s">
        <v>276</v>
      </c>
      <c r="F123" s="177" t="s">
        <v>277</v>
      </c>
      <c r="G123" s="178" t="s">
        <v>147</v>
      </c>
      <c r="H123" s="179">
        <v>51.497</v>
      </c>
      <c r="I123" s="180"/>
      <c r="J123" s="181">
        <f>ROUND(I123*H123,2)</f>
        <v>0</v>
      </c>
      <c r="K123" s="177" t="s">
        <v>148</v>
      </c>
      <c r="L123" s="41"/>
      <c r="M123" s="182" t="s">
        <v>19</v>
      </c>
      <c r="N123" s="183" t="s">
        <v>43</v>
      </c>
      <c r="O123" s="66"/>
      <c r="P123" s="184">
        <f>O123*H123</f>
        <v>0</v>
      </c>
      <c r="Q123" s="184">
        <v>0</v>
      </c>
      <c r="R123" s="184">
        <f>Q123*H123</f>
        <v>0</v>
      </c>
      <c r="S123" s="184">
        <v>1.805</v>
      </c>
      <c r="T123" s="185">
        <f>S123*H123</f>
        <v>92.952085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149</v>
      </c>
      <c r="AT123" s="186" t="s">
        <v>144</v>
      </c>
      <c r="AU123" s="186" t="s">
        <v>82</v>
      </c>
      <c r="AY123" s="19" t="s">
        <v>142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80</v>
      </c>
      <c r="BK123" s="187">
        <f>ROUND(I123*H123,2)</f>
        <v>0</v>
      </c>
      <c r="BL123" s="19" t="s">
        <v>149</v>
      </c>
      <c r="BM123" s="186" t="s">
        <v>278</v>
      </c>
    </row>
    <row r="124" spans="1:47" s="2" customFormat="1" ht="19.5">
      <c r="A124" s="36"/>
      <c r="B124" s="37"/>
      <c r="C124" s="38"/>
      <c r="D124" s="188" t="s">
        <v>151</v>
      </c>
      <c r="E124" s="38"/>
      <c r="F124" s="189" t="s">
        <v>279</v>
      </c>
      <c r="G124" s="38"/>
      <c r="H124" s="38"/>
      <c r="I124" s="190"/>
      <c r="J124" s="38"/>
      <c r="K124" s="38"/>
      <c r="L124" s="41"/>
      <c r="M124" s="191"/>
      <c r="N124" s="19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151</v>
      </c>
      <c r="AU124" s="19" t="s">
        <v>82</v>
      </c>
    </row>
    <row r="125" spans="2:51" s="14" customFormat="1" ht="11.25">
      <c r="B125" s="203"/>
      <c r="C125" s="204"/>
      <c r="D125" s="188" t="s">
        <v>153</v>
      </c>
      <c r="E125" s="205" t="s">
        <v>19</v>
      </c>
      <c r="F125" s="206" t="s">
        <v>577</v>
      </c>
      <c r="G125" s="204"/>
      <c r="H125" s="207">
        <v>35.192</v>
      </c>
      <c r="I125" s="208"/>
      <c r="J125" s="204"/>
      <c r="K125" s="204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153</v>
      </c>
      <c r="AU125" s="213" t="s">
        <v>82</v>
      </c>
      <c r="AV125" s="14" t="s">
        <v>82</v>
      </c>
      <c r="AW125" s="14" t="s">
        <v>33</v>
      </c>
      <c r="AX125" s="14" t="s">
        <v>72</v>
      </c>
      <c r="AY125" s="213" t="s">
        <v>142</v>
      </c>
    </row>
    <row r="126" spans="2:51" s="14" customFormat="1" ht="11.25">
      <c r="B126" s="203"/>
      <c r="C126" s="204"/>
      <c r="D126" s="188" t="s">
        <v>153</v>
      </c>
      <c r="E126" s="205" t="s">
        <v>19</v>
      </c>
      <c r="F126" s="206" t="s">
        <v>578</v>
      </c>
      <c r="G126" s="204"/>
      <c r="H126" s="207">
        <v>4.926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153</v>
      </c>
      <c r="AU126" s="213" t="s">
        <v>82</v>
      </c>
      <c r="AV126" s="14" t="s">
        <v>82</v>
      </c>
      <c r="AW126" s="14" t="s">
        <v>33</v>
      </c>
      <c r="AX126" s="14" t="s">
        <v>72</v>
      </c>
      <c r="AY126" s="213" t="s">
        <v>142</v>
      </c>
    </row>
    <row r="127" spans="2:51" s="14" customFormat="1" ht="11.25">
      <c r="B127" s="203"/>
      <c r="C127" s="204"/>
      <c r="D127" s="188" t="s">
        <v>153</v>
      </c>
      <c r="E127" s="205" t="s">
        <v>19</v>
      </c>
      <c r="F127" s="206" t="s">
        <v>579</v>
      </c>
      <c r="G127" s="204"/>
      <c r="H127" s="207">
        <v>4.49</v>
      </c>
      <c r="I127" s="208"/>
      <c r="J127" s="204"/>
      <c r="K127" s="204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153</v>
      </c>
      <c r="AU127" s="213" t="s">
        <v>82</v>
      </c>
      <c r="AV127" s="14" t="s">
        <v>82</v>
      </c>
      <c r="AW127" s="14" t="s">
        <v>33</v>
      </c>
      <c r="AX127" s="14" t="s">
        <v>72</v>
      </c>
      <c r="AY127" s="213" t="s">
        <v>142</v>
      </c>
    </row>
    <row r="128" spans="2:51" s="14" customFormat="1" ht="11.25">
      <c r="B128" s="203"/>
      <c r="C128" s="204"/>
      <c r="D128" s="188" t="s">
        <v>153</v>
      </c>
      <c r="E128" s="205" t="s">
        <v>19</v>
      </c>
      <c r="F128" s="206" t="s">
        <v>580</v>
      </c>
      <c r="G128" s="204"/>
      <c r="H128" s="207">
        <v>2.794</v>
      </c>
      <c r="I128" s="208"/>
      <c r="J128" s="204"/>
      <c r="K128" s="204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153</v>
      </c>
      <c r="AU128" s="213" t="s">
        <v>82</v>
      </c>
      <c r="AV128" s="14" t="s">
        <v>82</v>
      </c>
      <c r="AW128" s="14" t="s">
        <v>33</v>
      </c>
      <c r="AX128" s="14" t="s">
        <v>72</v>
      </c>
      <c r="AY128" s="213" t="s">
        <v>142</v>
      </c>
    </row>
    <row r="129" spans="2:51" s="14" customFormat="1" ht="11.25">
      <c r="B129" s="203"/>
      <c r="C129" s="204"/>
      <c r="D129" s="188" t="s">
        <v>153</v>
      </c>
      <c r="E129" s="205" t="s">
        <v>19</v>
      </c>
      <c r="F129" s="206" t="s">
        <v>581</v>
      </c>
      <c r="G129" s="204"/>
      <c r="H129" s="207">
        <v>2.07</v>
      </c>
      <c r="I129" s="208"/>
      <c r="J129" s="204"/>
      <c r="K129" s="204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153</v>
      </c>
      <c r="AU129" s="213" t="s">
        <v>82</v>
      </c>
      <c r="AV129" s="14" t="s">
        <v>82</v>
      </c>
      <c r="AW129" s="14" t="s">
        <v>33</v>
      </c>
      <c r="AX129" s="14" t="s">
        <v>72</v>
      </c>
      <c r="AY129" s="213" t="s">
        <v>142</v>
      </c>
    </row>
    <row r="130" spans="2:51" s="13" customFormat="1" ht="11.25">
      <c r="B130" s="193"/>
      <c r="C130" s="194"/>
      <c r="D130" s="188" t="s">
        <v>153</v>
      </c>
      <c r="E130" s="195" t="s">
        <v>19</v>
      </c>
      <c r="F130" s="196" t="s">
        <v>582</v>
      </c>
      <c r="G130" s="194"/>
      <c r="H130" s="195" t="s">
        <v>19</v>
      </c>
      <c r="I130" s="197"/>
      <c r="J130" s="194"/>
      <c r="K130" s="194"/>
      <c r="L130" s="198"/>
      <c r="M130" s="199"/>
      <c r="N130" s="200"/>
      <c r="O130" s="200"/>
      <c r="P130" s="200"/>
      <c r="Q130" s="200"/>
      <c r="R130" s="200"/>
      <c r="S130" s="200"/>
      <c r="T130" s="201"/>
      <c r="AT130" s="202" t="s">
        <v>153</v>
      </c>
      <c r="AU130" s="202" t="s">
        <v>82</v>
      </c>
      <c r="AV130" s="13" t="s">
        <v>80</v>
      </c>
      <c r="AW130" s="13" t="s">
        <v>33</v>
      </c>
      <c r="AX130" s="13" t="s">
        <v>72</v>
      </c>
      <c r="AY130" s="202" t="s">
        <v>142</v>
      </c>
    </row>
    <row r="131" spans="2:51" s="14" customFormat="1" ht="11.25">
      <c r="B131" s="203"/>
      <c r="C131" s="204"/>
      <c r="D131" s="188" t="s">
        <v>153</v>
      </c>
      <c r="E131" s="205" t="s">
        <v>19</v>
      </c>
      <c r="F131" s="206" t="s">
        <v>583</v>
      </c>
      <c r="G131" s="204"/>
      <c r="H131" s="207">
        <v>2.025</v>
      </c>
      <c r="I131" s="208"/>
      <c r="J131" s="204"/>
      <c r="K131" s="204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153</v>
      </c>
      <c r="AU131" s="213" t="s">
        <v>82</v>
      </c>
      <c r="AV131" s="14" t="s">
        <v>82</v>
      </c>
      <c r="AW131" s="14" t="s">
        <v>33</v>
      </c>
      <c r="AX131" s="14" t="s">
        <v>72</v>
      </c>
      <c r="AY131" s="213" t="s">
        <v>142</v>
      </c>
    </row>
    <row r="132" spans="2:51" s="15" customFormat="1" ht="11.25">
      <c r="B132" s="214"/>
      <c r="C132" s="215"/>
      <c r="D132" s="188" t="s">
        <v>153</v>
      </c>
      <c r="E132" s="216" t="s">
        <v>19</v>
      </c>
      <c r="F132" s="217" t="s">
        <v>161</v>
      </c>
      <c r="G132" s="215"/>
      <c r="H132" s="218">
        <v>51.497</v>
      </c>
      <c r="I132" s="219"/>
      <c r="J132" s="215"/>
      <c r="K132" s="215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153</v>
      </c>
      <c r="AU132" s="224" t="s">
        <v>82</v>
      </c>
      <c r="AV132" s="15" t="s">
        <v>149</v>
      </c>
      <c r="AW132" s="15" t="s">
        <v>33</v>
      </c>
      <c r="AX132" s="15" t="s">
        <v>80</v>
      </c>
      <c r="AY132" s="224" t="s">
        <v>142</v>
      </c>
    </row>
    <row r="133" spans="1:65" s="2" customFormat="1" ht="14.45" customHeight="1">
      <c r="A133" s="36"/>
      <c r="B133" s="37"/>
      <c r="C133" s="175" t="s">
        <v>209</v>
      </c>
      <c r="D133" s="175" t="s">
        <v>144</v>
      </c>
      <c r="E133" s="176" t="s">
        <v>291</v>
      </c>
      <c r="F133" s="177" t="s">
        <v>292</v>
      </c>
      <c r="G133" s="178" t="s">
        <v>147</v>
      </c>
      <c r="H133" s="179">
        <v>56.393</v>
      </c>
      <c r="I133" s="180"/>
      <c r="J133" s="181">
        <f>ROUND(I133*H133,2)</f>
        <v>0</v>
      </c>
      <c r="K133" s="177" t="s">
        <v>148</v>
      </c>
      <c r="L133" s="41"/>
      <c r="M133" s="182" t="s">
        <v>19</v>
      </c>
      <c r="N133" s="183" t="s">
        <v>43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2.41</v>
      </c>
      <c r="T133" s="185">
        <f>S133*H133</f>
        <v>135.90713000000002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149</v>
      </c>
      <c r="AT133" s="186" t="s">
        <v>144</v>
      </c>
      <c r="AU133" s="186" t="s">
        <v>82</v>
      </c>
      <c r="AY133" s="19" t="s">
        <v>142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80</v>
      </c>
      <c r="BK133" s="187">
        <f>ROUND(I133*H133,2)</f>
        <v>0</v>
      </c>
      <c r="BL133" s="19" t="s">
        <v>149</v>
      </c>
      <c r="BM133" s="186" t="s">
        <v>293</v>
      </c>
    </row>
    <row r="134" spans="1:47" s="2" customFormat="1" ht="11.25">
      <c r="A134" s="36"/>
      <c r="B134" s="37"/>
      <c r="C134" s="38"/>
      <c r="D134" s="188" t="s">
        <v>151</v>
      </c>
      <c r="E134" s="38"/>
      <c r="F134" s="189" t="s">
        <v>294</v>
      </c>
      <c r="G134" s="38"/>
      <c r="H134" s="38"/>
      <c r="I134" s="190"/>
      <c r="J134" s="38"/>
      <c r="K134" s="38"/>
      <c r="L134" s="41"/>
      <c r="M134" s="191"/>
      <c r="N134" s="19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151</v>
      </c>
      <c r="AU134" s="19" t="s">
        <v>82</v>
      </c>
    </row>
    <row r="135" spans="2:51" s="13" customFormat="1" ht="11.25">
      <c r="B135" s="193"/>
      <c r="C135" s="194"/>
      <c r="D135" s="188" t="s">
        <v>153</v>
      </c>
      <c r="E135" s="195" t="s">
        <v>19</v>
      </c>
      <c r="F135" s="196" t="s">
        <v>584</v>
      </c>
      <c r="G135" s="194"/>
      <c r="H135" s="195" t="s">
        <v>19</v>
      </c>
      <c r="I135" s="197"/>
      <c r="J135" s="194"/>
      <c r="K135" s="194"/>
      <c r="L135" s="198"/>
      <c r="M135" s="199"/>
      <c r="N135" s="200"/>
      <c r="O135" s="200"/>
      <c r="P135" s="200"/>
      <c r="Q135" s="200"/>
      <c r="R135" s="200"/>
      <c r="S135" s="200"/>
      <c r="T135" s="201"/>
      <c r="AT135" s="202" t="s">
        <v>153</v>
      </c>
      <c r="AU135" s="202" t="s">
        <v>82</v>
      </c>
      <c r="AV135" s="13" t="s">
        <v>80</v>
      </c>
      <c r="AW135" s="13" t="s">
        <v>33</v>
      </c>
      <c r="AX135" s="13" t="s">
        <v>72</v>
      </c>
      <c r="AY135" s="202" t="s">
        <v>142</v>
      </c>
    </row>
    <row r="136" spans="2:51" s="14" customFormat="1" ht="11.25">
      <c r="B136" s="203"/>
      <c r="C136" s="204"/>
      <c r="D136" s="188" t="s">
        <v>153</v>
      </c>
      <c r="E136" s="205" t="s">
        <v>19</v>
      </c>
      <c r="F136" s="206" t="s">
        <v>585</v>
      </c>
      <c r="G136" s="204"/>
      <c r="H136" s="207">
        <v>5.52</v>
      </c>
      <c r="I136" s="208"/>
      <c r="J136" s="204"/>
      <c r="K136" s="204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153</v>
      </c>
      <c r="AU136" s="213" t="s">
        <v>82</v>
      </c>
      <c r="AV136" s="14" t="s">
        <v>82</v>
      </c>
      <c r="AW136" s="14" t="s">
        <v>33</v>
      </c>
      <c r="AX136" s="14" t="s">
        <v>72</v>
      </c>
      <c r="AY136" s="213" t="s">
        <v>142</v>
      </c>
    </row>
    <row r="137" spans="2:51" s="13" customFormat="1" ht="11.25">
      <c r="B137" s="193"/>
      <c r="C137" s="194"/>
      <c r="D137" s="188" t="s">
        <v>153</v>
      </c>
      <c r="E137" s="195" t="s">
        <v>19</v>
      </c>
      <c r="F137" s="196" t="s">
        <v>194</v>
      </c>
      <c r="G137" s="194"/>
      <c r="H137" s="195" t="s">
        <v>19</v>
      </c>
      <c r="I137" s="197"/>
      <c r="J137" s="194"/>
      <c r="K137" s="194"/>
      <c r="L137" s="198"/>
      <c r="M137" s="199"/>
      <c r="N137" s="200"/>
      <c r="O137" s="200"/>
      <c r="P137" s="200"/>
      <c r="Q137" s="200"/>
      <c r="R137" s="200"/>
      <c r="S137" s="200"/>
      <c r="T137" s="201"/>
      <c r="AT137" s="202" t="s">
        <v>153</v>
      </c>
      <c r="AU137" s="202" t="s">
        <v>82</v>
      </c>
      <c r="AV137" s="13" t="s">
        <v>80</v>
      </c>
      <c r="AW137" s="13" t="s">
        <v>33</v>
      </c>
      <c r="AX137" s="13" t="s">
        <v>72</v>
      </c>
      <c r="AY137" s="202" t="s">
        <v>142</v>
      </c>
    </row>
    <row r="138" spans="2:51" s="14" customFormat="1" ht="11.25">
      <c r="B138" s="203"/>
      <c r="C138" s="204"/>
      <c r="D138" s="188" t="s">
        <v>153</v>
      </c>
      <c r="E138" s="205" t="s">
        <v>19</v>
      </c>
      <c r="F138" s="206" t="s">
        <v>568</v>
      </c>
      <c r="G138" s="204"/>
      <c r="H138" s="207">
        <v>26.907</v>
      </c>
      <c r="I138" s="208"/>
      <c r="J138" s="204"/>
      <c r="K138" s="204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153</v>
      </c>
      <c r="AU138" s="213" t="s">
        <v>82</v>
      </c>
      <c r="AV138" s="14" t="s">
        <v>82</v>
      </c>
      <c r="AW138" s="14" t="s">
        <v>33</v>
      </c>
      <c r="AX138" s="14" t="s">
        <v>72</v>
      </c>
      <c r="AY138" s="213" t="s">
        <v>142</v>
      </c>
    </row>
    <row r="139" spans="2:51" s="14" customFormat="1" ht="11.25">
      <c r="B139" s="203"/>
      <c r="C139" s="204"/>
      <c r="D139" s="188" t="s">
        <v>153</v>
      </c>
      <c r="E139" s="205" t="s">
        <v>19</v>
      </c>
      <c r="F139" s="206" t="s">
        <v>569</v>
      </c>
      <c r="G139" s="204"/>
      <c r="H139" s="207">
        <v>6.338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153</v>
      </c>
      <c r="AU139" s="213" t="s">
        <v>82</v>
      </c>
      <c r="AV139" s="14" t="s">
        <v>82</v>
      </c>
      <c r="AW139" s="14" t="s">
        <v>33</v>
      </c>
      <c r="AX139" s="14" t="s">
        <v>72</v>
      </c>
      <c r="AY139" s="213" t="s">
        <v>142</v>
      </c>
    </row>
    <row r="140" spans="2:51" s="13" customFormat="1" ht="11.25">
      <c r="B140" s="193"/>
      <c r="C140" s="194"/>
      <c r="D140" s="188" t="s">
        <v>153</v>
      </c>
      <c r="E140" s="195" t="s">
        <v>19</v>
      </c>
      <c r="F140" s="196" t="s">
        <v>561</v>
      </c>
      <c r="G140" s="194"/>
      <c r="H140" s="195" t="s">
        <v>19</v>
      </c>
      <c r="I140" s="197"/>
      <c r="J140" s="194"/>
      <c r="K140" s="194"/>
      <c r="L140" s="198"/>
      <c r="M140" s="199"/>
      <c r="N140" s="200"/>
      <c r="O140" s="200"/>
      <c r="P140" s="200"/>
      <c r="Q140" s="200"/>
      <c r="R140" s="200"/>
      <c r="S140" s="200"/>
      <c r="T140" s="201"/>
      <c r="AT140" s="202" t="s">
        <v>153</v>
      </c>
      <c r="AU140" s="202" t="s">
        <v>82</v>
      </c>
      <c r="AV140" s="13" t="s">
        <v>80</v>
      </c>
      <c r="AW140" s="13" t="s">
        <v>33</v>
      </c>
      <c r="AX140" s="13" t="s">
        <v>72</v>
      </c>
      <c r="AY140" s="202" t="s">
        <v>142</v>
      </c>
    </row>
    <row r="141" spans="2:51" s="14" customFormat="1" ht="11.25">
      <c r="B141" s="203"/>
      <c r="C141" s="204"/>
      <c r="D141" s="188" t="s">
        <v>153</v>
      </c>
      <c r="E141" s="205" t="s">
        <v>19</v>
      </c>
      <c r="F141" s="206" t="s">
        <v>562</v>
      </c>
      <c r="G141" s="204"/>
      <c r="H141" s="207">
        <v>4.199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153</v>
      </c>
      <c r="AU141" s="213" t="s">
        <v>82</v>
      </c>
      <c r="AV141" s="14" t="s">
        <v>82</v>
      </c>
      <c r="AW141" s="14" t="s">
        <v>33</v>
      </c>
      <c r="AX141" s="14" t="s">
        <v>72</v>
      </c>
      <c r="AY141" s="213" t="s">
        <v>142</v>
      </c>
    </row>
    <row r="142" spans="2:51" s="13" customFormat="1" ht="11.25">
      <c r="B142" s="193"/>
      <c r="C142" s="194"/>
      <c r="D142" s="188" t="s">
        <v>153</v>
      </c>
      <c r="E142" s="195" t="s">
        <v>19</v>
      </c>
      <c r="F142" s="196" t="s">
        <v>563</v>
      </c>
      <c r="G142" s="194"/>
      <c r="H142" s="195" t="s">
        <v>19</v>
      </c>
      <c r="I142" s="197"/>
      <c r="J142" s="194"/>
      <c r="K142" s="194"/>
      <c r="L142" s="198"/>
      <c r="M142" s="199"/>
      <c r="N142" s="200"/>
      <c r="O142" s="200"/>
      <c r="P142" s="200"/>
      <c r="Q142" s="200"/>
      <c r="R142" s="200"/>
      <c r="S142" s="200"/>
      <c r="T142" s="201"/>
      <c r="AT142" s="202" t="s">
        <v>153</v>
      </c>
      <c r="AU142" s="202" t="s">
        <v>82</v>
      </c>
      <c r="AV142" s="13" t="s">
        <v>80</v>
      </c>
      <c r="AW142" s="13" t="s">
        <v>33</v>
      </c>
      <c r="AX142" s="13" t="s">
        <v>72</v>
      </c>
      <c r="AY142" s="202" t="s">
        <v>142</v>
      </c>
    </row>
    <row r="143" spans="2:51" s="14" customFormat="1" ht="11.25">
      <c r="B143" s="203"/>
      <c r="C143" s="204"/>
      <c r="D143" s="188" t="s">
        <v>153</v>
      </c>
      <c r="E143" s="205" t="s">
        <v>19</v>
      </c>
      <c r="F143" s="206" t="s">
        <v>564</v>
      </c>
      <c r="G143" s="204"/>
      <c r="H143" s="207">
        <v>6.229</v>
      </c>
      <c r="I143" s="208"/>
      <c r="J143" s="204"/>
      <c r="K143" s="204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153</v>
      </c>
      <c r="AU143" s="213" t="s">
        <v>82</v>
      </c>
      <c r="AV143" s="14" t="s">
        <v>82</v>
      </c>
      <c r="AW143" s="14" t="s">
        <v>33</v>
      </c>
      <c r="AX143" s="14" t="s">
        <v>72</v>
      </c>
      <c r="AY143" s="213" t="s">
        <v>142</v>
      </c>
    </row>
    <row r="144" spans="2:51" s="13" customFormat="1" ht="11.25">
      <c r="B144" s="193"/>
      <c r="C144" s="194"/>
      <c r="D144" s="188" t="s">
        <v>153</v>
      </c>
      <c r="E144" s="195" t="s">
        <v>19</v>
      </c>
      <c r="F144" s="196" t="s">
        <v>565</v>
      </c>
      <c r="G144" s="194"/>
      <c r="H144" s="195" t="s">
        <v>19</v>
      </c>
      <c r="I144" s="197"/>
      <c r="J144" s="194"/>
      <c r="K144" s="194"/>
      <c r="L144" s="198"/>
      <c r="M144" s="199"/>
      <c r="N144" s="200"/>
      <c r="O144" s="200"/>
      <c r="P144" s="200"/>
      <c r="Q144" s="200"/>
      <c r="R144" s="200"/>
      <c r="S144" s="200"/>
      <c r="T144" s="201"/>
      <c r="AT144" s="202" t="s">
        <v>153</v>
      </c>
      <c r="AU144" s="202" t="s">
        <v>82</v>
      </c>
      <c r="AV144" s="13" t="s">
        <v>80</v>
      </c>
      <c r="AW144" s="13" t="s">
        <v>33</v>
      </c>
      <c r="AX144" s="13" t="s">
        <v>72</v>
      </c>
      <c r="AY144" s="202" t="s">
        <v>142</v>
      </c>
    </row>
    <row r="145" spans="2:51" s="14" customFormat="1" ht="11.25">
      <c r="B145" s="203"/>
      <c r="C145" s="204"/>
      <c r="D145" s="188" t="s">
        <v>153</v>
      </c>
      <c r="E145" s="205" t="s">
        <v>19</v>
      </c>
      <c r="F145" s="206" t="s">
        <v>566</v>
      </c>
      <c r="G145" s="204"/>
      <c r="H145" s="207">
        <v>7.2</v>
      </c>
      <c r="I145" s="208"/>
      <c r="J145" s="204"/>
      <c r="K145" s="204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153</v>
      </c>
      <c r="AU145" s="213" t="s">
        <v>82</v>
      </c>
      <c r="AV145" s="14" t="s">
        <v>82</v>
      </c>
      <c r="AW145" s="14" t="s">
        <v>33</v>
      </c>
      <c r="AX145" s="14" t="s">
        <v>72</v>
      </c>
      <c r="AY145" s="213" t="s">
        <v>142</v>
      </c>
    </row>
    <row r="146" spans="2:51" s="15" customFormat="1" ht="11.25">
      <c r="B146" s="214"/>
      <c r="C146" s="215"/>
      <c r="D146" s="188" t="s">
        <v>153</v>
      </c>
      <c r="E146" s="216" t="s">
        <v>19</v>
      </c>
      <c r="F146" s="217" t="s">
        <v>161</v>
      </c>
      <c r="G146" s="215"/>
      <c r="H146" s="218">
        <v>56.393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153</v>
      </c>
      <c r="AU146" s="224" t="s">
        <v>82</v>
      </c>
      <c r="AV146" s="15" t="s">
        <v>149</v>
      </c>
      <c r="AW146" s="15" t="s">
        <v>33</v>
      </c>
      <c r="AX146" s="15" t="s">
        <v>80</v>
      </c>
      <c r="AY146" s="224" t="s">
        <v>142</v>
      </c>
    </row>
    <row r="147" spans="1:65" s="2" customFormat="1" ht="14.45" customHeight="1">
      <c r="A147" s="36"/>
      <c r="B147" s="37"/>
      <c r="C147" s="175" t="s">
        <v>216</v>
      </c>
      <c r="D147" s="175" t="s">
        <v>144</v>
      </c>
      <c r="E147" s="176" t="s">
        <v>318</v>
      </c>
      <c r="F147" s="177" t="s">
        <v>319</v>
      </c>
      <c r="G147" s="178" t="s">
        <v>147</v>
      </c>
      <c r="H147" s="179">
        <v>6.164</v>
      </c>
      <c r="I147" s="180"/>
      <c r="J147" s="181">
        <f>ROUND(I147*H147,2)</f>
        <v>0</v>
      </c>
      <c r="K147" s="177" t="s">
        <v>148</v>
      </c>
      <c r="L147" s="41"/>
      <c r="M147" s="182" t="s">
        <v>19</v>
      </c>
      <c r="N147" s="183" t="s">
        <v>43</v>
      </c>
      <c r="O147" s="66"/>
      <c r="P147" s="184">
        <f>O147*H147</f>
        <v>0</v>
      </c>
      <c r="Q147" s="184">
        <v>0</v>
      </c>
      <c r="R147" s="184">
        <f>Q147*H147</f>
        <v>0</v>
      </c>
      <c r="S147" s="184">
        <v>2.2</v>
      </c>
      <c r="T147" s="185">
        <f>S147*H147</f>
        <v>13.5608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149</v>
      </c>
      <c r="AT147" s="186" t="s">
        <v>144</v>
      </c>
      <c r="AU147" s="186" t="s">
        <v>82</v>
      </c>
      <c r="AY147" s="19" t="s">
        <v>142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9" t="s">
        <v>80</v>
      </c>
      <c r="BK147" s="187">
        <f>ROUND(I147*H147,2)</f>
        <v>0</v>
      </c>
      <c r="BL147" s="19" t="s">
        <v>149</v>
      </c>
      <c r="BM147" s="186" t="s">
        <v>320</v>
      </c>
    </row>
    <row r="148" spans="1:47" s="2" customFormat="1" ht="11.25">
      <c r="A148" s="36"/>
      <c r="B148" s="37"/>
      <c r="C148" s="38"/>
      <c r="D148" s="188" t="s">
        <v>151</v>
      </c>
      <c r="E148" s="38"/>
      <c r="F148" s="189" t="s">
        <v>321</v>
      </c>
      <c r="G148" s="38"/>
      <c r="H148" s="38"/>
      <c r="I148" s="190"/>
      <c r="J148" s="38"/>
      <c r="K148" s="38"/>
      <c r="L148" s="41"/>
      <c r="M148" s="191"/>
      <c r="N148" s="192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151</v>
      </c>
      <c r="AU148" s="19" t="s">
        <v>82</v>
      </c>
    </row>
    <row r="149" spans="2:51" s="13" customFormat="1" ht="11.25">
      <c r="B149" s="193"/>
      <c r="C149" s="194"/>
      <c r="D149" s="188" t="s">
        <v>153</v>
      </c>
      <c r="E149" s="195" t="s">
        <v>19</v>
      </c>
      <c r="F149" s="196" t="s">
        <v>586</v>
      </c>
      <c r="G149" s="194"/>
      <c r="H149" s="195" t="s">
        <v>19</v>
      </c>
      <c r="I149" s="197"/>
      <c r="J149" s="194"/>
      <c r="K149" s="194"/>
      <c r="L149" s="198"/>
      <c r="M149" s="199"/>
      <c r="N149" s="200"/>
      <c r="O149" s="200"/>
      <c r="P149" s="200"/>
      <c r="Q149" s="200"/>
      <c r="R149" s="200"/>
      <c r="S149" s="200"/>
      <c r="T149" s="201"/>
      <c r="AT149" s="202" t="s">
        <v>153</v>
      </c>
      <c r="AU149" s="202" t="s">
        <v>82</v>
      </c>
      <c r="AV149" s="13" t="s">
        <v>80</v>
      </c>
      <c r="AW149" s="13" t="s">
        <v>33</v>
      </c>
      <c r="AX149" s="13" t="s">
        <v>72</v>
      </c>
      <c r="AY149" s="202" t="s">
        <v>142</v>
      </c>
    </row>
    <row r="150" spans="2:51" s="14" customFormat="1" ht="11.25">
      <c r="B150" s="203"/>
      <c r="C150" s="204"/>
      <c r="D150" s="188" t="s">
        <v>153</v>
      </c>
      <c r="E150" s="205" t="s">
        <v>19</v>
      </c>
      <c r="F150" s="206" t="s">
        <v>587</v>
      </c>
      <c r="G150" s="204"/>
      <c r="H150" s="207">
        <v>3.312</v>
      </c>
      <c r="I150" s="208"/>
      <c r="J150" s="204"/>
      <c r="K150" s="204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153</v>
      </c>
      <c r="AU150" s="213" t="s">
        <v>82</v>
      </c>
      <c r="AV150" s="14" t="s">
        <v>82</v>
      </c>
      <c r="AW150" s="14" t="s">
        <v>33</v>
      </c>
      <c r="AX150" s="14" t="s">
        <v>72</v>
      </c>
      <c r="AY150" s="213" t="s">
        <v>142</v>
      </c>
    </row>
    <row r="151" spans="2:51" s="13" customFormat="1" ht="11.25">
      <c r="B151" s="193"/>
      <c r="C151" s="194"/>
      <c r="D151" s="188" t="s">
        <v>153</v>
      </c>
      <c r="E151" s="195" t="s">
        <v>19</v>
      </c>
      <c r="F151" s="196" t="s">
        <v>588</v>
      </c>
      <c r="G151" s="194"/>
      <c r="H151" s="195" t="s">
        <v>19</v>
      </c>
      <c r="I151" s="197"/>
      <c r="J151" s="194"/>
      <c r="K151" s="194"/>
      <c r="L151" s="198"/>
      <c r="M151" s="199"/>
      <c r="N151" s="200"/>
      <c r="O151" s="200"/>
      <c r="P151" s="200"/>
      <c r="Q151" s="200"/>
      <c r="R151" s="200"/>
      <c r="S151" s="200"/>
      <c r="T151" s="201"/>
      <c r="AT151" s="202" t="s">
        <v>153</v>
      </c>
      <c r="AU151" s="202" t="s">
        <v>82</v>
      </c>
      <c r="AV151" s="13" t="s">
        <v>80</v>
      </c>
      <c r="AW151" s="13" t="s">
        <v>33</v>
      </c>
      <c r="AX151" s="13" t="s">
        <v>72</v>
      </c>
      <c r="AY151" s="202" t="s">
        <v>142</v>
      </c>
    </row>
    <row r="152" spans="2:51" s="14" customFormat="1" ht="11.25">
      <c r="B152" s="203"/>
      <c r="C152" s="204"/>
      <c r="D152" s="188" t="s">
        <v>153</v>
      </c>
      <c r="E152" s="205" t="s">
        <v>19</v>
      </c>
      <c r="F152" s="206" t="s">
        <v>589</v>
      </c>
      <c r="G152" s="204"/>
      <c r="H152" s="207">
        <v>2.852</v>
      </c>
      <c r="I152" s="208"/>
      <c r="J152" s="204"/>
      <c r="K152" s="204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153</v>
      </c>
      <c r="AU152" s="213" t="s">
        <v>82</v>
      </c>
      <c r="AV152" s="14" t="s">
        <v>82</v>
      </c>
      <c r="AW152" s="14" t="s">
        <v>33</v>
      </c>
      <c r="AX152" s="14" t="s">
        <v>72</v>
      </c>
      <c r="AY152" s="213" t="s">
        <v>142</v>
      </c>
    </row>
    <row r="153" spans="2:51" s="15" customFormat="1" ht="11.25">
      <c r="B153" s="214"/>
      <c r="C153" s="215"/>
      <c r="D153" s="188" t="s">
        <v>153</v>
      </c>
      <c r="E153" s="216" t="s">
        <v>19</v>
      </c>
      <c r="F153" s="217" t="s">
        <v>161</v>
      </c>
      <c r="G153" s="215"/>
      <c r="H153" s="218">
        <v>6.164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153</v>
      </c>
      <c r="AU153" s="224" t="s">
        <v>82</v>
      </c>
      <c r="AV153" s="15" t="s">
        <v>149</v>
      </c>
      <c r="AW153" s="15" t="s">
        <v>33</v>
      </c>
      <c r="AX153" s="15" t="s">
        <v>80</v>
      </c>
      <c r="AY153" s="224" t="s">
        <v>142</v>
      </c>
    </row>
    <row r="154" spans="1:65" s="2" customFormat="1" ht="14.45" customHeight="1">
      <c r="A154" s="36"/>
      <c r="B154" s="37"/>
      <c r="C154" s="175" t="s">
        <v>225</v>
      </c>
      <c r="D154" s="175" t="s">
        <v>144</v>
      </c>
      <c r="E154" s="176" t="s">
        <v>590</v>
      </c>
      <c r="F154" s="177" t="s">
        <v>591</v>
      </c>
      <c r="G154" s="178" t="s">
        <v>592</v>
      </c>
      <c r="H154" s="179">
        <v>2</v>
      </c>
      <c r="I154" s="180"/>
      <c r="J154" s="181">
        <f>ROUND(I154*H154,2)</f>
        <v>0</v>
      </c>
      <c r="K154" s="177" t="s">
        <v>19</v>
      </c>
      <c r="L154" s="41"/>
      <c r="M154" s="182" t="s">
        <v>19</v>
      </c>
      <c r="N154" s="183" t="s">
        <v>43</v>
      </c>
      <c r="O154" s="66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149</v>
      </c>
      <c r="AT154" s="186" t="s">
        <v>144</v>
      </c>
      <c r="AU154" s="186" t="s">
        <v>82</v>
      </c>
      <c r="AY154" s="19" t="s">
        <v>142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9" t="s">
        <v>80</v>
      </c>
      <c r="BK154" s="187">
        <f>ROUND(I154*H154,2)</f>
        <v>0</v>
      </c>
      <c r="BL154" s="19" t="s">
        <v>149</v>
      </c>
      <c r="BM154" s="186" t="s">
        <v>593</v>
      </c>
    </row>
    <row r="155" spans="1:47" s="2" customFormat="1" ht="11.25">
      <c r="A155" s="36"/>
      <c r="B155" s="37"/>
      <c r="C155" s="38"/>
      <c r="D155" s="188" t="s">
        <v>151</v>
      </c>
      <c r="E155" s="38"/>
      <c r="F155" s="189" t="s">
        <v>591</v>
      </c>
      <c r="G155" s="38"/>
      <c r="H155" s="38"/>
      <c r="I155" s="190"/>
      <c r="J155" s="38"/>
      <c r="K155" s="38"/>
      <c r="L155" s="41"/>
      <c r="M155" s="191"/>
      <c r="N155" s="192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151</v>
      </c>
      <c r="AU155" s="19" t="s">
        <v>82</v>
      </c>
    </row>
    <row r="156" spans="1:65" s="2" customFormat="1" ht="14.45" customHeight="1">
      <c r="A156" s="36"/>
      <c r="B156" s="37"/>
      <c r="C156" s="175" t="s">
        <v>199</v>
      </c>
      <c r="D156" s="175" t="s">
        <v>144</v>
      </c>
      <c r="E156" s="176" t="s">
        <v>594</v>
      </c>
      <c r="F156" s="177" t="s">
        <v>595</v>
      </c>
      <c r="G156" s="178" t="s">
        <v>592</v>
      </c>
      <c r="H156" s="179">
        <v>1</v>
      </c>
      <c r="I156" s="180"/>
      <c r="J156" s="181">
        <f>ROUND(I156*H156,2)</f>
        <v>0</v>
      </c>
      <c r="K156" s="177" t="s">
        <v>19</v>
      </c>
      <c r="L156" s="41"/>
      <c r="M156" s="182" t="s">
        <v>19</v>
      </c>
      <c r="N156" s="183" t="s">
        <v>43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149</v>
      </c>
      <c r="AT156" s="186" t="s">
        <v>144</v>
      </c>
      <c r="AU156" s="186" t="s">
        <v>82</v>
      </c>
      <c r="AY156" s="19" t="s">
        <v>142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80</v>
      </c>
      <c r="BK156" s="187">
        <f>ROUND(I156*H156,2)</f>
        <v>0</v>
      </c>
      <c r="BL156" s="19" t="s">
        <v>149</v>
      </c>
      <c r="BM156" s="186" t="s">
        <v>596</v>
      </c>
    </row>
    <row r="157" spans="1:47" s="2" customFormat="1" ht="11.25">
      <c r="A157" s="36"/>
      <c r="B157" s="37"/>
      <c r="C157" s="38"/>
      <c r="D157" s="188" t="s">
        <v>151</v>
      </c>
      <c r="E157" s="38"/>
      <c r="F157" s="189" t="s">
        <v>595</v>
      </c>
      <c r="G157" s="38"/>
      <c r="H157" s="38"/>
      <c r="I157" s="190"/>
      <c r="J157" s="38"/>
      <c r="K157" s="38"/>
      <c r="L157" s="41"/>
      <c r="M157" s="191"/>
      <c r="N157" s="192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151</v>
      </c>
      <c r="AU157" s="19" t="s">
        <v>82</v>
      </c>
    </row>
    <row r="158" spans="2:63" s="12" customFormat="1" ht="22.9" customHeight="1">
      <c r="B158" s="159"/>
      <c r="C158" s="160"/>
      <c r="D158" s="161" t="s">
        <v>71</v>
      </c>
      <c r="E158" s="173" t="s">
        <v>327</v>
      </c>
      <c r="F158" s="173" t="s">
        <v>328</v>
      </c>
      <c r="G158" s="160"/>
      <c r="H158" s="160"/>
      <c r="I158" s="163"/>
      <c r="J158" s="174">
        <f>BK158</f>
        <v>0</v>
      </c>
      <c r="K158" s="160"/>
      <c r="L158" s="165"/>
      <c r="M158" s="166"/>
      <c r="N158" s="167"/>
      <c r="O158" s="167"/>
      <c r="P158" s="168">
        <f>SUM(P159:P228)</f>
        <v>0</v>
      </c>
      <c r="Q158" s="167"/>
      <c r="R158" s="168">
        <f>SUM(R159:R228)</f>
        <v>0</v>
      </c>
      <c r="S158" s="167"/>
      <c r="T158" s="169">
        <f>SUM(T159:T228)</f>
        <v>0</v>
      </c>
      <c r="AR158" s="170" t="s">
        <v>80</v>
      </c>
      <c r="AT158" s="171" t="s">
        <v>71</v>
      </c>
      <c r="AU158" s="171" t="s">
        <v>80</v>
      </c>
      <c r="AY158" s="170" t="s">
        <v>142</v>
      </c>
      <c r="BK158" s="172">
        <f>SUM(BK159:BK228)</f>
        <v>0</v>
      </c>
    </row>
    <row r="159" spans="1:65" s="2" customFormat="1" ht="14.45" customHeight="1">
      <c r="A159" s="36"/>
      <c r="B159" s="37"/>
      <c r="C159" s="175" t="s">
        <v>245</v>
      </c>
      <c r="D159" s="175" t="s">
        <v>144</v>
      </c>
      <c r="E159" s="176" t="s">
        <v>329</v>
      </c>
      <c r="F159" s="177" t="s">
        <v>330</v>
      </c>
      <c r="G159" s="178" t="s">
        <v>258</v>
      </c>
      <c r="H159" s="179">
        <v>255.465</v>
      </c>
      <c r="I159" s="180"/>
      <c r="J159" s="181">
        <f>ROUND(I159*H159,2)</f>
        <v>0</v>
      </c>
      <c r="K159" s="177" t="s">
        <v>148</v>
      </c>
      <c r="L159" s="41"/>
      <c r="M159" s="182" t="s">
        <v>19</v>
      </c>
      <c r="N159" s="183" t="s">
        <v>43</v>
      </c>
      <c r="O159" s="66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149</v>
      </c>
      <c r="AT159" s="186" t="s">
        <v>144</v>
      </c>
      <c r="AU159" s="186" t="s">
        <v>82</v>
      </c>
      <c r="AY159" s="19" t="s">
        <v>142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80</v>
      </c>
      <c r="BK159" s="187">
        <f>ROUND(I159*H159,2)</f>
        <v>0</v>
      </c>
      <c r="BL159" s="19" t="s">
        <v>149</v>
      </c>
      <c r="BM159" s="186" t="s">
        <v>331</v>
      </c>
    </row>
    <row r="160" spans="1:47" s="2" customFormat="1" ht="11.25">
      <c r="A160" s="36"/>
      <c r="B160" s="37"/>
      <c r="C160" s="38"/>
      <c r="D160" s="188" t="s">
        <v>151</v>
      </c>
      <c r="E160" s="38"/>
      <c r="F160" s="189" t="s">
        <v>332</v>
      </c>
      <c r="G160" s="38"/>
      <c r="H160" s="38"/>
      <c r="I160" s="190"/>
      <c r="J160" s="38"/>
      <c r="K160" s="38"/>
      <c r="L160" s="41"/>
      <c r="M160" s="191"/>
      <c r="N160" s="192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151</v>
      </c>
      <c r="AU160" s="19" t="s">
        <v>82</v>
      </c>
    </row>
    <row r="161" spans="1:65" s="2" customFormat="1" ht="14.45" customHeight="1">
      <c r="A161" s="36"/>
      <c r="B161" s="37"/>
      <c r="C161" s="175" t="s">
        <v>255</v>
      </c>
      <c r="D161" s="175" t="s">
        <v>144</v>
      </c>
      <c r="E161" s="176" t="s">
        <v>334</v>
      </c>
      <c r="F161" s="177" t="s">
        <v>335</v>
      </c>
      <c r="G161" s="178" t="s">
        <v>258</v>
      </c>
      <c r="H161" s="179">
        <v>92.952</v>
      </c>
      <c r="I161" s="180"/>
      <c r="J161" s="181">
        <f>ROUND(I161*H161,2)</f>
        <v>0</v>
      </c>
      <c r="K161" s="177" t="s">
        <v>148</v>
      </c>
      <c r="L161" s="41"/>
      <c r="M161" s="182" t="s">
        <v>19</v>
      </c>
      <c r="N161" s="183" t="s">
        <v>43</v>
      </c>
      <c r="O161" s="66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149</v>
      </c>
      <c r="AT161" s="186" t="s">
        <v>144</v>
      </c>
      <c r="AU161" s="186" t="s">
        <v>82</v>
      </c>
      <c r="AY161" s="19" t="s">
        <v>142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80</v>
      </c>
      <c r="BK161" s="187">
        <f>ROUND(I161*H161,2)</f>
        <v>0</v>
      </c>
      <c r="BL161" s="19" t="s">
        <v>149</v>
      </c>
      <c r="BM161" s="186" t="s">
        <v>336</v>
      </c>
    </row>
    <row r="162" spans="1:47" s="2" customFormat="1" ht="19.5">
      <c r="A162" s="36"/>
      <c r="B162" s="37"/>
      <c r="C162" s="38"/>
      <c r="D162" s="188" t="s">
        <v>151</v>
      </c>
      <c r="E162" s="38"/>
      <c r="F162" s="189" t="s">
        <v>337</v>
      </c>
      <c r="G162" s="38"/>
      <c r="H162" s="38"/>
      <c r="I162" s="190"/>
      <c r="J162" s="38"/>
      <c r="K162" s="38"/>
      <c r="L162" s="41"/>
      <c r="M162" s="191"/>
      <c r="N162" s="192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151</v>
      </c>
      <c r="AU162" s="19" t="s">
        <v>82</v>
      </c>
    </row>
    <row r="163" spans="2:51" s="14" customFormat="1" ht="11.25">
      <c r="B163" s="203"/>
      <c r="C163" s="204"/>
      <c r="D163" s="188" t="s">
        <v>153</v>
      </c>
      <c r="E163" s="205" t="s">
        <v>19</v>
      </c>
      <c r="F163" s="206" t="s">
        <v>597</v>
      </c>
      <c r="G163" s="204"/>
      <c r="H163" s="207">
        <v>92.952</v>
      </c>
      <c r="I163" s="208"/>
      <c r="J163" s="204"/>
      <c r="K163" s="204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153</v>
      </c>
      <c r="AU163" s="213" t="s">
        <v>82</v>
      </c>
      <c r="AV163" s="14" t="s">
        <v>82</v>
      </c>
      <c r="AW163" s="14" t="s">
        <v>33</v>
      </c>
      <c r="AX163" s="14" t="s">
        <v>80</v>
      </c>
      <c r="AY163" s="213" t="s">
        <v>142</v>
      </c>
    </row>
    <row r="164" spans="1:65" s="2" customFormat="1" ht="14.45" customHeight="1">
      <c r="A164" s="36"/>
      <c r="B164" s="37"/>
      <c r="C164" s="175" t="s">
        <v>275</v>
      </c>
      <c r="D164" s="175" t="s">
        <v>144</v>
      </c>
      <c r="E164" s="176" t="s">
        <v>340</v>
      </c>
      <c r="F164" s="177" t="s">
        <v>341</v>
      </c>
      <c r="G164" s="178" t="s">
        <v>258</v>
      </c>
      <c r="H164" s="179">
        <v>13.561</v>
      </c>
      <c r="I164" s="180"/>
      <c r="J164" s="181">
        <f>ROUND(I164*H164,2)</f>
        <v>0</v>
      </c>
      <c r="K164" s="177" t="s">
        <v>148</v>
      </c>
      <c r="L164" s="41"/>
      <c r="M164" s="182" t="s">
        <v>19</v>
      </c>
      <c r="N164" s="183" t="s">
        <v>43</v>
      </c>
      <c r="O164" s="66"/>
      <c r="P164" s="184">
        <f>O164*H164</f>
        <v>0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149</v>
      </c>
      <c r="AT164" s="186" t="s">
        <v>144</v>
      </c>
      <c r="AU164" s="186" t="s">
        <v>82</v>
      </c>
      <c r="AY164" s="19" t="s">
        <v>142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80</v>
      </c>
      <c r="BK164" s="187">
        <f>ROUND(I164*H164,2)</f>
        <v>0</v>
      </c>
      <c r="BL164" s="19" t="s">
        <v>149</v>
      </c>
      <c r="BM164" s="186" t="s">
        <v>342</v>
      </c>
    </row>
    <row r="165" spans="1:47" s="2" customFormat="1" ht="11.25">
      <c r="A165" s="36"/>
      <c r="B165" s="37"/>
      <c r="C165" s="38"/>
      <c r="D165" s="188" t="s">
        <v>151</v>
      </c>
      <c r="E165" s="38"/>
      <c r="F165" s="189" t="s">
        <v>343</v>
      </c>
      <c r="G165" s="38"/>
      <c r="H165" s="38"/>
      <c r="I165" s="190"/>
      <c r="J165" s="38"/>
      <c r="K165" s="38"/>
      <c r="L165" s="41"/>
      <c r="M165" s="191"/>
      <c r="N165" s="192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151</v>
      </c>
      <c r="AU165" s="19" t="s">
        <v>82</v>
      </c>
    </row>
    <row r="166" spans="2:51" s="14" customFormat="1" ht="11.25">
      <c r="B166" s="203"/>
      <c r="C166" s="204"/>
      <c r="D166" s="188" t="s">
        <v>153</v>
      </c>
      <c r="E166" s="205" t="s">
        <v>19</v>
      </c>
      <c r="F166" s="206" t="s">
        <v>598</v>
      </c>
      <c r="G166" s="204"/>
      <c r="H166" s="207">
        <v>13.561</v>
      </c>
      <c r="I166" s="208"/>
      <c r="J166" s="204"/>
      <c r="K166" s="204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153</v>
      </c>
      <c r="AU166" s="213" t="s">
        <v>82</v>
      </c>
      <c r="AV166" s="14" t="s">
        <v>82</v>
      </c>
      <c r="AW166" s="14" t="s">
        <v>33</v>
      </c>
      <c r="AX166" s="14" t="s">
        <v>80</v>
      </c>
      <c r="AY166" s="213" t="s">
        <v>142</v>
      </c>
    </row>
    <row r="167" spans="1:65" s="2" customFormat="1" ht="14.45" customHeight="1">
      <c r="A167" s="36"/>
      <c r="B167" s="37"/>
      <c r="C167" s="175" t="s">
        <v>290</v>
      </c>
      <c r="D167" s="175" t="s">
        <v>144</v>
      </c>
      <c r="E167" s="176" t="s">
        <v>346</v>
      </c>
      <c r="F167" s="177" t="s">
        <v>347</v>
      </c>
      <c r="G167" s="178" t="s">
        <v>258</v>
      </c>
      <c r="H167" s="179">
        <v>135.907</v>
      </c>
      <c r="I167" s="180"/>
      <c r="J167" s="181">
        <f>ROUND(I167*H167,2)</f>
        <v>0</v>
      </c>
      <c r="K167" s="177" t="s">
        <v>148</v>
      </c>
      <c r="L167" s="41"/>
      <c r="M167" s="182" t="s">
        <v>19</v>
      </c>
      <c r="N167" s="183" t="s">
        <v>43</v>
      </c>
      <c r="O167" s="66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149</v>
      </c>
      <c r="AT167" s="186" t="s">
        <v>144</v>
      </c>
      <c r="AU167" s="186" t="s">
        <v>82</v>
      </c>
      <c r="AY167" s="19" t="s">
        <v>142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80</v>
      </c>
      <c r="BK167" s="187">
        <f>ROUND(I167*H167,2)</f>
        <v>0</v>
      </c>
      <c r="BL167" s="19" t="s">
        <v>149</v>
      </c>
      <c r="BM167" s="186" t="s">
        <v>348</v>
      </c>
    </row>
    <row r="168" spans="1:47" s="2" customFormat="1" ht="11.25">
      <c r="A168" s="36"/>
      <c r="B168" s="37"/>
      <c r="C168" s="38"/>
      <c r="D168" s="188" t="s">
        <v>151</v>
      </c>
      <c r="E168" s="38"/>
      <c r="F168" s="189" t="s">
        <v>349</v>
      </c>
      <c r="G168" s="38"/>
      <c r="H168" s="38"/>
      <c r="I168" s="190"/>
      <c r="J168" s="38"/>
      <c r="K168" s="38"/>
      <c r="L168" s="41"/>
      <c r="M168" s="191"/>
      <c r="N168" s="192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151</v>
      </c>
      <c r="AU168" s="19" t="s">
        <v>82</v>
      </c>
    </row>
    <row r="169" spans="2:51" s="14" customFormat="1" ht="11.25">
      <c r="B169" s="203"/>
      <c r="C169" s="204"/>
      <c r="D169" s="188" t="s">
        <v>153</v>
      </c>
      <c r="E169" s="205" t="s">
        <v>19</v>
      </c>
      <c r="F169" s="206" t="s">
        <v>599</v>
      </c>
      <c r="G169" s="204"/>
      <c r="H169" s="207">
        <v>135.907</v>
      </c>
      <c r="I169" s="208"/>
      <c r="J169" s="204"/>
      <c r="K169" s="204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153</v>
      </c>
      <c r="AU169" s="213" t="s">
        <v>82</v>
      </c>
      <c r="AV169" s="14" t="s">
        <v>82</v>
      </c>
      <c r="AW169" s="14" t="s">
        <v>33</v>
      </c>
      <c r="AX169" s="14" t="s">
        <v>80</v>
      </c>
      <c r="AY169" s="213" t="s">
        <v>142</v>
      </c>
    </row>
    <row r="170" spans="1:65" s="2" customFormat="1" ht="14.45" customHeight="1">
      <c r="A170" s="36"/>
      <c r="B170" s="37"/>
      <c r="C170" s="175" t="s">
        <v>317</v>
      </c>
      <c r="D170" s="175" t="s">
        <v>144</v>
      </c>
      <c r="E170" s="176" t="s">
        <v>352</v>
      </c>
      <c r="F170" s="177" t="s">
        <v>353</v>
      </c>
      <c r="G170" s="178" t="s">
        <v>258</v>
      </c>
      <c r="H170" s="179">
        <v>242.42</v>
      </c>
      <c r="I170" s="180"/>
      <c r="J170" s="181">
        <f>ROUND(I170*H170,2)</f>
        <v>0</v>
      </c>
      <c r="K170" s="177" t="s">
        <v>148</v>
      </c>
      <c r="L170" s="41"/>
      <c r="M170" s="182" t="s">
        <v>19</v>
      </c>
      <c r="N170" s="183" t="s">
        <v>43</v>
      </c>
      <c r="O170" s="66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149</v>
      </c>
      <c r="AT170" s="186" t="s">
        <v>144</v>
      </c>
      <c r="AU170" s="186" t="s">
        <v>82</v>
      </c>
      <c r="AY170" s="19" t="s">
        <v>142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80</v>
      </c>
      <c r="BK170" s="187">
        <f>ROUND(I170*H170,2)</f>
        <v>0</v>
      </c>
      <c r="BL170" s="19" t="s">
        <v>149</v>
      </c>
      <c r="BM170" s="186" t="s">
        <v>354</v>
      </c>
    </row>
    <row r="171" spans="1:47" s="2" customFormat="1" ht="11.25">
      <c r="A171" s="36"/>
      <c r="B171" s="37"/>
      <c r="C171" s="38"/>
      <c r="D171" s="188" t="s">
        <v>151</v>
      </c>
      <c r="E171" s="38"/>
      <c r="F171" s="189" t="s">
        <v>355</v>
      </c>
      <c r="G171" s="38"/>
      <c r="H171" s="38"/>
      <c r="I171" s="190"/>
      <c r="J171" s="38"/>
      <c r="K171" s="38"/>
      <c r="L171" s="41"/>
      <c r="M171" s="191"/>
      <c r="N171" s="192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151</v>
      </c>
      <c r="AU171" s="19" t="s">
        <v>82</v>
      </c>
    </row>
    <row r="172" spans="2:51" s="13" customFormat="1" ht="22.5">
      <c r="B172" s="193"/>
      <c r="C172" s="194"/>
      <c r="D172" s="188" t="s">
        <v>153</v>
      </c>
      <c r="E172" s="195" t="s">
        <v>19</v>
      </c>
      <c r="F172" s="196" t="s">
        <v>600</v>
      </c>
      <c r="G172" s="194"/>
      <c r="H172" s="195" t="s">
        <v>19</v>
      </c>
      <c r="I172" s="197"/>
      <c r="J172" s="194"/>
      <c r="K172" s="194"/>
      <c r="L172" s="198"/>
      <c r="M172" s="199"/>
      <c r="N172" s="200"/>
      <c r="O172" s="200"/>
      <c r="P172" s="200"/>
      <c r="Q172" s="200"/>
      <c r="R172" s="200"/>
      <c r="S172" s="200"/>
      <c r="T172" s="201"/>
      <c r="AT172" s="202" t="s">
        <v>153</v>
      </c>
      <c r="AU172" s="202" t="s">
        <v>82</v>
      </c>
      <c r="AV172" s="13" t="s">
        <v>80</v>
      </c>
      <c r="AW172" s="13" t="s">
        <v>33</v>
      </c>
      <c r="AX172" s="13" t="s">
        <v>72</v>
      </c>
      <c r="AY172" s="202" t="s">
        <v>142</v>
      </c>
    </row>
    <row r="173" spans="2:51" s="14" customFormat="1" ht="11.25">
      <c r="B173" s="203"/>
      <c r="C173" s="204"/>
      <c r="D173" s="188" t="s">
        <v>153</v>
      </c>
      <c r="E173" s="205" t="s">
        <v>19</v>
      </c>
      <c r="F173" s="206" t="s">
        <v>597</v>
      </c>
      <c r="G173" s="204"/>
      <c r="H173" s="207">
        <v>92.952</v>
      </c>
      <c r="I173" s="208"/>
      <c r="J173" s="204"/>
      <c r="K173" s="204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153</v>
      </c>
      <c r="AU173" s="213" t="s">
        <v>82</v>
      </c>
      <c r="AV173" s="14" t="s">
        <v>82</v>
      </c>
      <c r="AW173" s="14" t="s">
        <v>33</v>
      </c>
      <c r="AX173" s="14" t="s">
        <v>72</v>
      </c>
      <c r="AY173" s="213" t="s">
        <v>142</v>
      </c>
    </row>
    <row r="174" spans="2:51" s="14" customFormat="1" ht="11.25">
      <c r="B174" s="203"/>
      <c r="C174" s="204"/>
      <c r="D174" s="188" t="s">
        <v>153</v>
      </c>
      <c r="E174" s="205" t="s">
        <v>19</v>
      </c>
      <c r="F174" s="206" t="s">
        <v>599</v>
      </c>
      <c r="G174" s="204"/>
      <c r="H174" s="207">
        <v>135.907</v>
      </c>
      <c r="I174" s="208"/>
      <c r="J174" s="204"/>
      <c r="K174" s="204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153</v>
      </c>
      <c r="AU174" s="213" t="s">
        <v>82</v>
      </c>
      <c r="AV174" s="14" t="s">
        <v>82</v>
      </c>
      <c r="AW174" s="14" t="s">
        <v>33</v>
      </c>
      <c r="AX174" s="14" t="s">
        <v>72</v>
      </c>
      <c r="AY174" s="213" t="s">
        <v>142</v>
      </c>
    </row>
    <row r="175" spans="2:51" s="14" customFormat="1" ht="11.25">
      <c r="B175" s="203"/>
      <c r="C175" s="204"/>
      <c r="D175" s="188" t="s">
        <v>153</v>
      </c>
      <c r="E175" s="205" t="s">
        <v>19</v>
      </c>
      <c r="F175" s="206" t="s">
        <v>598</v>
      </c>
      <c r="G175" s="204"/>
      <c r="H175" s="207">
        <v>13.561</v>
      </c>
      <c r="I175" s="208"/>
      <c r="J175" s="204"/>
      <c r="K175" s="204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153</v>
      </c>
      <c r="AU175" s="213" t="s">
        <v>82</v>
      </c>
      <c r="AV175" s="14" t="s">
        <v>82</v>
      </c>
      <c r="AW175" s="14" t="s">
        <v>33</v>
      </c>
      <c r="AX175" s="14" t="s">
        <v>72</v>
      </c>
      <c r="AY175" s="213" t="s">
        <v>142</v>
      </c>
    </row>
    <row r="176" spans="2:51" s="15" customFormat="1" ht="11.25">
      <c r="B176" s="214"/>
      <c r="C176" s="215"/>
      <c r="D176" s="188" t="s">
        <v>153</v>
      </c>
      <c r="E176" s="216" t="s">
        <v>19</v>
      </c>
      <c r="F176" s="217" t="s">
        <v>161</v>
      </c>
      <c r="G176" s="215"/>
      <c r="H176" s="218">
        <v>242.42000000000002</v>
      </c>
      <c r="I176" s="219"/>
      <c r="J176" s="215"/>
      <c r="K176" s="215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153</v>
      </c>
      <c r="AU176" s="224" t="s">
        <v>82</v>
      </c>
      <c r="AV176" s="15" t="s">
        <v>149</v>
      </c>
      <c r="AW176" s="15" t="s">
        <v>33</v>
      </c>
      <c r="AX176" s="15" t="s">
        <v>80</v>
      </c>
      <c r="AY176" s="224" t="s">
        <v>142</v>
      </c>
    </row>
    <row r="177" spans="1:65" s="2" customFormat="1" ht="14.45" customHeight="1">
      <c r="A177" s="36"/>
      <c r="B177" s="37"/>
      <c r="C177" s="175" t="s">
        <v>8</v>
      </c>
      <c r="D177" s="175" t="s">
        <v>144</v>
      </c>
      <c r="E177" s="176" t="s">
        <v>358</v>
      </c>
      <c r="F177" s="177" t="s">
        <v>359</v>
      </c>
      <c r="G177" s="178" t="s">
        <v>258</v>
      </c>
      <c r="H177" s="179">
        <v>13.045</v>
      </c>
      <c r="I177" s="180"/>
      <c r="J177" s="181">
        <f>ROUND(I177*H177,2)</f>
        <v>0</v>
      </c>
      <c r="K177" s="177" t="s">
        <v>148</v>
      </c>
      <c r="L177" s="41"/>
      <c r="M177" s="182" t="s">
        <v>19</v>
      </c>
      <c r="N177" s="183" t="s">
        <v>43</v>
      </c>
      <c r="O177" s="66"/>
      <c r="P177" s="184">
        <f>O177*H177</f>
        <v>0</v>
      </c>
      <c r="Q177" s="184">
        <v>0</v>
      </c>
      <c r="R177" s="184">
        <f>Q177*H177</f>
        <v>0</v>
      </c>
      <c r="S177" s="184">
        <v>0</v>
      </c>
      <c r="T177" s="185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6" t="s">
        <v>149</v>
      </c>
      <c r="AT177" s="186" t="s">
        <v>144</v>
      </c>
      <c r="AU177" s="186" t="s">
        <v>82</v>
      </c>
      <c r="AY177" s="19" t="s">
        <v>142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9" t="s">
        <v>80</v>
      </c>
      <c r="BK177" s="187">
        <f>ROUND(I177*H177,2)</f>
        <v>0</v>
      </c>
      <c r="BL177" s="19" t="s">
        <v>149</v>
      </c>
      <c r="BM177" s="186" t="s">
        <v>601</v>
      </c>
    </row>
    <row r="178" spans="1:47" s="2" customFormat="1" ht="11.25">
      <c r="A178" s="36"/>
      <c r="B178" s="37"/>
      <c r="C178" s="38"/>
      <c r="D178" s="188" t="s">
        <v>151</v>
      </c>
      <c r="E178" s="38"/>
      <c r="F178" s="189" t="s">
        <v>361</v>
      </c>
      <c r="G178" s="38"/>
      <c r="H178" s="38"/>
      <c r="I178" s="190"/>
      <c r="J178" s="38"/>
      <c r="K178" s="38"/>
      <c r="L178" s="41"/>
      <c r="M178" s="191"/>
      <c r="N178" s="192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151</v>
      </c>
      <c r="AU178" s="19" t="s">
        <v>82</v>
      </c>
    </row>
    <row r="179" spans="2:51" s="13" customFormat="1" ht="11.25">
      <c r="B179" s="193"/>
      <c r="C179" s="194"/>
      <c r="D179" s="188" t="s">
        <v>153</v>
      </c>
      <c r="E179" s="195" t="s">
        <v>19</v>
      </c>
      <c r="F179" s="196" t="s">
        <v>364</v>
      </c>
      <c r="G179" s="194"/>
      <c r="H179" s="195" t="s">
        <v>19</v>
      </c>
      <c r="I179" s="197"/>
      <c r="J179" s="194"/>
      <c r="K179" s="194"/>
      <c r="L179" s="198"/>
      <c r="M179" s="199"/>
      <c r="N179" s="200"/>
      <c r="O179" s="200"/>
      <c r="P179" s="200"/>
      <c r="Q179" s="200"/>
      <c r="R179" s="200"/>
      <c r="S179" s="200"/>
      <c r="T179" s="201"/>
      <c r="AT179" s="202" t="s">
        <v>153</v>
      </c>
      <c r="AU179" s="202" t="s">
        <v>82</v>
      </c>
      <c r="AV179" s="13" t="s">
        <v>80</v>
      </c>
      <c r="AW179" s="13" t="s">
        <v>33</v>
      </c>
      <c r="AX179" s="13" t="s">
        <v>72</v>
      </c>
      <c r="AY179" s="202" t="s">
        <v>142</v>
      </c>
    </row>
    <row r="180" spans="2:51" s="14" customFormat="1" ht="11.25">
      <c r="B180" s="203"/>
      <c r="C180" s="204"/>
      <c r="D180" s="188" t="s">
        <v>153</v>
      </c>
      <c r="E180" s="205" t="s">
        <v>19</v>
      </c>
      <c r="F180" s="206" t="s">
        <v>602</v>
      </c>
      <c r="G180" s="204"/>
      <c r="H180" s="207">
        <v>1.147</v>
      </c>
      <c r="I180" s="208"/>
      <c r="J180" s="204"/>
      <c r="K180" s="204"/>
      <c r="L180" s="209"/>
      <c r="M180" s="210"/>
      <c r="N180" s="211"/>
      <c r="O180" s="211"/>
      <c r="P180" s="211"/>
      <c r="Q180" s="211"/>
      <c r="R180" s="211"/>
      <c r="S180" s="211"/>
      <c r="T180" s="212"/>
      <c r="AT180" s="213" t="s">
        <v>153</v>
      </c>
      <c r="AU180" s="213" t="s">
        <v>82</v>
      </c>
      <c r="AV180" s="14" t="s">
        <v>82</v>
      </c>
      <c r="AW180" s="14" t="s">
        <v>33</v>
      </c>
      <c r="AX180" s="14" t="s">
        <v>72</v>
      </c>
      <c r="AY180" s="213" t="s">
        <v>142</v>
      </c>
    </row>
    <row r="181" spans="2:51" s="13" customFormat="1" ht="11.25">
      <c r="B181" s="193"/>
      <c r="C181" s="194"/>
      <c r="D181" s="188" t="s">
        <v>153</v>
      </c>
      <c r="E181" s="195" t="s">
        <v>19</v>
      </c>
      <c r="F181" s="196" t="s">
        <v>366</v>
      </c>
      <c r="G181" s="194"/>
      <c r="H181" s="195" t="s">
        <v>19</v>
      </c>
      <c r="I181" s="197"/>
      <c r="J181" s="194"/>
      <c r="K181" s="194"/>
      <c r="L181" s="198"/>
      <c r="M181" s="199"/>
      <c r="N181" s="200"/>
      <c r="O181" s="200"/>
      <c r="P181" s="200"/>
      <c r="Q181" s="200"/>
      <c r="R181" s="200"/>
      <c r="S181" s="200"/>
      <c r="T181" s="201"/>
      <c r="AT181" s="202" t="s">
        <v>153</v>
      </c>
      <c r="AU181" s="202" t="s">
        <v>82</v>
      </c>
      <c r="AV181" s="13" t="s">
        <v>80</v>
      </c>
      <c r="AW181" s="13" t="s">
        <v>33</v>
      </c>
      <c r="AX181" s="13" t="s">
        <v>72</v>
      </c>
      <c r="AY181" s="202" t="s">
        <v>142</v>
      </c>
    </row>
    <row r="182" spans="2:51" s="14" customFormat="1" ht="11.25">
      <c r="B182" s="203"/>
      <c r="C182" s="204"/>
      <c r="D182" s="188" t="s">
        <v>153</v>
      </c>
      <c r="E182" s="205" t="s">
        <v>19</v>
      </c>
      <c r="F182" s="206" t="s">
        <v>603</v>
      </c>
      <c r="G182" s="204"/>
      <c r="H182" s="207">
        <v>0.285</v>
      </c>
      <c r="I182" s="208"/>
      <c r="J182" s="204"/>
      <c r="K182" s="204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153</v>
      </c>
      <c r="AU182" s="213" t="s">
        <v>82</v>
      </c>
      <c r="AV182" s="14" t="s">
        <v>82</v>
      </c>
      <c r="AW182" s="14" t="s">
        <v>33</v>
      </c>
      <c r="AX182" s="14" t="s">
        <v>72</v>
      </c>
      <c r="AY182" s="213" t="s">
        <v>142</v>
      </c>
    </row>
    <row r="183" spans="2:51" s="13" customFormat="1" ht="11.25">
      <c r="B183" s="193"/>
      <c r="C183" s="194"/>
      <c r="D183" s="188" t="s">
        <v>153</v>
      </c>
      <c r="E183" s="195" t="s">
        <v>19</v>
      </c>
      <c r="F183" s="196" t="s">
        <v>604</v>
      </c>
      <c r="G183" s="194"/>
      <c r="H183" s="195" t="s">
        <v>19</v>
      </c>
      <c r="I183" s="197"/>
      <c r="J183" s="194"/>
      <c r="K183" s="194"/>
      <c r="L183" s="198"/>
      <c r="M183" s="199"/>
      <c r="N183" s="200"/>
      <c r="O183" s="200"/>
      <c r="P183" s="200"/>
      <c r="Q183" s="200"/>
      <c r="R183" s="200"/>
      <c r="S183" s="200"/>
      <c r="T183" s="201"/>
      <c r="AT183" s="202" t="s">
        <v>153</v>
      </c>
      <c r="AU183" s="202" t="s">
        <v>82</v>
      </c>
      <c r="AV183" s="13" t="s">
        <v>80</v>
      </c>
      <c r="AW183" s="13" t="s">
        <v>33</v>
      </c>
      <c r="AX183" s="13" t="s">
        <v>72</v>
      </c>
      <c r="AY183" s="202" t="s">
        <v>142</v>
      </c>
    </row>
    <row r="184" spans="2:51" s="14" customFormat="1" ht="11.25">
      <c r="B184" s="203"/>
      <c r="C184" s="204"/>
      <c r="D184" s="188" t="s">
        <v>153</v>
      </c>
      <c r="E184" s="205" t="s">
        <v>19</v>
      </c>
      <c r="F184" s="206" t="s">
        <v>605</v>
      </c>
      <c r="G184" s="204"/>
      <c r="H184" s="207">
        <v>0.098</v>
      </c>
      <c r="I184" s="208"/>
      <c r="J184" s="204"/>
      <c r="K184" s="204"/>
      <c r="L184" s="209"/>
      <c r="M184" s="210"/>
      <c r="N184" s="211"/>
      <c r="O184" s="211"/>
      <c r="P184" s="211"/>
      <c r="Q184" s="211"/>
      <c r="R184" s="211"/>
      <c r="S184" s="211"/>
      <c r="T184" s="212"/>
      <c r="AT184" s="213" t="s">
        <v>153</v>
      </c>
      <c r="AU184" s="213" t="s">
        <v>82</v>
      </c>
      <c r="AV184" s="14" t="s">
        <v>82</v>
      </c>
      <c r="AW184" s="14" t="s">
        <v>33</v>
      </c>
      <c r="AX184" s="14" t="s">
        <v>72</v>
      </c>
      <c r="AY184" s="213" t="s">
        <v>142</v>
      </c>
    </row>
    <row r="185" spans="2:51" s="13" customFormat="1" ht="11.25">
      <c r="B185" s="193"/>
      <c r="C185" s="194"/>
      <c r="D185" s="188" t="s">
        <v>153</v>
      </c>
      <c r="E185" s="195" t="s">
        <v>19</v>
      </c>
      <c r="F185" s="196" t="s">
        <v>453</v>
      </c>
      <c r="G185" s="194"/>
      <c r="H185" s="195" t="s">
        <v>19</v>
      </c>
      <c r="I185" s="197"/>
      <c r="J185" s="194"/>
      <c r="K185" s="194"/>
      <c r="L185" s="198"/>
      <c r="M185" s="199"/>
      <c r="N185" s="200"/>
      <c r="O185" s="200"/>
      <c r="P185" s="200"/>
      <c r="Q185" s="200"/>
      <c r="R185" s="200"/>
      <c r="S185" s="200"/>
      <c r="T185" s="201"/>
      <c r="AT185" s="202" t="s">
        <v>153</v>
      </c>
      <c r="AU185" s="202" t="s">
        <v>82</v>
      </c>
      <c r="AV185" s="13" t="s">
        <v>80</v>
      </c>
      <c r="AW185" s="13" t="s">
        <v>33</v>
      </c>
      <c r="AX185" s="13" t="s">
        <v>72</v>
      </c>
      <c r="AY185" s="202" t="s">
        <v>142</v>
      </c>
    </row>
    <row r="186" spans="2:51" s="14" customFormat="1" ht="11.25">
      <c r="B186" s="203"/>
      <c r="C186" s="204"/>
      <c r="D186" s="188" t="s">
        <v>153</v>
      </c>
      <c r="E186" s="205" t="s">
        <v>19</v>
      </c>
      <c r="F186" s="206" t="s">
        <v>606</v>
      </c>
      <c r="G186" s="204"/>
      <c r="H186" s="207">
        <v>6.864</v>
      </c>
      <c r="I186" s="208"/>
      <c r="J186" s="204"/>
      <c r="K186" s="204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153</v>
      </c>
      <c r="AU186" s="213" t="s">
        <v>82</v>
      </c>
      <c r="AV186" s="14" t="s">
        <v>82</v>
      </c>
      <c r="AW186" s="14" t="s">
        <v>33</v>
      </c>
      <c r="AX186" s="14" t="s">
        <v>72</v>
      </c>
      <c r="AY186" s="213" t="s">
        <v>142</v>
      </c>
    </row>
    <row r="187" spans="2:51" s="13" customFormat="1" ht="11.25">
      <c r="B187" s="193"/>
      <c r="C187" s="194"/>
      <c r="D187" s="188" t="s">
        <v>153</v>
      </c>
      <c r="E187" s="195" t="s">
        <v>19</v>
      </c>
      <c r="F187" s="196" t="s">
        <v>607</v>
      </c>
      <c r="G187" s="194"/>
      <c r="H187" s="195" t="s">
        <v>19</v>
      </c>
      <c r="I187" s="197"/>
      <c r="J187" s="194"/>
      <c r="K187" s="194"/>
      <c r="L187" s="198"/>
      <c r="M187" s="199"/>
      <c r="N187" s="200"/>
      <c r="O187" s="200"/>
      <c r="P187" s="200"/>
      <c r="Q187" s="200"/>
      <c r="R187" s="200"/>
      <c r="S187" s="200"/>
      <c r="T187" s="201"/>
      <c r="AT187" s="202" t="s">
        <v>153</v>
      </c>
      <c r="AU187" s="202" t="s">
        <v>82</v>
      </c>
      <c r="AV187" s="13" t="s">
        <v>80</v>
      </c>
      <c r="AW187" s="13" t="s">
        <v>33</v>
      </c>
      <c r="AX187" s="13" t="s">
        <v>72</v>
      </c>
      <c r="AY187" s="202" t="s">
        <v>142</v>
      </c>
    </row>
    <row r="188" spans="2:51" s="14" customFormat="1" ht="11.25">
      <c r="B188" s="203"/>
      <c r="C188" s="204"/>
      <c r="D188" s="188" t="s">
        <v>153</v>
      </c>
      <c r="E188" s="205" t="s">
        <v>19</v>
      </c>
      <c r="F188" s="206" t="s">
        <v>608</v>
      </c>
      <c r="G188" s="204"/>
      <c r="H188" s="207">
        <v>3.516</v>
      </c>
      <c r="I188" s="208"/>
      <c r="J188" s="204"/>
      <c r="K188" s="204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153</v>
      </c>
      <c r="AU188" s="213" t="s">
        <v>82</v>
      </c>
      <c r="AV188" s="14" t="s">
        <v>82</v>
      </c>
      <c r="AW188" s="14" t="s">
        <v>33</v>
      </c>
      <c r="AX188" s="14" t="s">
        <v>72</v>
      </c>
      <c r="AY188" s="213" t="s">
        <v>142</v>
      </c>
    </row>
    <row r="189" spans="2:51" s="13" customFormat="1" ht="11.25">
      <c r="B189" s="193"/>
      <c r="C189" s="194"/>
      <c r="D189" s="188" t="s">
        <v>153</v>
      </c>
      <c r="E189" s="195" t="s">
        <v>19</v>
      </c>
      <c r="F189" s="196" t="s">
        <v>609</v>
      </c>
      <c r="G189" s="194"/>
      <c r="H189" s="195" t="s">
        <v>19</v>
      </c>
      <c r="I189" s="197"/>
      <c r="J189" s="194"/>
      <c r="K189" s="194"/>
      <c r="L189" s="198"/>
      <c r="M189" s="199"/>
      <c r="N189" s="200"/>
      <c r="O189" s="200"/>
      <c r="P189" s="200"/>
      <c r="Q189" s="200"/>
      <c r="R189" s="200"/>
      <c r="S189" s="200"/>
      <c r="T189" s="201"/>
      <c r="AT189" s="202" t="s">
        <v>153</v>
      </c>
      <c r="AU189" s="202" t="s">
        <v>82</v>
      </c>
      <c r="AV189" s="13" t="s">
        <v>80</v>
      </c>
      <c r="AW189" s="13" t="s">
        <v>33</v>
      </c>
      <c r="AX189" s="13" t="s">
        <v>72</v>
      </c>
      <c r="AY189" s="202" t="s">
        <v>142</v>
      </c>
    </row>
    <row r="190" spans="2:51" s="14" customFormat="1" ht="11.25">
      <c r="B190" s="203"/>
      <c r="C190" s="204"/>
      <c r="D190" s="188" t="s">
        <v>153</v>
      </c>
      <c r="E190" s="205" t="s">
        <v>19</v>
      </c>
      <c r="F190" s="206" t="s">
        <v>610</v>
      </c>
      <c r="G190" s="204"/>
      <c r="H190" s="207">
        <v>0.348</v>
      </c>
      <c r="I190" s="208"/>
      <c r="J190" s="204"/>
      <c r="K190" s="204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153</v>
      </c>
      <c r="AU190" s="213" t="s">
        <v>82</v>
      </c>
      <c r="AV190" s="14" t="s">
        <v>82</v>
      </c>
      <c r="AW190" s="14" t="s">
        <v>33</v>
      </c>
      <c r="AX190" s="14" t="s">
        <v>72</v>
      </c>
      <c r="AY190" s="213" t="s">
        <v>142</v>
      </c>
    </row>
    <row r="191" spans="2:51" s="13" customFormat="1" ht="11.25">
      <c r="B191" s="193"/>
      <c r="C191" s="194"/>
      <c r="D191" s="188" t="s">
        <v>153</v>
      </c>
      <c r="E191" s="195" t="s">
        <v>19</v>
      </c>
      <c r="F191" s="196" t="s">
        <v>368</v>
      </c>
      <c r="G191" s="194"/>
      <c r="H191" s="195" t="s">
        <v>19</v>
      </c>
      <c r="I191" s="197"/>
      <c r="J191" s="194"/>
      <c r="K191" s="194"/>
      <c r="L191" s="198"/>
      <c r="M191" s="199"/>
      <c r="N191" s="200"/>
      <c r="O191" s="200"/>
      <c r="P191" s="200"/>
      <c r="Q191" s="200"/>
      <c r="R191" s="200"/>
      <c r="S191" s="200"/>
      <c r="T191" s="201"/>
      <c r="AT191" s="202" t="s">
        <v>153</v>
      </c>
      <c r="AU191" s="202" t="s">
        <v>82</v>
      </c>
      <c r="AV191" s="13" t="s">
        <v>80</v>
      </c>
      <c r="AW191" s="13" t="s">
        <v>33</v>
      </c>
      <c r="AX191" s="13" t="s">
        <v>72</v>
      </c>
      <c r="AY191" s="202" t="s">
        <v>142</v>
      </c>
    </row>
    <row r="192" spans="2:51" s="14" customFormat="1" ht="11.25">
      <c r="B192" s="203"/>
      <c r="C192" s="204"/>
      <c r="D192" s="188" t="s">
        <v>153</v>
      </c>
      <c r="E192" s="205" t="s">
        <v>19</v>
      </c>
      <c r="F192" s="206" t="s">
        <v>611</v>
      </c>
      <c r="G192" s="204"/>
      <c r="H192" s="207">
        <v>0.787</v>
      </c>
      <c r="I192" s="208"/>
      <c r="J192" s="204"/>
      <c r="K192" s="204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153</v>
      </c>
      <c r="AU192" s="213" t="s">
        <v>82</v>
      </c>
      <c r="AV192" s="14" t="s">
        <v>82</v>
      </c>
      <c r="AW192" s="14" t="s">
        <v>33</v>
      </c>
      <c r="AX192" s="14" t="s">
        <v>72</v>
      </c>
      <c r="AY192" s="213" t="s">
        <v>142</v>
      </c>
    </row>
    <row r="193" spans="2:51" s="15" customFormat="1" ht="11.25">
      <c r="B193" s="214"/>
      <c r="C193" s="215"/>
      <c r="D193" s="188" t="s">
        <v>153</v>
      </c>
      <c r="E193" s="216" t="s">
        <v>19</v>
      </c>
      <c r="F193" s="217" t="s">
        <v>161</v>
      </c>
      <c r="G193" s="215"/>
      <c r="H193" s="218">
        <v>13.045000000000002</v>
      </c>
      <c r="I193" s="219"/>
      <c r="J193" s="215"/>
      <c r="K193" s="215"/>
      <c r="L193" s="220"/>
      <c r="M193" s="221"/>
      <c r="N193" s="222"/>
      <c r="O193" s="222"/>
      <c r="P193" s="222"/>
      <c r="Q193" s="222"/>
      <c r="R193" s="222"/>
      <c r="S193" s="222"/>
      <c r="T193" s="223"/>
      <c r="AT193" s="224" t="s">
        <v>153</v>
      </c>
      <c r="AU193" s="224" t="s">
        <v>82</v>
      </c>
      <c r="AV193" s="15" t="s">
        <v>149</v>
      </c>
      <c r="AW193" s="15" t="s">
        <v>33</v>
      </c>
      <c r="AX193" s="15" t="s">
        <v>80</v>
      </c>
      <c r="AY193" s="224" t="s">
        <v>142</v>
      </c>
    </row>
    <row r="194" spans="1:65" s="2" customFormat="1" ht="14.45" customHeight="1">
      <c r="A194" s="36"/>
      <c r="B194" s="37"/>
      <c r="C194" s="175" t="s">
        <v>333</v>
      </c>
      <c r="D194" s="175" t="s">
        <v>144</v>
      </c>
      <c r="E194" s="176" t="s">
        <v>370</v>
      </c>
      <c r="F194" s="177" t="s">
        <v>371</v>
      </c>
      <c r="G194" s="178" t="s">
        <v>258</v>
      </c>
      <c r="H194" s="179">
        <v>378.305</v>
      </c>
      <c r="I194" s="180"/>
      <c r="J194" s="181">
        <f>ROUND(I194*H194,2)</f>
        <v>0</v>
      </c>
      <c r="K194" s="177" t="s">
        <v>148</v>
      </c>
      <c r="L194" s="41"/>
      <c r="M194" s="182" t="s">
        <v>19</v>
      </c>
      <c r="N194" s="183" t="s">
        <v>43</v>
      </c>
      <c r="O194" s="66"/>
      <c r="P194" s="184">
        <f>O194*H194</f>
        <v>0</v>
      </c>
      <c r="Q194" s="184">
        <v>0</v>
      </c>
      <c r="R194" s="184">
        <f>Q194*H194</f>
        <v>0</v>
      </c>
      <c r="S194" s="184">
        <v>0</v>
      </c>
      <c r="T194" s="185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149</v>
      </c>
      <c r="AT194" s="186" t="s">
        <v>144</v>
      </c>
      <c r="AU194" s="186" t="s">
        <v>82</v>
      </c>
      <c r="AY194" s="19" t="s">
        <v>142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9" t="s">
        <v>80</v>
      </c>
      <c r="BK194" s="187">
        <f>ROUND(I194*H194,2)</f>
        <v>0</v>
      </c>
      <c r="BL194" s="19" t="s">
        <v>149</v>
      </c>
      <c r="BM194" s="186" t="s">
        <v>612</v>
      </c>
    </row>
    <row r="195" spans="1:47" s="2" customFormat="1" ht="11.25">
      <c r="A195" s="36"/>
      <c r="B195" s="37"/>
      <c r="C195" s="38"/>
      <c r="D195" s="188" t="s">
        <v>151</v>
      </c>
      <c r="E195" s="38"/>
      <c r="F195" s="189" t="s">
        <v>373</v>
      </c>
      <c r="G195" s="38"/>
      <c r="H195" s="38"/>
      <c r="I195" s="190"/>
      <c r="J195" s="38"/>
      <c r="K195" s="38"/>
      <c r="L195" s="41"/>
      <c r="M195" s="191"/>
      <c r="N195" s="192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151</v>
      </c>
      <c r="AU195" s="19" t="s">
        <v>82</v>
      </c>
    </row>
    <row r="196" spans="2:51" s="14" customFormat="1" ht="11.25">
      <c r="B196" s="203"/>
      <c r="C196" s="204"/>
      <c r="D196" s="188" t="s">
        <v>153</v>
      </c>
      <c r="E196" s="205" t="s">
        <v>19</v>
      </c>
      <c r="F196" s="206" t="s">
        <v>613</v>
      </c>
      <c r="G196" s="204"/>
      <c r="H196" s="207">
        <v>13.045</v>
      </c>
      <c r="I196" s="208"/>
      <c r="J196" s="204"/>
      <c r="K196" s="204"/>
      <c r="L196" s="209"/>
      <c r="M196" s="210"/>
      <c r="N196" s="211"/>
      <c r="O196" s="211"/>
      <c r="P196" s="211"/>
      <c r="Q196" s="211"/>
      <c r="R196" s="211"/>
      <c r="S196" s="211"/>
      <c r="T196" s="212"/>
      <c r="AT196" s="213" t="s">
        <v>153</v>
      </c>
      <c r="AU196" s="213" t="s">
        <v>82</v>
      </c>
      <c r="AV196" s="14" t="s">
        <v>82</v>
      </c>
      <c r="AW196" s="14" t="s">
        <v>33</v>
      </c>
      <c r="AX196" s="14" t="s">
        <v>80</v>
      </c>
      <c r="AY196" s="213" t="s">
        <v>142</v>
      </c>
    </row>
    <row r="197" spans="2:51" s="14" customFormat="1" ht="11.25">
      <c r="B197" s="203"/>
      <c r="C197" s="204"/>
      <c r="D197" s="188" t="s">
        <v>153</v>
      </c>
      <c r="E197" s="204"/>
      <c r="F197" s="206" t="s">
        <v>614</v>
      </c>
      <c r="G197" s="204"/>
      <c r="H197" s="207">
        <v>378.305</v>
      </c>
      <c r="I197" s="208"/>
      <c r="J197" s="204"/>
      <c r="K197" s="204"/>
      <c r="L197" s="209"/>
      <c r="M197" s="210"/>
      <c r="N197" s="211"/>
      <c r="O197" s="211"/>
      <c r="P197" s="211"/>
      <c r="Q197" s="211"/>
      <c r="R197" s="211"/>
      <c r="S197" s="211"/>
      <c r="T197" s="212"/>
      <c r="AT197" s="213" t="s">
        <v>153</v>
      </c>
      <c r="AU197" s="213" t="s">
        <v>82</v>
      </c>
      <c r="AV197" s="14" t="s">
        <v>82</v>
      </c>
      <c r="AW197" s="14" t="s">
        <v>4</v>
      </c>
      <c r="AX197" s="14" t="s">
        <v>80</v>
      </c>
      <c r="AY197" s="213" t="s">
        <v>142</v>
      </c>
    </row>
    <row r="198" spans="1:65" s="2" customFormat="1" ht="14.45" customHeight="1">
      <c r="A198" s="36"/>
      <c r="B198" s="37"/>
      <c r="C198" s="175" t="s">
        <v>339</v>
      </c>
      <c r="D198" s="175" t="s">
        <v>144</v>
      </c>
      <c r="E198" s="176" t="s">
        <v>377</v>
      </c>
      <c r="F198" s="177" t="s">
        <v>378</v>
      </c>
      <c r="G198" s="178" t="s">
        <v>258</v>
      </c>
      <c r="H198" s="179">
        <v>92.952</v>
      </c>
      <c r="I198" s="180"/>
      <c r="J198" s="181">
        <f>ROUND(I198*H198,2)</f>
        <v>0</v>
      </c>
      <c r="K198" s="177" t="s">
        <v>148</v>
      </c>
      <c r="L198" s="41"/>
      <c r="M198" s="182" t="s">
        <v>19</v>
      </c>
      <c r="N198" s="183" t="s">
        <v>43</v>
      </c>
      <c r="O198" s="66"/>
      <c r="P198" s="184">
        <f>O198*H198</f>
        <v>0</v>
      </c>
      <c r="Q198" s="184">
        <v>0</v>
      </c>
      <c r="R198" s="184">
        <f>Q198*H198</f>
        <v>0</v>
      </c>
      <c r="S198" s="184">
        <v>0</v>
      </c>
      <c r="T198" s="18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149</v>
      </c>
      <c r="AT198" s="186" t="s">
        <v>144</v>
      </c>
      <c r="AU198" s="186" t="s">
        <v>82</v>
      </c>
      <c r="AY198" s="19" t="s">
        <v>142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80</v>
      </c>
      <c r="BK198" s="187">
        <f>ROUND(I198*H198,2)</f>
        <v>0</v>
      </c>
      <c r="BL198" s="19" t="s">
        <v>149</v>
      </c>
      <c r="BM198" s="186" t="s">
        <v>615</v>
      </c>
    </row>
    <row r="199" spans="1:47" s="2" customFormat="1" ht="11.25">
      <c r="A199" s="36"/>
      <c r="B199" s="37"/>
      <c r="C199" s="38"/>
      <c r="D199" s="188" t="s">
        <v>151</v>
      </c>
      <c r="E199" s="38"/>
      <c r="F199" s="189" t="s">
        <v>378</v>
      </c>
      <c r="G199" s="38"/>
      <c r="H199" s="38"/>
      <c r="I199" s="190"/>
      <c r="J199" s="38"/>
      <c r="K199" s="38"/>
      <c r="L199" s="41"/>
      <c r="M199" s="191"/>
      <c r="N199" s="192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151</v>
      </c>
      <c r="AU199" s="19" t="s">
        <v>82</v>
      </c>
    </row>
    <row r="200" spans="2:51" s="13" customFormat="1" ht="11.25">
      <c r="B200" s="193"/>
      <c r="C200" s="194"/>
      <c r="D200" s="188" t="s">
        <v>153</v>
      </c>
      <c r="E200" s="195" t="s">
        <v>19</v>
      </c>
      <c r="F200" s="196" t="s">
        <v>616</v>
      </c>
      <c r="G200" s="194"/>
      <c r="H200" s="195" t="s">
        <v>19</v>
      </c>
      <c r="I200" s="197"/>
      <c r="J200" s="194"/>
      <c r="K200" s="194"/>
      <c r="L200" s="198"/>
      <c r="M200" s="199"/>
      <c r="N200" s="200"/>
      <c r="O200" s="200"/>
      <c r="P200" s="200"/>
      <c r="Q200" s="200"/>
      <c r="R200" s="200"/>
      <c r="S200" s="200"/>
      <c r="T200" s="201"/>
      <c r="AT200" s="202" t="s">
        <v>153</v>
      </c>
      <c r="AU200" s="202" t="s">
        <v>82</v>
      </c>
      <c r="AV200" s="13" t="s">
        <v>80</v>
      </c>
      <c r="AW200" s="13" t="s">
        <v>33</v>
      </c>
      <c r="AX200" s="13" t="s">
        <v>72</v>
      </c>
      <c r="AY200" s="202" t="s">
        <v>142</v>
      </c>
    </row>
    <row r="201" spans="2:51" s="14" customFormat="1" ht="11.25">
      <c r="B201" s="203"/>
      <c r="C201" s="204"/>
      <c r="D201" s="188" t="s">
        <v>153</v>
      </c>
      <c r="E201" s="205" t="s">
        <v>19</v>
      </c>
      <c r="F201" s="206" t="s">
        <v>597</v>
      </c>
      <c r="G201" s="204"/>
      <c r="H201" s="207">
        <v>92.952</v>
      </c>
      <c r="I201" s="208"/>
      <c r="J201" s="204"/>
      <c r="K201" s="204"/>
      <c r="L201" s="209"/>
      <c r="M201" s="210"/>
      <c r="N201" s="211"/>
      <c r="O201" s="211"/>
      <c r="P201" s="211"/>
      <c r="Q201" s="211"/>
      <c r="R201" s="211"/>
      <c r="S201" s="211"/>
      <c r="T201" s="212"/>
      <c r="AT201" s="213" t="s">
        <v>153</v>
      </c>
      <c r="AU201" s="213" t="s">
        <v>82</v>
      </c>
      <c r="AV201" s="14" t="s">
        <v>82</v>
      </c>
      <c r="AW201" s="14" t="s">
        <v>33</v>
      </c>
      <c r="AX201" s="14" t="s">
        <v>72</v>
      </c>
      <c r="AY201" s="213" t="s">
        <v>142</v>
      </c>
    </row>
    <row r="202" spans="2:51" s="14" customFormat="1" ht="11.25">
      <c r="B202" s="203"/>
      <c r="C202" s="204"/>
      <c r="D202" s="188" t="s">
        <v>153</v>
      </c>
      <c r="E202" s="205" t="s">
        <v>19</v>
      </c>
      <c r="F202" s="206" t="s">
        <v>598</v>
      </c>
      <c r="G202" s="204"/>
      <c r="H202" s="207">
        <v>13.561</v>
      </c>
      <c r="I202" s="208"/>
      <c r="J202" s="204"/>
      <c r="K202" s="204"/>
      <c r="L202" s="209"/>
      <c r="M202" s="210"/>
      <c r="N202" s="211"/>
      <c r="O202" s="211"/>
      <c r="P202" s="211"/>
      <c r="Q202" s="211"/>
      <c r="R202" s="211"/>
      <c r="S202" s="211"/>
      <c r="T202" s="212"/>
      <c r="AT202" s="213" t="s">
        <v>153</v>
      </c>
      <c r="AU202" s="213" t="s">
        <v>82</v>
      </c>
      <c r="AV202" s="14" t="s">
        <v>82</v>
      </c>
      <c r="AW202" s="14" t="s">
        <v>33</v>
      </c>
      <c r="AX202" s="14" t="s">
        <v>72</v>
      </c>
      <c r="AY202" s="213" t="s">
        <v>142</v>
      </c>
    </row>
    <row r="203" spans="2:51" s="14" customFormat="1" ht="11.25">
      <c r="B203" s="203"/>
      <c r="C203" s="204"/>
      <c r="D203" s="188" t="s">
        <v>153</v>
      </c>
      <c r="E203" s="205" t="s">
        <v>19</v>
      </c>
      <c r="F203" s="206" t="s">
        <v>599</v>
      </c>
      <c r="G203" s="204"/>
      <c r="H203" s="207">
        <v>135.907</v>
      </c>
      <c r="I203" s="208"/>
      <c r="J203" s="204"/>
      <c r="K203" s="204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153</v>
      </c>
      <c r="AU203" s="213" t="s">
        <v>82</v>
      </c>
      <c r="AV203" s="14" t="s">
        <v>82</v>
      </c>
      <c r="AW203" s="14" t="s">
        <v>33</v>
      </c>
      <c r="AX203" s="14" t="s">
        <v>72</v>
      </c>
      <c r="AY203" s="213" t="s">
        <v>142</v>
      </c>
    </row>
    <row r="204" spans="2:51" s="13" customFormat="1" ht="11.25">
      <c r="B204" s="193"/>
      <c r="C204" s="194"/>
      <c r="D204" s="188" t="s">
        <v>153</v>
      </c>
      <c r="E204" s="195" t="s">
        <v>19</v>
      </c>
      <c r="F204" s="196" t="s">
        <v>380</v>
      </c>
      <c r="G204" s="194"/>
      <c r="H204" s="195" t="s">
        <v>19</v>
      </c>
      <c r="I204" s="197"/>
      <c r="J204" s="194"/>
      <c r="K204" s="194"/>
      <c r="L204" s="198"/>
      <c r="M204" s="199"/>
      <c r="N204" s="200"/>
      <c r="O204" s="200"/>
      <c r="P204" s="200"/>
      <c r="Q204" s="200"/>
      <c r="R204" s="200"/>
      <c r="S204" s="200"/>
      <c r="T204" s="201"/>
      <c r="AT204" s="202" t="s">
        <v>153</v>
      </c>
      <c r="AU204" s="202" t="s">
        <v>82</v>
      </c>
      <c r="AV204" s="13" t="s">
        <v>80</v>
      </c>
      <c r="AW204" s="13" t="s">
        <v>33</v>
      </c>
      <c r="AX204" s="13" t="s">
        <v>72</v>
      </c>
      <c r="AY204" s="202" t="s">
        <v>142</v>
      </c>
    </row>
    <row r="205" spans="2:51" s="14" customFormat="1" ht="11.25">
      <c r="B205" s="203"/>
      <c r="C205" s="204"/>
      <c r="D205" s="188" t="s">
        <v>153</v>
      </c>
      <c r="E205" s="205" t="s">
        <v>19</v>
      </c>
      <c r="F205" s="206" t="s">
        <v>617</v>
      </c>
      <c r="G205" s="204"/>
      <c r="H205" s="207">
        <v>-149.468</v>
      </c>
      <c r="I205" s="208"/>
      <c r="J205" s="204"/>
      <c r="K205" s="204"/>
      <c r="L205" s="209"/>
      <c r="M205" s="210"/>
      <c r="N205" s="211"/>
      <c r="O205" s="211"/>
      <c r="P205" s="211"/>
      <c r="Q205" s="211"/>
      <c r="R205" s="211"/>
      <c r="S205" s="211"/>
      <c r="T205" s="212"/>
      <c r="AT205" s="213" t="s">
        <v>153</v>
      </c>
      <c r="AU205" s="213" t="s">
        <v>82</v>
      </c>
      <c r="AV205" s="14" t="s">
        <v>82</v>
      </c>
      <c r="AW205" s="14" t="s">
        <v>33</v>
      </c>
      <c r="AX205" s="14" t="s">
        <v>72</v>
      </c>
      <c r="AY205" s="213" t="s">
        <v>142</v>
      </c>
    </row>
    <row r="206" spans="2:51" s="15" customFormat="1" ht="11.25">
      <c r="B206" s="214"/>
      <c r="C206" s="215"/>
      <c r="D206" s="188" t="s">
        <v>153</v>
      </c>
      <c r="E206" s="216" t="s">
        <v>19</v>
      </c>
      <c r="F206" s="217" t="s">
        <v>161</v>
      </c>
      <c r="G206" s="215"/>
      <c r="H206" s="218">
        <v>92.95200000000003</v>
      </c>
      <c r="I206" s="219"/>
      <c r="J206" s="215"/>
      <c r="K206" s="215"/>
      <c r="L206" s="220"/>
      <c r="M206" s="221"/>
      <c r="N206" s="222"/>
      <c r="O206" s="222"/>
      <c r="P206" s="222"/>
      <c r="Q206" s="222"/>
      <c r="R206" s="222"/>
      <c r="S206" s="222"/>
      <c r="T206" s="223"/>
      <c r="AT206" s="224" t="s">
        <v>153</v>
      </c>
      <c r="AU206" s="224" t="s">
        <v>82</v>
      </c>
      <c r="AV206" s="15" t="s">
        <v>149</v>
      </c>
      <c r="AW206" s="15" t="s">
        <v>33</v>
      </c>
      <c r="AX206" s="15" t="s">
        <v>80</v>
      </c>
      <c r="AY206" s="224" t="s">
        <v>142</v>
      </c>
    </row>
    <row r="207" spans="1:65" s="2" customFormat="1" ht="14.45" customHeight="1">
      <c r="A207" s="36"/>
      <c r="B207" s="37"/>
      <c r="C207" s="175" t="s">
        <v>345</v>
      </c>
      <c r="D207" s="175" t="s">
        <v>144</v>
      </c>
      <c r="E207" s="176" t="s">
        <v>618</v>
      </c>
      <c r="F207" s="177" t="s">
        <v>619</v>
      </c>
      <c r="G207" s="178" t="s">
        <v>258</v>
      </c>
      <c r="H207" s="179">
        <v>3.516</v>
      </c>
      <c r="I207" s="180"/>
      <c r="J207" s="181">
        <f>ROUND(I207*H207,2)</f>
        <v>0</v>
      </c>
      <c r="K207" s="177" t="s">
        <v>148</v>
      </c>
      <c r="L207" s="41"/>
      <c r="M207" s="182" t="s">
        <v>19</v>
      </c>
      <c r="N207" s="183" t="s">
        <v>43</v>
      </c>
      <c r="O207" s="66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149</v>
      </c>
      <c r="AT207" s="186" t="s">
        <v>144</v>
      </c>
      <c r="AU207" s="186" t="s">
        <v>82</v>
      </c>
      <c r="AY207" s="19" t="s">
        <v>142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9" t="s">
        <v>80</v>
      </c>
      <c r="BK207" s="187">
        <f>ROUND(I207*H207,2)</f>
        <v>0</v>
      </c>
      <c r="BL207" s="19" t="s">
        <v>149</v>
      </c>
      <c r="BM207" s="186" t="s">
        <v>620</v>
      </c>
    </row>
    <row r="208" spans="1:47" s="2" customFormat="1" ht="19.5">
      <c r="A208" s="36"/>
      <c r="B208" s="37"/>
      <c r="C208" s="38"/>
      <c r="D208" s="188" t="s">
        <v>151</v>
      </c>
      <c r="E208" s="38"/>
      <c r="F208" s="189" t="s">
        <v>621</v>
      </c>
      <c r="G208" s="38"/>
      <c r="H208" s="38"/>
      <c r="I208" s="190"/>
      <c r="J208" s="38"/>
      <c r="K208" s="38"/>
      <c r="L208" s="41"/>
      <c r="M208" s="191"/>
      <c r="N208" s="192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151</v>
      </c>
      <c r="AU208" s="19" t="s">
        <v>82</v>
      </c>
    </row>
    <row r="209" spans="1:65" s="2" customFormat="1" ht="14.45" customHeight="1">
      <c r="A209" s="36"/>
      <c r="B209" s="37"/>
      <c r="C209" s="175" t="s">
        <v>351</v>
      </c>
      <c r="D209" s="175" t="s">
        <v>144</v>
      </c>
      <c r="E209" s="176" t="s">
        <v>383</v>
      </c>
      <c r="F209" s="177" t="s">
        <v>384</v>
      </c>
      <c r="G209" s="178" t="s">
        <v>258</v>
      </c>
      <c r="H209" s="179">
        <v>1.147</v>
      </c>
      <c r="I209" s="180"/>
      <c r="J209" s="181">
        <f>ROUND(I209*H209,2)</f>
        <v>0</v>
      </c>
      <c r="K209" s="177" t="s">
        <v>148</v>
      </c>
      <c r="L209" s="41"/>
      <c r="M209" s="182" t="s">
        <v>19</v>
      </c>
      <c r="N209" s="183" t="s">
        <v>43</v>
      </c>
      <c r="O209" s="66"/>
      <c r="P209" s="184">
        <f>O209*H209</f>
        <v>0</v>
      </c>
      <c r="Q209" s="184">
        <v>0</v>
      </c>
      <c r="R209" s="184">
        <f>Q209*H209</f>
        <v>0</v>
      </c>
      <c r="S209" s="184">
        <v>0</v>
      </c>
      <c r="T209" s="185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149</v>
      </c>
      <c r="AT209" s="186" t="s">
        <v>144</v>
      </c>
      <c r="AU209" s="186" t="s">
        <v>82</v>
      </c>
      <c r="AY209" s="19" t="s">
        <v>142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9" t="s">
        <v>80</v>
      </c>
      <c r="BK209" s="187">
        <f>ROUND(I209*H209,2)</f>
        <v>0</v>
      </c>
      <c r="BL209" s="19" t="s">
        <v>149</v>
      </c>
      <c r="BM209" s="186" t="s">
        <v>622</v>
      </c>
    </row>
    <row r="210" spans="1:47" s="2" customFormat="1" ht="19.5">
      <c r="A210" s="36"/>
      <c r="B210" s="37"/>
      <c r="C210" s="38"/>
      <c r="D210" s="188" t="s">
        <v>151</v>
      </c>
      <c r="E210" s="38"/>
      <c r="F210" s="189" t="s">
        <v>386</v>
      </c>
      <c r="G210" s="38"/>
      <c r="H210" s="38"/>
      <c r="I210" s="190"/>
      <c r="J210" s="38"/>
      <c r="K210" s="38"/>
      <c r="L210" s="41"/>
      <c r="M210" s="191"/>
      <c r="N210" s="192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151</v>
      </c>
      <c r="AU210" s="19" t="s">
        <v>82</v>
      </c>
    </row>
    <row r="211" spans="2:51" s="13" customFormat="1" ht="11.25">
      <c r="B211" s="193"/>
      <c r="C211" s="194"/>
      <c r="D211" s="188" t="s">
        <v>153</v>
      </c>
      <c r="E211" s="195" t="s">
        <v>19</v>
      </c>
      <c r="F211" s="196" t="s">
        <v>364</v>
      </c>
      <c r="G211" s="194"/>
      <c r="H211" s="195" t="s">
        <v>19</v>
      </c>
      <c r="I211" s="197"/>
      <c r="J211" s="194"/>
      <c r="K211" s="194"/>
      <c r="L211" s="198"/>
      <c r="M211" s="199"/>
      <c r="N211" s="200"/>
      <c r="O211" s="200"/>
      <c r="P211" s="200"/>
      <c r="Q211" s="200"/>
      <c r="R211" s="200"/>
      <c r="S211" s="200"/>
      <c r="T211" s="201"/>
      <c r="AT211" s="202" t="s">
        <v>153</v>
      </c>
      <c r="AU211" s="202" t="s">
        <v>82</v>
      </c>
      <c r="AV211" s="13" t="s">
        <v>80</v>
      </c>
      <c r="AW211" s="13" t="s">
        <v>33</v>
      </c>
      <c r="AX211" s="13" t="s">
        <v>72</v>
      </c>
      <c r="AY211" s="202" t="s">
        <v>142</v>
      </c>
    </row>
    <row r="212" spans="2:51" s="14" customFormat="1" ht="11.25">
      <c r="B212" s="203"/>
      <c r="C212" s="204"/>
      <c r="D212" s="188" t="s">
        <v>153</v>
      </c>
      <c r="E212" s="205" t="s">
        <v>19</v>
      </c>
      <c r="F212" s="206" t="s">
        <v>602</v>
      </c>
      <c r="G212" s="204"/>
      <c r="H212" s="207">
        <v>1.147</v>
      </c>
      <c r="I212" s="208"/>
      <c r="J212" s="204"/>
      <c r="K212" s="204"/>
      <c r="L212" s="209"/>
      <c r="M212" s="210"/>
      <c r="N212" s="211"/>
      <c r="O212" s="211"/>
      <c r="P212" s="211"/>
      <c r="Q212" s="211"/>
      <c r="R212" s="211"/>
      <c r="S212" s="211"/>
      <c r="T212" s="212"/>
      <c r="AT212" s="213" t="s">
        <v>153</v>
      </c>
      <c r="AU212" s="213" t="s">
        <v>82</v>
      </c>
      <c r="AV212" s="14" t="s">
        <v>82</v>
      </c>
      <c r="AW212" s="14" t="s">
        <v>33</v>
      </c>
      <c r="AX212" s="14" t="s">
        <v>80</v>
      </c>
      <c r="AY212" s="213" t="s">
        <v>142</v>
      </c>
    </row>
    <row r="213" spans="1:65" s="2" customFormat="1" ht="14.45" customHeight="1">
      <c r="A213" s="36"/>
      <c r="B213" s="37"/>
      <c r="C213" s="175" t="s">
        <v>357</v>
      </c>
      <c r="D213" s="175" t="s">
        <v>144</v>
      </c>
      <c r="E213" s="176" t="s">
        <v>463</v>
      </c>
      <c r="F213" s="177" t="s">
        <v>464</v>
      </c>
      <c r="G213" s="178" t="s">
        <v>258</v>
      </c>
      <c r="H213" s="179">
        <v>6.864</v>
      </c>
      <c r="I213" s="180"/>
      <c r="J213" s="181">
        <f>ROUND(I213*H213,2)</f>
        <v>0</v>
      </c>
      <c r="K213" s="177" t="s">
        <v>148</v>
      </c>
      <c r="L213" s="41"/>
      <c r="M213" s="182" t="s">
        <v>19</v>
      </c>
      <c r="N213" s="183" t="s">
        <v>43</v>
      </c>
      <c r="O213" s="66"/>
      <c r="P213" s="184">
        <f>O213*H213</f>
        <v>0</v>
      </c>
      <c r="Q213" s="184">
        <v>0</v>
      </c>
      <c r="R213" s="184">
        <f>Q213*H213</f>
        <v>0</v>
      </c>
      <c r="S213" s="184">
        <v>0</v>
      </c>
      <c r="T213" s="185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6" t="s">
        <v>149</v>
      </c>
      <c r="AT213" s="186" t="s">
        <v>144</v>
      </c>
      <c r="AU213" s="186" t="s">
        <v>82</v>
      </c>
      <c r="AY213" s="19" t="s">
        <v>142</v>
      </c>
      <c r="BE213" s="187">
        <f>IF(N213="základní",J213,0)</f>
        <v>0</v>
      </c>
      <c r="BF213" s="187">
        <f>IF(N213="snížená",J213,0)</f>
        <v>0</v>
      </c>
      <c r="BG213" s="187">
        <f>IF(N213="zákl. přenesená",J213,0)</f>
        <v>0</v>
      </c>
      <c r="BH213" s="187">
        <f>IF(N213="sníž. přenesená",J213,0)</f>
        <v>0</v>
      </c>
      <c r="BI213" s="187">
        <f>IF(N213="nulová",J213,0)</f>
        <v>0</v>
      </c>
      <c r="BJ213" s="19" t="s">
        <v>80</v>
      </c>
      <c r="BK213" s="187">
        <f>ROUND(I213*H213,2)</f>
        <v>0</v>
      </c>
      <c r="BL213" s="19" t="s">
        <v>149</v>
      </c>
      <c r="BM213" s="186" t="s">
        <v>623</v>
      </c>
    </row>
    <row r="214" spans="1:47" s="2" customFormat="1" ht="11.25">
      <c r="A214" s="36"/>
      <c r="B214" s="37"/>
      <c r="C214" s="38"/>
      <c r="D214" s="188" t="s">
        <v>151</v>
      </c>
      <c r="E214" s="38"/>
      <c r="F214" s="189" t="s">
        <v>466</v>
      </c>
      <c r="G214" s="38"/>
      <c r="H214" s="38"/>
      <c r="I214" s="190"/>
      <c r="J214" s="38"/>
      <c r="K214" s="38"/>
      <c r="L214" s="41"/>
      <c r="M214" s="191"/>
      <c r="N214" s="192"/>
      <c r="O214" s="66"/>
      <c r="P214" s="66"/>
      <c r="Q214" s="66"/>
      <c r="R214" s="66"/>
      <c r="S214" s="66"/>
      <c r="T214" s="67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151</v>
      </c>
      <c r="AU214" s="19" t="s">
        <v>82</v>
      </c>
    </row>
    <row r="215" spans="2:51" s="14" customFormat="1" ht="11.25">
      <c r="B215" s="203"/>
      <c r="C215" s="204"/>
      <c r="D215" s="188" t="s">
        <v>153</v>
      </c>
      <c r="E215" s="205" t="s">
        <v>19</v>
      </c>
      <c r="F215" s="206" t="s">
        <v>606</v>
      </c>
      <c r="G215" s="204"/>
      <c r="H215" s="207">
        <v>6.864</v>
      </c>
      <c r="I215" s="208"/>
      <c r="J215" s="204"/>
      <c r="K215" s="204"/>
      <c r="L215" s="209"/>
      <c r="M215" s="210"/>
      <c r="N215" s="211"/>
      <c r="O215" s="211"/>
      <c r="P215" s="211"/>
      <c r="Q215" s="211"/>
      <c r="R215" s="211"/>
      <c r="S215" s="211"/>
      <c r="T215" s="212"/>
      <c r="AT215" s="213" t="s">
        <v>153</v>
      </c>
      <c r="AU215" s="213" t="s">
        <v>82</v>
      </c>
      <c r="AV215" s="14" t="s">
        <v>82</v>
      </c>
      <c r="AW215" s="14" t="s">
        <v>33</v>
      </c>
      <c r="AX215" s="14" t="s">
        <v>80</v>
      </c>
      <c r="AY215" s="213" t="s">
        <v>142</v>
      </c>
    </row>
    <row r="216" spans="1:65" s="2" customFormat="1" ht="14.45" customHeight="1">
      <c r="A216" s="36"/>
      <c r="B216" s="37"/>
      <c r="C216" s="175" t="s">
        <v>7</v>
      </c>
      <c r="D216" s="175" t="s">
        <v>144</v>
      </c>
      <c r="E216" s="176" t="s">
        <v>388</v>
      </c>
      <c r="F216" s="177" t="s">
        <v>389</v>
      </c>
      <c r="G216" s="178" t="s">
        <v>258</v>
      </c>
      <c r="H216" s="179">
        <v>0.348</v>
      </c>
      <c r="I216" s="180"/>
      <c r="J216" s="181">
        <f>ROUND(I216*H216,2)</f>
        <v>0</v>
      </c>
      <c r="K216" s="177" t="s">
        <v>148</v>
      </c>
      <c r="L216" s="41"/>
      <c r="M216" s="182" t="s">
        <v>19</v>
      </c>
      <c r="N216" s="183" t="s">
        <v>43</v>
      </c>
      <c r="O216" s="66"/>
      <c r="P216" s="184">
        <f>O216*H216</f>
        <v>0</v>
      </c>
      <c r="Q216" s="184">
        <v>0</v>
      </c>
      <c r="R216" s="184">
        <f>Q216*H216</f>
        <v>0</v>
      </c>
      <c r="S216" s="184">
        <v>0</v>
      </c>
      <c r="T216" s="185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6" t="s">
        <v>149</v>
      </c>
      <c r="AT216" s="186" t="s">
        <v>144</v>
      </c>
      <c r="AU216" s="186" t="s">
        <v>82</v>
      </c>
      <c r="AY216" s="19" t="s">
        <v>142</v>
      </c>
      <c r="BE216" s="187">
        <f>IF(N216="základní",J216,0)</f>
        <v>0</v>
      </c>
      <c r="BF216" s="187">
        <f>IF(N216="snížená",J216,0)</f>
        <v>0</v>
      </c>
      <c r="BG216" s="187">
        <f>IF(N216="zákl. přenesená",J216,0)</f>
        <v>0</v>
      </c>
      <c r="BH216" s="187">
        <f>IF(N216="sníž. přenesená",J216,0)</f>
        <v>0</v>
      </c>
      <c r="BI216" s="187">
        <f>IF(N216="nulová",J216,0)</f>
        <v>0</v>
      </c>
      <c r="BJ216" s="19" t="s">
        <v>80</v>
      </c>
      <c r="BK216" s="187">
        <f>ROUND(I216*H216,2)</f>
        <v>0</v>
      </c>
      <c r="BL216" s="19" t="s">
        <v>149</v>
      </c>
      <c r="BM216" s="186" t="s">
        <v>624</v>
      </c>
    </row>
    <row r="217" spans="1:47" s="2" customFormat="1" ht="11.25">
      <c r="A217" s="36"/>
      <c r="B217" s="37"/>
      <c r="C217" s="38"/>
      <c r="D217" s="188" t="s">
        <v>151</v>
      </c>
      <c r="E217" s="38"/>
      <c r="F217" s="189" t="s">
        <v>391</v>
      </c>
      <c r="G217" s="38"/>
      <c r="H217" s="38"/>
      <c r="I217" s="190"/>
      <c r="J217" s="38"/>
      <c r="K217" s="38"/>
      <c r="L217" s="41"/>
      <c r="M217" s="191"/>
      <c r="N217" s="192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151</v>
      </c>
      <c r="AU217" s="19" t="s">
        <v>82</v>
      </c>
    </row>
    <row r="218" spans="1:65" s="2" customFormat="1" ht="14.45" customHeight="1">
      <c r="A218" s="36"/>
      <c r="B218" s="37"/>
      <c r="C218" s="175" t="s">
        <v>376</v>
      </c>
      <c r="D218" s="175" t="s">
        <v>144</v>
      </c>
      <c r="E218" s="176" t="s">
        <v>393</v>
      </c>
      <c r="F218" s="177" t="s">
        <v>394</v>
      </c>
      <c r="G218" s="178" t="s">
        <v>258</v>
      </c>
      <c r="H218" s="179">
        <v>0.383</v>
      </c>
      <c r="I218" s="180"/>
      <c r="J218" s="181">
        <f>ROUND(I218*H218,2)</f>
        <v>0</v>
      </c>
      <c r="K218" s="177" t="s">
        <v>148</v>
      </c>
      <c r="L218" s="41"/>
      <c r="M218" s="182" t="s">
        <v>19</v>
      </c>
      <c r="N218" s="183" t="s">
        <v>43</v>
      </c>
      <c r="O218" s="66"/>
      <c r="P218" s="184">
        <f>O218*H218</f>
        <v>0</v>
      </c>
      <c r="Q218" s="184">
        <v>0</v>
      </c>
      <c r="R218" s="184">
        <f>Q218*H218</f>
        <v>0</v>
      </c>
      <c r="S218" s="184">
        <v>0</v>
      </c>
      <c r="T218" s="185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149</v>
      </c>
      <c r="AT218" s="186" t="s">
        <v>144</v>
      </c>
      <c r="AU218" s="186" t="s">
        <v>82</v>
      </c>
      <c r="AY218" s="19" t="s">
        <v>142</v>
      </c>
      <c r="BE218" s="187">
        <f>IF(N218="základní",J218,0)</f>
        <v>0</v>
      </c>
      <c r="BF218" s="187">
        <f>IF(N218="snížená",J218,0)</f>
        <v>0</v>
      </c>
      <c r="BG218" s="187">
        <f>IF(N218="zákl. přenesená",J218,0)</f>
        <v>0</v>
      </c>
      <c r="BH218" s="187">
        <f>IF(N218="sníž. přenesená",J218,0)</f>
        <v>0</v>
      </c>
      <c r="BI218" s="187">
        <f>IF(N218="nulová",J218,0)</f>
        <v>0</v>
      </c>
      <c r="BJ218" s="19" t="s">
        <v>80</v>
      </c>
      <c r="BK218" s="187">
        <f>ROUND(I218*H218,2)</f>
        <v>0</v>
      </c>
      <c r="BL218" s="19" t="s">
        <v>149</v>
      </c>
      <c r="BM218" s="186" t="s">
        <v>625</v>
      </c>
    </row>
    <row r="219" spans="1:47" s="2" customFormat="1" ht="19.5">
      <c r="A219" s="36"/>
      <c r="B219" s="37"/>
      <c r="C219" s="38"/>
      <c r="D219" s="188" t="s">
        <v>151</v>
      </c>
      <c r="E219" s="38"/>
      <c r="F219" s="189" t="s">
        <v>396</v>
      </c>
      <c r="G219" s="38"/>
      <c r="H219" s="38"/>
      <c r="I219" s="190"/>
      <c r="J219" s="38"/>
      <c r="K219" s="38"/>
      <c r="L219" s="41"/>
      <c r="M219" s="191"/>
      <c r="N219" s="192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151</v>
      </c>
      <c r="AU219" s="19" t="s">
        <v>82</v>
      </c>
    </row>
    <row r="220" spans="2:51" s="13" customFormat="1" ht="11.25">
      <c r="B220" s="193"/>
      <c r="C220" s="194"/>
      <c r="D220" s="188" t="s">
        <v>153</v>
      </c>
      <c r="E220" s="195" t="s">
        <v>19</v>
      </c>
      <c r="F220" s="196" t="s">
        <v>366</v>
      </c>
      <c r="G220" s="194"/>
      <c r="H220" s="195" t="s">
        <v>19</v>
      </c>
      <c r="I220" s="197"/>
      <c r="J220" s="194"/>
      <c r="K220" s="194"/>
      <c r="L220" s="198"/>
      <c r="M220" s="199"/>
      <c r="N220" s="200"/>
      <c r="O220" s="200"/>
      <c r="P220" s="200"/>
      <c r="Q220" s="200"/>
      <c r="R220" s="200"/>
      <c r="S220" s="200"/>
      <c r="T220" s="201"/>
      <c r="AT220" s="202" t="s">
        <v>153</v>
      </c>
      <c r="AU220" s="202" t="s">
        <v>82</v>
      </c>
      <c r="AV220" s="13" t="s">
        <v>80</v>
      </c>
      <c r="AW220" s="13" t="s">
        <v>33</v>
      </c>
      <c r="AX220" s="13" t="s">
        <v>72</v>
      </c>
      <c r="AY220" s="202" t="s">
        <v>142</v>
      </c>
    </row>
    <row r="221" spans="2:51" s="14" customFormat="1" ht="11.25">
      <c r="B221" s="203"/>
      <c r="C221" s="204"/>
      <c r="D221" s="188" t="s">
        <v>153</v>
      </c>
      <c r="E221" s="205" t="s">
        <v>19</v>
      </c>
      <c r="F221" s="206" t="s">
        <v>603</v>
      </c>
      <c r="G221" s="204"/>
      <c r="H221" s="207">
        <v>0.285</v>
      </c>
      <c r="I221" s="208"/>
      <c r="J221" s="204"/>
      <c r="K221" s="204"/>
      <c r="L221" s="209"/>
      <c r="M221" s="210"/>
      <c r="N221" s="211"/>
      <c r="O221" s="211"/>
      <c r="P221" s="211"/>
      <c r="Q221" s="211"/>
      <c r="R221" s="211"/>
      <c r="S221" s="211"/>
      <c r="T221" s="212"/>
      <c r="AT221" s="213" t="s">
        <v>153</v>
      </c>
      <c r="AU221" s="213" t="s">
        <v>82</v>
      </c>
      <c r="AV221" s="14" t="s">
        <v>82</v>
      </c>
      <c r="AW221" s="14" t="s">
        <v>33</v>
      </c>
      <c r="AX221" s="14" t="s">
        <v>72</v>
      </c>
      <c r="AY221" s="213" t="s">
        <v>142</v>
      </c>
    </row>
    <row r="222" spans="2:51" s="13" customFormat="1" ht="11.25">
      <c r="B222" s="193"/>
      <c r="C222" s="194"/>
      <c r="D222" s="188" t="s">
        <v>153</v>
      </c>
      <c r="E222" s="195" t="s">
        <v>19</v>
      </c>
      <c r="F222" s="196" t="s">
        <v>604</v>
      </c>
      <c r="G222" s="194"/>
      <c r="H222" s="195" t="s">
        <v>19</v>
      </c>
      <c r="I222" s="197"/>
      <c r="J222" s="194"/>
      <c r="K222" s="194"/>
      <c r="L222" s="198"/>
      <c r="M222" s="199"/>
      <c r="N222" s="200"/>
      <c r="O222" s="200"/>
      <c r="P222" s="200"/>
      <c r="Q222" s="200"/>
      <c r="R222" s="200"/>
      <c r="S222" s="200"/>
      <c r="T222" s="201"/>
      <c r="AT222" s="202" t="s">
        <v>153</v>
      </c>
      <c r="AU222" s="202" t="s">
        <v>82</v>
      </c>
      <c r="AV222" s="13" t="s">
        <v>80</v>
      </c>
      <c r="AW222" s="13" t="s">
        <v>33</v>
      </c>
      <c r="AX222" s="13" t="s">
        <v>72</v>
      </c>
      <c r="AY222" s="202" t="s">
        <v>142</v>
      </c>
    </row>
    <row r="223" spans="2:51" s="14" customFormat="1" ht="11.25">
      <c r="B223" s="203"/>
      <c r="C223" s="204"/>
      <c r="D223" s="188" t="s">
        <v>153</v>
      </c>
      <c r="E223" s="205" t="s">
        <v>19</v>
      </c>
      <c r="F223" s="206" t="s">
        <v>605</v>
      </c>
      <c r="G223" s="204"/>
      <c r="H223" s="207">
        <v>0.098</v>
      </c>
      <c r="I223" s="208"/>
      <c r="J223" s="204"/>
      <c r="K223" s="204"/>
      <c r="L223" s="209"/>
      <c r="M223" s="210"/>
      <c r="N223" s="211"/>
      <c r="O223" s="211"/>
      <c r="P223" s="211"/>
      <c r="Q223" s="211"/>
      <c r="R223" s="211"/>
      <c r="S223" s="211"/>
      <c r="T223" s="212"/>
      <c r="AT223" s="213" t="s">
        <v>153</v>
      </c>
      <c r="AU223" s="213" t="s">
        <v>82</v>
      </c>
      <c r="AV223" s="14" t="s">
        <v>82</v>
      </c>
      <c r="AW223" s="14" t="s">
        <v>33</v>
      </c>
      <c r="AX223" s="14" t="s">
        <v>72</v>
      </c>
      <c r="AY223" s="213" t="s">
        <v>142</v>
      </c>
    </row>
    <row r="224" spans="2:51" s="15" customFormat="1" ht="11.25">
      <c r="B224" s="214"/>
      <c r="C224" s="215"/>
      <c r="D224" s="188" t="s">
        <v>153</v>
      </c>
      <c r="E224" s="216" t="s">
        <v>19</v>
      </c>
      <c r="F224" s="217" t="s">
        <v>161</v>
      </c>
      <c r="G224" s="215"/>
      <c r="H224" s="218">
        <v>0.383</v>
      </c>
      <c r="I224" s="219"/>
      <c r="J224" s="215"/>
      <c r="K224" s="215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153</v>
      </c>
      <c r="AU224" s="224" t="s">
        <v>82</v>
      </c>
      <c r="AV224" s="15" t="s">
        <v>149</v>
      </c>
      <c r="AW224" s="15" t="s">
        <v>33</v>
      </c>
      <c r="AX224" s="15" t="s">
        <v>80</v>
      </c>
      <c r="AY224" s="224" t="s">
        <v>142</v>
      </c>
    </row>
    <row r="225" spans="1:65" s="2" customFormat="1" ht="14.45" customHeight="1">
      <c r="A225" s="36"/>
      <c r="B225" s="37"/>
      <c r="C225" s="175" t="s">
        <v>382</v>
      </c>
      <c r="D225" s="175" t="s">
        <v>144</v>
      </c>
      <c r="E225" s="176" t="s">
        <v>398</v>
      </c>
      <c r="F225" s="177" t="s">
        <v>399</v>
      </c>
      <c r="G225" s="178" t="s">
        <v>258</v>
      </c>
      <c r="H225" s="179">
        <v>0.787</v>
      </c>
      <c r="I225" s="180"/>
      <c r="J225" s="181">
        <f>ROUND(I225*H225,2)</f>
        <v>0</v>
      </c>
      <c r="K225" s="177" t="s">
        <v>19</v>
      </c>
      <c r="L225" s="41"/>
      <c r="M225" s="182" t="s">
        <v>19</v>
      </c>
      <c r="N225" s="183" t="s">
        <v>43</v>
      </c>
      <c r="O225" s="66"/>
      <c r="P225" s="184">
        <f>O225*H225</f>
        <v>0</v>
      </c>
      <c r="Q225" s="184">
        <v>0</v>
      </c>
      <c r="R225" s="184">
        <f>Q225*H225</f>
        <v>0</v>
      </c>
      <c r="S225" s="184">
        <v>0</v>
      </c>
      <c r="T225" s="185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149</v>
      </c>
      <c r="AT225" s="186" t="s">
        <v>144</v>
      </c>
      <c r="AU225" s="186" t="s">
        <v>82</v>
      </c>
      <c r="AY225" s="19" t="s">
        <v>142</v>
      </c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9" t="s">
        <v>80</v>
      </c>
      <c r="BK225" s="187">
        <f>ROUND(I225*H225,2)</f>
        <v>0</v>
      </c>
      <c r="BL225" s="19" t="s">
        <v>149</v>
      </c>
      <c r="BM225" s="186" t="s">
        <v>626</v>
      </c>
    </row>
    <row r="226" spans="1:47" s="2" customFormat="1" ht="11.25">
      <c r="A226" s="36"/>
      <c r="B226" s="37"/>
      <c r="C226" s="38"/>
      <c r="D226" s="188" t="s">
        <v>151</v>
      </c>
      <c r="E226" s="38"/>
      <c r="F226" s="189" t="s">
        <v>399</v>
      </c>
      <c r="G226" s="38"/>
      <c r="H226" s="38"/>
      <c r="I226" s="190"/>
      <c r="J226" s="38"/>
      <c r="K226" s="38"/>
      <c r="L226" s="41"/>
      <c r="M226" s="191"/>
      <c r="N226" s="192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151</v>
      </c>
      <c r="AU226" s="19" t="s">
        <v>82</v>
      </c>
    </row>
    <row r="227" spans="2:51" s="13" customFormat="1" ht="11.25">
      <c r="B227" s="193"/>
      <c r="C227" s="194"/>
      <c r="D227" s="188" t="s">
        <v>153</v>
      </c>
      <c r="E227" s="195" t="s">
        <v>19</v>
      </c>
      <c r="F227" s="196" t="s">
        <v>368</v>
      </c>
      <c r="G227" s="194"/>
      <c r="H227" s="195" t="s">
        <v>19</v>
      </c>
      <c r="I227" s="197"/>
      <c r="J227" s="194"/>
      <c r="K227" s="194"/>
      <c r="L227" s="198"/>
      <c r="M227" s="199"/>
      <c r="N227" s="200"/>
      <c r="O227" s="200"/>
      <c r="P227" s="200"/>
      <c r="Q227" s="200"/>
      <c r="R227" s="200"/>
      <c r="S227" s="200"/>
      <c r="T227" s="201"/>
      <c r="AT227" s="202" t="s">
        <v>153</v>
      </c>
      <c r="AU227" s="202" t="s">
        <v>82</v>
      </c>
      <c r="AV227" s="13" t="s">
        <v>80</v>
      </c>
      <c r="AW227" s="13" t="s">
        <v>33</v>
      </c>
      <c r="AX227" s="13" t="s">
        <v>72</v>
      </c>
      <c r="AY227" s="202" t="s">
        <v>142</v>
      </c>
    </row>
    <row r="228" spans="2:51" s="14" customFormat="1" ht="11.25">
      <c r="B228" s="203"/>
      <c r="C228" s="204"/>
      <c r="D228" s="188" t="s">
        <v>153</v>
      </c>
      <c r="E228" s="205" t="s">
        <v>19</v>
      </c>
      <c r="F228" s="206" t="s">
        <v>611</v>
      </c>
      <c r="G228" s="204"/>
      <c r="H228" s="207">
        <v>0.787</v>
      </c>
      <c r="I228" s="208"/>
      <c r="J228" s="204"/>
      <c r="K228" s="204"/>
      <c r="L228" s="209"/>
      <c r="M228" s="210"/>
      <c r="N228" s="211"/>
      <c r="O228" s="211"/>
      <c r="P228" s="211"/>
      <c r="Q228" s="211"/>
      <c r="R228" s="211"/>
      <c r="S228" s="211"/>
      <c r="T228" s="212"/>
      <c r="AT228" s="213" t="s">
        <v>153</v>
      </c>
      <c r="AU228" s="213" t="s">
        <v>82</v>
      </c>
      <c r="AV228" s="14" t="s">
        <v>82</v>
      </c>
      <c r="AW228" s="14" t="s">
        <v>33</v>
      </c>
      <c r="AX228" s="14" t="s">
        <v>80</v>
      </c>
      <c r="AY228" s="213" t="s">
        <v>142</v>
      </c>
    </row>
    <row r="229" spans="2:63" s="12" customFormat="1" ht="25.9" customHeight="1">
      <c r="B229" s="159"/>
      <c r="C229" s="160"/>
      <c r="D229" s="161" t="s">
        <v>71</v>
      </c>
      <c r="E229" s="162" t="s">
        <v>402</v>
      </c>
      <c r="F229" s="162" t="s">
        <v>403</v>
      </c>
      <c r="G229" s="160"/>
      <c r="H229" s="160"/>
      <c r="I229" s="163"/>
      <c r="J229" s="164">
        <f>BK229</f>
        <v>0</v>
      </c>
      <c r="K229" s="160"/>
      <c r="L229" s="165"/>
      <c r="M229" s="166"/>
      <c r="N229" s="167"/>
      <c r="O229" s="167"/>
      <c r="P229" s="168">
        <f>P230+P235+P243+P265+P277+P282+P292+P305</f>
        <v>0</v>
      </c>
      <c r="Q229" s="167"/>
      <c r="R229" s="168">
        <f>R230+R235+R243+R265+R277+R282+R292+R305</f>
        <v>0</v>
      </c>
      <c r="S229" s="167"/>
      <c r="T229" s="169">
        <f>T230+T235+T243+T265+T277+T282+T292+T305</f>
        <v>11.89816312</v>
      </c>
      <c r="AR229" s="170" t="s">
        <v>82</v>
      </c>
      <c r="AT229" s="171" t="s">
        <v>71</v>
      </c>
      <c r="AU229" s="171" t="s">
        <v>72</v>
      </c>
      <c r="AY229" s="170" t="s">
        <v>142</v>
      </c>
      <c r="BK229" s="172">
        <f>BK230+BK235+BK243+BK265+BK277+BK282+BK292+BK305</f>
        <v>0</v>
      </c>
    </row>
    <row r="230" spans="2:63" s="12" customFormat="1" ht="22.9" customHeight="1">
      <c r="B230" s="159"/>
      <c r="C230" s="160"/>
      <c r="D230" s="161" t="s">
        <v>71</v>
      </c>
      <c r="E230" s="173" t="s">
        <v>404</v>
      </c>
      <c r="F230" s="173" t="s">
        <v>405</v>
      </c>
      <c r="G230" s="160"/>
      <c r="H230" s="160"/>
      <c r="I230" s="163"/>
      <c r="J230" s="174">
        <f>BK230</f>
        <v>0</v>
      </c>
      <c r="K230" s="160"/>
      <c r="L230" s="165"/>
      <c r="M230" s="166"/>
      <c r="N230" s="167"/>
      <c r="O230" s="167"/>
      <c r="P230" s="168">
        <f>SUM(P231:P234)</f>
        <v>0</v>
      </c>
      <c r="Q230" s="167"/>
      <c r="R230" s="168">
        <f>SUM(R231:R234)</f>
        <v>0</v>
      </c>
      <c r="S230" s="167"/>
      <c r="T230" s="169">
        <f>SUM(T231:T234)</f>
        <v>0.285424</v>
      </c>
      <c r="AR230" s="170" t="s">
        <v>82</v>
      </c>
      <c r="AT230" s="171" t="s">
        <v>71</v>
      </c>
      <c r="AU230" s="171" t="s">
        <v>80</v>
      </c>
      <c r="AY230" s="170" t="s">
        <v>142</v>
      </c>
      <c r="BK230" s="172">
        <f>SUM(BK231:BK234)</f>
        <v>0</v>
      </c>
    </row>
    <row r="231" spans="1:65" s="2" customFormat="1" ht="14.45" customHeight="1">
      <c r="A231" s="36"/>
      <c r="B231" s="37"/>
      <c r="C231" s="175" t="s">
        <v>387</v>
      </c>
      <c r="D231" s="175" t="s">
        <v>144</v>
      </c>
      <c r="E231" s="176" t="s">
        <v>407</v>
      </c>
      <c r="F231" s="177" t="s">
        <v>408</v>
      </c>
      <c r="G231" s="178" t="s">
        <v>204</v>
      </c>
      <c r="H231" s="179">
        <v>71.356</v>
      </c>
      <c r="I231" s="180"/>
      <c r="J231" s="181">
        <f>ROUND(I231*H231,2)</f>
        <v>0</v>
      </c>
      <c r="K231" s="177" t="s">
        <v>148</v>
      </c>
      <c r="L231" s="41"/>
      <c r="M231" s="182" t="s">
        <v>19</v>
      </c>
      <c r="N231" s="183" t="s">
        <v>43</v>
      </c>
      <c r="O231" s="66"/>
      <c r="P231" s="184">
        <f>O231*H231</f>
        <v>0</v>
      </c>
      <c r="Q231" s="184">
        <v>0</v>
      </c>
      <c r="R231" s="184">
        <f>Q231*H231</f>
        <v>0</v>
      </c>
      <c r="S231" s="184">
        <v>0.004</v>
      </c>
      <c r="T231" s="185">
        <f>S231*H231</f>
        <v>0.285424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333</v>
      </c>
      <c r="AT231" s="186" t="s">
        <v>144</v>
      </c>
      <c r="AU231" s="186" t="s">
        <v>82</v>
      </c>
      <c r="AY231" s="19" t="s">
        <v>142</v>
      </c>
      <c r="BE231" s="187">
        <f>IF(N231="základní",J231,0)</f>
        <v>0</v>
      </c>
      <c r="BF231" s="187">
        <f>IF(N231="snížená",J231,0)</f>
        <v>0</v>
      </c>
      <c r="BG231" s="187">
        <f>IF(N231="zákl. přenesená",J231,0)</f>
        <v>0</v>
      </c>
      <c r="BH231" s="187">
        <f>IF(N231="sníž. přenesená",J231,0)</f>
        <v>0</v>
      </c>
      <c r="BI231" s="187">
        <f>IF(N231="nulová",J231,0)</f>
        <v>0</v>
      </c>
      <c r="BJ231" s="19" t="s">
        <v>80</v>
      </c>
      <c r="BK231" s="187">
        <f>ROUND(I231*H231,2)</f>
        <v>0</v>
      </c>
      <c r="BL231" s="19" t="s">
        <v>333</v>
      </c>
      <c r="BM231" s="186" t="s">
        <v>409</v>
      </c>
    </row>
    <row r="232" spans="1:47" s="2" customFormat="1" ht="11.25">
      <c r="A232" s="36"/>
      <c r="B232" s="37"/>
      <c r="C232" s="38"/>
      <c r="D232" s="188" t="s">
        <v>151</v>
      </c>
      <c r="E232" s="38"/>
      <c r="F232" s="189" t="s">
        <v>410</v>
      </c>
      <c r="G232" s="38"/>
      <c r="H232" s="38"/>
      <c r="I232" s="190"/>
      <c r="J232" s="38"/>
      <c r="K232" s="38"/>
      <c r="L232" s="41"/>
      <c r="M232" s="191"/>
      <c r="N232" s="192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151</v>
      </c>
      <c r="AU232" s="19" t="s">
        <v>82</v>
      </c>
    </row>
    <row r="233" spans="2:51" s="13" customFormat="1" ht="11.25">
      <c r="B233" s="193"/>
      <c r="C233" s="194"/>
      <c r="D233" s="188" t="s">
        <v>153</v>
      </c>
      <c r="E233" s="195" t="s">
        <v>19</v>
      </c>
      <c r="F233" s="196" t="s">
        <v>627</v>
      </c>
      <c r="G233" s="194"/>
      <c r="H233" s="195" t="s">
        <v>19</v>
      </c>
      <c r="I233" s="197"/>
      <c r="J233" s="194"/>
      <c r="K233" s="194"/>
      <c r="L233" s="198"/>
      <c r="M233" s="199"/>
      <c r="N233" s="200"/>
      <c r="O233" s="200"/>
      <c r="P233" s="200"/>
      <c r="Q233" s="200"/>
      <c r="R233" s="200"/>
      <c r="S233" s="200"/>
      <c r="T233" s="201"/>
      <c r="AT233" s="202" t="s">
        <v>153</v>
      </c>
      <c r="AU233" s="202" t="s">
        <v>82</v>
      </c>
      <c r="AV233" s="13" t="s">
        <v>80</v>
      </c>
      <c r="AW233" s="13" t="s">
        <v>33</v>
      </c>
      <c r="AX233" s="13" t="s">
        <v>72</v>
      </c>
      <c r="AY233" s="202" t="s">
        <v>142</v>
      </c>
    </row>
    <row r="234" spans="2:51" s="14" customFormat="1" ht="11.25">
      <c r="B234" s="203"/>
      <c r="C234" s="204"/>
      <c r="D234" s="188" t="s">
        <v>153</v>
      </c>
      <c r="E234" s="205" t="s">
        <v>19</v>
      </c>
      <c r="F234" s="206" t="s">
        <v>628</v>
      </c>
      <c r="G234" s="204"/>
      <c r="H234" s="207">
        <v>71.356</v>
      </c>
      <c r="I234" s="208"/>
      <c r="J234" s="204"/>
      <c r="K234" s="204"/>
      <c r="L234" s="209"/>
      <c r="M234" s="210"/>
      <c r="N234" s="211"/>
      <c r="O234" s="211"/>
      <c r="P234" s="211"/>
      <c r="Q234" s="211"/>
      <c r="R234" s="211"/>
      <c r="S234" s="211"/>
      <c r="T234" s="212"/>
      <c r="AT234" s="213" t="s">
        <v>153</v>
      </c>
      <c r="AU234" s="213" t="s">
        <v>82</v>
      </c>
      <c r="AV234" s="14" t="s">
        <v>82</v>
      </c>
      <c r="AW234" s="14" t="s">
        <v>33</v>
      </c>
      <c r="AX234" s="14" t="s">
        <v>80</v>
      </c>
      <c r="AY234" s="213" t="s">
        <v>142</v>
      </c>
    </row>
    <row r="235" spans="2:63" s="12" customFormat="1" ht="22.9" customHeight="1">
      <c r="B235" s="159"/>
      <c r="C235" s="160"/>
      <c r="D235" s="161" t="s">
        <v>71</v>
      </c>
      <c r="E235" s="173" t="s">
        <v>629</v>
      </c>
      <c r="F235" s="173" t="s">
        <v>630</v>
      </c>
      <c r="G235" s="160"/>
      <c r="H235" s="160"/>
      <c r="I235" s="163"/>
      <c r="J235" s="174">
        <f>BK235</f>
        <v>0</v>
      </c>
      <c r="K235" s="160"/>
      <c r="L235" s="165"/>
      <c r="M235" s="166"/>
      <c r="N235" s="167"/>
      <c r="O235" s="167"/>
      <c r="P235" s="168">
        <f>SUM(P236:P242)</f>
        <v>0</v>
      </c>
      <c r="Q235" s="167"/>
      <c r="R235" s="168">
        <f>SUM(R236:R242)</f>
        <v>0</v>
      </c>
      <c r="S235" s="167"/>
      <c r="T235" s="169">
        <f>SUM(T236:T242)</f>
        <v>0.09818759999999999</v>
      </c>
      <c r="AR235" s="170" t="s">
        <v>82</v>
      </c>
      <c r="AT235" s="171" t="s">
        <v>71</v>
      </c>
      <c r="AU235" s="171" t="s">
        <v>80</v>
      </c>
      <c r="AY235" s="170" t="s">
        <v>142</v>
      </c>
      <c r="BK235" s="172">
        <f>SUM(BK236:BK242)</f>
        <v>0</v>
      </c>
    </row>
    <row r="236" spans="1:65" s="2" customFormat="1" ht="14.45" customHeight="1">
      <c r="A236" s="36"/>
      <c r="B236" s="37"/>
      <c r="C236" s="175" t="s">
        <v>392</v>
      </c>
      <c r="D236" s="175" t="s">
        <v>144</v>
      </c>
      <c r="E236" s="176" t="s">
        <v>631</v>
      </c>
      <c r="F236" s="177" t="s">
        <v>632</v>
      </c>
      <c r="G236" s="178" t="s">
        <v>204</v>
      </c>
      <c r="H236" s="179">
        <v>55.2</v>
      </c>
      <c r="I236" s="180"/>
      <c r="J236" s="181">
        <f>ROUND(I236*H236,2)</f>
        <v>0</v>
      </c>
      <c r="K236" s="177" t="s">
        <v>148</v>
      </c>
      <c r="L236" s="41"/>
      <c r="M236" s="182" t="s">
        <v>19</v>
      </c>
      <c r="N236" s="183" t="s">
        <v>43</v>
      </c>
      <c r="O236" s="66"/>
      <c r="P236" s="184">
        <f>O236*H236</f>
        <v>0</v>
      </c>
      <c r="Q236" s="184">
        <v>0</v>
      </c>
      <c r="R236" s="184">
        <f>Q236*H236</f>
        <v>0</v>
      </c>
      <c r="S236" s="184">
        <v>0.00042</v>
      </c>
      <c r="T236" s="185">
        <f>S236*H236</f>
        <v>0.023184000000000003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6" t="s">
        <v>333</v>
      </c>
      <c r="AT236" s="186" t="s">
        <v>144</v>
      </c>
      <c r="AU236" s="186" t="s">
        <v>82</v>
      </c>
      <c r="AY236" s="19" t="s">
        <v>142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9" t="s">
        <v>80</v>
      </c>
      <c r="BK236" s="187">
        <f>ROUND(I236*H236,2)</f>
        <v>0</v>
      </c>
      <c r="BL236" s="19" t="s">
        <v>333</v>
      </c>
      <c r="BM236" s="186" t="s">
        <v>633</v>
      </c>
    </row>
    <row r="237" spans="1:47" s="2" customFormat="1" ht="19.5">
      <c r="A237" s="36"/>
      <c r="B237" s="37"/>
      <c r="C237" s="38"/>
      <c r="D237" s="188" t="s">
        <v>151</v>
      </c>
      <c r="E237" s="38"/>
      <c r="F237" s="189" t="s">
        <v>634</v>
      </c>
      <c r="G237" s="38"/>
      <c r="H237" s="38"/>
      <c r="I237" s="190"/>
      <c r="J237" s="38"/>
      <c r="K237" s="38"/>
      <c r="L237" s="41"/>
      <c r="M237" s="191"/>
      <c r="N237" s="192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151</v>
      </c>
      <c r="AU237" s="19" t="s">
        <v>82</v>
      </c>
    </row>
    <row r="238" spans="2:51" s="13" customFormat="1" ht="11.25">
      <c r="B238" s="193"/>
      <c r="C238" s="194"/>
      <c r="D238" s="188" t="s">
        <v>153</v>
      </c>
      <c r="E238" s="195" t="s">
        <v>19</v>
      </c>
      <c r="F238" s="196" t="s">
        <v>304</v>
      </c>
      <c r="G238" s="194"/>
      <c r="H238" s="195" t="s">
        <v>19</v>
      </c>
      <c r="I238" s="197"/>
      <c r="J238" s="194"/>
      <c r="K238" s="194"/>
      <c r="L238" s="198"/>
      <c r="M238" s="199"/>
      <c r="N238" s="200"/>
      <c r="O238" s="200"/>
      <c r="P238" s="200"/>
      <c r="Q238" s="200"/>
      <c r="R238" s="200"/>
      <c r="S238" s="200"/>
      <c r="T238" s="201"/>
      <c r="AT238" s="202" t="s">
        <v>153</v>
      </c>
      <c r="AU238" s="202" t="s">
        <v>82</v>
      </c>
      <c r="AV238" s="13" t="s">
        <v>80</v>
      </c>
      <c r="AW238" s="13" t="s">
        <v>33</v>
      </c>
      <c r="AX238" s="13" t="s">
        <v>72</v>
      </c>
      <c r="AY238" s="202" t="s">
        <v>142</v>
      </c>
    </row>
    <row r="239" spans="2:51" s="13" customFormat="1" ht="11.25">
      <c r="B239" s="193"/>
      <c r="C239" s="194"/>
      <c r="D239" s="188" t="s">
        <v>153</v>
      </c>
      <c r="E239" s="195" t="s">
        <v>19</v>
      </c>
      <c r="F239" s="196" t="s">
        <v>635</v>
      </c>
      <c r="G239" s="194"/>
      <c r="H239" s="195" t="s">
        <v>19</v>
      </c>
      <c r="I239" s="197"/>
      <c r="J239" s="194"/>
      <c r="K239" s="194"/>
      <c r="L239" s="198"/>
      <c r="M239" s="199"/>
      <c r="N239" s="200"/>
      <c r="O239" s="200"/>
      <c r="P239" s="200"/>
      <c r="Q239" s="200"/>
      <c r="R239" s="200"/>
      <c r="S239" s="200"/>
      <c r="T239" s="201"/>
      <c r="AT239" s="202" t="s">
        <v>153</v>
      </c>
      <c r="AU239" s="202" t="s">
        <v>82</v>
      </c>
      <c r="AV239" s="13" t="s">
        <v>80</v>
      </c>
      <c r="AW239" s="13" t="s">
        <v>33</v>
      </c>
      <c r="AX239" s="13" t="s">
        <v>72</v>
      </c>
      <c r="AY239" s="202" t="s">
        <v>142</v>
      </c>
    </row>
    <row r="240" spans="2:51" s="14" customFormat="1" ht="11.25">
      <c r="B240" s="203"/>
      <c r="C240" s="204"/>
      <c r="D240" s="188" t="s">
        <v>153</v>
      </c>
      <c r="E240" s="205" t="s">
        <v>19</v>
      </c>
      <c r="F240" s="206" t="s">
        <v>636</v>
      </c>
      <c r="G240" s="204"/>
      <c r="H240" s="207">
        <v>55.2</v>
      </c>
      <c r="I240" s="208"/>
      <c r="J240" s="204"/>
      <c r="K240" s="204"/>
      <c r="L240" s="209"/>
      <c r="M240" s="210"/>
      <c r="N240" s="211"/>
      <c r="O240" s="211"/>
      <c r="P240" s="211"/>
      <c r="Q240" s="211"/>
      <c r="R240" s="211"/>
      <c r="S240" s="211"/>
      <c r="T240" s="212"/>
      <c r="AT240" s="213" t="s">
        <v>153</v>
      </c>
      <c r="AU240" s="213" t="s">
        <v>82</v>
      </c>
      <c r="AV240" s="14" t="s">
        <v>82</v>
      </c>
      <c r="AW240" s="14" t="s">
        <v>33</v>
      </c>
      <c r="AX240" s="14" t="s">
        <v>80</v>
      </c>
      <c r="AY240" s="213" t="s">
        <v>142</v>
      </c>
    </row>
    <row r="241" spans="1:65" s="2" customFormat="1" ht="14.45" customHeight="1">
      <c r="A241" s="36"/>
      <c r="B241" s="37"/>
      <c r="C241" s="175" t="s">
        <v>397</v>
      </c>
      <c r="D241" s="175" t="s">
        <v>144</v>
      </c>
      <c r="E241" s="176" t="s">
        <v>637</v>
      </c>
      <c r="F241" s="177" t="s">
        <v>638</v>
      </c>
      <c r="G241" s="178" t="s">
        <v>204</v>
      </c>
      <c r="H241" s="179">
        <v>53.574</v>
      </c>
      <c r="I241" s="180"/>
      <c r="J241" s="181">
        <f>ROUND(I241*H241,2)</f>
        <v>0</v>
      </c>
      <c r="K241" s="177" t="s">
        <v>148</v>
      </c>
      <c r="L241" s="41"/>
      <c r="M241" s="182" t="s">
        <v>19</v>
      </c>
      <c r="N241" s="183" t="s">
        <v>43</v>
      </c>
      <c r="O241" s="66"/>
      <c r="P241" s="184">
        <f>O241*H241</f>
        <v>0</v>
      </c>
      <c r="Q241" s="184">
        <v>0</v>
      </c>
      <c r="R241" s="184">
        <f>Q241*H241</f>
        <v>0</v>
      </c>
      <c r="S241" s="184">
        <v>0.0014</v>
      </c>
      <c r="T241" s="185">
        <f>S241*H241</f>
        <v>0.07500359999999999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333</v>
      </c>
      <c r="AT241" s="186" t="s">
        <v>144</v>
      </c>
      <c r="AU241" s="186" t="s">
        <v>82</v>
      </c>
      <c r="AY241" s="19" t="s">
        <v>142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9" t="s">
        <v>80</v>
      </c>
      <c r="BK241" s="187">
        <f>ROUND(I241*H241,2)</f>
        <v>0</v>
      </c>
      <c r="BL241" s="19" t="s">
        <v>333</v>
      </c>
      <c r="BM241" s="186" t="s">
        <v>639</v>
      </c>
    </row>
    <row r="242" spans="1:47" s="2" customFormat="1" ht="19.5">
      <c r="A242" s="36"/>
      <c r="B242" s="37"/>
      <c r="C242" s="38"/>
      <c r="D242" s="188" t="s">
        <v>151</v>
      </c>
      <c r="E242" s="38"/>
      <c r="F242" s="189" t="s">
        <v>640</v>
      </c>
      <c r="G242" s="38"/>
      <c r="H242" s="38"/>
      <c r="I242" s="190"/>
      <c r="J242" s="38"/>
      <c r="K242" s="38"/>
      <c r="L242" s="41"/>
      <c r="M242" s="191"/>
      <c r="N242" s="192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151</v>
      </c>
      <c r="AU242" s="19" t="s">
        <v>82</v>
      </c>
    </row>
    <row r="243" spans="2:63" s="12" customFormat="1" ht="22.9" customHeight="1">
      <c r="B243" s="159"/>
      <c r="C243" s="160"/>
      <c r="D243" s="161" t="s">
        <v>71</v>
      </c>
      <c r="E243" s="173" t="s">
        <v>468</v>
      </c>
      <c r="F243" s="173" t="s">
        <v>469</v>
      </c>
      <c r="G243" s="160"/>
      <c r="H243" s="160"/>
      <c r="I243" s="163"/>
      <c r="J243" s="174">
        <f>BK243</f>
        <v>0</v>
      </c>
      <c r="K243" s="160"/>
      <c r="L243" s="165"/>
      <c r="M243" s="166"/>
      <c r="N243" s="167"/>
      <c r="O243" s="167"/>
      <c r="P243" s="168">
        <f>SUM(P244:P264)</f>
        <v>0</v>
      </c>
      <c r="Q243" s="167"/>
      <c r="R243" s="168">
        <f>SUM(R244:R264)</f>
        <v>0</v>
      </c>
      <c r="S243" s="167"/>
      <c r="T243" s="169">
        <f>SUM(T244:T264)</f>
        <v>5.8377</v>
      </c>
      <c r="AR243" s="170" t="s">
        <v>82</v>
      </c>
      <c r="AT243" s="171" t="s">
        <v>71</v>
      </c>
      <c r="AU243" s="171" t="s">
        <v>80</v>
      </c>
      <c r="AY243" s="170" t="s">
        <v>142</v>
      </c>
      <c r="BK243" s="172">
        <f>SUM(BK244:BK264)</f>
        <v>0</v>
      </c>
    </row>
    <row r="244" spans="1:65" s="2" customFormat="1" ht="14.45" customHeight="1">
      <c r="A244" s="36"/>
      <c r="B244" s="37"/>
      <c r="C244" s="175" t="s">
        <v>406</v>
      </c>
      <c r="D244" s="175" t="s">
        <v>144</v>
      </c>
      <c r="E244" s="176" t="s">
        <v>641</v>
      </c>
      <c r="F244" s="177" t="s">
        <v>642</v>
      </c>
      <c r="G244" s="178" t="s">
        <v>643</v>
      </c>
      <c r="H244" s="179">
        <v>134.3</v>
      </c>
      <c r="I244" s="180"/>
      <c r="J244" s="181">
        <f>ROUND(I244*H244,2)</f>
        <v>0</v>
      </c>
      <c r="K244" s="177" t="s">
        <v>148</v>
      </c>
      <c r="L244" s="41"/>
      <c r="M244" s="182" t="s">
        <v>19</v>
      </c>
      <c r="N244" s="183" t="s">
        <v>43</v>
      </c>
      <c r="O244" s="66"/>
      <c r="P244" s="184">
        <f>O244*H244</f>
        <v>0</v>
      </c>
      <c r="Q244" s="184">
        <v>0</v>
      </c>
      <c r="R244" s="184">
        <f>Q244*H244</f>
        <v>0</v>
      </c>
      <c r="S244" s="184">
        <v>0.014</v>
      </c>
      <c r="T244" s="185">
        <f>S244*H244</f>
        <v>1.8802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6" t="s">
        <v>333</v>
      </c>
      <c r="AT244" s="186" t="s">
        <v>144</v>
      </c>
      <c r="AU244" s="186" t="s">
        <v>82</v>
      </c>
      <c r="AY244" s="19" t="s">
        <v>142</v>
      </c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19" t="s">
        <v>80</v>
      </c>
      <c r="BK244" s="187">
        <f>ROUND(I244*H244,2)</f>
        <v>0</v>
      </c>
      <c r="BL244" s="19" t="s">
        <v>333</v>
      </c>
      <c r="BM244" s="186" t="s">
        <v>644</v>
      </c>
    </row>
    <row r="245" spans="1:47" s="2" customFormat="1" ht="11.25">
      <c r="A245" s="36"/>
      <c r="B245" s="37"/>
      <c r="C245" s="38"/>
      <c r="D245" s="188" t="s">
        <v>151</v>
      </c>
      <c r="E245" s="38"/>
      <c r="F245" s="189" t="s">
        <v>645</v>
      </c>
      <c r="G245" s="38"/>
      <c r="H245" s="38"/>
      <c r="I245" s="190"/>
      <c r="J245" s="38"/>
      <c r="K245" s="38"/>
      <c r="L245" s="41"/>
      <c r="M245" s="191"/>
      <c r="N245" s="192"/>
      <c r="O245" s="66"/>
      <c r="P245" s="66"/>
      <c r="Q245" s="66"/>
      <c r="R245" s="66"/>
      <c r="S245" s="66"/>
      <c r="T245" s="67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151</v>
      </c>
      <c r="AU245" s="19" t="s">
        <v>82</v>
      </c>
    </row>
    <row r="246" spans="2:51" s="13" customFormat="1" ht="11.25">
      <c r="B246" s="193"/>
      <c r="C246" s="194"/>
      <c r="D246" s="188" t="s">
        <v>153</v>
      </c>
      <c r="E246" s="195" t="s">
        <v>19</v>
      </c>
      <c r="F246" s="196" t="s">
        <v>646</v>
      </c>
      <c r="G246" s="194"/>
      <c r="H246" s="195" t="s">
        <v>19</v>
      </c>
      <c r="I246" s="197"/>
      <c r="J246" s="194"/>
      <c r="K246" s="194"/>
      <c r="L246" s="198"/>
      <c r="M246" s="199"/>
      <c r="N246" s="200"/>
      <c r="O246" s="200"/>
      <c r="P246" s="200"/>
      <c r="Q246" s="200"/>
      <c r="R246" s="200"/>
      <c r="S246" s="200"/>
      <c r="T246" s="201"/>
      <c r="AT246" s="202" t="s">
        <v>153</v>
      </c>
      <c r="AU246" s="202" t="s">
        <v>82</v>
      </c>
      <c r="AV246" s="13" t="s">
        <v>80</v>
      </c>
      <c r="AW246" s="13" t="s">
        <v>33</v>
      </c>
      <c r="AX246" s="13" t="s">
        <v>72</v>
      </c>
      <c r="AY246" s="202" t="s">
        <v>142</v>
      </c>
    </row>
    <row r="247" spans="2:51" s="14" customFormat="1" ht="11.25">
      <c r="B247" s="203"/>
      <c r="C247" s="204"/>
      <c r="D247" s="188" t="s">
        <v>153</v>
      </c>
      <c r="E247" s="205" t="s">
        <v>19</v>
      </c>
      <c r="F247" s="206" t="s">
        <v>647</v>
      </c>
      <c r="G247" s="204"/>
      <c r="H247" s="207">
        <v>85.8</v>
      </c>
      <c r="I247" s="208"/>
      <c r="J247" s="204"/>
      <c r="K247" s="204"/>
      <c r="L247" s="209"/>
      <c r="M247" s="210"/>
      <c r="N247" s="211"/>
      <c r="O247" s="211"/>
      <c r="P247" s="211"/>
      <c r="Q247" s="211"/>
      <c r="R247" s="211"/>
      <c r="S247" s="211"/>
      <c r="T247" s="212"/>
      <c r="AT247" s="213" t="s">
        <v>153</v>
      </c>
      <c r="AU247" s="213" t="s">
        <v>82</v>
      </c>
      <c r="AV247" s="14" t="s">
        <v>82</v>
      </c>
      <c r="AW247" s="14" t="s">
        <v>33</v>
      </c>
      <c r="AX247" s="14" t="s">
        <v>72</v>
      </c>
      <c r="AY247" s="213" t="s">
        <v>142</v>
      </c>
    </row>
    <row r="248" spans="2:51" s="14" customFormat="1" ht="11.25">
      <c r="B248" s="203"/>
      <c r="C248" s="204"/>
      <c r="D248" s="188" t="s">
        <v>153</v>
      </c>
      <c r="E248" s="205" t="s">
        <v>19</v>
      </c>
      <c r="F248" s="206" t="s">
        <v>648</v>
      </c>
      <c r="G248" s="204"/>
      <c r="H248" s="207">
        <v>12.5</v>
      </c>
      <c r="I248" s="208"/>
      <c r="J248" s="204"/>
      <c r="K248" s="204"/>
      <c r="L248" s="209"/>
      <c r="M248" s="210"/>
      <c r="N248" s="211"/>
      <c r="O248" s="211"/>
      <c r="P248" s="211"/>
      <c r="Q248" s="211"/>
      <c r="R248" s="211"/>
      <c r="S248" s="211"/>
      <c r="T248" s="212"/>
      <c r="AT248" s="213" t="s">
        <v>153</v>
      </c>
      <c r="AU248" s="213" t="s">
        <v>82</v>
      </c>
      <c r="AV248" s="14" t="s">
        <v>82</v>
      </c>
      <c r="AW248" s="14" t="s">
        <v>33</v>
      </c>
      <c r="AX248" s="14" t="s">
        <v>72</v>
      </c>
      <c r="AY248" s="213" t="s">
        <v>142</v>
      </c>
    </row>
    <row r="249" spans="2:51" s="13" customFormat="1" ht="11.25">
      <c r="B249" s="193"/>
      <c r="C249" s="194"/>
      <c r="D249" s="188" t="s">
        <v>153</v>
      </c>
      <c r="E249" s="195" t="s">
        <v>19</v>
      </c>
      <c r="F249" s="196" t="s">
        <v>649</v>
      </c>
      <c r="G249" s="194"/>
      <c r="H249" s="195" t="s">
        <v>19</v>
      </c>
      <c r="I249" s="197"/>
      <c r="J249" s="194"/>
      <c r="K249" s="194"/>
      <c r="L249" s="198"/>
      <c r="M249" s="199"/>
      <c r="N249" s="200"/>
      <c r="O249" s="200"/>
      <c r="P249" s="200"/>
      <c r="Q249" s="200"/>
      <c r="R249" s="200"/>
      <c r="S249" s="200"/>
      <c r="T249" s="201"/>
      <c r="AT249" s="202" t="s">
        <v>153</v>
      </c>
      <c r="AU249" s="202" t="s">
        <v>82</v>
      </c>
      <c r="AV249" s="13" t="s">
        <v>80</v>
      </c>
      <c r="AW249" s="13" t="s">
        <v>33</v>
      </c>
      <c r="AX249" s="13" t="s">
        <v>72</v>
      </c>
      <c r="AY249" s="202" t="s">
        <v>142</v>
      </c>
    </row>
    <row r="250" spans="2:51" s="14" customFormat="1" ht="11.25">
      <c r="B250" s="203"/>
      <c r="C250" s="204"/>
      <c r="D250" s="188" t="s">
        <v>153</v>
      </c>
      <c r="E250" s="205" t="s">
        <v>19</v>
      </c>
      <c r="F250" s="206" t="s">
        <v>650</v>
      </c>
      <c r="G250" s="204"/>
      <c r="H250" s="207">
        <v>24</v>
      </c>
      <c r="I250" s="208"/>
      <c r="J250" s="204"/>
      <c r="K250" s="204"/>
      <c r="L250" s="209"/>
      <c r="M250" s="210"/>
      <c r="N250" s="211"/>
      <c r="O250" s="211"/>
      <c r="P250" s="211"/>
      <c r="Q250" s="211"/>
      <c r="R250" s="211"/>
      <c r="S250" s="211"/>
      <c r="T250" s="212"/>
      <c r="AT250" s="213" t="s">
        <v>153</v>
      </c>
      <c r="AU250" s="213" t="s">
        <v>82</v>
      </c>
      <c r="AV250" s="14" t="s">
        <v>82</v>
      </c>
      <c r="AW250" s="14" t="s">
        <v>33</v>
      </c>
      <c r="AX250" s="14" t="s">
        <v>72</v>
      </c>
      <c r="AY250" s="213" t="s">
        <v>142</v>
      </c>
    </row>
    <row r="251" spans="2:51" s="13" customFormat="1" ht="11.25">
      <c r="B251" s="193"/>
      <c r="C251" s="194"/>
      <c r="D251" s="188" t="s">
        <v>153</v>
      </c>
      <c r="E251" s="195" t="s">
        <v>19</v>
      </c>
      <c r="F251" s="196" t="s">
        <v>651</v>
      </c>
      <c r="G251" s="194"/>
      <c r="H251" s="195" t="s">
        <v>19</v>
      </c>
      <c r="I251" s="197"/>
      <c r="J251" s="194"/>
      <c r="K251" s="194"/>
      <c r="L251" s="198"/>
      <c r="M251" s="199"/>
      <c r="N251" s="200"/>
      <c r="O251" s="200"/>
      <c r="P251" s="200"/>
      <c r="Q251" s="200"/>
      <c r="R251" s="200"/>
      <c r="S251" s="200"/>
      <c r="T251" s="201"/>
      <c r="AT251" s="202" t="s">
        <v>153</v>
      </c>
      <c r="AU251" s="202" t="s">
        <v>82</v>
      </c>
      <c r="AV251" s="13" t="s">
        <v>80</v>
      </c>
      <c r="AW251" s="13" t="s">
        <v>33</v>
      </c>
      <c r="AX251" s="13" t="s">
        <v>72</v>
      </c>
      <c r="AY251" s="202" t="s">
        <v>142</v>
      </c>
    </row>
    <row r="252" spans="2:51" s="14" customFormat="1" ht="11.25">
      <c r="B252" s="203"/>
      <c r="C252" s="204"/>
      <c r="D252" s="188" t="s">
        <v>153</v>
      </c>
      <c r="E252" s="205" t="s">
        <v>19</v>
      </c>
      <c r="F252" s="206" t="s">
        <v>275</v>
      </c>
      <c r="G252" s="204"/>
      <c r="H252" s="207">
        <v>12</v>
      </c>
      <c r="I252" s="208"/>
      <c r="J252" s="204"/>
      <c r="K252" s="204"/>
      <c r="L252" s="209"/>
      <c r="M252" s="210"/>
      <c r="N252" s="211"/>
      <c r="O252" s="211"/>
      <c r="P252" s="211"/>
      <c r="Q252" s="211"/>
      <c r="R252" s="211"/>
      <c r="S252" s="211"/>
      <c r="T252" s="212"/>
      <c r="AT252" s="213" t="s">
        <v>153</v>
      </c>
      <c r="AU252" s="213" t="s">
        <v>82</v>
      </c>
      <c r="AV252" s="14" t="s">
        <v>82</v>
      </c>
      <c r="AW252" s="14" t="s">
        <v>33</v>
      </c>
      <c r="AX252" s="14" t="s">
        <v>72</v>
      </c>
      <c r="AY252" s="213" t="s">
        <v>142</v>
      </c>
    </row>
    <row r="253" spans="2:51" s="15" customFormat="1" ht="11.25">
      <c r="B253" s="214"/>
      <c r="C253" s="215"/>
      <c r="D253" s="188" t="s">
        <v>153</v>
      </c>
      <c r="E253" s="216" t="s">
        <v>19</v>
      </c>
      <c r="F253" s="217" t="s">
        <v>161</v>
      </c>
      <c r="G253" s="215"/>
      <c r="H253" s="218">
        <v>134.3</v>
      </c>
      <c r="I253" s="219"/>
      <c r="J253" s="215"/>
      <c r="K253" s="215"/>
      <c r="L253" s="220"/>
      <c r="M253" s="221"/>
      <c r="N253" s="222"/>
      <c r="O253" s="222"/>
      <c r="P253" s="222"/>
      <c r="Q253" s="222"/>
      <c r="R253" s="222"/>
      <c r="S253" s="222"/>
      <c r="T253" s="223"/>
      <c r="AT253" s="224" t="s">
        <v>153</v>
      </c>
      <c r="AU253" s="224" t="s">
        <v>82</v>
      </c>
      <c r="AV253" s="15" t="s">
        <v>149</v>
      </c>
      <c r="AW253" s="15" t="s">
        <v>33</v>
      </c>
      <c r="AX253" s="15" t="s">
        <v>80</v>
      </c>
      <c r="AY253" s="224" t="s">
        <v>142</v>
      </c>
    </row>
    <row r="254" spans="1:65" s="2" customFormat="1" ht="14.45" customHeight="1">
      <c r="A254" s="36"/>
      <c r="B254" s="37"/>
      <c r="C254" s="175" t="s">
        <v>417</v>
      </c>
      <c r="D254" s="175" t="s">
        <v>144</v>
      </c>
      <c r="E254" s="176" t="s">
        <v>652</v>
      </c>
      <c r="F254" s="177" t="s">
        <v>653</v>
      </c>
      <c r="G254" s="178" t="s">
        <v>204</v>
      </c>
      <c r="H254" s="179">
        <v>79</v>
      </c>
      <c r="I254" s="180"/>
      <c r="J254" s="181">
        <f>ROUND(I254*H254,2)</f>
        <v>0</v>
      </c>
      <c r="K254" s="177" t="s">
        <v>148</v>
      </c>
      <c r="L254" s="41"/>
      <c r="M254" s="182" t="s">
        <v>19</v>
      </c>
      <c r="N254" s="183" t="s">
        <v>43</v>
      </c>
      <c r="O254" s="66"/>
      <c r="P254" s="184">
        <f>O254*H254</f>
        <v>0</v>
      </c>
      <c r="Q254" s="184">
        <v>0</v>
      </c>
      <c r="R254" s="184">
        <f>Q254*H254</f>
        <v>0</v>
      </c>
      <c r="S254" s="184">
        <v>0.005</v>
      </c>
      <c r="T254" s="185">
        <f>S254*H254</f>
        <v>0.395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6" t="s">
        <v>333</v>
      </c>
      <c r="AT254" s="186" t="s">
        <v>144</v>
      </c>
      <c r="AU254" s="186" t="s">
        <v>82</v>
      </c>
      <c r="AY254" s="19" t="s">
        <v>142</v>
      </c>
      <c r="BE254" s="187">
        <f>IF(N254="základní",J254,0)</f>
        <v>0</v>
      </c>
      <c r="BF254" s="187">
        <f>IF(N254="snížená",J254,0)</f>
        <v>0</v>
      </c>
      <c r="BG254" s="187">
        <f>IF(N254="zákl. přenesená",J254,0)</f>
        <v>0</v>
      </c>
      <c r="BH254" s="187">
        <f>IF(N254="sníž. přenesená",J254,0)</f>
        <v>0</v>
      </c>
      <c r="BI254" s="187">
        <f>IF(N254="nulová",J254,0)</f>
        <v>0</v>
      </c>
      <c r="BJ254" s="19" t="s">
        <v>80</v>
      </c>
      <c r="BK254" s="187">
        <f>ROUND(I254*H254,2)</f>
        <v>0</v>
      </c>
      <c r="BL254" s="19" t="s">
        <v>333</v>
      </c>
      <c r="BM254" s="186" t="s">
        <v>654</v>
      </c>
    </row>
    <row r="255" spans="1:47" s="2" customFormat="1" ht="19.5">
      <c r="A255" s="36"/>
      <c r="B255" s="37"/>
      <c r="C255" s="38"/>
      <c r="D255" s="188" t="s">
        <v>151</v>
      </c>
      <c r="E255" s="38"/>
      <c r="F255" s="189" t="s">
        <v>655</v>
      </c>
      <c r="G255" s="38"/>
      <c r="H255" s="38"/>
      <c r="I255" s="190"/>
      <c r="J255" s="38"/>
      <c r="K255" s="38"/>
      <c r="L255" s="41"/>
      <c r="M255" s="191"/>
      <c r="N255" s="192"/>
      <c r="O255" s="66"/>
      <c r="P255" s="66"/>
      <c r="Q255" s="66"/>
      <c r="R255" s="66"/>
      <c r="S255" s="66"/>
      <c r="T255" s="67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9" t="s">
        <v>151</v>
      </c>
      <c r="AU255" s="19" t="s">
        <v>82</v>
      </c>
    </row>
    <row r="256" spans="1:65" s="2" customFormat="1" ht="14.45" customHeight="1">
      <c r="A256" s="36"/>
      <c r="B256" s="37"/>
      <c r="C256" s="175" t="s">
        <v>656</v>
      </c>
      <c r="D256" s="175" t="s">
        <v>144</v>
      </c>
      <c r="E256" s="176" t="s">
        <v>657</v>
      </c>
      <c r="F256" s="177" t="s">
        <v>658</v>
      </c>
      <c r="G256" s="178" t="s">
        <v>204</v>
      </c>
      <c r="H256" s="179">
        <v>48.5</v>
      </c>
      <c r="I256" s="180"/>
      <c r="J256" s="181">
        <f>ROUND(I256*H256,2)</f>
        <v>0</v>
      </c>
      <c r="K256" s="177" t="s">
        <v>148</v>
      </c>
      <c r="L256" s="41"/>
      <c r="M256" s="182" t="s">
        <v>19</v>
      </c>
      <c r="N256" s="183" t="s">
        <v>43</v>
      </c>
      <c r="O256" s="66"/>
      <c r="P256" s="184">
        <f>O256*H256</f>
        <v>0</v>
      </c>
      <c r="Q256" s="184">
        <v>0</v>
      </c>
      <c r="R256" s="184">
        <f>Q256*H256</f>
        <v>0</v>
      </c>
      <c r="S256" s="184">
        <v>0.014</v>
      </c>
      <c r="T256" s="185">
        <f>S256*H256</f>
        <v>0.679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333</v>
      </c>
      <c r="AT256" s="186" t="s">
        <v>144</v>
      </c>
      <c r="AU256" s="186" t="s">
        <v>82</v>
      </c>
      <c r="AY256" s="19" t="s">
        <v>142</v>
      </c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9" t="s">
        <v>80</v>
      </c>
      <c r="BK256" s="187">
        <f>ROUND(I256*H256,2)</f>
        <v>0</v>
      </c>
      <c r="BL256" s="19" t="s">
        <v>333</v>
      </c>
      <c r="BM256" s="186" t="s">
        <v>659</v>
      </c>
    </row>
    <row r="257" spans="1:47" s="2" customFormat="1" ht="11.25">
      <c r="A257" s="36"/>
      <c r="B257" s="37"/>
      <c r="C257" s="38"/>
      <c r="D257" s="188" t="s">
        <v>151</v>
      </c>
      <c r="E257" s="38"/>
      <c r="F257" s="189" t="s">
        <v>660</v>
      </c>
      <c r="G257" s="38"/>
      <c r="H257" s="38"/>
      <c r="I257" s="190"/>
      <c r="J257" s="38"/>
      <c r="K257" s="38"/>
      <c r="L257" s="41"/>
      <c r="M257" s="191"/>
      <c r="N257" s="192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151</v>
      </c>
      <c r="AU257" s="19" t="s">
        <v>82</v>
      </c>
    </row>
    <row r="258" spans="2:51" s="13" customFormat="1" ht="11.25">
      <c r="B258" s="193"/>
      <c r="C258" s="194"/>
      <c r="D258" s="188" t="s">
        <v>153</v>
      </c>
      <c r="E258" s="195" t="s">
        <v>19</v>
      </c>
      <c r="F258" s="196" t="s">
        <v>661</v>
      </c>
      <c r="G258" s="194"/>
      <c r="H258" s="195" t="s">
        <v>19</v>
      </c>
      <c r="I258" s="197"/>
      <c r="J258" s="194"/>
      <c r="K258" s="194"/>
      <c r="L258" s="198"/>
      <c r="M258" s="199"/>
      <c r="N258" s="200"/>
      <c r="O258" s="200"/>
      <c r="P258" s="200"/>
      <c r="Q258" s="200"/>
      <c r="R258" s="200"/>
      <c r="S258" s="200"/>
      <c r="T258" s="201"/>
      <c r="AT258" s="202" t="s">
        <v>153</v>
      </c>
      <c r="AU258" s="202" t="s">
        <v>82</v>
      </c>
      <c r="AV258" s="13" t="s">
        <v>80</v>
      </c>
      <c r="AW258" s="13" t="s">
        <v>33</v>
      </c>
      <c r="AX258" s="13" t="s">
        <v>72</v>
      </c>
      <c r="AY258" s="202" t="s">
        <v>142</v>
      </c>
    </row>
    <row r="259" spans="2:51" s="14" customFormat="1" ht="11.25">
      <c r="B259" s="203"/>
      <c r="C259" s="204"/>
      <c r="D259" s="188" t="s">
        <v>153</v>
      </c>
      <c r="E259" s="205" t="s">
        <v>19</v>
      </c>
      <c r="F259" s="206" t="s">
        <v>662</v>
      </c>
      <c r="G259" s="204"/>
      <c r="H259" s="207">
        <v>48.5</v>
      </c>
      <c r="I259" s="208"/>
      <c r="J259" s="204"/>
      <c r="K259" s="204"/>
      <c r="L259" s="209"/>
      <c r="M259" s="210"/>
      <c r="N259" s="211"/>
      <c r="O259" s="211"/>
      <c r="P259" s="211"/>
      <c r="Q259" s="211"/>
      <c r="R259" s="211"/>
      <c r="S259" s="211"/>
      <c r="T259" s="212"/>
      <c r="AT259" s="213" t="s">
        <v>153</v>
      </c>
      <c r="AU259" s="213" t="s">
        <v>82</v>
      </c>
      <c r="AV259" s="14" t="s">
        <v>82</v>
      </c>
      <c r="AW259" s="14" t="s">
        <v>33</v>
      </c>
      <c r="AX259" s="14" t="s">
        <v>80</v>
      </c>
      <c r="AY259" s="213" t="s">
        <v>142</v>
      </c>
    </row>
    <row r="260" spans="1:65" s="2" customFormat="1" ht="14.45" customHeight="1">
      <c r="A260" s="36"/>
      <c r="B260" s="37"/>
      <c r="C260" s="175" t="s">
        <v>663</v>
      </c>
      <c r="D260" s="175" t="s">
        <v>144</v>
      </c>
      <c r="E260" s="176" t="s">
        <v>664</v>
      </c>
      <c r="F260" s="177" t="s">
        <v>665</v>
      </c>
      <c r="G260" s="178" t="s">
        <v>643</v>
      </c>
      <c r="H260" s="179">
        <v>55.5</v>
      </c>
      <c r="I260" s="180"/>
      <c r="J260" s="181">
        <f>ROUND(I260*H260,2)</f>
        <v>0</v>
      </c>
      <c r="K260" s="177" t="s">
        <v>148</v>
      </c>
      <c r="L260" s="41"/>
      <c r="M260" s="182" t="s">
        <v>19</v>
      </c>
      <c r="N260" s="183" t="s">
        <v>43</v>
      </c>
      <c r="O260" s="66"/>
      <c r="P260" s="184">
        <f>O260*H260</f>
        <v>0</v>
      </c>
      <c r="Q260" s="184">
        <v>0</v>
      </c>
      <c r="R260" s="184">
        <f>Q260*H260</f>
        <v>0</v>
      </c>
      <c r="S260" s="184">
        <v>0.017</v>
      </c>
      <c r="T260" s="185">
        <f>S260*H260</f>
        <v>0.9435000000000001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333</v>
      </c>
      <c r="AT260" s="186" t="s">
        <v>144</v>
      </c>
      <c r="AU260" s="186" t="s">
        <v>82</v>
      </c>
      <c r="AY260" s="19" t="s">
        <v>142</v>
      </c>
      <c r="BE260" s="187">
        <f>IF(N260="základní",J260,0)</f>
        <v>0</v>
      </c>
      <c r="BF260" s="187">
        <f>IF(N260="snížená",J260,0)</f>
        <v>0</v>
      </c>
      <c r="BG260" s="187">
        <f>IF(N260="zákl. přenesená",J260,0)</f>
        <v>0</v>
      </c>
      <c r="BH260" s="187">
        <f>IF(N260="sníž. přenesená",J260,0)</f>
        <v>0</v>
      </c>
      <c r="BI260" s="187">
        <f>IF(N260="nulová",J260,0)</f>
        <v>0</v>
      </c>
      <c r="BJ260" s="19" t="s">
        <v>80</v>
      </c>
      <c r="BK260" s="187">
        <f>ROUND(I260*H260,2)</f>
        <v>0</v>
      </c>
      <c r="BL260" s="19" t="s">
        <v>333</v>
      </c>
      <c r="BM260" s="186" t="s">
        <v>666</v>
      </c>
    </row>
    <row r="261" spans="1:47" s="2" customFormat="1" ht="11.25">
      <c r="A261" s="36"/>
      <c r="B261" s="37"/>
      <c r="C261" s="38"/>
      <c r="D261" s="188" t="s">
        <v>151</v>
      </c>
      <c r="E261" s="38"/>
      <c r="F261" s="189" t="s">
        <v>667</v>
      </c>
      <c r="G261" s="38"/>
      <c r="H261" s="38"/>
      <c r="I261" s="190"/>
      <c r="J261" s="38"/>
      <c r="K261" s="38"/>
      <c r="L261" s="41"/>
      <c r="M261" s="191"/>
      <c r="N261" s="192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151</v>
      </c>
      <c r="AU261" s="19" t="s">
        <v>82</v>
      </c>
    </row>
    <row r="262" spans="2:51" s="14" customFormat="1" ht="11.25">
      <c r="B262" s="203"/>
      <c r="C262" s="204"/>
      <c r="D262" s="188" t="s">
        <v>153</v>
      </c>
      <c r="E262" s="205" t="s">
        <v>19</v>
      </c>
      <c r="F262" s="206" t="s">
        <v>668</v>
      </c>
      <c r="G262" s="204"/>
      <c r="H262" s="207">
        <v>55.5</v>
      </c>
      <c r="I262" s="208"/>
      <c r="J262" s="204"/>
      <c r="K262" s="204"/>
      <c r="L262" s="209"/>
      <c r="M262" s="210"/>
      <c r="N262" s="211"/>
      <c r="O262" s="211"/>
      <c r="P262" s="211"/>
      <c r="Q262" s="211"/>
      <c r="R262" s="211"/>
      <c r="S262" s="211"/>
      <c r="T262" s="212"/>
      <c r="AT262" s="213" t="s">
        <v>153</v>
      </c>
      <c r="AU262" s="213" t="s">
        <v>82</v>
      </c>
      <c r="AV262" s="14" t="s">
        <v>82</v>
      </c>
      <c r="AW262" s="14" t="s">
        <v>33</v>
      </c>
      <c r="AX262" s="14" t="s">
        <v>80</v>
      </c>
      <c r="AY262" s="213" t="s">
        <v>142</v>
      </c>
    </row>
    <row r="263" spans="1:65" s="2" customFormat="1" ht="14.45" customHeight="1">
      <c r="A263" s="36"/>
      <c r="B263" s="37"/>
      <c r="C263" s="175" t="s">
        <v>669</v>
      </c>
      <c r="D263" s="175" t="s">
        <v>144</v>
      </c>
      <c r="E263" s="176" t="s">
        <v>670</v>
      </c>
      <c r="F263" s="177" t="s">
        <v>671</v>
      </c>
      <c r="G263" s="178" t="s">
        <v>204</v>
      </c>
      <c r="H263" s="179">
        <v>48.5</v>
      </c>
      <c r="I263" s="180"/>
      <c r="J263" s="181">
        <f>ROUND(I263*H263,2)</f>
        <v>0</v>
      </c>
      <c r="K263" s="177" t="s">
        <v>148</v>
      </c>
      <c r="L263" s="41"/>
      <c r="M263" s="182" t="s">
        <v>19</v>
      </c>
      <c r="N263" s="183" t="s">
        <v>43</v>
      </c>
      <c r="O263" s="66"/>
      <c r="P263" s="184">
        <f>O263*H263</f>
        <v>0</v>
      </c>
      <c r="Q263" s="184">
        <v>0</v>
      </c>
      <c r="R263" s="184">
        <f>Q263*H263</f>
        <v>0</v>
      </c>
      <c r="S263" s="184">
        <v>0.04</v>
      </c>
      <c r="T263" s="185">
        <f>S263*H263</f>
        <v>1.94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333</v>
      </c>
      <c r="AT263" s="186" t="s">
        <v>144</v>
      </c>
      <c r="AU263" s="186" t="s">
        <v>82</v>
      </c>
      <c r="AY263" s="19" t="s">
        <v>142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9" t="s">
        <v>80</v>
      </c>
      <c r="BK263" s="187">
        <f>ROUND(I263*H263,2)</f>
        <v>0</v>
      </c>
      <c r="BL263" s="19" t="s">
        <v>333</v>
      </c>
      <c r="BM263" s="186" t="s">
        <v>672</v>
      </c>
    </row>
    <row r="264" spans="1:47" s="2" customFormat="1" ht="11.25">
      <c r="A264" s="36"/>
      <c r="B264" s="37"/>
      <c r="C264" s="38"/>
      <c r="D264" s="188" t="s">
        <v>151</v>
      </c>
      <c r="E264" s="38"/>
      <c r="F264" s="189" t="s">
        <v>673</v>
      </c>
      <c r="G264" s="38"/>
      <c r="H264" s="38"/>
      <c r="I264" s="190"/>
      <c r="J264" s="38"/>
      <c r="K264" s="38"/>
      <c r="L264" s="41"/>
      <c r="M264" s="191"/>
      <c r="N264" s="192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151</v>
      </c>
      <c r="AU264" s="19" t="s">
        <v>82</v>
      </c>
    </row>
    <row r="265" spans="2:63" s="12" customFormat="1" ht="22.9" customHeight="1">
      <c r="B265" s="159"/>
      <c r="C265" s="160"/>
      <c r="D265" s="161" t="s">
        <v>71</v>
      </c>
      <c r="E265" s="173" t="s">
        <v>674</v>
      </c>
      <c r="F265" s="173" t="s">
        <v>675</v>
      </c>
      <c r="G265" s="160"/>
      <c r="H265" s="160"/>
      <c r="I265" s="163"/>
      <c r="J265" s="174">
        <f>BK265</f>
        <v>0</v>
      </c>
      <c r="K265" s="160"/>
      <c r="L265" s="165"/>
      <c r="M265" s="166"/>
      <c r="N265" s="167"/>
      <c r="O265" s="167"/>
      <c r="P265" s="168">
        <f>SUM(P266:P276)</f>
        <v>0</v>
      </c>
      <c r="Q265" s="167"/>
      <c r="R265" s="168">
        <f>SUM(R266:R276)</f>
        <v>0</v>
      </c>
      <c r="S265" s="167"/>
      <c r="T265" s="169">
        <f>SUM(T266:T276)</f>
        <v>0.118235</v>
      </c>
      <c r="AR265" s="170" t="s">
        <v>82</v>
      </c>
      <c r="AT265" s="171" t="s">
        <v>71</v>
      </c>
      <c r="AU265" s="171" t="s">
        <v>80</v>
      </c>
      <c r="AY265" s="170" t="s">
        <v>142</v>
      </c>
      <c r="BK265" s="172">
        <f>SUM(BK266:BK276)</f>
        <v>0</v>
      </c>
    </row>
    <row r="266" spans="1:65" s="2" customFormat="1" ht="14.45" customHeight="1">
      <c r="A266" s="36"/>
      <c r="B266" s="37"/>
      <c r="C266" s="175" t="s">
        <v>676</v>
      </c>
      <c r="D266" s="175" t="s">
        <v>144</v>
      </c>
      <c r="E266" s="176" t="s">
        <v>677</v>
      </c>
      <c r="F266" s="177" t="s">
        <v>678</v>
      </c>
      <c r="G266" s="178" t="s">
        <v>643</v>
      </c>
      <c r="H266" s="179">
        <v>6.6</v>
      </c>
      <c r="I266" s="180"/>
      <c r="J266" s="181">
        <f>ROUND(I266*H266,2)</f>
        <v>0</v>
      </c>
      <c r="K266" s="177" t="s">
        <v>148</v>
      </c>
      <c r="L266" s="41"/>
      <c r="M266" s="182" t="s">
        <v>19</v>
      </c>
      <c r="N266" s="183" t="s">
        <v>43</v>
      </c>
      <c r="O266" s="66"/>
      <c r="P266" s="184">
        <f>O266*H266</f>
        <v>0</v>
      </c>
      <c r="Q266" s="184">
        <v>0</v>
      </c>
      <c r="R266" s="184">
        <f>Q266*H266</f>
        <v>0</v>
      </c>
      <c r="S266" s="184">
        <v>0.00167</v>
      </c>
      <c r="T266" s="185">
        <f>S266*H266</f>
        <v>0.011022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6" t="s">
        <v>333</v>
      </c>
      <c r="AT266" s="186" t="s">
        <v>144</v>
      </c>
      <c r="AU266" s="186" t="s">
        <v>82</v>
      </c>
      <c r="AY266" s="19" t="s">
        <v>142</v>
      </c>
      <c r="BE266" s="187">
        <f>IF(N266="základní",J266,0)</f>
        <v>0</v>
      </c>
      <c r="BF266" s="187">
        <f>IF(N266="snížená",J266,0)</f>
        <v>0</v>
      </c>
      <c r="BG266" s="187">
        <f>IF(N266="zákl. přenesená",J266,0)</f>
        <v>0</v>
      </c>
      <c r="BH266" s="187">
        <f>IF(N266="sníž. přenesená",J266,0)</f>
        <v>0</v>
      </c>
      <c r="BI266" s="187">
        <f>IF(N266="nulová",J266,0)</f>
        <v>0</v>
      </c>
      <c r="BJ266" s="19" t="s">
        <v>80</v>
      </c>
      <c r="BK266" s="187">
        <f>ROUND(I266*H266,2)</f>
        <v>0</v>
      </c>
      <c r="BL266" s="19" t="s">
        <v>333</v>
      </c>
      <c r="BM266" s="186" t="s">
        <v>679</v>
      </c>
    </row>
    <row r="267" spans="1:47" s="2" customFormat="1" ht="11.25">
      <c r="A267" s="36"/>
      <c r="B267" s="37"/>
      <c r="C267" s="38"/>
      <c r="D267" s="188" t="s">
        <v>151</v>
      </c>
      <c r="E267" s="38"/>
      <c r="F267" s="189" t="s">
        <v>680</v>
      </c>
      <c r="G267" s="38"/>
      <c r="H267" s="38"/>
      <c r="I267" s="190"/>
      <c r="J267" s="38"/>
      <c r="K267" s="38"/>
      <c r="L267" s="41"/>
      <c r="M267" s="191"/>
      <c r="N267" s="192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151</v>
      </c>
      <c r="AU267" s="19" t="s">
        <v>82</v>
      </c>
    </row>
    <row r="268" spans="2:51" s="14" customFormat="1" ht="11.25">
      <c r="B268" s="203"/>
      <c r="C268" s="204"/>
      <c r="D268" s="188" t="s">
        <v>153</v>
      </c>
      <c r="E268" s="205" t="s">
        <v>19</v>
      </c>
      <c r="F268" s="206" t="s">
        <v>681</v>
      </c>
      <c r="G268" s="204"/>
      <c r="H268" s="207">
        <v>6.6</v>
      </c>
      <c r="I268" s="208"/>
      <c r="J268" s="204"/>
      <c r="K268" s="204"/>
      <c r="L268" s="209"/>
      <c r="M268" s="210"/>
      <c r="N268" s="211"/>
      <c r="O268" s="211"/>
      <c r="P268" s="211"/>
      <c r="Q268" s="211"/>
      <c r="R268" s="211"/>
      <c r="S268" s="211"/>
      <c r="T268" s="212"/>
      <c r="AT268" s="213" t="s">
        <v>153</v>
      </c>
      <c r="AU268" s="213" t="s">
        <v>82</v>
      </c>
      <c r="AV268" s="14" t="s">
        <v>82</v>
      </c>
      <c r="AW268" s="14" t="s">
        <v>33</v>
      </c>
      <c r="AX268" s="14" t="s">
        <v>80</v>
      </c>
      <c r="AY268" s="213" t="s">
        <v>142</v>
      </c>
    </row>
    <row r="269" spans="1:65" s="2" customFormat="1" ht="14.45" customHeight="1">
      <c r="A269" s="36"/>
      <c r="B269" s="37"/>
      <c r="C269" s="175" t="s">
        <v>682</v>
      </c>
      <c r="D269" s="175" t="s">
        <v>144</v>
      </c>
      <c r="E269" s="176" t="s">
        <v>683</v>
      </c>
      <c r="F269" s="177" t="s">
        <v>684</v>
      </c>
      <c r="G269" s="178" t="s">
        <v>643</v>
      </c>
      <c r="H269" s="179">
        <v>28.355</v>
      </c>
      <c r="I269" s="180"/>
      <c r="J269" s="181">
        <f>ROUND(I269*H269,2)</f>
        <v>0</v>
      </c>
      <c r="K269" s="177" t="s">
        <v>148</v>
      </c>
      <c r="L269" s="41"/>
      <c r="M269" s="182" t="s">
        <v>19</v>
      </c>
      <c r="N269" s="183" t="s">
        <v>43</v>
      </c>
      <c r="O269" s="66"/>
      <c r="P269" s="184">
        <f>O269*H269</f>
        <v>0</v>
      </c>
      <c r="Q269" s="184">
        <v>0</v>
      </c>
      <c r="R269" s="184">
        <f>Q269*H269</f>
        <v>0</v>
      </c>
      <c r="S269" s="184">
        <v>0.0026</v>
      </c>
      <c r="T269" s="185">
        <f>S269*H269</f>
        <v>0.073723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6" t="s">
        <v>333</v>
      </c>
      <c r="AT269" s="186" t="s">
        <v>144</v>
      </c>
      <c r="AU269" s="186" t="s">
        <v>82</v>
      </c>
      <c r="AY269" s="19" t="s">
        <v>142</v>
      </c>
      <c r="BE269" s="187">
        <f>IF(N269="základní",J269,0)</f>
        <v>0</v>
      </c>
      <c r="BF269" s="187">
        <f>IF(N269="snížená",J269,0)</f>
        <v>0</v>
      </c>
      <c r="BG269" s="187">
        <f>IF(N269="zákl. přenesená",J269,0)</f>
        <v>0</v>
      </c>
      <c r="BH269" s="187">
        <f>IF(N269="sníž. přenesená",J269,0)</f>
        <v>0</v>
      </c>
      <c r="BI269" s="187">
        <f>IF(N269="nulová",J269,0)</f>
        <v>0</v>
      </c>
      <c r="BJ269" s="19" t="s">
        <v>80</v>
      </c>
      <c r="BK269" s="187">
        <f>ROUND(I269*H269,2)</f>
        <v>0</v>
      </c>
      <c r="BL269" s="19" t="s">
        <v>333</v>
      </c>
      <c r="BM269" s="186" t="s">
        <v>685</v>
      </c>
    </row>
    <row r="270" spans="1:47" s="2" customFormat="1" ht="11.25">
      <c r="A270" s="36"/>
      <c r="B270" s="37"/>
      <c r="C270" s="38"/>
      <c r="D270" s="188" t="s">
        <v>151</v>
      </c>
      <c r="E270" s="38"/>
      <c r="F270" s="189" t="s">
        <v>686</v>
      </c>
      <c r="G270" s="38"/>
      <c r="H270" s="38"/>
      <c r="I270" s="190"/>
      <c r="J270" s="38"/>
      <c r="K270" s="38"/>
      <c r="L270" s="41"/>
      <c r="M270" s="191"/>
      <c r="N270" s="192"/>
      <c r="O270" s="66"/>
      <c r="P270" s="66"/>
      <c r="Q270" s="66"/>
      <c r="R270" s="66"/>
      <c r="S270" s="66"/>
      <c r="T270" s="67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9" t="s">
        <v>151</v>
      </c>
      <c r="AU270" s="19" t="s">
        <v>82</v>
      </c>
    </row>
    <row r="271" spans="2:51" s="14" customFormat="1" ht="11.25">
      <c r="B271" s="203"/>
      <c r="C271" s="204"/>
      <c r="D271" s="188" t="s">
        <v>153</v>
      </c>
      <c r="E271" s="205" t="s">
        <v>19</v>
      </c>
      <c r="F271" s="206" t="s">
        <v>687</v>
      </c>
      <c r="G271" s="204"/>
      <c r="H271" s="207">
        <v>23.97</v>
      </c>
      <c r="I271" s="208"/>
      <c r="J271" s="204"/>
      <c r="K271" s="204"/>
      <c r="L271" s="209"/>
      <c r="M271" s="210"/>
      <c r="N271" s="211"/>
      <c r="O271" s="211"/>
      <c r="P271" s="211"/>
      <c r="Q271" s="211"/>
      <c r="R271" s="211"/>
      <c r="S271" s="211"/>
      <c r="T271" s="212"/>
      <c r="AT271" s="213" t="s">
        <v>153</v>
      </c>
      <c r="AU271" s="213" t="s">
        <v>82</v>
      </c>
      <c r="AV271" s="14" t="s">
        <v>82</v>
      </c>
      <c r="AW271" s="14" t="s">
        <v>33</v>
      </c>
      <c r="AX271" s="14" t="s">
        <v>72</v>
      </c>
      <c r="AY271" s="213" t="s">
        <v>142</v>
      </c>
    </row>
    <row r="272" spans="2:51" s="14" customFormat="1" ht="11.25">
      <c r="B272" s="203"/>
      <c r="C272" s="204"/>
      <c r="D272" s="188" t="s">
        <v>153</v>
      </c>
      <c r="E272" s="205" t="s">
        <v>19</v>
      </c>
      <c r="F272" s="206" t="s">
        <v>688</v>
      </c>
      <c r="G272" s="204"/>
      <c r="H272" s="207">
        <v>4.385</v>
      </c>
      <c r="I272" s="208"/>
      <c r="J272" s="204"/>
      <c r="K272" s="204"/>
      <c r="L272" s="209"/>
      <c r="M272" s="210"/>
      <c r="N272" s="211"/>
      <c r="O272" s="211"/>
      <c r="P272" s="211"/>
      <c r="Q272" s="211"/>
      <c r="R272" s="211"/>
      <c r="S272" s="211"/>
      <c r="T272" s="212"/>
      <c r="AT272" s="213" t="s">
        <v>153</v>
      </c>
      <c r="AU272" s="213" t="s">
        <v>82</v>
      </c>
      <c r="AV272" s="14" t="s">
        <v>82</v>
      </c>
      <c r="AW272" s="14" t="s">
        <v>33</v>
      </c>
      <c r="AX272" s="14" t="s">
        <v>72</v>
      </c>
      <c r="AY272" s="213" t="s">
        <v>142</v>
      </c>
    </row>
    <row r="273" spans="2:51" s="15" customFormat="1" ht="11.25">
      <c r="B273" s="214"/>
      <c r="C273" s="215"/>
      <c r="D273" s="188" t="s">
        <v>153</v>
      </c>
      <c r="E273" s="216" t="s">
        <v>19</v>
      </c>
      <c r="F273" s="217" t="s">
        <v>161</v>
      </c>
      <c r="G273" s="215"/>
      <c r="H273" s="218">
        <v>28.354999999999997</v>
      </c>
      <c r="I273" s="219"/>
      <c r="J273" s="215"/>
      <c r="K273" s="215"/>
      <c r="L273" s="220"/>
      <c r="M273" s="221"/>
      <c r="N273" s="222"/>
      <c r="O273" s="222"/>
      <c r="P273" s="222"/>
      <c r="Q273" s="222"/>
      <c r="R273" s="222"/>
      <c r="S273" s="222"/>
      <c r="T273" s="223"/>
      <c r="AT273" s="224" t="s">
        <v>153</v>
      </c>
      <c r="AU273" s="224" t="s">
        <v>82</v>
      </c>
      <c r="AV273" s="15" t="s">
        <v>149</v>
      </c>
      <c r="AW273" s="15" t="s">
        <v>33</v>
      </c>
      <c r="AX273" s="15" t="s">
        <v>80</v>
      </c>
      <c r="AY273" s="224" t="s">
        <v>142</v>
      </c>
    </row>
    <row r="274" spans="1:65" s="2" customFormat="1" ht="14.45" customHeight="1">
      <c r="A274" s="36"/>
      <c r="B274" s="37"/>
      <c r="C274" s="175" t="s">
        <v>689</v>
      </c>
      <c r="D274" s="175" t="s">
        <v>144</v>
      </c>
      <c r="E274" s="176" t="s">
        <v>690</v>
      </c>
      <c r="F274" s="177" t="s">
        <v>691</v>
      </c>
      <c r="G274" s="178" t="s">
        <v>643</v>
      </c>
      <c r="H274" s="179">
        <v>8.5</v>
      </c>
      <c r="I274" s="180"/>
      <c r="J274" s="181">
        <f>ROUND(I274*H274,2)</f>
        <v>0</v>
      </c>
      <c r="K274" s="177" t="s">
        <v>148</v>
      </c>
      <c r="L274" s="41"/>
      <c r="M274" s="182" t="s">
        <v>19</v>
      </c>
      <c r="N274" s="183" t="s">
        <v>43</v>
      </c>
      <c r="O274" s="66"/>
      <c r="P274" s="184">
        <f>O274*H274</f>
        <v>0</v>
      </c>
      <c r="Q274" s="184">
        <v>0</v>
      </c>
      <c r="R274" s="184">
        <f>Q274*H274</f>
        <v>0</v>
      </c>
      <c r="S274" s="184">
        <v>0.00394</v>
      </c>
      <c r="T274" s="185">
        <f>S274*H274</f>
        <v>0.03349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6" t="s">
        <v>333</v>
      </c>
      <c r="AT274" s="186" t="s">
        <v>144</v>
      </c>
      <c r="AU274" s="186" t="s">
        <v>82</v>
      </c>
      <c r="AY274" s="19" t="s">
        <v>142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9" t="s">
        <v>80</v>
      </c>
      <c r="BK274" s="187">
        <f>ROUND(I274*H274,2)</f>
        <v>0</v>
      </c>
      <c r="BL274" s="19" t="s">
        <v>333</v>
      </c>
      <c r="BM274" s="186" t="s">
        <v>692</v>
      </c>
    </row>
    <row r="275" spans="1:47" s="2" customFormat="1" ht="11.25">
      <c r="A275" s="36"/>
      <c r="B275" s="37"/>
      <c r="C275" s="38"/>
      <c r="D275" s="188" t="s">
        <v>151</v>
      </c>
      <c r="E275" s="38"/>
      <c r="F275" s="189" t="s">
        <v>693</v>
      </c>
      <c r="G275" s="38"/>
      <c r="H275" s="38"/>
      <c r="I275" s="190"/>
      <c r="J275" s="38"/>
      <c r="K275" s="38"/>
      <c r="L275" s="41"/>
      <c r="M275" s="191"/>
      <c r="N275" s="192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151</v>
      </c>
      <c r="AU275" s="19" t="s">
        <v>82</v>
      </c>
    </row>
    <row r="276" spans="2:51" s="14" customFormat="1" ht="11.25">
      <c r="B276" s="203"/>
      <c r="C276" s="204"/>
      <c r="D276" s="188" t="s">
        <v>153</v>
      </c>
      <c r="E276" s="205" t="s">
        <v>19</v>
      </c>
      <c r="F276" s="206" t="s">
        <v>694</v>
      </c>
      <c r="G276" s="204"/>
      <c r="H276" s="207">
        <v>8.5</v>
      </c>
      <c r="I276" s="208"/>
      <c r="J276" s="204"/>
      <c r="K276" s="204"/>
      <c r="L276" s="209"/>
      <c r="M276" s="210"/>
      <c r="N276" s="211"/>
      <c r="O276" s="211"/>
      <c r="P276" s="211"/>
      <c r="Q276" s="211"/>
      <c r="R276" s="211"/>
      <c r="S276" s="211"/>
      <c r="T276" s="212"/>
      <c r="AT276" s="213" t="s">
        <v>153</v>
      </c>
      <c r="AU276" s="213" t="s">
        <v>82</v>
      </c>
      <c r="AV276" s="14" t="s">
        <v>82</v>
      </c>
      <c r="AW276" s="14" t="s">
        <v>33</v>
      </c>
      <c r="AX276" s="14" t="s">
        <v>80</v>
      </c>
      <c r="AY276" s="213" t="s">
        <v>142</v>
      </c>
    </row>
    <row r="277" spans="2:63" s="12" customFormat="1" ht="22.9" customHeight="1">
      <c r="B277" s="159"/>
      <c r="C277" s="160"/>
      <c r="D277" s="161" t="s">
        <v>71</v>
      </c>
      <c r="E277" s="173" t="s">
        <v>695</v>
      </c>
      <c r="F277" s="173" t="s">
        <v>696</v>
      </c>
      <c r="G277" s="160"/>
      <c r="H277" s="160"/>
      <c r="I277" s="163"/>
      <c r="J277" s="174">
        <f>BK277</f>
        <v>0</v>
      </c>
      <c r="K277" s="160"/>
      <c r="L277" s="165"/>
      <c r="M277" s="166"/>
      <c r="N277" s="167"/>
      <c r="O277" s="167"/>
      <c r="P277" s="168">
        <f>SUM(P278:P281)</f>
        <v>0</v>
      </c>
      <c r="Q277" s="167"/>
      <c r="R277" s="168">
        <f>SUM(R278:R281)</f>
        <v>0</v>
      </c>
      <c r="S277" s="167"/>
      <c r="T277" s="169">
        <f>SUM(T278:T281)</f>
        <v>3.5155</v>
      </c>
      <c r="AR277" s="170" t="s">
        <v>82</v>
      </c>
      <c r="AT277" s="171" t="s">
        <v>71</v>
      </c>
      <c r="AU277" s="171" t="s">
        <v>80</v>
      </c>
      <c r="AY277" s="170" t="s">
        <v>142</v>
      </c>
      <c r="BK277" s="172">
        <f>SUM(BK278:BK281)</f>
        <v>0</v>
      </c>
    </row>
    <row r="278" spans="1:65" s="2" customFormat="1" ht="14.45" customHeight="1">
      <c r="A278" s="36"/>
      <c r="B278" s="37"/>
      <c r="C278" s="175" t="s">
        <v>697</v>
      </c>
      <c r="D278" s="175" t="s">
        <v>144</v>
      </c>
      <c r="E278" s="176" t="s">
        <v>698</v>
      </c>
      <c r="F278" s="177" t="s">
        <v>699</v>
      </c>
      <c r="G278" s="178" t="s">
        <v>204</v>
      </c>
      <c r="H278" s="179">
        <v>79</v>
      </c>
      <c r="I278" s="180"/>
      <c r="J278" s="181">
        <f>ROUND(I278*H278,2)</f>
        <v>0</v>
      </c>
      <c r="K278" s="177" t="s">
        <v>148</v>
      </c>
      <c r="L278" s="41"/>
      <c r="M278" s="182" t="s">
        <v>19</v>
      </c>
      <c r="N278" s="183" t="s">
        <v>43</v>
      </c>
      <c r="O278" s="66"/>
      <c r="P278" s="184">
        <f>O278*H278</f>
        <v>0</v>
      </c>
      <c r="Q278" s="184">
        <v>0</v>
      </c>
      <c r="R278" s="184">
        <f>Q278*H278</f>
        <v>0</v>
      </c>
      <c r="S278" s="184">
        <v>0.0445</v>
      </c>
      <c r="T278" s="185">
        <f>S278*H278</f>
        <v>3.5155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6" t="s">
        <v>333</v>
      </c>
      <c r="AT278" s="186" t="s">
        <v>144</v>
      </c>
      <c r="AU278" s="186" t="s">
        <v>82</v>
      </c>
      <c r="AY278" s="19" t="s">
        <v>142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19" t="s">
        <v>80</v>
      </c>
      <c r="BK278" s="187">
        <f>ROUND(I278*H278,2)</f>
        <v>0</v>
      </c>
      <c r="BL278" s="19" t="s">
        <v>333</v>
      </c>
      <c r="BM278" s="186" t="s">
        <v>700</v>
      </c>
    </row>
    <row r="279" spans="1:47" s="2" customFormat="1" ht="11.25">
      <c r="A279" s="36"/>
      <c r="B279" s="37"/>
      <c r="C279" s="38"/>
      <c r="D279" s="188" t="s">
        <v>151</v>
      </c>
      <c r="E279" s="38"/>
      <c r="F279" s="189" t="s">
        <v>701</v>
      </c>
      <c r="G279" s="38"/>
      <c r="H279" s="38"/>
      <c r="I279" s="190"/>
      <c r="J279" s="38"/>
      <c r="K279" s="38"/>
      <c r="L279" s="41"/>
      <c r="M279" s="191"/>
      <c r="N279" s="192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151</v>
      </c>
      <c r="AU279" s="19" t="s">
        <v>82</v>
      </c>
    </row>
    <row r="280" spans="1:65" s="2" customFormat="1" ht="14.45" customHeight="1">
      <c r="A280" s="36"/>
      <c r="B280" s="37"/>
      <c r="C280" s="175" t="s">
        <v>702</v>
      </c>
      <c r="D280" s="175" t="s">
        <v>144</v>
      </c>
      <c r="E280" s="176" t="s">
        <v>703</v>
      </c>
      <c r="F280" s="177" t="s">
        <v>704</v>
      </c>
      <c r="G280" s="178" t="s">
        <v>204</v>
      </c>
      <c r="H280" s="179">
        <v>79</v>
      </c>
      <c r="I280" s="180"/>
      <c r="J280" s="181">
        <f>ROUND(I280*H280,2)</f>
        <v>0</v>
      </c>
      <c r="K280" s="177" t="s">
        <v>148</v>
      </c>
      <c r="L280" s="41"/>
      <c r="M280" s="182" t="s">
        <v>19</v>
      </c>
      <c r="N280" s="183" t="s">
        <v>43</v>
      </c>
      <c r="O280" s="66"/>
      <c r="P280" s="184">
        <f>O280*H280</f>
        <v>0</v>
      </c>
      <c r="Q280" s="184">
        <v>0</v>
      </c>
      <c r="R280" s="184">
        <f>Q280*H280</f>
        <v>0</v>
      </c>
      <c r="S280" s="184">
        <v>0</v>
      </c>
      <c r="T280" s="185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6" t="s">
        <v>333</v>
      </c>
      <c r="AT280" s="186" t="s">
        <v>144</v>
      </c>
      <c r="AU280" s="186" t="s">
        <v>82</v>
      </c>
      <c r="AY280" s="19" t="s">
        <v>142</v>
      </c>
      <c r="BE280" s="187">
        <f>IF(N280="základní",J280,0)</f>
        <v>0</v>
      </c>
      <c r="BF280" s="187">
        <f>IF(N280="snížená",J280,0)</f>
        <v>0</v>
      </c>
      <c r="BG280" s="187">
        <f>IF(N280="zákl. přenesená",J280,0)</f>
        <v>0</v>
      </c>
      <c r="BH280" s="187">
        <f>IF(N280="sníž. přenesená",J280,0)</f>
        <v>0</v>
      </c>
      <c r="BI280" s="187">
        <f>IF(N280="nulová",J280,0)</f>
        <v>0</v>
      </c>
      <c r="BJ280" s="19" t="s">
        <v>80</v>
      </c>
      <c r="BK280" s="187">
        <f>ROUND(I280*H280,2)</f>
        <v>0</v>
      </c>
      <c r="BL280" s="19" t="s">
        <v>333</v>
      </c>
      <c r="BM280" s="186" t="s">
        <v>705</v>
      </c>
    </row>
    <row r="281" spans="1:47" s="2" customFormat="1" ht="11.25">
      <c r="A281" s="36"/>
      <c r="B281" s="37"/>
      <c r="C281" s="38"/>
      <c r="D281" s="188" t="s">
        <v>151</v>
      </c>
      <c r="E281" s="38"/>
      <c r="F281" s="189" t="s">
        <v>706</v>
      </c>
      <c r="G281" s="38"/>
      <c r="H281" s="38"/>
      <c r="I281" s="190"/>
      <c r="J281" s="38"/>
      <c r="K281" s="38"/>
      <c r="L281" s="41"/>
      <c r="M281" s="191"/>
      <c r="N281" s="192"/>
      <c r="O281" s="66"/>
      <c r="P281" s="66"/>
      <c r="Q281" s="66"/>
      <c r="R281" s="66"/>
      <c r="S281" s="66"/>
      <c r="T281" s="67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151</v>
      </c>
      <c r="AU281" s="19" t="s">
        <v>82</v>
      </c>
    </row>
    <row r="282" spans="2:63" s="12" customFormat="1" ht="22.9" customHeight="1">
      <c r="B282" s="159"/>
      <c r="C282" s="160"/>
      <c r="D282" s="161" t="s">
        <v>71</v>
      </c>
      <c r="E282" s="173" t="s">
        <v>707</v>
      </c>
      <c r="F282" s="173" t="s">
        <v>708</v>
      </c>
      <c r="G282" s="160"/>
      <c r="H282" s="160"/>
      <c r="I282" s="163"/>
      <c r="J282" s="174">
        <f>BK282</f>
        <v>0</v>
      </c>
      <c r="K282" s="160"/>
      <c r="L282" s="165"/>
      <c r="M282" s="166"/>
      <c r="N282" s="167"/>
      <c r="O282" s="167"/>
      <c r="P282" s="168">
        <f>SUM(P283:P291)</f>
        <v>0</v>
      </c>
      <c r="Q282" s="167"/>
      <c r="R282" s="168">
        <f>SUM(R283:R291)</f>
        <v>0</v>
      </c>
      <c r="S282" s="167"/>
      <c r="T282" s="169">
        <f>SUM(T283:T291)</f>
        <v>1.02561852</v>
      </c>
      <c r="AR282" s="170" t="s">
        <v>82</v>
      </c>
      <c r="AT282" s="171" t="s">
        <v>71</v>
      </c>
      <c r="AU282" s="171" t="s">
        <v>80</v>
      </c>
      <c r="AY282" s="170" t="s">
        <v>142</v>
      </c>
      <c r="BK282" s="172">
        <f>SUM(BK283:BK291)</f>
        <v>0</v>
      </c>
    </row>
    <row r="283" spans="1:65" s="2" customFormat="1" ht="14.45" customHeight="1">
      <c r="A283" s="36"/>
      <c r="B283" s="37"/>
      <c r="C283" s="175" t="s">
        <v>709</v>
      </c>
      <c r="D283" s="175" t="s">
        <v>144</v>
      </c>
      <c r="E283" s="176" t="s">
        <v>710</v>
      </c>
      <c r="F283" s="177" t="s">
        <v>711</v>
      </c>
      <c r="G283" s="178" t="s">
        <v>204</v>
      </c>
      <c r="H283" s="179">
        <v>54.374</v>
      </c>
      <c r="I283" s="180"/>
      <c r="J283" s="181">
        <f>ROUND(I283*H283,2)</f>
        <v>0</v>
      </c>
      <c r="K283" s="177" t="s">
        <v>148</v>
      </c>
      <c r="L283" s="41"/>
      <c r="M283" s="182" t="s">
        <v>19</v>
      </c>
      <c r="N283" s="183" t="s">
        <v>43</v>
      </c>
      <c r="O283" s="66"/>
      <c r="P283" s="184">
        <f>O283*H283</f>
        <v>0</v>
      </c>
      <c r="Q283" s="184">
        <v>0</v>
      </c>
      <c r="R283" s="184">
        <f>Q283*H283</f>
        <v>0</v>
      </c>
      <c r="S283" s="184">
        <v>0.01098</v>
      </c>
      <c r="T283" s="185">
        <f>S283*H283</f>
        <v>0.59702652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6" t="s">
        <v>333</v>
      </c>
      <c r="AT283" s="186" t="s">
        <v>144</v>
      </c>
      <c r="AU283" s="186" t="s">
        <v>82</v>
      </c>
      <c r="AY283" s="19" t="s">
        <v>142</v>
      </c>
      <c r="BE283" s="187">
        <f>IF(N283="základní",J283,0)</f>
        <v>0</v>
      </c>
      <c r="BF283" s="187">
        <f>IF(N283="snížená",J283,0)</f>
        <v>0</v>
      </c>
      <c r="BG283" s="187">
        <f>IF(N283="zákl. přenesená",J283,0)</f>
        <v>0</v>
      </c>
      <c r="BH283" s="187">
        <f>IF(N283="sníž. přenesená",J283,0)</f>
        <v>0</v>
      </c>
      <c r="BI283" s="187">
        <f>IF(N283="nulová",J283,0)</f>
        <v>0</v>
      </c>
      <c r="BJ283" s="19" t="s">
        <v>80</v>
      </c>
      <c r="BK283" s="187">
        <f>ROUND(I283*H283,2)</f>
        <v>0</v>
      </c>
      <c r="BL283" s="19" t="s">
        <v>333</v>
      </c>
      <c r="BM283" s="186" t="s">
        <v>712</v>
      </c>
    </row>
    <row r="284" spans="1:47" s="2" customFormat="1" ht="11.25">
      <c r="A284" s="36"/>
      <c r="B284" s="37"/>
      <c r="C284" s="38"/>
      <c r="D284" s="188" t="s">
        <v>151</v>
      </c>
      <c r="E284" s="38"/>
      <c r="F284" s="189" t="s">
        <v>713</v>
      </c>
      <c r="G284" s="38"/>
      <c r="H284" s="38"/>
      <c r="I284" s="190"/>
      <c r="J284" s="38"/>
      <c r="K284" s="38"/>
      <c r="L284" s="41"/>
      <c r="M284" s="191"/>
      <c r="N284" s="192"/>
      <c r="O284" s="66"/>
      <c r="P284" s="66"/>
      <c r="Q284" s="66"/>
      <c r="R284" s="66"/>
      <c r="S284" s="66"/>
      <c r="T284" s="67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151</v>
      </c>
      <c r="AU284" s="19" t="s">
        <v>82</v>
      </c>
    </row>
    <row r="285" spans="2:51" s="13" customFormat="1" ht="11.25">
      <c r="B285" s="193"/>
      <c r="C285" s="194"/>
      <c r="D285" s="188" t="s">
        <v>153</v>
      </c>
      <c r="E285" s="195" t="s">
        <v>19</v>
      </c>
      <c r="F285" s="196" t="s">
        <v>714</v>
      </c>
      <c r="G285" s="194"/>
      <c r="H285" s="195" t="s">
        <v>19</v>
      </c>
      <c r="I285" s="197"/>
      <c r="J285" s="194"/>
      <c r="K285" s="194"/>
      <c r="L285" s="198"/>
      <c r="M285" s="199"/>
      <c r="N285" s="200"/>
      <c r="O285" s="200"/>
      <c r="P285" s="200"/>
      <c r="Q285" s="200"/>
      <c r="R285" s="200"/>
      <c r="S285" s="200"/>
      <c r="T285" s="201"/>
      <c r="AT285" s="202" t="s">
        <v>153</v>
      </c>
      <c r="AU285" s="202" t="s">
        <v>82</v>
      </c>
      <c r="AV285" s="13" t="s">
        <v>80</v>
      </c>
      <c r="AW285" s="13" t="s">
        <v>33</v>
      </c>
      <c r="AX285" s="13" t="s">
        <v>72</v>
      </c>
      <c r="AY285" s="202" t="s">
        <v>142</v>
      </c>
    </row>
    <row r="286" spans="2:51" s="14" customFormat="1" ht="11.25">
      <c r="B286" s="203"/>
      <c r="C286" s="204"/>
      <c r="D286" s="188" t="s">
        <v>153</v>
      </c>
      <c r="E286" s="205" t="s">
        <v>19</v>
      </c>
      <c r="F286" s="206" t="s">
        <v>715</v>
      </c>
      <c r="G286" s="204"/>
      <c r="H286" s="207">
        <v>53.574</v>
      </c>
      <c r="I286" s="208"/>
      <c r="J286" s="204"/>
      <c r="K286" s="204"/>
      <c r="L286" s="209"/>
      <c r="M286" s="210"/>
      <c r="N286" s="211"/>
      <c r="O286" s="211"/>
      <c r="P286" s="211"/>
      <c r="Q286" s="211"/>
      <c r="R286" s="211"/>
      <c r="S286" s="211"/>
      <c r="T286" s="212"/>
      <c r="AT286" s="213" t="s">
        <v>153</v>
      </c>
      <c r="AU286" s="213" t="s">
        <v>82</v>
      </c>
      <c r="AV286" s="14" t="s">
        <v>82</v>
      </c>
      <c r="AW286" s="14" t="s">
        <v>33</v>
      </c>
      <c r="AX286" s="14" t="s">
        <v>72</v>
      </c>
      <c r="AY286" s="213" t="s">
        <v>142</v>
      </c>
    </row>
    <row r="287" spans="2:51" s="13" customFormat="1" ht="11.25">
      <c r="B287" s="193"/>
      <c r="C287" s="194"/>
      <c r="D287" s="188" t="s">
        <v>153</v>
      </c>
      <c r="E287" s="195" t="s">
        <v>19</v>
      </c>
      <c r="F287" s="196" t="s">
        <v>716</v>
      </c>
      <c r="G287" s="194"/>
      <c r="H287" s="195" t="s">
        <v>19</v>
      </c>
      <c r="I287" s="197"/>
      <c r="J287" s="194"/>
      <c r="K287" s="194"/>
      <c r="L287" s="198"/>
      <c r="M287" s="199"/>
      <c r="N287" s="200"/>
      <c r="O287" s="200"/>
      <c r="P287" s="200"/>
      <c r="Q287" s="200"/>
      <c r="R287" s="200"/>
      <c r="S287" s="200"/>
      <c r="T287" s="201"/>
      <c r="AT287" s="202" t="s">
        <v>153</v>
      </c>
      <c r="AU287" s="202" t="s">
        <v>82</v>
      </c>
      <c r="AV287" s="13" t="s">
        <v>80</v>
      </c>
      <c r="AW287" s="13" t="s">
        <v>33</v>
      </c>
      <c r="AX287" s="13" t="s">
        <v>72</v>
      </c>
      <c r="AY287" s="202" t="s">
        <v>142</v>
      </c>
    </row>
    <row r="288" spans="2:51" s="14" customFormat="1" ht="11.25">
      <c r="B288" s="203"/>
      <c r="C288" s="204"/>
      <c r="D288" s="188" t="s">
        <v>153</v>
      </c>
      <c r="E288" s="205" t="s">
        <v>19</v>
      </c>
      <c r="F288" s="206" t="s">
        <v>717</v>
      </c>
      <c r="G288" s="204"/>
      <c r="H288" s="207">
        <v>0.8</v>
      </c>
      <c r="I288" s="208"/>
      <c r="J288" s="204"/>
      <c r="K288" s="204"/>
      <c r="L288" s="209"/>
      <c r="M288" s="210"/>
      <c r="N288" s="211"/>
      <c r="O288" s="211"/>
      <c r="P288" s="211"/>
      <c r="Q288" s="211"/>
      <c r="R288" s="211"/>
      <c r="S288" s="211"/>
      <c r="T288" s="212"/>
      <c r="AT288" s="213" t="s">
        <v>153</v>
      </c>
      <c r="AU288" s="213" t="s">
        <v>82</v>
      </c>
      <c r="AV288" s="14" t="s">
        <v>82</v>
      </c>
      <c r="AW288" s="14" t="s">
        <v>33</v>
      </c>
      <c r="AX288" s="14" t="s">
        <v>72</v>
      </c>
      <c r="AY288" s="213" t="s">
        <v>142</v>
      </c>
    </row>
    <row r="289" spans="2:51" s="15" customFormat="1" ht="11.25">
      <c r="B289" s="214"/>
      <c r="C289" s="215"/>
      <c r="D289" s="188" t="s">
        <v>153</v>
      </c>
      <c r="E289" s="216" t="s">
        <v>19</v>
      </c>
      <c r="F289" s="217" t="s">
        <v>161</v>
      </c>
      <c r="G289" s="215"/>
      <c r="H289" s="218">
        <v>54.373999999999995</v>
      </c>
      <c r="I289" s="219"/>
      <c r="J289" s="215"/>
      <c r="K289" s="215"/>
      <c r="L289" s="220"/>
      <c r="M289" s="221"/>
      <c r="N289" s="222"/>
      <c r="O289" s="222"/>
      <c r="P289" s="222"/>
      <c r="Q289" s="222"/>
      <c r="R289" s="222"/>
      <c r="S289" s="222"/>
      <c r="T289" s="223"/>
      <c r="AT289" s="224" t="s">
        <v>153</v>
      </c>
      <c r="AU289" s="224" t="s">
        <v>82</v>
      </c>
      <c r="AV289" s="15" t="s">
        <v>149</v>
      </c>
      <c r="AW289" s="15" t="s">
        <v>33</v>
      </c>
      <c r="AX289" s="15" t="s">
        <v>80</v>
      </c>
      <c r="AY289" s="224" t="s">
        <v>142</v>
      </c>
    </row>
    <row r="290" spans="1:65" s="2" customFormat="1" ht="14.45" customHeight="1">
      <c r="A290" s="36"/>
      <c r="B290" s="37"/>
      <c r="C290" s="175" t="s">
        <v>718</v>
      </c>
      <c r="D290" s="175" t="s">
        <v>144</v>
      </c>
      <c r="E290" s="176" t="s">
        <v>719</v>
      </c>
      <c r="F290" s="177" t="s">
        <v>720</v>
      </c>
      <c r="G290" s="178" t="s">
        <v>204</v>
      </c>
      <c r="H290" s="179">
        <v>53.574</v>
      </c>
      <c r="I290" s="180"/>
      <c r="J290" s="181">
        <f>ROUND(I290*H290,2)</f>
        <v>0</v>
      </c>
      <c r="K290" s="177" t="s">
        <v>148</v>
      </c>
      <c r="L290" s="41"/>
      <c r="M290" s="182" t="s">
        <v>19</v>
      </c>
      <c r="N290" s="183" t="s">
        <v>43</v>
      </c>
      <c r="O290" s="66"/>
      <c r="P290" s="184">
        <f>O290*H290</f>
        <v>0</v>
      </c>
      <c r="Q290" s="184">
        <v>0</v>
      </c>
      <c r="R290" s="184">
        <f>Q290*H290</f>
        <v>0</v>
      </c>
      <c r="S290" s="184">
        <v>0.008</v>
      </c>
      <c r="T290" s="185">
        <f>S290*H290</f>
        <v>0.428592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6" t="s">
        <v>333</v>
      </c>
      <c r="AT290" s="186" t="s">
        <v>144</v>
      </c>
      <c r="AU290" s="186" t="s">
        <v>82</v>
      </c>
      <c r="AY290" s="19" t="s">
        <v>142</v>
      </c>
      <c r="BE290" s="187">
        <f>IF(N290="základní",J290,0)</f>
        <v>0</v>
      </c>
      <c r="BF290" s="187">
        <f>IF(N290="snížená",J290,0)</f>
        <v>0</v>
      </c>
      <c r="BG290" s="187">
        <f>IF(N290="zákl. přenesená",J290,0)</f>
        <v>0</v>
      </c>
      <c r="BH290" s="187">
        <f>IF(N290="sníž. přenesená",J290,0)</f>
        <v>0</v>
      </c>
      <c r="BI290" s="187">
        <f>IF(N290="nulová",J290,0)</f>
        <v>0</v>
      </c>
      <c r="BJ290" s="19" t="s">
        <v>80</v>
      </c>
      <c r="BK290" s="187">
        <f>ROUND(I290*H290,2)</f>
        <v>0</v>
      </c>
      <c r="BL290" s="19" t="s">
        <v>333</v>
      </c>
      <c r="BM290" s="186" t="s">
        <v>721</v>
      </c>
    </row>
    <row r="291" spans="1:47" s="2" customFormat="1" ht="11.25">
      <c r="A291" s="36"/>
      <c r="B291" s="37"/>
      <c r="C291" s="38"/>
      <c r="D291" s="188" t="s">
        <v>151</v>
      </c>
      <c r="E291" s="38"/>
      <c r="F291" s="189" t="s">
        <v>722</v>
      </c>
      <c r="G291" s="38"/>
      <c r="H291" s="38"/>
      <c r="I291" s="190"/>
      <c r="J291" s="38"/>
      <c r="K291" s="38"/>
      <c r="L291" s="41"/>
      <c r="M291" s="191"/>
      <c r="N291" s="192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151</v>
      </c>
      <c r="AU291" s="19" t="s">
        <v>82</v>
      </c>
    </row>
    <row r="292" spans="2:63" s="12" customFormat="1" ht="22.9" customHeight="1">
      <c r="B292" s="159"/>
      <c r="C292" s="160"/>
      <c r="D292" s="161" t="s">
        <v>71</v>
      </c>
      <c r="E292" s="173" t="s">
        <v>723</v>
      </c>
      <c r="F292" s="173" t="s">
        <v>724</v>
      </c>
      <c r="G292" s="160"/>
      <c r="H292" s="160"/>
      <c r="I292" s="163"/>
      <c r="J292" s="174">
        <f>BK292</f>
        <v>0</v>
      </c>
      <c r="K292" s="160"/>
      <c r="L292" s="165"/>
      <c r="M292" s="166"/>
      <c r="N292" s="167"/>
      <c r="O292" s="167"/>
      <c r="P292" s="168">
        <f>SUM(P293:P304)</f>
        <v>0</v>
      </c>
      <c r="Q292" s="167"/>
      <c r="R292" s="168">
        <f>SUM(R293:R304)</f>
        <v>0</v>
      </c>
      <c r="S292" s="167"/>
      <c r="T292" s="169">
        <f>SUM(T293:T304)</f>
        <v>0.669018</v>
      </c>
      <c r="AR292" s="170" t="s">
        <v>82</v>
      </c>
      <c r="AT292" s="171" t="s">
        <v>71</v>
      </c>
      <c r="AU292" s="171" t="s">
        <v>80</v>
      </c>
      <c r="AY292" s="170" t="s">
        <v>142</v>
      </c>
      <c r="BK292" s="172">
        <f>SUM(BK293:BK304)</f>
        <v>0</v>
      </c>
    </row>
    <row r="293" spans="1:65" s="2" customFormat="1" ht="14.45" customHeight="1">
      <c r="A293" s="36"/>
      <c r="B293" s="37"/>
      <c r="C293" s="175" t="s">
        <v>725</v>
      </c>
      <c r="D293" s="175" t="s">
        <v>144</v>
      </c>
      <c r="E293" s="176" t="s">
        <v>726</v>
      </c>
      <c r="F293" s="177" t="s">
        <v>727</v>
      </c>
      <c r="G293" s="178" t="s">
        <v>204</v>
      </c>
      <c r="H293" s="179">
        <v>42</v>
      </c>
      <c r="I293" s="180"/>
      <c r="J293" s="181">
        <f>ROUND(I293*H293,2)</f>
        <v>0</v>
      </c>
      <c r="K293" s="177" t="s">
        <v>148</v>
      </c>
      <c r="L293" s="41"/>
      <c r="M293" s="182" t="s">
        <v>19</v>
      </c>
      <c r="N293" s="183" t="s">
        <v>43</v>
      </c>
      <c r="O293" s="66"/>
      <c r="P293" s="184">
        <f>O293*H293</f>
        <v>0</v>
      </c>
      <c r="Q293" s="184">
        <v>0</v>
      </c>
      <c r="R293" s="184">
        <f>Q293*H293</f>
        <v>0</v>
      </c>
      <c r="S293" s="184">
        <v>0.007</v>
      </c>
      <c r="T293" s="185">
        <f>S293*H293</f>
        <v>0.294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6" t="s">
        <v>333</v>
      </c>
      <c r="AT293" s="186" t="s">
        <v>144</v>
      </c>
      <c r="AU293" s="186" t="s">
        <v>82</v>
      </c>
      <c r="AY293" s="19" t="s">
        <v>142</v>
      </c>
      <c r="BE293" s="187">
        <f>IF(N293="základní",J293,0)</f>
        <v>0</v>
      </c>
      <c r="BF293" s="187">
        <f>IF(N293="snížená",J293,0)</f>
        <v>0</v>
      </c>
      <c r="BG293" s="187">
        <f>IF(N293="zákl. přenesená",J293,0)</f>
        <v>0</v>
      </c>
      <c r="BH293" s="187">
        <f>IF(N293="sníž. přenesená",J293,0)</f>
        <v>0</v>
      </c>
      <c r="BI293" s="187">
        <f>IF(N293="nulová",J293,0)</f>
        <v>0</v>
      </c>
      <c r="BJ293" s="19" t="s">
        <v>80</v>
      </c>
      <c r="BK293" s="187">
        <f>ROUND(I293*H293,2)</f>
        <v>0</v>
      </c>
      <c r="BL293" s="19" t="s">
        <v>333</v>
      </c>
      <c r="BM293" s="186" t="s">
        <v>728</v>
      </c>
    </row>
    <row r="294" spans="1:47" s="2" customFormat="1" ht="11.25">
      <c r="A294" s="36"/>
      <c r="B294" s="37"/>
      <c r="C294" s="38"/>
      <c r="D294" s="188" t="s">
        <v>151</v>
      </c>
      <c r="E294" s="38"/>
      <c r="F294" s="189" t="s">
        <v>727</v>
      </c>
      <c r="G294" s="38"/>
      <c r="H294" s="38"/>
      <c r="I294" s="190"/>
      <c r="J294" s="38"/>
      <c r="K294" s="38"/>
      <c r="L294" s="41"/>
      <c r="M294" s="191"/>
      <c r="N294" s="192"/>
      <c r="O294" s="66"/>
      <c r="P294" s="66"/>
      <c r="Q294" s="66"/>
      <c r="R294" s="66"/>
      <c r="S294" s="66"/>
      <c r="T294" s="67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9" t="s">
        <v>151</v>
      </c>
      <c r="AU294" s="19" t="s">
        <v>82</v>
      </c>
    </row>
    <row r="295" spans="2:51" s="13" customFormat="1" ht="11.25">
      <c r="B295" s="193"/>
      <c r="C295" s="194"/>
      <c r="D295" s="188" t="s">
        <v>153</v>
      </c>
      <c r="E295" s="195" t="s">
        <v>19</v>
      </c>
      <c r="F295" s="196" t="s">
        <v>729</v>
      </c>
      <c r="G295" s="194"/>
      <c r="H295" s="195" t="s">
        <v>19</v>
      </c>
      <c r="I295" s="197"/>
      <c r="J295" s="194"/>
      <c r="K295" s="194"/>
      <c r="L295" s="198"/>
      <c r="M295" s="199"/>
      <c r="N295" s="200"/>
      <c r="O295" s="200"/>
      <c r="P295" s="200"/>
      <c r="Q295" s="200"/>
      <c r="R295" s="200"/>
      <c r="S295" s="200"/>
      <c r="T295" s="201"/>
      <c r="AT295" s="202" t="s">
        <v>153</v>
      </c>
      <c r="AU295" s="202" t="s">
        <v>82</v>
      </c>
      <c r="AV295" s="13" t="s">
        <v>80</v>
      </c>
      <c r="AW295" s="13" t="s">
        <v>33</v>
      </c>
      <c r="AX295" s="13" t="s">
        <v>72</v>
      </c>
      <c r="AY295" s="202" t="s">
        <v>142</v>
      </c>
    </row>
    <row r="296" spans="2:51" s="14" customFormat="1" ht="11.25">
      <c r="B296" s="203"/>
      <c r="C296" s="204"/>
      <c r="D296" s="188" t="s">
        <v>153</v>
      </c>
      <c r="E296" s="205" t="s">
        <v>19</v>
      </c>
      <c r="F296" s="206" t="s">
        <v>676</v>
      </c>
      <c r="G296" s="204"/>
      <c r="H296" s="207">
        <v>32</v>
      </c>
      <c r="I296" s="208"/>
      <c r="J296" s="204"/>
      <c r="K296" s="204"/>
      <c r="L296" s="209"/>
      <c r="M296" s="210"/>
      <c r="N296" s="211"/>
      <c r="O296" s="211"/>
      <c r="P296" s="211"/>
      <c r="Q296" s="211"/>
      <c r="R296" s="211"/>
      <c r="S296" s="211"/>
      <c r="T296" s="212"/>
      <c r="AT296" s="213" t="s">
        <v>153</v>
      </c>
      <c r="AU296" s="213" t="s">
        <v>82</v>
      </c>
      <c r="AV296" s="14" t="s">
        <v>82</v>
      </c>
      <c r="AW296" s="14" t="s">
        <v>33</v>
      </c>
      <c r="AX296" s="14" t="s">
        <v>72</v>
      </c>
      <c r="AY296" s="213" t="s">
        <v>142</v>
      </c>
    </row>
    <row r="297" spans="2:51" s="13" customFormat="1" ht="11.25">
      <c r="B297" s="193"/>
      <c r="C297" s="194"/>
      <c r="D297" s="188" t="s">
        <v>153</v>
      </c>
      <c r="E297" s="195" t="s">
        <v>19</v>
      </c>
      <c r="F297" s="196" t="s">
        <v>730</v>
      </c>
      <c r="G297" s="194"/>
      <c r="H297" s="195" t="s">
        <v>19</v>
      </c>
      <c r="I297" s="197"/>
      <c r="J297" s="194"/>
      <c r="K297" s="194"/>
      <c r="L297" s="198"/>
      <c r="M297" s="199"/>
      <c r="N297" s="200"/>
      <c r="O297" s="200"/>
      <c r="P297" s="200"/>
      <c r="Q297" s="200"/>
      <c r="R297" s="200"/>
      <c r="S297" s="200"/>
      <c r="T297" s="201"/>
      <c r="AT297" s="202" t="s">
        <v>153</v>
      </c>
      <c r="AU297" s="202" t="s">
        <v>82</v>
      </c>
      <c r="AV297" s="13" t="s">
        <v>80</v>
      </c>
      <c r="AW297" s="13" t="s">
        <v>33</v>
      </c>
      <c r="AX297" s="13" t="s">
        <v>72</v>
      </c>
      <c r="AY297" s="202" t="s">
        <v>142</v>
      </c>
    </row>
    <row r="298" spans="2:51" s="14" customFormat="1" ht="11.25">
      <c r="B298" s="203"/>
      <c r="C298" s="204"/>
      <c r="D298" s="188" t="s">
        <v>153</v>
      </c>
      <c r="E298" s="205" t="s">
        <v>19</v>
      </c>
      <c r="F298" s="206" t="s">
        <v>245</v>
      </c>
      <c r="G298" s="204"/>
      <c r="H298" s="207">
        <v>10</v>
      </c>
      <c r="I298" s="208"/>
      <c r="J298" s="204"/>
      <c r="K298" s="204"/>
      <c r="L298" s="209"/>
      <c r="M298" s="210"/>
      <c r="N298" s="211"/>
      <c r="O298" s="211"/>
      <c r="P298" s="211"/>
      <c r="Q298" s="211"/>
      <c r="R298" s="211"/>
      <c r="S298" s="211"/>
      <c r="T298" s="212"/>
      <c r="AT298" s="213" t="s">
        <v>153</v>
      </c>
      <c r="AU298" s="213" t="s">
        <v>82</v>
      </c>
      <c r="AV298" s="14" t="s">
        <v>82</v>
      </c>
      <c r="AW298" s="14" t="s">
        <v>33</v>
      </c>
      <c r="AX298" s="14" t="s">
        <v>72</v>
      </c>
      <c r="AY298" s="213" t="s">
        <v>142</v>
      </c>
    </row>
    <row r="299" spans="2:51" s="15" customFormat="1" ht="11.25">
      <c r="B299" s="214"/>
      <c r="C299" s="215"/>
      <c r="D299" s="188" t="s">
        <v>153</v>
      </c>
      <c r="E299" s="216" t="s">
        <v>19</v>
      </c>
      <c r="F299" s="217" t="s">
        <v>161</v>
      </c>
      <c r="G299" s="215"/>
      <c r="H299" s="218">
        <v>42</v>
      </c>
      <c r="I299" s="219"/>
      <c r="J299" s="215"/>
      <c r="K299" s="215"/>
      <c r="L299" s="220"/>
      <c r="M299" s="221"/>
      <c r="N299" s="222"/>
      <c r="O299" s="222"/>
      <c r="P299" s="222"/>
      <c r="Q299" s="222"/>
      <c r="R299" s="222"/>
      <c r="S299" s="222"/>
      <c r="T299" s="223"/>
      <c r="AT299" s="224" t="s">
        <v>153</v>
      </c>
      <c r="AU299" s="224" t="s">
        <v>82</v>
      </c>
      <c r="AV299" s="15" t="s">
        <v>149</v>
      </c>
      <c r="AW299" s="15" t="s">
        <v>33</v>
      </c>
      <c r="AX299" s="15" t="s">
        <v>80</v>
      </c>
      <c r="AY299" s="224" t="s">
        <v>142</v>
      </c>
    </row>
    <row r="300" spans="1:65" s="2" customFormat="1" ht="14.45" customHeight="1">
      <c r="A300" s="36"/>
      <c r="B300" s="37"/>
      <c r="C300" s="175" t="s">
        <v>731</v>
      </c>
      <c r="D300" s="175" t="s">
        <v>144</v>
      </c>
      <c r="E300" s="176" t="s">
        <v>732</v>
      </c>
      <c r="F300" s="177" t="s">
        <v>733</v>
      </c>
      <c r="G300" s="178" t="s">
        <v>204</v>
      </c>
      <c r="H300" s="179">
        <v>53.574</v>
      </c>
      <c r="I300" s="180"/>
      <c r="J300" s="181">
        <f>ROUND(I300*H300,2)</f>
        <v>0</v>
      </c>
      <c r="K300" s="177" t="s">
        <v>148</v>
      </c>
      <c r="L300" s="41"/>
      <c r="M300" s="182" t="s">
        <v>19</v>
      </c>
      <c r="N300" s="183" t="s">
        <v>43</v>
      </c>
      <c r="O300" s="66"/>
      <c r="P300" s="184">
        <f>O300*H300</f>
        <v>0</v>
      </c>
      <c r="Q300" s="184">
        <v>0</v>
      </c>
      <c r="R300" s="184">
        <f>Q300*H300</f>
        <v>0</v>
      </c>
      <c r="S300" s="184">
        <v>0.007</v>
      </c>
      <c r="T300" s="185">
        <f>S300*H300</f>
        <v>0.375018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6" t="s">
        <v>333</v>
      </c>
      <c r="AT300" s="186" t="s">
        <v>144</v>
      </c>
      <c r="AU300" s="186" t="s">
        <v>82</v>
      </c>
      <c r="AY300" s="19" t="s">
        <v>142</v>
      </c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9" t="s">
        <v>80</v>
      </c>
      <c r="BK300" s="187">
        <f>ROUND(I300*H300,2)</f>
        <v>0</v>
      </c>
      <c r="BL300" s="19" t="s">
        <v>333</v>
      </c>
      <c r="BM300" s="186" t="s">
        <v>734</v>
      </c>
    </row>
    <row r="301" spans="1:47" s="2" customFormat="1" ht="11.25">
      <c r="A301" s="36"/>
      <c r="B301" s="37"/>
      <c r="C301" s="38"/>
      <c r="D301" s="188" t="s">
        <v>151</v>
      </c>
      <c r="E301" s="38"/>
      <c r="F301" s="189" t="s">
        <v>735</v>
      </c>
      <c r="G301" s="38"/>
      <c r="H301" s="38"/>
      <c r="I301" s="190"/>
      <c r="J301" s="38"/>
      <c r="K301" s="38"/>
      <c r="L301" s="41"/>
      <c r="M301" s="191"/>
      <c r="N301" s="192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151</v>
      </c>
      <c r="AU301" s="19" t="s">
        <v>82</v>
      </c>
    </row>
    <row r="302" spans="2:51" s="13" customFormat="1" ht="11.25">
      <c r="B302" s="193"/>
      <c r="C302" s="194"/>
      <c r="D302" s="188" t="s">
        <v>153</v>
      </c>
      <c r="E302" s="195" t="s">
        <v>19</v>
      </c>
      <c r="F302" s="196" t="s">
        <v>736</v>
      </c>
      <c r="G302" s="194"/>
      <c r="H302" s="195" t="s">
        <v>19</v>
      </c>
      <c r="I302" s="197"/>
      <c r="J302" s="194"/>
      <c r="K302" s="194"/>
      <c r="L302" s="198"/>
      <c r="M302" s="199"/>
      <c r="N302" s="200"/>
      <c r="O302" s="200"/>
      <c r="P302" s="200"/>
      <c r="Q302" s="200"/>
      <c r="R302" s="200"/>
      <c r="S302" s="200"/>
      <c r="T302" s="201"/>
      <c r="AT302" s="202" t="s">
        <v>153</v>
      </c>
      <c r="AU302" s="202" t="s">
        <v>82</v>
      </c>
      <c r="AV302" s="13" t="s">
        <v>80</v>
      </c>
      <c r="AW302" s="13" t="s">
        <v>33</v>
      </c>
      <c r="AX302" s="13" t="s">
        <v>72</v>
      </c>
      <c r="AY302" s="202" t="s">
        <v>142</v>
      </c>
    </row>
    <row r="303" spans="2:51" s="13" customFormat="1" ht="11.25">
      <c r="B303" s="193"/>
      <c r="C303" s="194"/>
      <c r="D303" s="188" t="s">
        <v>153</v>
      </c>
      <c r="E303" s="195" t="s">
        <v>19</v>
      </c>
      <c r="F303" s="196" t="s">
        <v>737</v>
      </c>
      <c r="G303" s="194"/>
      <c r="H303" s="195" t="s">
        <v>19</v>
      </c>
      <c r="I303" s="197"/>
      <c r="J303" s="194"/>
      <c r="K303" s="194"/>
      <c r="L303" s="198"/>
      <c r="M303" s="199"/>
      <c r="N303" s="200"/>
      <c r="O303" s="200"/>
      <c r="P303" s="200"/>
      <c r="Q303" s="200"/>
      <c r="R303" s="200"/>
      <c r="S303" s="200"/>
      <c r="T303" s="201"/>
      <c r="AT303" s="202" t="s">
        <v>153</v>
      </c>
      <c r="AU303" s="202" t="s">
        <v>82</v>
      </c>
      <c r="AV303" s="13" t="s">
        <v>80</v>
      </c>
      <c r="AW303" s="13" t="s">
        <v>33</v>
      </c>
      <c r="AX303" s="13" t="s">
        <v>72</v>
      </c>
      <c r="AY303" s="202" t="s">
        <v>142</v>
      </c>
    </row>
    <row r="304" spans="2:51" s="14" customFormat="1" ht="11.25">
      <c r="B304" s="203"/>
      <c r="C304" s="204"/>
      <c r="D304" s="188" t="s">
        <v>153</v>
      </c>
      <c r="E304" s="205" t="s">
        <v>19</v>
      </c>
      <c r="F304" s="206" t="s">
        <v>738</v>
      </c>
      <c r="G304" s="204"/>
      <c r="H304" s="207">
        <v>53.574</v>
      </c>
      <c r="I304" s="208"/>
      <c r="J304" s="204"/>
      <c r="K304" s="204"/>
      <c r="L304" s="209"/>
      <c r="M304" s="210"/>
      <c r="N304" s="211"/>
      <c r="O304" s="211"/>
      <c r="P304" s="211"/>
      <c r="Q304" s="211"/>
      <c r="R304" s="211"/>
      <c r="S304" s="211"/>
      <c r="T304" s="212"/>
      <c r="AT304" s="213" t="s">
        <v>153</v>
      </c>
      <c r="AU304" s="213" t="s">
        <v>82</v>
      </c>
      <c r="AV304" s="14" t="s">
        <v>82</v>
      </c>
      <c r="AW304" s="14" t="s">
        <v>33</v>
      </c>
      <c r="AX304" s="14" t="s">
        <v>80</v>
      </c>
      <c r="AY304" s="213" t="s">
        <v>142</v>
      </c>
    </row>
    <row r="305" spans="2:63" s="12" customFormat="1" ht="22.9" customHeight="1">
      <c r="B305" s="159"/>
      <c r="C305" s="160"/>
      <c r="D305" s="161" t="s">
        <v>71</v>
      </c>
      <c r="E305" s="173" t="s">
        <v>739</v>
      </c>
      <c r="F305" s="173" t="s">
        <v>740</v>
      </c>
      <c r="G305" s="160"/>
      <c r="H305" s="160"/>
      <c r="I305" s="163"/>
      <c r="J305" s="174">
        <f>BK305</f>
        <v>0</v>
      </c>
      <c r="K305" s="160"/>
      <c r="L305" s="165"/>
      <c r="M305" s="166"/>
      <c r="N305" s="167"/>
      <c r="O305" s="167"/>
      <c r="P305" s="168">
        <f>SUM(P306:P319)</f>
        <v>0</v>
      </c>
      <c r="Q305" s="167"/>
      <c r="R305" s="168">
        <f>SUM(R306:R319)</f>
        <v>0</v>
      </c>
      <c r="S305" s="167"/>
      <c r="T305" s="169">
        <f>SUM(T306:T319)</f>
        <v>0.34848000000000007</v>
      </c>
      <c r="AR305" s="170" t="s">
        <v>82</v>
      </c>
      <c r="AT305" s="171" t="s">
        <v>71</v>
      </c>
      <c r="AU305" s="171" t="s">
        <v>80</v>
      </c>
      <c r="AY305" s="170" t="s">
        <v>142</v>
      </c>
      <c r="BK305" s="172">
        <f>SUM(BK306:BK319)</f>
        <v>0</v>
      </c>
    </row>
    <row r="306" spans="1:65" s="2" customFormat="1" ht="14.45" customHeight="1">
      <c r="A306" s="36"/>
      <c r="B306" s="37"/>
      <c r="C306" s="175" t="s">
        <v>741</v>
      </c>
      <c r="D306" s="175" t="s">
        <v>144</v>
      </c>
      <c r="E306" s="176" t="s">
        <v>742</v>
      </c>
      <c r="F306" s="177" t="s">
        <v>743</v>
      </c>
      <c r="G306" s="178" t="s">
        <v>204</v>
      </c>
      <c r="H306" s="179">
        <v>55.2</v>
      </c>
      <c r="I306" s="180"/>
      <c r="J306" s="181">
        <f>ROUND(I306*H306,2)</f>
        <v>0</v>
      </c>
      <c r="K306" s="177" t="s">
        <v>148</v>
      </c>
      <c r="L306" s="41"/>
      <c r="M306" s="182" t="s">
        <v>19</v>
      </c>
      <c r="N306" s="183" t="s">
        <v>43</v>
      </c>
      <c r="O306" s="66"/>
      <c r="P306" s="184">
        <f>O306*H306</f>
        <v>0</v>
      </c>
      <c r="Q306" s="184">
        <v>0</v>
      </c>
      <c r="R306" s="184">
        <f>Q306*H306</f>
        <v>0</v>
      </c>
      <c r="S306" s="184">
        <v>0.003</v>
      </c>
      <c r="T306" s="185">
        <f>S306*H306</f>
        <v>0.16560000000000002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86" t="s">
        <v>333</v>
      </c>
      <c r="AT306" s="186" t="s">
        <v>144</v>
      </c>
      <c r="AU306" s="186" t="s">
        <v>82</v>
      </c>
      <c r="AY306" s="19" t="s">
        <v>142</v>
      </c>
      <c r="BE306" s="187">
        <f>IF(N306="základní",J306,0)</f>
        <v>0</v>
      </c>
      <c r="BF306" s="187">
        <f>IF(N306="snížená",J306,0)</f>
        <v>0</v>
      </c>
      <c r="BG306" s="187">
        <f>IF(N306="zákl. přenesená",J306,0)</f>
        <v>0</v>
      </c>
      <c r="BH306" s="187">
        <f>IF(N306="sníž. přenesená",J306,0)</f>
        <v>0</v>
      </c>
      <c r="BI306" s="187">
        <f>IF(N306="nulová",J306,0)</f>
        <v>0</v>
      </c>
      <c r="BJ306" s="19" t="s">
        <v>80</v>
      </c>
      <c r="BK306" s="187">
        <f>ROUND(I306*H306,2)</f>
        <v>0</v>
      </c>
      <c r="BL306" s="19" t="s">
        <v>333</v>
      </c>
      <c r="BM306" s="186" t="s">
        <v>744</v>
      </c>
    </row>
    <row r="307" spans="1:47" s="2" customFormat="1" ht="11.25">
      <c r="A307" s="36"/>
      <c r="B307" s="37"/>
      <c r="C307" s="38"/>
      <c r="D307" s="188" t="s">
        <v>151</v>
      </c>
      <c r="E307" s="38"/>
      <c r="F307" s="189" t="s">
        <v>745</v>
      </c>
      <c r="G307" s="38"/>
      <c r="H307" s="38"/>
      <c r="I307" s="190"/>
      <c r="J307" s="38"/>
      <c r="K307" s="38"/>
      <c r="L307" s="41"/>
      <c r="M307" s="191"/>
      <c r="N307" s="192"/>
      <c r="O307" s="66"/>
      <c r="P307" s="66"/>
      <c r="Q307" s="66"/>
      <c r="R307" s="66"/>
      <c r="S307" s="66"/>
      <c r="T307" s="67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9" t="s">
        <v>151</v>
      </c>
      <c r="AU307" s="19" t="s">
        <v>82</v>
      </c>
    </row>
    <row r="308" spans="2:51" s="14" customFormat="1" ht="11.25">
      <c r="B308" s="203"/>
      <c r="C308" s="204"/>
      <c r="D308" s="188" t="s">
        <v>153</v>
      </c>
      <c r="E308" s="205" t="s">
        <v>19</v>
      </c>
      <c r="F308" s="206" t="s">
        <v>636</v>
      </c>
      <c r="G308" s="204"/>
      <c r="H308" s="207">
        <v>55.2</v>
      </c>
      <c r="I308" s="208"/>
      <c r="J308" s="204"/>
      <c r="K308" s="204"/>
      <c r="L308" s="209"/>
      <c r="M308" s="210"/>
      <c r="N308" s="211"/>
      <c r="O308" s="211"/>
      <c r="P308" s="211"/>
      <c r="Q308" s="211"/>
      <c r="R308" s="211"/>
      <c r="S308" s="211"/>
      <c r="T308" s="212"/>
      <c r="AT308" s="213" t="s">
        <v>153</v>
      </c>
      <c r="AU308" s="213" t="s">
        <v>82</v>
      </c>
      <c r="AV308" s="14" t="s">
        <v>82</v>
      </c>
      <c r="AW308" s="14" t="s">
        <v>33</v>
      </c>
      <c r="AX308" s="14" t="s">
        <v>80</v>
      </c>
      <c r="AY308" s="213" t="s">
        <v>142</v>
      </c>
    </row>
    <row r="309" spans="1:65" s="2" customFormat="1" ht="14.45" customHeight="1">
      <c r="A309" s="36"/>
      <c r="B309" s="37"/>
      <c r="C309" s="175" t="s">
        <v>746</v>
      </c>
      <c r="D309" s="175" t="s">
        <v>144</v>
      </c>
      <c r="E309" s="176" t="s">
        <v>747</v>
      </c>
      <c r="F309" s="177" t="s">
        <v>748</v>
      </c>
      <c r="G309" s="178" t="s">
        <v>204</v>
      </c>
      <c r="H309" s="179">
        <v>55.2</v>
      </c>
      <c r="I309" s="180"/>
      <c r="J309" s="181">
        <f>ROUND(I309*H309,2)</f>
        <v>0</v>
      </c>
      <c r="K309" s="177" t="s">
        <v>148</v>
      </c>
      <c r="L309" s="41"/>
      <c r="M309" s="182" t="s">
        <v>19</v>
      </c>
      <c r="N309" s="183" t="s">
        <v>43</v>
      </c>
      <c r="O309" s="66"/>
      <c r="P309" s="184">
        <f>O309*H309</f>
        <v>0</v>
      </c>
      <c r="Q309" s="184">
        <v>0</v>
      </c>
      <c r="R309" s="184">
        <f>Q309*H309</f>
        <v>0</v>
      </c>
      <c r="S309" s="184">
        <v>0.003</v>
      </c>
      <c r="T309" s="185">
        <f>S309*H309</f>
        <v>0.16560000000000002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86" t="s">
        <v>333</v>
      </c>
      <c r="AT309" s="186" t="s">
        <v>144</v>
      </c>
      <c r="AU309" s="186" t="s">
        <v>82</v>
      </c>
      <c r="AY309" s="19" t="s">
        <v>142</v>
      </c>
      <c r="BE309" s="187">
        <f>IF(N309="základní",J309,0)</f>
        <v>0</v>
      </c>
      <c r="BF309" s="187">
        <f>IF(N309="snížená",J309,0)</f>
        <v>0</v>
      </c>
      <c r="BG309" s="187">
        <f>IF(N309="zákl. přenesená",J309,0)</f>
        <v>0</v>
      </c>
      <c r="BH309" s="187">
        <f>IF(N309="sníž. přenesená",J309,0)</f>
        <v>0</v>
      </c>
      <c r="BI309" s="187">
        <f>IF(N309="nulová",J309,0)</f>
        <v>0</v>
      </c>
      <c r="BJ309" s="19" t="s">
        <v>80</v>
      </c>
      <c r="BK309" s="187">
        <f>ROUND(I309*H309,2)</f>
        <v>0</v>
      </c>
      <c r="BL309" s="19" t="s">
        <v>333</v>
      </c>
      <c r="BM309" s="186" t="s">
        <v>749</v>
      </c>
    </row>
    <row r="310" spans="1:47" s="2" customFormat="1" ht="11.25">
      <c r="A310" s="36"/>
      <c r="B310" s="37"/>
      <c r="C310" s="38"/>
      <c r="D310" s="188" t="s">
        <v>151</v>
      </c>
      <c r="E310" s="38"/>
      <c r="F310" s="189" t="s">
        <v>748</v>
      </c>
      <c r="G310" s="38"/>
      <c r="H310" s="38"/>
      <c r="I310" s="190"/>
      <c r="J310" s="38"/>
      <c r="K310" s="38"/>
      <c r="L310" s="41"/>
      <c r="M310" s="191"/>
      <c r="N310" s="192"/>
      <c r="O310" s="66"/>
      <c r="P310" s="66"/>
      <c r="Q310" s="66"/>
      <c r="R310" s="66"/>
      <c r="S310" s="66"/>
      <c r="T310" s="67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9" t="s">
        <v>151</v>
      </c>
      <c r="AU310" s="19" t="s">
        <v>82</v>
      </c>
    </row>
    <row r="311" spans="2:51" s="13" customFormat="1" ht="11.25">
      <c r="B311" s="193"/>
      <c r="C311" s="194"/>
      <c r="D311" s="188" t="s">
        <v>153</v>
      </c>
      <c r="E311" s="195" t="s">
        <v>19</v>
      </c>
      <c r="F311" s="196" t="s">
        <v>750</v>
      </c>
      <c r="G311" s="194"/>
      <c r="H311" s="195" t="s">
        <v>19</v>
      </c>
      <c r="I311" s="197"/>
      <c r="J311" s="194"/>
      <c r="K311" s="194"/>
      <c r="L311" s="198"/>
      <c r="M311" s="199"/>
      <c r="N311" s="200"/>
      <c r="O311" s="200"/>
      <c r="P311" s="200"/>
      <c r="Q311" s="200"/>
      <c r="R311" s="200"/>
      <c r="S311" s="200"/>
      <c r="T311" s="201"/>
      <c r="AT311" s="202" t="s">
        <v>153</v>
      </c>
      <c r="AU311" s="202" t="s">
        <v>82</v>
      </c>
      <c r="AV311" s="13" t="s">
        <v>80</v>
      </c>
      <c r="AW311" s="13" t="s">
        <v>33</v>
      </c>
      <c r="AX311" s="13" t="s">
        <v>72</v>
      </c>
      <c r="AY311" s="202" t="s">
        <v>142</v>
      </c>
    </row>
    <row r="312" spans="2:51" s="14" customFormat="1" ht="11.25">
      <c r="B312" s="203"/>
      <c r="C312" s="204"/>
      <c r="D312" s="188" t="s">
        <v>153</v>
      </c>
      <c r="E312" s="205" t="s">
        <v>19</v>
      </c>
      <c r="F312" s="206" t="s">
        <v>636</v>
      </c>
      <c r="G312" s="204"/>
      <c r="H312" s="207">
        <v>55.2</v>
      </c>
      <c r="I312" s="208"/>
      <c r="J312" s="204"/>
      <c r="K312" s="204"/>
      <c r="L312" s="209"/>
      <c r="M312" s="210"/>
      <c r="N312" s="211"/>
      <c r="O312" s="211"/>
      <c r="P312" s="211"/>
      <c r="Q312" s="211"/>
      <c r="R312" s="211"/>
      <c r="S312" s="211"/>
      <c r="T312" s="212"/>
      <c r="AT312" s="213" t="s">
        <v>153</v>
      </c>
      <c r="AU312" s="213" t="s">
        <v>82</v>
      </c>
      <c r="AV312" s="14" t="s">
        <v>82</v>
      </c>
      <c r="AW312" s="14" t="s">
        <v>33</v>
      </c>
      <c r="AX312" s="14" t="s">
        <v>80</v>
      </c>
      <c r="AY312" s="213" t="s">
        <v>142</v>
      </c>
    </row>
    <row r="313" spans="1:65" s="2" customFormat="1" ht="14.45" customHeight="1">
      <c r="A313" s="36"/>
      <c r="B313" s="37"/>
      <c r="C313" s="175" t="s">
        <v>751</v>
      </c>
      <c r="D313" s="175" t="s">
        <v>144</v>
      </c>
      <c r="E313" s="176" t="s">
        <v>752</v>
      </c>
      <c r="F313" s="177" t="s">
        <v>753</v>
      </c>
      <c r="G313" s="178" t="s">
        <v>643</v>
      </c>
      <c r="H313" s="179">
        <v>57.6</v>
      </c>
      <c r="I313" s="180"/>
      <c r="J313" s="181">
        <f>ROUND(I313*H313,2)</f>
        <v>0</v>
      </c>
      <c r="K313" s="177" t="s">
        <v>148</v>
      </c>
      <c r="L313" s="41"/>
      <c r="M313" s="182" t="s">
        <v>19</v>
      </c>
      <c r="N313" s="183" t="s">
        <v>43</v>
      </c>
      <c r="O313" s="66"/>
      <c r="P313" s="184">
        <f>O313*H313</f>
        <v>0</v>
      </c>
      <c r="Q313" s="184">
        <v>0</v>
      </c>
      <c r="R313" s="184">
        <f>Q313*H313</f>
        <v>0</v>
      </c>
      <c r="S313" s="184">
        <v>0.0003</v>
      </c>
      <c r="T313" s="185">
        <f>S313*H313</f>
        <v>0.01728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6" t="s">
        <v>333</v>
      </c>
      <c r="AT313" s="186" t="s">
        <v>144</v>
      </c>
      <c r="AU313" s="186" t="s">
        <v>82</v>
      </c>
      <c r="AY313" s="19" t="s">
        <v>142</v>
      </c>
      <c r="BE313" s="187">
        <f>IF(N313="základní",J313,0)</f>
        <v>0</v>
      </c>
      <c r="BF313" s="187">
        <f>IF(N313="snížená",J313,0)</f>
        <v>0</v>
      </c>
      <c r="BG313" s="187">
        <f>IF(N313="zákl. přenesená",J313,0)</f>
        <v>0</v>
      </c>
      <c r="BH313" s="187">
        <f>IF(N313="sníž. přenesená",J313,0)</f>
        <v>0</v>
      </c>
      <c r="BI313" s="187">
        <f>IF(N313="nulová",J313,0)</f>
        <v>0</v>
      </c>
      <c r="BJ313" s="19" t="s">
        <v>80</v>
      </c>
      <c r="BK313" s="187">
        <f>ROUND(I313*H313,2)</f>
        <v>0</v>
      </c>
      <c r="BL313" s="19" t="s">
        <v>333</v>
      </c>
      <c r="BM313" s="186" t="s">
        <v>754</v>
      </c>
    </row>
    <row r="314" spans="1:47" s="2" customFormat="1" ht="11.25">
      <c r="A314" s="36"/>
      <c r="B314" s="37"/>
      <c r="C314" s="38"/>
      <c r="D314" s="188" t="s">
        <v>151</v>
      </c>
      <c r="E314" s="38"/>
      <c r="F314" s="189" t="s">
        <v>755</v>
      </c>
      <c r="G314" s="38"/>
      <c r="H314" s="38"/>
      <c r="I314" s="190"/>
      <c r="J314" s="38"/>
      <c r="K314" s="38"/>
      <c r="L314" s="41"/>
      <c r="M314" s="191"/>
      <c r="N314" s="192"/>
      <c r="O314" s="66"/>
      <c r="P314" s="66"/>
      <c r="Q314" s="66"/>
      <c r="R314" s="66"/>
      <c r="S314" s="66"/>
      <c r="T314" s="67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9" t="s">
        <v>151</v>
      </c>
      <c r="AU314" s="19" t="s">
        <v>82</v>
      </c>
    </row>
    <row r="315" spans="2:51" s="14" customFormat="1" ht="11.25">
      <c r="B315" s="203"/>
      <c r="C315" s="204"/>
      <c r="D315" s="188" t="s">
        <v>153</v>
      </c>
      <c r="E315" s="205" t="s">
        <v>19</v>
      </c>
      <c r="F315" s="206" t="s">
        <v>756</v>
      </c>
      <c r="G315" s="204"/>
      <c r="H315" s="207">
        <v>15.362</v>
      </c>
      <c r="I315" s="208"/>
      <c r="J315" s="204"/>
      <c r="K315" s="204"/>
      <c r="L315" s="209"/>
      <c r="M315" s="210"/>
      <c r="N315" s="211"/>
      <c r="O315" s="211"/>
      <c r="P315" s="211"/>
      <c r="Q315" s="211"/>
      <c r="R315" s="211"/>
      <c r="S315" s="211"/>
      <c r="T315" s="212"/>
      <c r="AT315" s="213" t="s">
        <v>153</v>
      </c>
      <c r="AU315" s="213" t="s">
        <v>82</v>
      </c>
      <c r="AV315" s="14" t="s">
        <v>82</v>
      </c>
      <c r="AW315" s="14" t="s">
        <v>33</v>
      </c>
      <c r="AX315" s="14" t="s">
        <v>72</v>
      </c>
      <c r="AY315" s="213" t="s">
        <v>142</v>
      </c>
    </row>
    <row r="316" spans="2:51" s="14" customFormat="1" ht="11.25">
      <c r="B316" s="203"/>
      <c r="C316" s="204"/>
      <c r="D316" s="188" t="s">
        <v>153</v>
      </c>
      <c r="E316" s="205" t="s">
        <v>19</v>
      </c>
      <c r="F316" s="206" t="s">
        <v>757</v>
      </c>
      <c r="G316" s="204"/>
      <c r="H316" s="207">
        <v>14.586</v>
      </c>
      <c r="I316" s="208"/>
      <c r="J316" s="204"/>
      <c r="K316" s="204"/>
      <c r="L316" s="209"/>
      <c r="M316" s="210"/>
      <c r="N316" s="211"/>
      <c r="O316" s="211"/>
      <c r="P316" s="211"/>
      <c r="Q316" s="211"/>
      <c r="R316" s="211"/>
      <c r="S316" s="211"/>
      <c r="T316" s="212"/>
      <c r="AT316" s="213" t="s">
        <v>153</v>
      </c>
      <c r="AU316" s="213" t="s">
        <v>82</v>
      </c>
      <c r="AV316" s="14" t="s">
        <v>82</v>
      </c>
      <c r="AW316" s="14" t="s">
        <v>33</v>
      </c>
      <c r="AX316" s="14" t="s">
        <v>72</v>
      </c>
      <c r="AY316" s="213" t="s">
        <v>142</v>
      </c>
    </row>
    <row r="317" spans="2:51" s="14" customFormat="1" ht="11.25">
      <c r="B317" s="203"/>
      <c r="C317" s="204"/>
      <c r="D317" s="188" t="s">
        <v>153</v>
      </c>
      <c r="E317" s="205" t="s">
        <v>19</v>
      </c>
      <c r="F317" s="206" t="s">
        <v>758</v>
      </c>
      <c r="G317" s="204"/>
      <c r="H317" s="207">
        <v>19.342</v>
      </c>
      <c r="I317" s="208"/>
      <c r="J317" s="204"/>
      <c r="K317" s="204"/>
      <c r="L317" s="209"/>
      <c r="M317" s="210"/>
      <c r="N317" s="211"/>
      <c r="O317" s="211"/>
      <c r="P317" s="211"/>
      <c r="Q317" s="211"/>
      <c r="R317" s="211"/>
      <c r="S317" s="211"/>
      <c r="T317" s="212"/>
      <c r="AT317" s="213" t="s">
        <v>153</v>
      </c>
      <c r="AU317" s="213" t="s">
        <v>82</v>
      </c>
      <c r="AV317" s="14" t="s">
        <v>82</v>
      </c>
      <c r="AW317" s="14" t="s">
        <v>33</v>
      </c>
      <c r="AX317" s="14" t="s">
        <v>72</v>
      </c>
      <c r="AY317" s="213" t="s">
        <v>142</v>
      </c>
    </row>
    <row r="318" spans="2:51" s="14" customFormat="1" ht="11.25">
      <c r="B318" s="203"/>
      <c r="C318" s="204"/>
      <c r="D318" s="188" t="s">
        <v>153</v>
      </c>
      <c r="E318" s="205" t="s">
        <v>19</v>
      </c>
      <c r="F318" s="206" t="s">
        <v>759</v>
      </c>
      <c r="G318" s="204"/>
      <c r="H318" s="207">
        <v>8.31</v>
      </c>
      <c r="I318" s="208"/>
      <c r="J318" s="204"/>
      <c r="K318" s="204"/>
      <c r="L318" s="209"/>
      <c r="M318" s="210"/>
      <c r="N318" s="211"/>
      <c r="O318" s="211"/>
      <c r="P318" s="211"/>
      <c r="Q318" s="211"/>
      <c r="R318" s="211"/>
      <c r="S318" s="211"/>
      <c r="T318" s="212"/>
      <c r="AT318" s="213" t="s">
        <v>153</v>
      </c>
      <c r="AU318" s="213" t="s">
        <v>82</v>
      </c>
      <c r="AV318" s="14" t="s">
        <v>82</v>
      </c>
      <c r="AW318" s="14" t="s">
        <v>33</v>
      </c>
      <c r="AX318" s="14" t="s">
        <v>72</v>
      </c>
      <c r="AY318" s="213" t="s">
        <v>142</v>
      </c>
    </row>
    <row r="319" spans="2:51" s="15" customFormat="1" ht="11.25">
      <c r="B319" s="214"/>
      <c r="C319" s="215"/>
      <c r="D319" s="188" t="s">
        <v>153</v>
      </c>
      <c r="E319" s="216" t="s">
        <v>19</v>
      </c>
      <c r="F319" s="217" t="s">
        <v>161</v>
      </c>
      <c r="G319" s="215"/>
      <c r="H319" s="218">
        <v>57.6</v>
      </c>
      <c r="I319" s="219"/>
      <c r="J319" s="215"/>
      <c r="K319" s="215"/>
      <c r="L319" s="220"/>
      <c r="M319" s="228"/>
      <c r="N319" s="229"/>
      <c r="O319" s="229"/>
      <c r="P319" s="229"/>
      <c r="Q319" s="229"/>
      <c r="R319" s="229"/>
      <c r="S319" s="229"/>
      <c r="T319" s="230"/>
      <c r="AT319" s="224" t="s">
        <v>153</v>
      </c>
      <c r="AU319" s="224" t="s">
        <v>82</v>
      </c>
      <c r="AV319" s="15" t="s">
        <v>149</v>
      </c>
      <c r="AW319" s="15" t="s">
        <v>33</v>
      </c>
      <c r="AX319" s="15" t="s">
        <v>80</v>
      </c>
      <c r="AY319" s="224" t="s">
        <v>142</v>
      </c>
    </row>
    <row r="320" spans="1:31" s="2" customFormat="1" ht="6.95" customHeight="1">
      <c r="A320" s="36"/>
      <c r="B320" s="49"/>
      <c r="C320" s="50"/>
      <c r="D320" s="50"/>
      <c r="E320" s="50"/>
      <c r="F320" s="50"/>
      <c r="G320" s="50"/>
      <c r="H320" s="50"/>
      <c r="I320" s="50"/>
      <c r="J320" s="50"/>
      <c r="K320" s="50"/>
      <c r="L320" s="41"/>
      <c r="M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</row>
  </sheetData>
  <sheetProtection algorithmName="SHA-512" hashValue="PW8rT5CxBpjr2vS6t8SAEP9BFRpg6Yh70GwVMgDW6NBP7fQxm9T1rtOS1Dhsj5Ns4O089/83eR3KhAcbEFR/0A==" saltValue="11wXGjtscXbUfwXL00aF+ULd5NapgCi1N9GWo/vzuwuGe34KIS8SZWHdKApZyxdQNF5blFZKLhHwy8O1syYcBw==" spinCount="100000" sheet="1" objects="1" scenarios="1" formatColumns="0" formatRows="0" autoFilter="0"/>
  <autoFilter ref="C91:K319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19" t="s">
        <v>97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113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67" t="str">
        <f>'Rekapitulace stavby'!K6</f>
        <v>Demolice stavebních objektů bývalého JZD Mouřínov</v>
      </c>
      <c r="F7" s="368"/>
      <c r="G7" s="368"/>
      <c r="H7" s="368"/>
      <c r="L7" s="22"/>
    </row>
    <row r="8" spans="1:31" s="2" customFormat="1" ht="12" customHeight="1">
      <c r="A8" s="36"/>
      <c r="B8" s="41"/>
      <c r="C8" s="36"/>
      <c r="D8" s="107" t="s">
        <v>114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69" t="s">
        <v>760</v>
      </c>
      <c r="F9" s="370"/>
      <c r="G9" s="370"/>
      <c r="H9" s="37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27. 3. 2021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1" t="str">
        <f>'Rekapitulace stavby'!E14</f>
        <v>Vyplň údaj</v>
      </c>
      <c r="F18" s="372"/>
      <c r="G18" s="372"/>
      <c r="H18" s="372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3" t="s">
        <v>19</v>
      </c>
      <c r="F27" s="373"/>
      <c r="G27" s="373"/>
      <c r="H27" s="37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ROUND((SUM(BE83:BE159)),2)</f>
        <v>0</v>
      </c>
      <c r="G33" s="36"/>
      <c r="H33" s="36"/>
      <c r="I33" s="120">
        <v>0.21</v>
      </c>
      <c r="J33" s="119">
        <f>ROUND(((SUM(BE83:BE159))*I33),2)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ROUND((SUM(BF83:BF159)),2)</f>
        <v>0</v>
      </c>
      <c r="G34" s="36"/>
      <c r="H34" s="36"/>
      <c r="I34" s="120">
        <v>0.15</v>
      </c>
      <c r="J34" s="119">
        <f>ROUND(((SUM(BF83:BF159))*I34),2)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ROUND((SUM(BG83:BG159)),2)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ROUND((SUM(BH83:BH159)),2)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ROUND((SUM(BI83:BI159)),2)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4" t="str">
        <f>E7</f>
        <v>Demolice stavebních objektů bývalého JZD Mouřínov</v>
      </c>
      <c r="F48" s="375"/>
      <c r="G48" s="375"/>
      <c r="H48" s="37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114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1" t="str">
        <f>E9</f>
        <v>BO 06 - Zemědělský objekt, přístřešek s p.č. st.264/2</v>
      </c>
      <c r="F50" s="376"/>
      <c r="G50" s="376"/>
      <c r="H50" s="37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k.ú.Mouřínov, okres Vyškov</v>
      </c>
      <c r="G52" s="38"/>
      <c r="H52" s="38"/>
      <c r="I52" s="31" t="s">
        <v>23</v>
      </c>
      <c r="J52" s="61" t="str">
        <f>IF(J12="","",J12)</f>
        <v>27. 3. 2021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Obec Mouřínov</v>
      </c>
      <c r="G54" s="38"/>
      <c r="H54" s="38"/>
      <c r="I54" s="31" t="s">
        <v>31</v>
      </c>
      <c r="J54" s="34" t="str">
        <f>E21</f>
        <v>DEKONTA a.s. Dřetovice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117</v>
      </c>
      <c r="D57" s="133"/>
      <c r="E57" s="133"/>
      <c r="F57" s="133"/>
      <c r="G57" s="133"/>
      <c r="H57" s="133"/>
      <c r="I57" s="133"/>
      <c r="J57" s="134" t="s">
        <v>118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119</v>
      </c>
    </row>
    <row r="60" spans="2:12" s="9" customFormat="1" ht="24.95" customHeight="1">
      <c r="B60" s="136"/>
      <c r="C60" s="137"/>
      <c r="D60" s="138" t="s">
        <v>120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121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122</v>
      </c>
      <c r="E62" s="145"/>
      <c r="F62" s="145"/>
      <c r="G62" s="145"/>
      <c r="H62" s="145"/>
      <c r="I62" s="145"/>
      <c r="J62" s="146">
        <f>J104</f>
        <v>0</v>
      </c>
      <c r="K62" s="143"/>
      <c r="L62" s="147"/>
    </row>
    <row r="63" spans="2:12" s="10" customFormat="1" ht="19.9" customHeight="1">
      <c r="B63" s="142"/>
      <c r="C63" s="143"/>
      <c r="D63" s="144" t="s">
        <v>123</v>
      </c>
      <c r="E63" s="145"/>
      <c r="F63" s="145"/>
      <c r="G63" s="145"/>
      <c r="H63" s="145"/>
      <c r="I63" s="145"/>
      <c r="J63" s="146">
        <f>J131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127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74" t="str">
        <f>E7</f>
        <v>Demolice stavebních objektů bývalého JZD Mouřínov</v>
      </c>
      <c r="F73" s="375"/>
      <c r="G73" s="375"/>
      <c r="H73" s="375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114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31" t="str">
        <f>E9</f>
        <v>BO 06 - Zemědělský objekt, přístřešek s p.č. st.264/2</v>
      </c>
      <c r="F75" s="376"/>
      <c r="G75" s="376"/>
      <c r="H75" s="376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k.ú.Mouřínov, okres Vyškov</v>
      </c>
      <c r="G77" s="38"/>
      <c r="H77" s="38"/>
      <c r="I77" s="31" t="s">
        <v>23</v>
      </c>
      <c r="J77" s="61" t="str">
        <f>IF(J12="","",J12)</f>
        <v>27. 3. 2021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7" customHeight="1">
      <c r="A79" s="36"/>
      <c r="B79" s="37"/>
      <c r="C79" s="31" t="s">
        <v>25</v>
      </c>
      <c r="D79" s="38"/>
      <c r="E79" s="38"/>
      <c r="F79" s="29" t="str">
        <f>E15</f>
        <v>Obec Mouřínov</v>
      </c>
      <c r="G79" s="38"/>
      <c r="H79" s="38"/>
      <c r="I79" s="31" t="s">
        <v>31</v>
      </c>
      <c r="J79" s="34" t="str">
        <f>E21</f>
        <v>DEKONTA a.s. Dřetovice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29</v>
      </c>
      <c r="D80" s="38"/>
      <c r="E80" s="38"/>
      <c r="F80" s="29" t="str">
        <f>IF(E18="","",E18)</f>
        <v>Vyplň údaj</v>
      </c>
      <c r="G80" s="38"/>
      <c r="H80" s="38"/>
      <c r="I80" s="31" t="s">
        <v>34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128</v>
      </c>
      <c r="D82" s="151" t="s">
        <v>57</v>
      </c>
      <c r="E82" s="151" t="s">
        <v>53</v>
      </c>
      <c r="F82" s="151" t="s">
        <v>54</v>
      </c>
      <c r="G82" s="151" t="s">
        <v>129</v>
      </c>
      <c r="H82" s="151" t="s">
        <v>130</v>
      </c>
      <c r="I82" s="151" t="s">
        <v>131</v>
      </c>
      <c r="J82" s="151" t="s">
        <v>118</v>
      </c>
      <c r="K82" s="152" t="s">
        <v>132</v>
      </c>
      <c r="L82" s="153"/>
      <c r="M82" s="70" t="s">
        <v>19</v>
      </c>
      <c r="N82" s="71" t="s">
        <v>42</v>
      </c>
      <c r="O82" s="71" t="s">
        <v>133</v>
      </c>
      <c r="P82" s="71" t="s">
        <v>134</v>
      </c>
      <c r="Q82" s="71" t="s">
        <v>135</v>
      </c>
      <c r="R82" s="71" t="s">
        <v>136</v>
      </c>
      <c r="S82" s="71" t="s">
        <v>137</v>
      </c>
      <c r="T82" s="72" t="s">
        <v>138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139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0</v>
      </c>
      <c r="S83" s="74"/>
      <c r="T83" s="157">
        <f>T84</f>
        <v>74.35782999999999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71</v>
      </c>
      <c r="AU83" s="19" t="s">
        <v>119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71</v>
      </c>
      <c r="E84" s="162" t="s">
        <v>140</v>
      </c>
      <c r="F84" s="162" t="s">
        <v>141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P85+P104+P131</f>
        <v>0</v>
      </c>
      <c r="Q84" s="167"/>
      <c r="R84" s="168">
        <f>R85+R104+R131</f>
        <v>0</v>
      </c>
      <c r="S84" s="167"/>
      <c r="T84" s="169">
        <f>T85+T104+T131</f>
        <v>74.35782999999999</v>
      </c>
      <c r="AR84" s="170" t="s">
        <v>80</v>
      </c>
      <c r="AT84" s="171" t="s">
        <v>71</v>
      </c>
      <c r="AU84" s="171" t="s">
        <v>72</v>
      </c>
      <c r="AY84" s="170" t="s">
        <v>142</v>
      </c>
      <c r="BK84" s="172">
        <f>BK85+BK104+BK131</f>
        <v>0</v>
      </c>
    </row>
    <row r="85" spans="2:63" s="12" customFormat="1" ht="22.9" customHeight="1">
      <c r="B85" s="159"/>
      <c r="C85" s="160"/>
      <c r="D85" s="161" t="s">
        <v>71</v>
      </c>
      <c r="E85" s="173" t="s">
        <v>80</v>
      </c>
      <c r="F85" s="173" t="s">
        <v>143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SUM(P86:P103)</f>
        <v>0</v>
      </c>
      <c r="Q85" s="167"/>
      <c r="R85" s="168">
        <f>SUM(R86:R103)</f>
        <v>0</v>
      </c>
      <c r="S85" s="167"/>
      <c r="T85" s="169">
        <f>SUM(T86:T103)</f>
        <v>5.514499999999999</v>
      </c>
      <c r="AR85" s="170" t="s">
        <v>80</v>
      </c>
      <c r="AT85" s="171" t="s">
        <v>71</v>
      </c>
      <c r="AU85" s="171" t="s">
        <v>80</v>
      </c>
      <c r="AY85" s="170" t="s">
        <v>142</v>
      </c>
      <c r="BK85" s="172">
        <f>SUM(BK86:BK103)</f>
        <v>0</v>
      </c>
    </row>
    <row r="86" spans="1:65" s="2" customFormat="1" ht="14.45" customHeight="1">
      <c r="A86" s="36"/>
      <c r="B86" s="37"/>
      <c r="C86" s="175" t="s">
        <v>80</v>
      </c>
      <c r="D86" s="175" t="s">
        <v>144</v>
      </c>
      <c r="E86" s="176" t="s">
        <v>761</v>
      </c>
      <c r="F86" s="177" t="s">
        <v>762</v>
      </c>
      <c r="G86" s="178" t="s">
        <v>643</v>
      </c>
      <c r="H86" s="179">
        <v>26.9</v>
      </c>
      <c r="I86" s="180"/>
      <c r="J86" s="181">
        <f>ROUND(I86*H86,2)</f>
        <v>0</v>
      </c>
      <c r="K86" s="177" t="s">
        <v>148</v>
      </c>
      <c r="L86" s="41"/>
      <c r="M86" s="182" t="s">
        <v>19</v>
      </c>
      <c r="N86" s="183" t="s">
        <v>43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0.205</v>
      </c>
      <c r="T86" s="185">
        <f>S86*H86</f>
        <v>5.514499999999999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149</v>
      </c>
      <c r="AT86" s="186" t="s">
        <v>144</v>
      </c>
      <c r="AU86" s="186" t="s">
        <v>82</v>
      </c>
      <c r="AY86" s="19" t="s">
        <v>142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80</v>
      </c>
      <c r="BK86" s="187">
        <f>ROUND(I86*H86,2)</f>
        <v>0</v>
      </c>
      <c r="BL86" s="19" t="s">
        <v>149</v>
      </c>
      <c r="BM86" s="186" t="s">
        <v>763</v>
      </c>
    </row>
    <row r="87" spans="1:47" s="2" customFormat="1" ht="19.5">
      <c r="A87" s="36"/>
      <c r="B87" s="37"/>
      <c r="C87" s="38"/>
      <c r="D87" s="188" t="s">
        <v>151</v>
      </c>
      <c r="E87" s="38"/>
      <c r="F87" s="189" t="s">
        <v>764</v>
      </c>
      <c r="G87" s="38"/>
      <c r="H87" s="38"/>
      <c r="I87" s="190"/>
      <c r="J87" s="38"/>
      <c r="K87" s="38"/>
      <c r="L87" s="41"/>
      <c r="M87" s="191"/>
      <c r="N87" s="192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151</v>
      </c>
      <c r="AU87" s="19" t="s">
        <v>82</v>
      </c>
    </row>
    <row r="88" spans="2:51" s="13" customFormat="1" ht="11.25">
      <c r="B88" s="193"/>
      <c r="C88" s="194"/>
      <c r="D88" s="188" t="s">
        <v>153</v>
      </c>
      <c r="E88" s="195" t="s">
        <v>19</v>
      </c>
      <c r="F88" s="196" t="s">
        <v>765</v>
      </c>
      <c r="G88" s="194"/>
      <c r="H88" s="195" t="s">
        <v>19</v>
      </c>
      <c r="I88" s="197"/>
      <c r="J88" s="194"/>
      <c r="K88" s="194"/>
      <c r="L88" s="198"/>
      <c r="M88" s="199"/>
      <c r="N88" s="200"/>
      <c r="O88" s="200"/>
      <c r="P88" s="200"/>
      <c r="Q88" s="200"/>
      <c r="R88" s="200"/>
      <c r="S88" s="200"/>
      <c r="T88" s="201"/>
      <c r="AT88" s="202" t="s">
        <v>153</v>
      </c>
      <c r="AU88" s="202" t="s">
        <v>82</v>
      </c>
      <c r="AV88" s="13" t="s">
        <v>80</v>
      </c>
      <c r="AW88" s="13" t="s">
        <v>33</v>
      </c>
      <c r="AX88" s="13" t="s">
        <v>72</v>
      </c>
      <c r="AY88" s="202" t="s">
        <v>142</v>
      </c>
    </row>
    <row r="89" spans="2:51" s="14" customFormat="1" ht="11.25">
      <c r="B89" s="203"/>
      <c r="C89" s="204"/>
      <c r="D89" s="188" t="s">
        <v>153</v>
      </c>
      <c r="E89" s="205" t="s">
        <v>19</v>
      </c>
      <c r="F89" s="206" t="s">
        <v>766</v>
      </c>
      <c r="G89" s="204"/>
      <c r="H89" s="207">
        <v>26.9</v>
      </c>
      <c r="I89" s="208"/>
      <c r="J89" s="204"/>
      <c r="K89" s="204"/>
      <c r="L89" s="209"/>
      <c r="M89" s="210"/>
      <c r="N89" s="211"/>
      <c r="O89" s="211"/>
      <c r="P89" s="211"/>
      <c r="Q89" s="211"/>
      <c r="R89" s="211"/>
      <c r="S89" s="211"/>
      <c r="T89" s="212"/>
      <c r="AT89" s="213" t="s">
        <v>153</v>
      </c>
      <c r="AU89" s="213" t="s">
        <v>82</v>
      </c>
      <c r="AV89" s="14" t="s">
        <v>82</v>
      </c>
      <c r="AW89" s="14" t="s">
        <v>33</v>
      </c>
      <c r="AX89" s="14" t="s">
        <v>80</v>
      </c>
      <c r="AY89" s="213" t="s">
        <v>142</v>
      </c>
    </row>
    <row r="90" spans="1:65" s="2" customFormat="1" ht="14.45" customHeight="1">
      <c r="A90" s="36"/>
      <c r="B90" s="37"/>
      <c r="C90" s="175" t="s">
        <v>82</v>
      </c>
      <c r="D90" s="175" t="s">
        <v>144</v>
      </c>
      <c r="E90" s="176" t="s">
        <v>171</v>
      </c>
      <c r="F90" s="177" t="s">
        <v>172</v>
      </c>
      <c r="G90" s="178" t="s">
        <v>147</v>
      </c>
      <c r="H90" s="179">
        <v>6.827</v>
      </c>
      <c r="I90" s="180"/>
      <c r="J90" s="181">
        <f>ROUND(I90*H90,2)</f>
        <v>0</v>
      </c>
      <c r="K90" s="177" t="s">
        <v>148</v>
      </c>
      <c r="L90" s="41"/>
      <c r="M90" s="182" t="s">
        <v>19</v>
      </c>
      <c r="N90" s="183" t="s">
        <v>43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149</v>
      </c>
      <c r="AT90" s="186" t="s">
        <v>144</v>
      </c>
      <c r="AU90" s="186" t="s">
        <v>82</v>
      </c>
      <c r="AY90" s="19" t="s">
        <v>142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80</v>
      </c>
      <c r="BK90" s="187">
        <f>ROUND(I90*H90,2)</f>
        <v>0</v>
      </c>
      <c r="BL90" s="19" t="s">
        <v>149</v>
      </c>
      <c r="BM90" s="186" t="s">
        <v>767</v>
      </c>
    </row>
    <row r="91" spans="1:47" s="2" customFormat="1" ht="19.5">
      <c r="A91" s="36"/>
      <c r="B91" s="37"/>
      <c r="C91" s="38"/>
      <c r="D91" s="188" t="s">
        <v>151</v>
      </c>
      <c r="E91" s="38"/>
      <c r="F91" s="189" t="s">
        <v>174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151</v>
      </c>
      <c r="AU91" s="19" t="s">
        <v>82</v>
      </c>
    </row>
    <row r="92" spans="2:51" s="13" customFormat="1" ht="11.25">
      <c r="B92" s="193"/>
      <c r="C92" s="194"/>
      <c r="D92" s="188" t="s">
        <v>153</v>
      </c>
      <c r="E92" s="195" t="s">
        <v>19</v>
      </c>
      <c r="F92" s="196" t="s">
        <v>427</v>
      </c>
      <c r="G92" s="194"/>
      <c r="H92" s="195" t="s">
        <v>19</v>
      </c>
      <c r="I92" s="197"/>
      <c r="J92" s="194"/>
      <c r="K92" s="194"/>
      <c r="L92" s="198"/>
      <c r="M92" s="199"/>
      <c r="N92" s="200"/>
      <c r="O92" s="200"/>
      <c r="P92" s="200"/>
      <c r="Q92" s="200"/>
      <c r="R92" s="200"/>
      <c r="S92" s="200"/>
      <c r="T92" s="201"/>
      <c r="AT92" s="202" t="s">
        <v>153</v>
      </c>
      <c r="AU92" s="202" t="s">
        <v>82</v>
      </c>
      <c r="AV92" s="13" t="s">
        <v>80</v>
      </c>
      <c r="AW92" s="13" t="s">
        <v>33</v>
      </c>
      <c r="AX92" s="13" t="s">
        <v>72</v>
      </c>
      <c r="AY92" s="202" t="s">
        <v>142</v>
      </c>
    </row>
    <row r="93" spans="2:51" s="13" customFormat="1" ht="11.25">
      <c r="B93" s="193"/>
      <c r="C93" s="194"/>
      <c r="D93" s="188" t="s">
        <v>153</v>
      </c>
      <c r="E93" s="195" t="s">
        <v>19</v>
      </c>
      <c r="F93" s="196" t="s">
        <v>768</v>
      </c>
      <c r="G93" s="194"/>
      <c r="H93" s="195" t="s">
        <v>19</v>
      </c>
      <c r="I93" s="197"/>
      <c r="J93" s="194"/>
      <c r="K93" s="194"/>
      <c r="L93" s="198"/>
      <c r="M93" s="199"/>
      <c r="N93" s="200"/>
      <c r="O93" s="200"/>
      <c r="P93" s="200"/>
      <c r="Q93" s="200"/>
      <c r="R93" s="200"/>
      <c r="S93" s="200"/>
      <c r="T93" s="201"/>
      <c r="AT93" s="202" t="s">
        <v>153</v>
      </c>
      <c r="AU93" s="202" t="s">
        <v>82</v>
      </c>
      <c r="AV93" s="13" t="s">
        <v>80</v>
      </c>
      <c r="AW93" s="13" t="s">
        <v>33</v>
      </c>
      <c r="AX93" s="13" t="s">
        <v>72</v>
      </c>
      <c r="AY93" s="202" t="s">
        <v>142</v>
      </c>
    </row>
    <row r="94" spans="2:51" s="14" customFormat="1" ht="11.25">
      <c r="B94" s="203"/>
      <c r="C94" s="204"/>
      <c r="D94" s="188" t="s">
        <v>153</v>
      </c>
      <c r="E94" s="205" t="s">
        <v>19</v>
      </c>
      <c r="F94" s="206" t="s">
        <v>769</v>
      </c>
      <c r="G94" s="204"/>
      <c r="H94" s="207">
        <v>6.827</v>
      </c>
      <c r="I94" s="208"/>
      <c r="J94" s="204"/>
      <c r="K94" s="204"/>
      <c r="L94" s="209"/>
      <c r="M94" s="210"/>
      <c r="N94" s="211"/>
      <c r="O94" s="211"/>
      <c r="P94" s="211"/>
      <c r="Q94" s="211"/>
      <c r="R94" s="211"/>
      <c r="S94" s="211"/>
      <c r="T94" s="212"/>
      <c r="AT94" s="213" t="s">
        <v>153</v>
      </c>
      <c r="AU94" s="213" t="s">
        <v>82</v>
      </c>
      <c r="AV94" s="14" t="s">
        <v>82</v>
      </c>
      <c r="AW94" s="14" t="s">
        <v>33</v>
      </c>
      <c r="AX94" s="14" t="s">
        <v>80</v>
      </c>
      <c r="AY94" s="213" t="s">
        <v>142</v>
      </c>
    </row>
    <row r="95" spans="1:65" s="2" customFormat="1" ht="14.45" customHeight="1">
      <c r="A95" s="36"/>
      <c r="B95" s="37"/>
      <c r="C95" s="175" t="s">
        <v>170</v>
      </c>
      <c r="D95" s="175" t="s">
        <v>144</v>
      </c>
      <c r="E95" s="176" t="s">
        <v>182</v>
      </c>
      <c r="F95" s="177" t="s">
        <v>183</v>
      </c>
      <c r="G95" s="178" t="s">
        <v>147</v>
      </c>
      <c r="H95" s="179">
        <v>32.717</v>
      </c>
      <c r="I95" s="180"/>
      <c r="J95" s="181">
        <f>ROUND(I95*H95,2)</f>
        <v>0</v>
      </c>
      <c r="K95" s="177" t="s">
        <v>148</v>
      </c>
      <c r="L95" s="41"/>
      <c r="M95" s="182" t="s">
        <v>19</v>
      </c>
      <c r="N95" s="183" t="s">
        <v>43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149</v>
      </c>
      <c r="AT95" s="186" t="s">
        <v>144</v>
      </c>
      <c r="AU95" s="186" t="s">
        <v>82</v>
      </c>
      <c r="AY95" s="19" t="s">
        <v>142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80</v>
      </c>
      <c r="BK95" s="187">
        <f>ROUND(I95*H95,2)</f>
        <v>0</v>
      </c>
      <c r="BL95" s="19" t="s">
        <v>149</v>
      </c>
      <c r="BM95" s="186" t="s">
        <v>184</v>
      </c>
    </row>
    <row r="96" spans="1:47" s="2" customFormat="1" ht="19.5">
      <c r="A96" s="36"/>
      <c r="B96" s="37"/>
      <c r="C96" s="38"/>
      <c r="D96" s="188" t="s">
        <v>151</v>
      </c>
      <c r="E96" s="38"/>
      <c r="F96" s="189" t="s">
        <v>185</v>
      </c>
      <c r="G96" s="38"/>
      <c r="H96" s="38"/>
      <c r="I96" s="190"/>
      <c r="J96" s="38"/>
      <c r="K96" s="38"/>
      <c r="L96" s="41"/>
      <c r="M96" s="191"/>
      <c r="N96" s="192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151</v>
      </c>
      <c r="AU96" s="19" t="s">
        <v>82</v>
      </c>
    </row>
    <row r="97" spans="2:51" s="13" customFormat="1" ht="11.25">
      <c r="B97" s="193"/>
      <c r="C97" s="194"/>
      <c r="D97" s="188" t="s">
        <v>153</v>
      </c>
      <c r="E97" s="195" t="s">
        <v>19</v>
      </c>
      <c r="F97" s="196" t="s">
        <v>187</v>
      </c>
      <c r="G97" s="194"/>
      <c r="H97" s="195" t="s">
        <v>19</v>
      </c>
      <c r="I97" s="197"/>
      <c r="J97" s="194"/>
      <c r="K97" s="194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153</v>
      </c>
      <c r="AU97" s="202" t="s">
        <v>82</v>
      </c>
      <c r="AV97" s="13" t="s">
        <v>80</v>
      </c>
      <c r="AW97" s="13" t="s">
        <v>33</v>
      </c>
      <c r="AX97" s="13" t="s">
        <v>72</v>
      </c>
      <c r="AY97" s="202" t="s">
        <v>142</v>
      </c>
    </row>
    <row r="98" spans="2:51" s="13" customFormat="1" ht="11.25">
      <c r="B98" s="193"/>
      <c r="C98" s="194"/>
      <c r="D98" s="188" t="s">
        <v>153</v>
      </c>
      <c r="E98" s="195" t="s">
        <v>19</v>
      </c>
      <c r="F98" s="196" t="s">
        <v>770</v>
      </c>
      <c r="G98" s="194"/>
      <c r="H98" s="195" t="s">
        <v>19</v>
      </c>
      <c r="I98" s="197"/>
      <c r="J98" s="194"/>
      <c r="K98" s="194"/>
      <c r="L98" s="198"/>
      <c r="M98" s="199"/>
      <c r="N98" s="200"/>
      <c r="O98" s="200"/>
      <c r="P98" s="200"/>
      <c r="Q98" s="200"/>
      <c r="R98" s="200"/>
      <c r="S98" s="200"/>
      <c r="T98" s="201"/>
      <c r="AT98" s="202" t="s">
        <v>153</v>
      </c>
      <c r="AU98" s="202" t="s">
        <v>82</v>
      </c>
      <c r="AV98" s="13" t="s">
        <v>80</v>
      </c>
      <c r="AW98" s="13" t="s">
        <v>33</v>
      </c>
      <c r="AX98" s="13" t="s">
        <v>72</v>
      </c>
      <c r="AY98" s="202" t="s">
        <v>142</v>
      </c>
    </row>
    <row r="99" spans="2:51" s="14" customFormat="1" ht="11.25">
      <c r="B99" s="203"/>
      <c r="C99" s="204"/>
      <c r="D99" s="188" t="s">
        <v>153</v>
      </c>
      <c r="E99" s="205" t="s">
        <v>19</v>
      </c>
      <c r="F99" s="206" t="s">
        <v>771</v>
      </c>
      <c r="G99" s="204"/>
      <c r="H99" s="207">
        <v>3.6</v>
      </c>
      <c r="I99" s="208"/>
      <c r="J99" s="204"/>
      <c r="K99" s="204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153</v>
      </c>
      <c r="AU99" s="213" t="s">
        <v>82</v>
      </c>
      <c r="AV99" s="14" t="s">
        <v>82</v>
      </c>
      <c r="AW99" s="14" t="s">
        <v>33</v>
      </c>
      <c r="AX99" s="14" t="s">
        <v>72</v>
      </c>
      <c r="AY99" s="213" t="s">
        <v>142</v>
      </c>
    </row>
    <row r="100" spans="2:51" s="13" customFormat="1" ht="11.25">
      <c r="B100" s="193"/>
      <c r="C100" s="194"/>
      <c r="D100" s="188" t="s">
        <v>153</v>
      </c>
      <c r="E100" s="195" t="s">
        <v>19</v>
      </c>
      <c r="F100" s="196" t="s">
        <v>772</v>
      </c>
      <c r="G100" s="194"/>
      <c r="H100" s="195" t="s">
        <v>19</v>
      </c>
      <c r="I100" s="197"/>
      <c r="J100" s="194"/>
      <c r="K100" s="194"/>
      <c r="L100" s="198"/>
      <c r="M100" s="199"/>
      <c r="N100" s="200"/>
      <c r="O100" s="200"/>
      <c r="P100" s="200"/>
      <c r="Q100" s="200"/>
      <c r="R100" s="200"/>
      <c r="S100" s="200"/>
      <c r="T100" s="201"/>
      <c r="AT100" s="202" t="s">
        <v>153</v>
      </c>
      <c r="AU100" s="202" t="s">
        <v>82</v>
      </c>
      <c r="AV100" s="13" t="s">
        <v>80</v>
      </c>
      <c r="AW100" s="13" t="s">
        <v>33</v>
      </c>
      <c r="AX100" s="13" t="s">
        <v>72</v>
      </c>
      <c r="AY100" s="202" t="s">
        <v>142</v>
      </c>
    </row>
    <row r="101" spans="2:51" s="14" customFormat="1" ht="11.25">
      <c r="B101" s="203"/>
      <c r="C101" s="204"/>
      <c r="D101" s="188" t="s">
        <v>153</v>
      </c>
      <c r="E101" s="205" t="s">
        <v>19</v>
      </c>
      <c r="F101" s="206" t="s">
        <v>773</v>
      </c>
      <c r="G101" s="204"/>
      <c r="H101" s="207">
        <v>9.377</v>
      </c>
      <c r="I101" s="208"/>
      <c r="J101" s="204"/>
      <c r="K101" s="204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153</v>
      </c>
      <c r="AU101" s="213" t="s">
        <v>82</v>
      </c>
      <c r="AV101" s="14" t="s">
        <v>82</v>
      </c>
      <c r="AW101" s="14" t="s">
        <v>33</v>
      </c>
      <c r="AX101" s="14" t="s">
        <v>72</v>
      </c>
      <c r="AY101" s="213" t="s">
        <v>142</v>
      </c>
    </row>
    <row r="102" spans="2:51" s="14" customFormat="1" ht="11.25">
      <c r="B102" s="203"/>
      <c r="C102" s="204"/>
      <c r="D102" s="188" t="s">
        <v>153</v>
      </c>
      <c r="E102" s="205" t="s">
        <v>19</v>
      </c>
      <c r="F102" s="206" t="s">
        <v>774</v>
      </c>
      <c r="G102" s="204"/>
      <c r="H102" s="207">
        <v>19.74</v>
      </c>
      <c r="I102" s="208"/>
      <c r="J102" s="204"/>
      <c r="K102" s="204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153</v>
      </c>
      <c r="AU102" s="213" t="s">
        <v>82</v>
      </c>
      <c r="AV102" s="14" t="s">
        <v>82</v>
      </c>
      <c r="AW102" s="14" t="s">
        <v>33</v>
      </c>
      <c r="AX102" s="14" t="s">
        <v>72</v>
      </c>
      <c r="AY102" s="213" t="s">
        <v>142</v>
      </c>
    </row>
    <row r="103" spans="2:51" s="15" customFormat="1" ht="11.25">
      <c r="B103" s="214"/>
      <c r="C103" s="215"/>
      <c r="D103" s="188" t="s">
        <v>153</v>
      </c>
      <c r="E103" s="216" t="s">
        <v>19</v>
      </c>
      <c r="F103" s="217" t="s">
        <v>161</v>
      </c>
      <c r="G103" s="215"/>
      <c r="H103" s="218">
        <v>32.717</v>
      </c>
      <c r="I103" s="219"/>
      <c r="J103" s="215"/>
      <c r="K103" s="215"/>
      <c r="L103" s="220"/>
      <c r="M103" s="221"/>
      <c r="N103" s="222"/>
      <c r="O103" s="222"/>
      <c r="P103" s="222"/>
      <c r="Q103" s="222"/>
      <c r="R103" s="222"/>
      <c r="S103" s="222"/>
      <c r="T103" s="223"/>
      <c r="AT103" s="224" t="s">
        <v>153</v>
      </c>
      <c r="AU103" s="224" t="s">
        <v>82</v>
      </c>
      <c r="AV103" s="15" t="s">
        <v>149</v>
      </c>
      <c r="AW103" s="15" t="s">
        <v>33</v>
      </c>
      <c r="AX103" s="15" t="s">
        <v>80</v>
      </c>
      <c r="AY103" s="224" t="s">
        <v>142</v>
      </c>
    </row>
    <row r="104" spans="2:63" s="12" customFormat="1" ht="22.9" customHeight="1">
      <c r="B104" s="159"/>
      <c r="C104" s="160"/>
      <c r="D104" s="161" t="s">
        <v>71</v>
      </c>
      <c r="E104" s="173" t="s">
        <v>199</v>
      </c>
      <c r="F104" s="173" t="s">
        <v>200</v>
      </c>
      <c r="G104" s="160"/>
      <c r="H104" s="160"/>
      <c r="I104" s="163"/>
      <c r="J104" s="174">
        <f>BK104</f>
        <v>0</v>
      </c>
      <c r="K104" s="160"/>
      <c r="L104" s="165"/>
      <c r="M104" s="166"/>
      <c r="N104" s="167"/>
      <c r="O104" s="167"/>
      <c r="P104" s="168">
        <f>SUM(P105:P130)</f>
        <v>0</v>
      </c>
      <c r="Q104" s="167"/>
      <c r="R104" s="168">
        <f>SUM(R105:R130)</f>
        <v>0</v>
      </c>
      <c r="S104" s="167"/>
      <c r="T104" s="169">
        <f>SUM(T105:T130)</f>
        <v>68.84333</v>
      </c>
      <c r="AR104" s="170" t="s">
        <v>80</v>
      </c>
      <c r="AT104" s="171" t="s">
        <v>71</v>
      </c>
      <c r="AU104" s="171" t="s">
        <v>80</v>
      </c>
      <c r="AY104" s="170" t="s">
        <v>142</v>
      </c>
      <c r="BK104" s="172">
        <f>SUM(BK105:BK130)</f>
        <v>0</v>
      </c>
    </row>
    <row r="105" spans="1:65" s="2" customFormat="1" ht="14.45" customHeight="1">
      <c r="A105" s="36"/>
      <c r="B105" s="37"/>
      <c r="C105" s="175" t="s">
        <v>149</v>
      </c>
      <c r="D105" s="175" t="s">
        <v>144</v>
      </c>
      <c r="E105" s="176" t="s">
        <v>487</v>
      </c>
      <c r="F105" s="177" t="s">
        <v>488</v>
      </c>
      <c r="G105" s="178" t="s">
        <v>204</v>
      </c>
      <c r="H105" s="179">
        <v>66.6</v>
      </c>
      <c r="I105" s="180"/>
      <c r="J105" s="181">
        <f>ROUND(I105*H105,2)</f>
        <v>0</v>
      </c>
      <c r="K105" s="177" t="s">
        <v>148</v>
      </c>
      <c r="L105" s="41"/>
      <c r="M105" s="182" t="s">
        <v>19</v>
      </c>
      <c r="N105" s="183" t="s">
        <v>43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0.009</v>
      </c>
      <c r="T105" s="185">
        <f>S105*H105</f>
        <v>0.5993999999999999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149</v>
      </c>
      <c r="AT105" s="186" t="s">
        <v>144</v>
      </c>
      <c r="AU105" s="186" t="s">
        <v>82</v>
      </c>
      <c r="AY105" s="19" t="s">
        <v>142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80</v>
      </c>
      <c r="BK105" s="187">
        <f>ROUND(I105*H105,2)</f>
        <v>0</v>
      </c>
      <c r="BL105" s="19" t="s">
        <v>149</v>
      </c>
      <c r="BM105" s="186" t="s">
        <v>775</v>
      </c>
    </row>
    <row r="106" spans="1:47" s="2" customFormat="1" ht="11.25">
      <c r="A106" s="36"/>
      <c r="B106" s="37"/>
      <c r="C106" s="38"/>
      <c r="D106" s="188" t="s">
        <v>151</v>
      </c>
      <c r="E106" s="38"/>
      <c r="F106" s="189" t="s">
        <v>490</v>
      </c>
      <c r="G106" s="38"/>
      <c r="H106" s="38"/>
      <c r="I106" s="190"/>
      <c r="J106" s="38"/>
      <c r="K106" s="38"/>
      <c r="L106" s="41"/>
      <c r="M106" s="191"/>
      <c r="N106" s="19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151</v>
      </c>
      <c r="AU106" s="19" t="s">
        <v>82</v>
      </c>
    </row>
    <row r="107" spans="2:51" s="13" customFormat="1" ht="11.25">
      <c r="B107" s="193"/>
      <c r="C107" s="194"/>
      <c r="D107" s="188" t="s">
        <v>153</v>
      </c>
      <c r="E107" s="195" t="s">
        <v>19</v>
      </c>
      <c r="F107" s="196" t="s">
        <v>223</v>
      </c>
      <c r="G107" s="194"/>
      <c r="H107" s="195" t="s">
        <v>19</v>
      </c>
      <c r="I107" s="197"/>
      <c r="J107" s="194"/>
      <c r="K107" s="194"/>
      <c r="L107" s="198"/>
      <c r="M107" s="199"/>
      <c r="N107" s="200"/>
      <c r="O107" s="200"/>
      <c r="P107" s="200"/>
      <c r="Q107" s="200"/>
      <c r="R107" s="200"/>
      <c r="S107" s="200"/>
      <c r="T107" s="201"/>
      <c r="AT107" s="202" t="s">
        <v>153</v>
      </c>
      <c r="AU107" s="202" t="s">
        <v>82</v>
      </c>
      <c r="AV107" s="13" t="s">
        <v>80</v>
      </c>
      <c r="AW107" s="13" t="s">
        <v>33</v>
      </c>
      <c r="AX107" s="13" t="s">
        <v>72</v>
      </c>
      <c r="AY107" s="202" t="s">
        <v>142</v>
      </c>
    </row>
    <row r="108" spans="2:51" s="14" customFormat="1" ht="11.25">
      <c r="B108" s="203"/>
      <c r="C108" s="204"/>
      <c r="D108" s="188" t="s">
        <v>153</v>
      </c>
      <c r="E108" s="205" t="s">
        <v>19</v>
      </c>
      <c r="F108" s="206" t="s">
        <v>776</v>
      </c>
      <c r="G108" s="204"/>
      <c r="H108" s="207">
        <v>66.6</v>
      </c>
      <c r="I108" s="208"/>
      <c r="J108" s="204"/>
      <c r="K108" s="204"/>
      <c r="L108" s="209"/>
      <c r="M108" s="210"/>
      <c r="N108" s="211"/>
      <c r="O108" s="211"/>
      <c r="P108" s="211"/>
      <c r="Q108" s="211"/>
      <c r="R108" s="211"/>
      <c r="S108" s="211"/>
      <c r="T108" s="212"/>
      <c r="AT108" s="213" t="s">
        <v>153</v>
      </c>
      <c r="AU108" s="213" t="s">
        <v>82</v>
      </c>
      <c r="AV108" s="14" t="s">
        <v>82</v>
      </c>
      <c r="AW108" s="14" t="s">
        <v>33</v>
      </c>
      <c r="AX108" s="14" t="s">
        <v>80</v>
      </c>
      <c r="AY108" s="213" t="s">
        <v>142</v>
      </c>
    </row>
    <row r="109" spans="1:65" s="2" customFormat="1" ht="14.45" customHeight="1">
      <c r="A109" s="36"/>
      <c r="B109" s="37"/>
      <c r="C109" s="175" t="s">
        <v>201</v>
      </c>
      <c r="D109" s="175" t="s">
        <v>144</v>
      </c>
      <c r="E109" s="176" t="s">
        <v>256</v>
      </c>
      <c r="F109" s="177" t="s">
        <v>257</v>
      </c>
      <c r="G109" s="178" t="s">
        <v>258</v>
      </c>
      <c r="H109" s="179">
        <v>2.757</v>
      </c>
      <c r="I109" s="180"/>
      <c r="J109" s="181">
        <f>ROUND(I109*H109,2)</f>
        <v>0</v>
      </c>
      <c r="K109" s="177" t="s">
        <v>148</v>
      </c>
      <c r="L109" s="41"/>
      <c r="M109" s="182" t="s">
        <v>19</v>
      </c>
      <c r="N109" s="183" t="s">
        <v>43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1</v>
      </c>
      <c r="T109" s="185">
        <f>S109*H109</f>
        <v>2.757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149</v>
      </c>
      <c r="AT109" s="186" t="s">
        <v>144</v>
      </c>
      <c r="AU109" s="186" t="s">
        <v>82</v>
      </c>
      <c r="AY109" s="19" t="s">
        <v>142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80</v>
      </c>
      <c r="BK109" s="187">
        <f>ROUND(I109*H109,2)</f>
        <v>0</v>
      </c>
      <c r="BL109" s="19" t="s">
        <v>149</v>
      </c>
      <c r="BM109" s="186" t="s">
        <v>259</v>
      </c>
    </row>
    <row r="110" spans="1:47" s="2" customFormat="1" ht="11.25">
      <c r="A110" s="36"/>
      <c r="B110" s="37"/>
      <c r="C110" s="38"/>
      <c r="D110" s="188" t="s">
        <v>151</v>
      </c>
      <c r="E110" s="38"/>
      <c r="F110" s="189" t="s">
        <v>260</v>
      </c>
      <c r="G110" s="38"/>
      <c r="H110" s="38"/>
      <c r="I110" s="190"/>
      <c r="J110" s="38"/>
      <c r="K110" s="38"/>
      <c r="L110" s="41"/>
      <c r="M110" s="191"/>
      <c r="N110" s="19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151</v>
      </c>
      <c r="AU110" s="19" t="s">
        <v>82</v>
      </c>
    </row>
    <row r="111" spans="2:51" s="13" customFormat="1" ht="11.25">
      <c r="B111" s="193"/>
      <c r="C111" s="194"/>
      <c r="D111" s="188" t="s">
        <v>153</v>
      </c>
      <c r="E111" s="195" t="s">
        <v>19</v>
      </c>
      <c r="F111" s="196" t="s">
        <v>777</v>
      </c>
      <c r="G111" s="194"/>
      <c r="H111" s="195" t="s">
        <v>19</v>
      </c>
      <c r="I111" s="197"/>
      <c r="J111" s="194"/>
      <c r="K111" s="194"/>
      <c r="L111" s="198"/>
      <c r="M111" s="199"/>
      <c r="N111" s="200"/>
      <c r="O111" s="200"/>
      <c r="P111" s="200"/>
      <c r="Q111" s="200"/>
      <c r="R111" s="200"/>
      <c r="S111" s="200"/>
      <c r="T111" s="201"/>
      <c r="AT111" s="202" t="s">
        <v>153</v>
      </c>
      <c r="AU111" s="202" t="s">
        <v>82</v>
      </c>
      <c r="AV111" s="13" t="s">
        <v>80</v>
      </c>
      <c r="AW111" s="13" t="s">
        <v>33</v>
      </c>
      <c r="AX111" s="13" t="s">
        <v>72</v>
      </c>
      <c r="AY111" s="202" t="s">
        <v>142</v>
      </c>
    </row>
    <row r="112" spans="2:51" s="14" customFormat="1" ht="11.25">
      <c r="B112" s="203"/>
      <c r="C112" s="204"/>
      <c r="D112" s="188" t="s">
        <v>153</v>
      </c>
      <c r="E112" s="205" t="s">
        <v>19</v>
      </c>
      <c r="F112" s="206" t="s">
        <v>778</v>
      </c>
      <c r="G112" s="204"/>
      <c r="H112" s="207">
        <v>0.74</v>
      </c>
      <c r="I112" s="208"/>
      <c r="J112" s="204"/>
      <c r="K112" s="204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153</v>
      </c>
      <c r="AU112" s="213" t="s">
        <v>82</v>
      </c>
      <c r="AV112" s="14" t="s">
        <v>82</v>
      </c>
      <c r="AW112" s="14" t="s">
        <v>33</v>
      </c>
      <c r="AX112" s="14" t="s">
        <v>72</v>
      </c>
      <c r="AY112" s="213" t="s">
        <v>142</v>
      </c>
    </row>
    <row r="113" spans="2:51" s="13" customFormat="1" ht="11.25">
      <c r="B113" s="193"/>
      <c r="C113" s="194"/>
      <c r="D113" s="188" t="s">
        <v>153</v>
      </c>
      <c r="E113" s="195" t="s">
        <v>19</v>
      </c>
      <c r="F113" s="196" t="s">
        <v>779</v>
      </c>
      <c r="G113" s="194"/>
      <c r="H113" s="195" t="s">
        <v>19</v>
      </c>
      <c r="I113" s="197"/>
      <c r="J113" s="194"/>
      <c r="K113" s="194"/>
      <c r="L113" s="198"/>
      <c r="M113" s="199"/>
      <c r="N113" s="200"/>
      <c r="O113" s="200"/>
      <c r="P113" s="200"/>
      <c r="Q113" s="200"/>
      <c r="R113" s="200"/>
      <c r="S113" s="200"/>
      <c r="T113" s="201"/>
      <c r="AT113" s="202" t="s">
        <v>153</v>
      </c>
      <c r="AU113" s="202" t="s">
        <v>82</v>
      </c>
      <c r="AV113" s="13" t="s">
        <v>80</v>
      </c>
      <c r="AW113" s="13" t="s">
        <v>33</v>
      </c>
      <c r="AX113" s="13" t="s">
        <v>72</v>
      </c>
      <c r="AY113" s="202" t="s">
        <v>142</v>
      </c>
    </row>
    <row r="114" spans="2:51" s="14" customFormat="1" ht="11.25">
      <c r="B114" s="203"/>
      <c r="C114" s="204"/>
      <c r="D114" s="188" t="s">
        <v>153</v>
      </c>
      <c r="E114" s="205" t="s">
        <v>19</v>
      </c>
      <c r="F114" s="206" t="s">
        <v>780</v>
      </c>
      <c r="G114" s="204"/>
      <c r="H114" s="207">
        <v>0.77</v>
      </c>
      <c r="I114" s="208"/>
      <c r="J114" s="204"/>
      <c r="K114" s="204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153</v>
      </c>
      <c r="AU114" s="213" t="s">
        <v>82</v>
      </c>
      <c r="AV114" s="14" t="s">
        <v>82</v>
      </c>
      <c r="AW114" s="14" t="s">
        <v>33</v>
      </c>
      <c r="AX114" s="14" t="s">
        <v>72</v>
      </c>
      <c r="AY114" s="213" t="s">
        <v>142</v>
      </c>
    </row>
    <row r="115" spans="2:51" s="13" customFormat="1" ht="11.25">
      <c r="B115" s="193"/>
      <c r="C115" s="194"/>
      <c r="D115" s="188" t="s">
        <v>153</v>
      </c>
      <c r="E115" s="195" t="s">
        <v>19</v>
      </c>
      <c r="F115" s="196" t="s">
        <v>781</v>
      </c>
      <c r="G115" s="194"/>
      <c r="H115" s="195" t="s">
        <v>19</v>
      </c>
      <c r="I115" s="197"/>
      <c r="J115" s="194"/>
      <c r="K115" s="194"/>
      <c r="L115" s="198"/>
      <c r="M115" s="199"/>
      <c r="N115" s="200"/>
      <c r="O115" s="200"/>
      <c r="P115" s="200"/>
      <c r="Q115" s="200"/>
      <c r="R115" s="200"/>
      <c r="S115" s="200"/>
      <c r="T115" s="201"/>
      <c r="AT115" s="202" t="s">
        <v>153</v>
      </c>
      <c r="AU115" s="202" t="s">
        <v>82</v>
      </c>
      <c r="AV115" s="13" t="s">
        <v>80</v>
      </c>
      <c r="AW115" s="13" t="s">
        <v>33</v>
      </c>
      <c r="AX115" s="13" t="s">
        <v>72</v>
      </c>
      <c r="AY115" s="202" t="s">
        <v>142</v>
      </c>
    </row>
    <row r="116" spans="2:51" s="14" customFormat="1" ht="11.25">
      <c r="B116" s="203"/>
      <c r="C116" s="204"/>
      <c r="D116" s="188" t="s">
        <v>153</v>
      </c>
      <c r="E116" s="205" t="s">
        <v>19</v>
      </c>
      <c r="F116" s="206" t="s">
        <v>782</v>
      </c>
      <c r="G116" s="204"/>
      <c r="H116" s="207">
        <v>0.767</v>
      </c>
      <c r="I116" s="208"/>
      <c r="J116" s="204"/>
      <c r="K116" s="204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153</v>
      </c>
      <c r="AU116" s="213" t="s">
        <v>82</v>
      </c>
      <c r="AV116" s="14" t="s">
        <v>82</v>
      </c>
      <c r="AW116" s="14" t="s">
        <v>33</v>
      </c>
      <c r="AX116" s="14" t="s">
        <v>72</v>
      </c>
      <c r="AY116" s="213" t="s">
        <v>142</v>
      </c>
    </row>
    <row r="117" spans="2:51" s="13" customFormat="1" ht="11.25">
      <c r="B117" s="193"/>
      <c r="C117" s="194"/>
      <c r="D117" s="188" t="s">
        <v>153</v>
      </c>
      <c r="E117" s="195" t="s">
        <v>19</v>
      </c>
      <c r="F117" s="196" t="s">
        <v>783</v>
      </c>
      <c r="G117" s="194"/>
      <c r="H117" s="195" t="s">
        <v>19</v>
      </c>
      <c r="I117" s="197"/>
      <c r="J117" s="194"/>
      <c r="K117" s="194"/>
      <c r="L117" s="198"/>
      <c r="M117" s="199"/>
      <c r="N117" s="200"/>
      <c r="O117" s="200"/>
      <c r="P117" s="200"/>
      <c r="Q117" s="200"/>
      <c r="R117" s="200"/>
      <c r="S117" s="200"/>
      <c r="T117" s="201"/>
      <c r="AT117" s="202" t="s">
        <v>153</v>
      </c>
      <c r="AU117" s="202" t="s">
        <v>82</v>
      </c>
      <c r="AV117" s="13" t="s">
        <v>80</v>
      </c>
      <c r="AW117" s="13" t="s">
        <v>33</v>
      </c>
      <c r="AX117" s="13" t="s">
        <v>72</v>
      </c>
      <c r="AY117" s="202" t="s">
        <v>142</v>
      </c>
    </row>
    <row r="118" spans="2:51" s="14" customFormat="1" ht="11.25">
      <c r="B118" s="203"/>
      <c r="C118" s="204"/>
      <c r="D118" s="188" t="s">
        <v>153</v>
      </c>
      <c r="E118" s="205" t="s">
        <v>19</v>
      </c>
      <c r="F118" s="206" t="s">
        <v>784</v>
      </c>
      <c r="G118" s="204"/>
      <c r="H118" s="207">
        <v>0.48</v>
      </c>
      <c r="I118" s="208"/>
      <c r="J118" s="204"/>
      <c r="K118" s="204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153</v>
      </c>
      <c r="AU118" s="213" t="s">
        <v>82</v>
      </c>
      <c r="AV118" s="14" t="s">
        <v>82</v>
      </c>
      <c r="AW118" s="14" t="s">
        <v>33</v>
      </c>
      <c r="AX118" s="14" t="s">
        <v>72</v>
      </c>
      <c r="AY118" s="213" t="s">
        <v>142</v>
      </c>
    </row>
    <row r="119" spans="2:51" s="15" customFormat="1" ht="11.25">
      <c r="B119" s="214"/>
      <c r="C119" s="215"/>
      <c r="D119" s="188" t="s">
        <v>153</v>
      </c>
      <c r="E119" s="216" t="s">
        <v>19</v>
      </c>
      <c r="F119" s="217" t="s">
        <v>161</v>
      </c>
      <c r="G119" s="215"/>
      <c r="H119" s="218">
        <v>2.757</v>
      </c>
      <c r="I119" s="219"/>
      <c r="J119" s="215"/>
      <c r="K119" s="215"/>
      <c r="L119" s="220"/>
      <c r="M119" s="221"/>
      <c r="N119" s="222"/>
      <c r="O119" s="222"/>
      <c r="P119" s="222"/>
      <c r="Q119" s="222"/>
      <c r="R119" s="222"/>
      <c r="S119" s="222"/>
      <c r="T119" s="223"/>
      <c r="AT119" s="224" t="s">
        <v>153</v>
      </c>
      <c r="AU119" s="224" t="s">
        <v>82</v>
      </c>
      <c r="AV119" s="15" t="s">
        <v>149</v>
      </c>
      <c r="AW119" s="15" t="s">
        <v>33</v>
      </c>
      <c r="AX119" s="15" t="s">
        <v>80</v>
      </c>
      <c r="AY119" s="224" t="s">
        <v>142</v>
      </c>
    </row>
    <row r="120" spans="1:65" s="2" customFormat="1" ht="14.45" customHeight="1">
      <c r="A120" s="36"/>
      <c r="B120" s="37"/>
      <c r="C120" s="175" t="s">
        <v>209</v>
      </c>
      <c r="D120" s="175" t="s">
        <v>144</v>
      </c>
      <c r="E120" s="176" t="s">
        <v>291</v>
      </c>
      <c r="F120" s="177" t="s">
        <v>292</v>
      </c>
      <c r="G120" s="178" t="s">
        <v>147</v>
      </c>
      <c r="H120" s="179">
        <v>27.173</v>
      </c>
      <c r="I120" s="180"/>
      <c r="J120" s="181">
        <f>ROUND(I120*H120,2)</f>
        <v>0</v>
      </c>
      <c r="K120" s="177" t="s">
        <v>148</v>
      </c>
      <c r="L120" s="41"/>
      <c r="M120" s="182" t="s">
        <v>19</v>
      </c>
      <c r="N120" s="183" t="s">
        <v>43</v>
      </c>
      <c r="O120" s="66"/>
      <c r="P120" s="184">
        <f>O120*H120</f>
        <v>0</v>
      </c>
      <c r="Q120" s="184">
        <v>0</v>
      </c>
      <c r="R120" s="184">
        <f>Q120*H120</f>
        <v>0</v>
      </c>
      <c r="S120" s="184">
        <v>2.41</v>
      </c>
      <c r="T120" s="185">
        <f>S120*H120</f>
        <v>65.48693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149</v>
      </c>
      <c r="AT120" s="186" t="s">
        <v>144</v>
      </c>
      <c r="AU120" s="186" t="s">
        <v>82</v>
      </c>
      <c r="AY120" s="19" t="s">
        <v>142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9" t="s">
        <v>80</v>
      </c>
      <c r="BK120" s="187">
        <f>ROUND(I120*H120,2)</f>
        <v>0</v>
      </c>
      <c r="BL120" s="19" t="s">
        <v>149</v>
      </c>
      <c r="BM120" s="186" t="s">
        <v>293</v>
      </c>
    </row>
    <row r="121" spans="1:47" s="2" customFormat="1" ht="11.25">
      <c r="A121" s="36"/>
      <c r="B121" s="37"/>
      <c r="C121" s="38"/>
      <c r="D121" s="188" t="s">
        <v>151</v>
      </c>
      <c r="E121" s="38"/>
      <c r="F121" s="189" t="s">
        <v>294</v>
      </c>
      <c r="G121" s="38"/>
      <c r="H121" s="38"/>
      <c r="I121" s="190"/>
      <c r="J121" s="38"/>
      <c r="K121" s="38"/>
      <c r="L121" s="41"/>
      <c r="M121" s="191"/>
      <c r="N121" s="192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151</v>
      </c>
      <c r="AU121" s="19" t="s">
        <v>82</v>
      </c>
    </row>
    <row r="122" spans="2:51" s="13" customFormat="1" ht="11.25">
      <c r="B122" s="193"/>
      <c r="C122" s="194"/>
      <c r="D122" s="188" t="s">
        <v>153</v>
      </c>
      <c r="E122" s="195" t="s">
        <v>19</v>
      </c>
      <c r="F122" s="196" t="s">
        <v>768</v>
      </c>
      <c r="G122" s="194"/>
      <c r="H122" s="195" t="s">
        <v>19</v>
      </c>
      <c r="I122" s="197"/>
      <c r="J122" s="194"/>
      <c r="K122" s="194"/>
      <c r="L122" s="198"/>
      <c r="M122" s="199"/>
      <c r="N122" s="200"/>
      <c r="O122" s="200"/>
      <c r="P122" s="200"/>
      <c r="Q122" s="200"/>
      <c r="R122" s="200"/>
      <c r="S122" s="200"/>
      <c r="T122" s="201"/>
      <c r="AT122" s="202" t="s">
        <v>153</v>
      </c>
      <c r="AU122" s="202" t="s">
        <v>82</v>
      </c>
      <c r="AV122" s="13" t="s">
        <v>80</v>
      </c>
      <c r="AW122" s="13" t="s">
        <v>33</v>
      </c>
      <c r="AX122" s="13" t="s">
        <v>72</v>
      </c>
      <c r="AY122" s="202" t="s">
        <v>142</v>
      </c>
    </row>
    <row r="123" spans="2:51" s="14" customFormat="1" ht="11.25">
      <c r="B123" s="203"/>
      <c r="C123" s="204"/>
      <c r="D123" s="188" t="s">
        <v>153</v>
      </c>
      <c r="E123" s="205" t="s">
        <v>19</v>
      </c>
      <c r="F123" s="206" t="s">
        <v>769</v>
      </c>
      <c r="G123" s="204"/>
      <c r="H123" s="207">
        <v>6.827</v>
      </c>
      <c r="I123" s="208"/>
      <c r="J123" s="204"/>
      <c r="K123" s="204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153</v>
      </c>
      <c r="AU123" s="213" t="s">
        <v>82</v>
      </c>
      <c r="AV123" s="14" t="s">
        <v>82</v>
      </c>
      <c r="AW123" s="14" t="s">
        <v>33</v>
      </c>
      <c r="AX123" s="14" t="s">
        <v>72</v>
      </c>
      <c r="AY123" s="213" t="s">
        <v>142</v>
      </c>
    </row>
    <row r="124" spans="2:51" s="13" customFormat="1" ht="11.25">
      <c r="B124" s="193"/>
      <c r="C124" s="194"/>
      <c r="D124" s="188" t="s">
        <v>153</v>
      </c>
      <c r="E124" s="195" t="s">
        <v>19</v>
      </c>
      <c r="F124" s="196" t="s">
        <v>770</v>
      </c>
      <c r="G124" s="194"/>
      <c r="H124" s="195" t="s">
        <v>19</v>
      </c>
      <c r="I124" s="197"/>
      <c r="J124" s="194"/>
      <c r="K124" s="194"/>
      <c r="L124" s="198"/>
      <c r="M124" s="199"/>
      <c r="N124" s="200"/>
      <c r="O124" s="200"/>
      <c r="P124" s="200"/>
      <c r="Q124" s="200"/>
      <c r="R124" s="200"/>
      <c r="S124" s="200"/>
      <c r="T124" s="201"/>
      <c r="AT124" s="202" t="s">
        <v>153</v>
      </c>
      <c r="AU124" s="202" t="s">
        <v>82</v>
      </c>
      <c r="AV124" s="13" t="s">
        <v>80</v>
      </c>
      <c r="AW124" s="13" t="s">
        <v>33</v>
      </c>
      <c r="AX124" s="13" t="s">
        <v>72</v>
      </c>
      <c r="AY124" s="202" t="s">
        <v>142</v>
      </c>
    </row>
    <row r="125" spans="2:51" s="14" customFormat="1" ht="11.25">
      <c r="B125" s="203"/>
      <c r="C125" s="204"/>
      <c r="D125" s="188" t="s">
        <v>153</v>
      </c>
      <c r="E125" s="205" t="s">
        <v>19</v>
      </c>
      <c r="F125" s="206" t="s">
        <v>771</v>
      </c>
      <c r="G125" s="204"/>
      <c r="H125" s="207">
        <v>3.6</v>
      </c>
      <c r="I125" s="208"/>
      <c r="J125" s="204"/>
      <c r="K125" s="204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153</v>
      </c>
      <c r="AU125" s="213" t="s">
        <v>82</v>
      </c>
      <c r="AV125" s="14" t="s">
        <v>82</v>
      </c>
      <c r="AW125" s="14" t="s">
        <v>33</v>
      </c>
      <c r="AX125" s="14" t="s">
        <v>72</v>
      </c>
      <c r="AY125" s="213" t="s">
        <v>142</v>
      </c>
    </row>
    <row r="126" spans="2:51" s="14" customFormat="1" ht="11.25">
      <c r="B126" s="203"/>
      <c r="C126" s="204"/>
      <c r="D126" s="188" t="s">
        <v>153</v>
      </c>
      <c r="E126" s="205" t="s">
        <v>19</v>
      </c>
      <c r="F126" s="206" t="s">
        <v>569</v>
      </c>
      <c r="G126" s="204"/>
      <c r="H126" s="207">
        <v>6.338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153</v>
      </c>
      <c r="AU126" s="213" t="s">
        <v>82</v>
      </c>
      <c r="AV126" s="14" t="s">
        <v>82</v>
      </c>
      <c r="AW126" s="14" t="s">
        <v>33</v>
      </c>
      <c r="AX126" s="14" t="s">
        <v>72</v>
      </c>
      <c r="AY126" s="213" t="s">
        <v>142</v>
      </c>
    </row>
    <row r="127" spans="2:51" s="13" customFormat="1" ht="11.25">
      <c r="B127" s="193"/>
      <c r="C127" s="194"/>
      <c r="D127" s="188" t="s">
        <v>153</v>
      </c>
      <c r="E127" s="195" t="s">
        <v>19</v>
      </c>
      <c r="F127" s="196" t="s">
        <v>785</v>
      </c>
      <c r="G127" s="194"/>
      <c r="H127" s="195" t="s">
        <v>19</v>
      </c>
      <c r="I127" s="197"/>
      <c r="J127" s="194"/>
      <c r="K127" s="194"/>
      <c r="L127" s="198"/>
      <c r="M127" s="199"/>
      <c r="N127" s="200"/>
      <c r="O127" s="200"/>
      <c r="P127" s="200"/>
      <c r="Q127" s="200"/>
      <c r="R127" s="200"/>
      <c r="S127" s="200"/>
      <c r="T127" s="201"/>
      <c r="AT127" s="202" t="s">
        <v>153</v>
      </c>
      <c r="AU127" s="202" t="s">
        <v>82</v>
      </c>
      <c r="AV127" s="13" t="s">
        <v>80</v>
      </c>
      <c r="AW127" s="13" t="s">
        <v>33</v>
      </c>
      <c r="AX127" s="13" t="s">
        <v>72</v>
      </c>
      <c r="AY127" s="202" t="s">
        <v>142</v>
      </c>
    </row>
    <row r="128" spans="2:51" s="14" customFormat="1" ht="11.25">
      <c r="B128" s="203"/>
      <c r="C128" s="204"/>
      <c r="D128" s="188" t="s">
        <v>153</v>
      </c>
      <c r="E128" s="205" t="s">
        <v>19</v>
      </c>
      <c r="F128" s="206" t="s">
        <v>786</v>
      </c>
      <c r="G128" s="204"/>
      <c r="H128" s="207">
        <v>4.996</v>
      </c>
      <c r="I128" s="208"/>
      <c r="J128" s="204"/>
      <c r="K128" s="204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153</v>
      </c>
      <c r="AU128" s="213" t="s">
        <v>82</v>
      </c>
      <c r="AV128" s="14" t="s">
        <v>82</v>
      </c>
      <c r="AW128" s="14" t="s">
        <v>33</v>
      </c>
      <c r="AX128" s="14" t="s">
        <v>72</v>
      </c>
      <c r="AY128" s="213" t="s">
        <v>142</v>
      </c>
    </row>
    <row r="129" spans="2:51" s="14" customFormat="1" ht="11.25">
      <c r="B129" s="203"/>
      <c r="C129" s="204"/>
      <c r="D129" s="188" t="s">
        <v>153</v>
      </c>
      <c r="E129" s="205" t="s">
        <v>19</v>
      </c>
      <c r="F129" s="206" t="s">
        <v>787</v>
      </c>
      <c r="G129" s="204"/>
      <c r="H129" s="207">
        <v>5.412</v>
      </c>
      <c r="I129" s="208"/>
      <c r="J129" s="204"/>
      <c r="K129" s="204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153</v>
      </c>
      <c r="AU129" s="213" t="s">
        <v>82</v>
      </c>
      <c r="AV129" s="14" t="s">
        <v>82</v>
      </c>
      <c r="AW129" s="14" t="s">
        <v>33</v>
      </c>
      <c r="AX129" s="14" t="s">
        <v>72</v>
      </c>
      <c r="AY129" s="213" t="s">
        <v>142</v>
      </c>
    </row>
    <row r="130" spans="2:51" s="15" customFormat="1" ht="11.25">
      <c r="B130" s="214"/>
      <c r="C130" s="215"/>
      <c r="D130" s="188" t="s">
        <v>153</v>
      </c>
      <c r="E130" s="216" t="s">
        <v>19</v>
      </c>
      <c r="F130" s="217" t="s">
        <v>161</v>
      </c>
      <c r="G130" s="215"/>
      <c r="H130" s="218">
        <v>27.173000000000002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153</v>
      </c>
      <c r="AU130" s="224" t="s">
        <v>82</v>
      </c>
      <c r="AV130" s="15" t="s">
        <v>149</v>
      </c>
      <c r="AW130" s="15" t="s">
        <v>33</v>
      </c>
      <c r="AX130" s="15" t="s">
        <v>80</v>
      </c>
      <c r="AY130" s="224" t="s">
        <v>142</v>
      </c>
    </row>
    <row r="131" spans="2:63" s="12" customFormat="1" ht="22.9" customHeight="1">
      <c r="B131" s="159"/>
      <c r="C131" s="160"/>
      <c r="D131" s="161" t="s">
        <v>71</v>
      </c>
      <c r="E131" s="173" t="s">
        <v>327</v>
      </c>
      <c r="F131" s="173" t="s">
        <v>328</v>
      </c>
      <c r="G131" s="160"/>
      <c r="H131" s="160"/>
      <c r="I131" s="163"/>
      <c r="J131" s="174">
        <f>BK131</f>
        <v>0</v>
      </c>
      <c r="K131" s="160"/>
      <c r="L131" s="165"/>
      <c r="M131" s="166"/>
      <c r="N131" s="167"/>
      <c r="O131" s="167"/>
      <c r="P131" s="168">
        <f>SUM(P132:P159)</f>
        <v>0</v>
      </c>
      <c r="Q131" s="167"/>
      <c r="R131" s="168">
        <f>SUM(R132:R159)</f>
        <v>0</v>
      </c>
      <c r="S131" s="167"/>
      <c r="T131" s="169">
        <f>SUM(T132:T159)</f>
        <v>0</v>
      </c>
      <c r="AR131" s="170" t="s">
        <v>80</v>
      </c>
      <c r="AT131" s="171" t="s">
        <v>71</v>
      </c>
      <c r="AU131" s="171" t="s">
        <v>80</v>
      </c>
      <c r="AY131" s="170" t="s">
        <v>142</v>
      </c>
      <c r="BK131" s="172">
        <f>SUM(BK132:BK159)</f>
        <v>0</v>
      </c>
    </row>
    <row r="132" spans="1:65" s="2" customFormat="1" ht="14.45" customHeight="1">
      <c r="A132" s="36"/>
      <c r="B132" s="37"/>
      <c r="C132" s="175" t="s">
        <v>216</v>
      </c>
      <c r="D132" s="175" t="s">
        <v>144</v>
      </c>
      <c r="E132" s="176" t="s">
        <v>329</v>
      </c>
      <c r="F132" s="177" t="s">
        <v>330</v>
      </c>
      <c r="G132" s="178" t="s">
        <v>258</v>
      </c>
      <c r="H132" s="179">
        <v>74.358</v>
      </c>
      <c r="I132" s="180"/>
      <c r="J132" s="181">
        <f>ROUND(I132*H132,2)</f>
        <v>0</v>
      </c>
      <c r="K132" s="177" t="s">
        <v>148</v>
      </c>
      <c r="L132" s="41"/>
      <c r="M132" s="182" t="s">
        <v>19</v>
      </c>
      <c r="N132" s="183" t="s">
        <v>43</v>
      </c>
      <c r="O132" s="66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149</v>
      </c>
      <c r="AT132" s="186" t="s">
        <v>144</v>
      </c>
      <c r="AU132" s="186" t="s">
        <v>82</v>
      </c>
      <c r="AY132" s="19" t="s">
        <v>142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80</v>
      </c>
      <c r="BK132" s="187">
        <f>ROUND(I132*H132,2)</f>
        <v>0</v>
      </c>
      <c r="BL132" s="19" t="s">
        <v>149</v>
      </c>
      <c r="BM132" s="186" t="s">
        <v>331</v>
      </c>
    </row>
    <row r="133" spans="1:47" s="2" customFormat="1" ht="11.25">
      <c r="A133" s="36"/>
      <c r="B133" s="37"/>
      <c r="C133" s="38"/>
      <c r="D133" s="188" t="s">
        <v>151</v>
      </c>
      <c r="E133" s="38"/>
      <c r="F133" s="189" t="s">
        <v>332</v>
      </c>
      <c r="G133" s="38"/>
      <c r="H133" s="38"/>
      <c r="I133" s="190"/>
      <c r="J133" s="38"/>
      <c r="K133" s="38"/>
      <c r="L133" s="41"/>
      <c r="M133" s="191"/>
      <c r="N133" s="192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151</v>
      </c>
      <c r="AU133" s="19" t="s">
        <v>82</v>
      </c>
    </row>
    <row r="134" spans="1:65" s="2" customFormat="1" ht="14.45" customHeight="1">
      <c r="A134" s="36"/>
      <c r="B134" s="37"/>
      <c r="C134" s="175" t="s">
        <v>225</v>
      </c>
      <c r="D134" s="175" t="s">
        <v>144</v>
      </c>
      <c r="E134" s="176" t="s">
        <v>340</v>
      </c>
      <c r="F134" s="177" t="s">
        <v>341</v>
      </c>
      <c r="G134" s="178" t="s">
        <v>258</v>
      </c>
      <c r="H134" s="179">
        <v>5.515</v>
      </c>
      <c r="I134" s="180"/>
      <c r="J134" s="181">
        <f>ROUND(I134*H134,2)</f>
        <v>0</v>
      </c>
      <c r="K134" s="177" t="s">
        <v>148</v>
      </c>
      <c r="L134" s="41"/>
      <c r="M134" s="182" t="s">
        <v>19</v>
      </c>
      <c r="N134" s="183" t="s">
        <v>43</v>
      </c>
      <c r="O134" s="66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149</v>
      </c>
      <c r="AT134" s="186" t="s">
        <v>144</v>
      </c>
      <c r="AU134" s="186" t="s">
        <v>82</v>
      </c>
      <c r="AY134" s="19" t="s">
        <v>142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80</v>
      </c>
      <c r="BK134" s="187">
        <f>ROUND(I134*H134,2)</f>
        <v>0</v>
      </c>
      <c r="BL134" s="19" t="s">
        <v>149</v>
      </c>
      <c r="BM134" s="186" t="s">
        <v>342</v>
      </c>
    </row>
    <row r="135" spans="1:47" s="2" customFormat="1" ht="11.25">
      <c r="A135" s="36"/>
      <c r="B135" s="37"/>
      <c r="C135" s="38"/>
      <c r="D135" s="188" t="s">
        <v>151</v>
      </c>
      <c r="E135" s="38"/>
      <c r="F135" s="189" t="s">
        <v>343</v>
      </c>
      <c r="G135" s="38"/>
      <c r="H135" s="38"/>
      <c r="I135" s="190"/>
      <c r="J135" s="38"/>
      <c r="K135" s="38"/>
      <c r="L135" s="41"/>
      <c r="M135" s="191"/>
      <c r="N135" s="19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151</v>
      </c>
      <c r="AU135" s="19" t="s">
        <v>82</v>
      </c>
    </row>
    <row r="136" spans="2:51" s="14" customFormat="1" ht="11.25">
      <c r="B136" s="203"/>
      <c r="C136" s="204"/>
      <c r="D136" s="188" t="s">
        <v>153</v>
      </c>
      <c r="E136" s="205" t="s">
        <v>19</v>
      </c>
      <c r="F136" s="206" t="s">
        <v>788</v>
      </c>
      <c r="G136" s="204"/>
      <c r="H136" s="207">
        <v>5.515</v>
      </c>
      <c r="I136" s="208"/>
      <c r="J136" s="204"/>
      <c r="K136" s="204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153</v>
      </c>
      <c r="AU136" s="213" t="s">
        <v>82</v>
      </c>
      <c r="AV136" s="14" t="s">
        <v>82</v>
      </c>
      <c r="AW136" s="14" t="s">
        <v>33</v>
      </c>
      <c r="AX136" s="14" t="s">
        <v>80</v>
      </c>
      <c r="AY136" s="213" t="s">
        <v>142</v>
      </c>
    </row>
    <row r="137" spans="1:65" s="2" customFormat="1" ht="14.45" customHeight="1">
      <c r="A137" s="36"/>
      <c r="B137" s="37"/>
      <c r="C137" s="175" t="s">
        <v>199</v>
      </c>
      <c r="D137" s="175" t="s">
        <v>144</v>
      </c>
      <c r="E137" s="176" t="s">
        <v>346</v>
      </c>
      <c r="F137" s="177" t="s">
        <v>347</v>
      </c>
      <c r="G137" s="178" t="s">
        <v>258</v>
      </c>
      <c r="H137" s="179">
        <v>65.487</v>
      </c>
      <c r="I137" s="180"/>
      <c r="J137" s="181">
        <f>ROUND(I137*H137,2)</f>
        <v>0</v>
      </c>
      <c r="K137" s="177" t="s">
        <v>148</v>
      </c>
      <c r="L137" s="41"/>
      <c r="M137" s="182" t="s">
        <v>19</v>
      </c>
      <c r="N137" s="183" t="s">
        <v>43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149</v>
      </c>
      <c r="AT137" s="186" t="s">
        <v>144</v>
      </c>
      <c r="AU137" s="186" t="s">
        <v>82</v>
      </c>
      <c r="AY137" s="19" t="s">
        <v>142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80</v>
      </c>
      <c r="BK137" s="187">
        <f>ROUND(I137*H137,2)</f>
        <v>0</v>
      </c>
      <c r="BL137" s="19" t="s">
        <v>149</v>
      </c>
      <c r="BM137" s="186" t="s">
        <v>348</v>
      </c>
    </row>
    <row r="138" spans="1:47" s="2" customFormat="1" ht="11.25">
      <c r="A138" s="36"/>
      <c r="B138" s="37"/>
      <c r="C138" s="38"/>
      <c r="D138" s="188" t="s">
        <v>151</v>
      </c>
      <c r="E138" s="38"/>
      <c r="F138" s="189" t="s">
        <v>349</v>
      </c>
      <c r="G138" s="38"/>
      <c r="H138" s="38"/>
      <c r="I138" s="190"/>
      <c r="J138" s="38"/>
      <c r="K138" s="38"/>
      <c r="L138" s="41"/>
      <c r="M138" s="191"/>
      <c r="N138" s="192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151</v>
      </c>
      <c r="AU138" s="19" t="s">
        <v>82</v>
      </c>
    </row>
    <row r="139" spans="2:51" s="14" customFormat="1" ht="11.25">
      <c r="B139" s="203"/>
      <c r="C139" s="204"/>
      <c r="D139" s="188" t="s">
        <v>153</v>
      </c>
      <c r="E139" s="205" t="s">
        <v>19</v>
      </c>
      <c r="F139" s="206" t="s">
        <v>789</v>
      </c>
      <c r="G139" s="204"/>
      <c r="H139" s="207">
        <v>65.487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153</v>
      </c>
      <c r="AU139" s="213" t="s">
        <v>82</v>
      </c>
      <c r="AV139" s="14" t="s">
        <v>82</v>
      </c>
      <c r="AW139" s="14" t="s">
        <v>33</v>
      </c>
      <c r="AX139" s="14" t="s">
        <v>80</v>
      </c>
      <c r="AY139" s="213" t="s">
        <v>142</v>
      </c>
    </row>
    <row r="140" spans="1:65" s="2" customFormat="1" ht="14.45" customHeight="1">
      <c r="A140" s="36"/>
      <c r="B140" s="37"/>
      <c r="C140" s="175" t="s">
        <v>245</v>
      </c>
      <c r="D140" s="175" t="s">
        <v>144</v>
      </c>
      <c r="E140" s="176" t="s">
        <v>352</v>
      </c>
      <c r="F140" s="177" t="s">
        <v>353</v>
      </c>
      <c r="G140" s="178" t="s">
        <v>258</v>
      </c>
      <c r="H140" s="179">
        <v>94.791</v>
      </c>
      <c r="I140" s="180"/>
      <c r="J140" s="181">
        <f>ROUND(I140*H140,2)</f>
        <v>0</v>
      </c>
      <c r="K140" s="177" t="s">
        <v>148</v>
      </c>
      <c r="L140" s="41"/>
      <c r="M140" s="182" t="s">
        <v>19</v>
      </c>
      <c r="N140" s="183" t="s">
        <v>43</v>
      </c>
      <c r="O140" s="66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149</v>
      </c>
      <c r="AT140" s="186" t="s">
        <v>144</v>
      </c>
      <c r="AU140" s="186" t="s">
        <v>82</v>
      </c>
      <c r="AY140" s="19" t="s">
        <v>142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80</v>
      </c>
      <c r="BK140" s="187">
        <f>ROUND(I140*H140,2)</f>
        <v>0</v>
      </c>
      <c r="BL140" s="19" t="s">
        <v>149</v>
      </c>
      <c r="BM140" s="186" t="s">
        <v>354</v>
      </c>
    </row>
    <row r="141" spans="1:47" s="2" customFormat="1" ht="11.25">
      <c r="A141" s="36"/>
      <c r="B141" s="37"/>
      <c r="C141" s="38"/>
      <c r="D141" s="188" t="s">
        <v>151</v>
      </c>
      <c r="E141" s="38"/>
      <c r="F141" s="189" t="s">
        <v>355</v>
      </c>
      <c r="G141" s="38"/>
      <c r="H141" s="38"/>
      <c r="I141" s="190"/>
      <c r="J141" s="38"/>
      <c r="K141" s="38"/>
      <c r="L141" s="41"/>
      <c r="M141" s="191"/>
      <c r="N141" s="19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151</v>
      </c>
      <c r="AU141" s="19" t="s">
        <v>82</v>
      </c>
    </row>
    <row r="142" spans="2:51" s="13" customFormat="1" ht="11.25">
      <c r="B142" s="193"/>
      <c r="C142" s="194"/>
      <c r="D142" s="188" t="s">
        <v>153</v>
      </c>
      <c r="E142" s="195" t="s">
        <v>19</v>
      </c>
      <c r="F142" s="196" t="s">
        <v>790</v>
      </c>
      <c r="G142" s="194"/>
      <c r="H142" s="195" t="s">
        <v>19</v>
      </c>
      <c r="I142" s="197"/>
      <c r="J142" s="194"/>
      <c r="K142" s="194"/>
      <c r="L142" s="198"/>
      <c r="M142" s="199"/>
      <c r="N142" s="200"/>
      <c r="O142" s="200"/>
      <c r="P142" s="200"/>
      <c r="Q142" s="200"/>
      <c r="R142" s="200"/>
      <c r="S142" s="200"/>
      <c r="T142" s="201"/>
      <c r="AT142" s="202" t="s">
        <v>153</v>
      </c>
      <c r="AU142" s="202" t="s">
        <v>82</v>
      </c>
      <c r="AV142" s="13" t="s">
        <v>80</v>
      </c>
      <c r="AW142" s="13" t="s">
        <v>33</v>
      </c>
      <c r="AX142" s="13" t="s">
        <v>72</v>
      </c>
      <c r="AY142" s="202" t="s">
        <v>142</v>
      </c>
    </row>
    <row r="143" spans="2:51" s="14" customFormat="1" ht="11.25">
      <c r="B143" s="203"/>
      <c r="C143" s="204"/>
      <c r="D143" s="188" t="s">
        <v>153</v>
      </c>
      <c r="E143" s="205" t="s">
        <v>19</v>
      </c>
      <c r="F143" s="206" t="s">
        <v>788</v>
      </c>
      <c r="G143" s="204"/>
      <c r="H143" s="207">
        <v>5.515</v>
      </c>
      <c r="I143" s="208"/>
      <c r="J143" s="204"/>
      <c r="K143" s="204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153</v>
      </c>
      <c r="AU143" s="213" t="s">
        <v>82</v>
      </c>
      <c r="AV143" s="14" t="s">
        <v>82</v>
      </c>
      <c r="AW143" s="14" t="s">
        <v>33</v>
      </c>
      <c r="AX143" s="14" t="s">
        <v>72</v>
      </c>
      <c r="AY143" s="213" t="s">
        <v>142</v>
      </c>
    </row>
    <row r="144" spans="2:51" s="14" customFormat="1" ht="11.25">
      <c r="B144" s="203"/>
      <c r="C144" s="204"/>
      <c r="D144" s="188" t="s">
        <v>153</v>
      </c>
      <c r="E144" s="205" t="s">
        <v>19</v>
      </c>
      <c r="F144" s="206" t="s">
        <v>789</v>
      </c>
      <c r="G144" s="204"/>
      <c r="H144" s="207">
        <v>65.487</v>
      </c>
      <c r="I144" s="208"/>
      <c r="J144" s="204"/>
      <c r="K144" s="204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153</v>
      </c>
      <c r="AU144" s="213" t="s">
        <v>82</v>
      </c>
      <c r="AV144" s="14" t="s">
        <v>82</v>
      </c>
      <c r="AW144" s="14" t="s">
        <v>33</v>
      </c>
      <c r="AX144" s="14" t="s">
        <v>72</v>
      </c>
      <c r="AY144" s="213" t="s">
        <v>142</v>
      </c>
    </row>
    <row r="145" spans="2:51" s="13" customFormat="1" ht="11.25">
      <c r="B145" s="193"/>
      <c r="C145" s="194"/>
      <c r="D145" s="188" t="s">
        <v>153</v>
      </c>
      <c r="E145" s="195" t="s">
        <v>19</v>
      </c>
      <c r="F145" s="196" t="s">
        <v>791</v>
      </c>
      <c r="G145" s="194"/>
      <c r="H145" s="195" t="s">
        <v>19</v>
      </c>
      <c r="I145" s="197"/>
      <c r="J145" s="194"/>
      <c r="K145" s="194"/>
      <c r="L145" s="198"/>
      <c r="M145" s="199"/>
      <c r="N145" s="200"/>
      <c r="O145" s="200"/>
      <c r="P145" s="200"/>
      <c r="Q145" s="200"/>
      <c r="R145" s="200"/>
      <c r="S145" s="200"/>
      <c r="T145" s="201"/>
      <c r="AT145" s="202" t="s">
        <v>153</v>
      </c>
      <c r="AU145" s="202" t="s">
        <v>82</v>
      </c>
      <c r="AV145" s="13" t="s">
        <v>80</v>
      </c>
      <c r="AW145" s="13" t="s">
        <v>33</v>
      </c>
      <c r="AX145" s="13" t="s">
        <v>72</v>
      </c>
      <c r="AY145" s="202" t="s">
        <v>142</v>
      </c>
    </row>
    <row r="146" spans="2:51" s="13" customFormat="1" ht="11.25">
      <c r="B146" s="193"/>
      <c r="C146" s="194"/>
      <c r="D146" s="188" t="s">
        <v>153</v>
      </c>
      <c r="E146" s="195" t="s">
        <v>19</v>
      </c>
      <c r="F146" s="196" t="s">
        <v>792</v>
      </c>
      <c r="G146" s="194"/>
      <c r="H146" s="195" t="s">
        <v>19</v>
      </c>
      <c r="I146" s="197"/>
      <c r="J146" s="194"/>
      <c r="K146" s="194"/>
      <c r="L146" s="198"/>
      <c r="M146" s="199"/>
      <c r="N146" s="200"/>
      <c r="O146" s="200"/>
      <c r="P146" s="200"/>
      <c r="Q146" s="200"/>
      <c r="R146" s="200"/>
      <c r="S146" s="200"/>
      <c r="T146" s="201"/>
      <c r="AT146" s="202" t="s">
        <v>153</v>
      </c>
      <c r="AU146" s="202" t="s">
        <v>82</v>
      </c>
      <c r="AV146" s="13" t="s">
        <v>80</v>
      </c>
      <c r="AW146" s="13" t="s">
        <v>33</v>
      </c>
      <c r="AX146" s="13" t="s">
        <v>72</v>
      </c>
      <c r="AY146" s="202" t="s">
        <v>142</v>
      </c>
    </row>
    <row r="147" spans="2:51" s="14" customFormat="1" ht="11.25">
      <c r="B147" s="203"/>
      <c r="C147" s="204"/>
      <c r="D147" s="188" t="s">
        <v>153</v>
      </c>
      <c r="E147" s="205" t="s">
        <v>19</v>
      </c>
      <c r="F147" s="206" t="s">
        <v>793</v>
      </c>
      <c r="G147" s="204"/>
      <c r="H147" s="207">
        <v>23.789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153</v>
      </c>
      <c r="AU147" s="213" t="s">
        <v>82</v>
      </c>
      <c r="AV147" s="14" t="s">
        <v>82</v>
      </c>
      <c r="AW147" s="14" t="s">
        <v>33</v>
      </c>
      <c r="AX147" s="14" t="s">
        <v>72</v>
      </c>
      <c r="AY147" s="213" t="s">
        <v>142</v>
      </c>
    </row>
    <row r="148" spans="2:51" s="15" customFormat="1" ht="11.25">
      <c r="B148" s="214"/>
      <c r="C148" s="215"/>
      <c r="D148" s="188" t="s">
        <v>153</v>
      </c>
      <c r="E148" s="216" t="s">
        <v>19</v>
      </c>
      <c r="F148" s="217" t="s">
        <v>161</v>
      </c>
      <c r="G148" s="215"/>
      <c r="H148" s="218">
        <v>94.791</v>
      </c>
      <c r="I148" s="219"/>
      <c r="J148" s="215"/>
      <c r="K148" s="215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153</v>
      </c>
      <c r="AU148" s="224" t="s">
        <v>82</v>
      </c>
      <c r="AV148" s="15" t="s">
        <v>149</v>
      </c>
      <c r="AW148" s="15" t="s">
        <v>33</v>
      </c>
      <c r="AX148" s="15" t="s">
        <v>80</v>
      </c>
      <c r="AY148" s="224" t="s">
        <v>142</v>
      </c>
    </row>
    <row r="149" spans="1:65" s="2" customFormat="1" ht="14.45" customHeight="1">
      <c r="A149" s="36"/>
      <c r="B149" s="37"/>
      <c r="C149" s="175" t="s">
        <v>255</v>
      </c>
      <c r="D149" s="175" t="s">
        <v>144</v>
      </c>
      <c r="E149" s="176" t="s">
        <v>358</v>
      </c>
      <c r="F149" s="177" t="s">
        <v>359</v>
      </c>
      <c r="G149" s="178" t="s">
        <v>258</v>
      </c>
      <c r="H149" s="179">
        <v>3.356</v>
      </c>
      <c r="I149" s="180"/>
      <c r="J149" s="181">
        <f>ROUND(I149*H149,2)</f>
        <v>0</v>
      </c>
      <c r="K149" s="177" t="s">
        <v>148</v>
      </c>
      <c r="L149" s="41"/>
      <c r="M149" s="182" t="s">
        <v>19</v>
      </c>
      <c r="N149" s="183" t="s">
        <v>43</v>
      </c>
      <c r="O149" s="66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149</v>
      </c>
      <c r="AT149" s="186" t="s">
        <v>144</v>
      </c>
      <c r="AU149" s="186" t="s">
        <v>82</v>
      </c>
      <c r="AY149" s="19" t="s">
        <v>142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9" t="s">
        <v>80</v>
      </c>
      <c r="BK149" s="187">
        <f>ROUND(I149*H149,2)</f>
        <v>0</v>
      </c>
      <c r="BL149" s="19" t="s">
        <v>149</v>
      </c>
      <c r="BM149" s="186" t="s">
        <v>794</v>
      </c>
    </row>
    <row r="150" spans="1:47" s="2" customFormat="1" ht="11.25">
      <c r="A150" s="36"/>
      <c r="B150" s="37"/>
      <c r="C150" s="38"/>
      <c r="D150" s="188" t="s">
        <v>151</v>
      </c>
      <c r="E150" s="38"/>
      <c r="F150" s="189" t="s">
        <v>361</v>
      </c>
      <c r="G150" s="38"/>
      <c r="H150" s="38"/>
      <c r="I150" s="190"/>
      <c r="J150" s="38"/>
      <c r="K150" s="38"/>
      <c r="L150" s="41"/>
      <c r="M150" s="191"/>
      <c r="N150" s="192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151</v>
      </c>
      <c r="AU150" s="19" t="s">
        <v>82</v>
      </c>
    </row>
    <row r="151" spans="2:51" s="13" customFormat="1" ht="11.25">
      <c r="B151" s="193"/>
      <c r="C151" s="194"/>
      <c r="D151" s="188" t="s">
        <v>153</v>
      </c>
      <c r="E151" s="195" t="s">
        <v>19</v>
      </c>
      <c r="F151" s="196" t="s">
        <v>368</v>
      </c>
      <c r="G151" s="194"/>
      <c r="H151" s="195" t="s">
        <v>19</v>
      </c>
      <c r="I151" s="197"/>
      <c r="J151" s="194"/>
      <c r="K151" s="194"/>
      <c r="L151" s="198"/>
      <c r="M151" s="199"/>
      <c r="N151" s="200"/>
      <c r="O151" s="200"/>
      <c r="P151" s="200"/>
      <c r="Q151" s="200"/>
      <c r="R151" s="200"/>
      <c r="S151" s="200"/>
      <c r="T151" s="201"/>
      <c r="AT151" s="202" t="s">
        <v>153</v>
      </c>
      <c r="AU151" s="202" t="s">
        <v>82</v>
      </c>
      <c r="AV151" s="13" t="s">
        <v>80</v>
      </c>
      <c r="AW151" s="13" t="s">
        <v>33</v>
      </c>
      <c r="AX151" s="13" t="s">
        <v>72</v>
      </c>
      <c r="AY151" s="202" t="s">
        <v>142</v>
      </c>
    </row>
    <row r="152" spans="2:51" s="14" customFormat="1" ht="11.25">
      <c r="B152" s="203"/>
      <c r="C152" s="204"/>
      <c r="D152" s="188" t="s">
        <v>153</v>
      </c>
      <c r="E152" s="205" t="s">
        <v>19</v>
      </c>
      <c r="F152" s="206" t="s">
        <v>795</v>
      </c>
      <c r="G152" s="204"/>
      <c r="H152" s="207">
        <v>3.356</v>
      </c>
      <c r="I152" s="208"/>
      <c r="J152" s="204"/>
      <c r="K152" s="204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153</v>
      </c>
      <c r="AU152" s="213" t="s">
        <v>82</v>
      </c>
      <c r="AV152" s="14" t="s">
        <v>82</v>
      </c>
      <c r="AW152" s="14" t="s">
        <v>33</v>
      </c>
      <c r="AX152" s="14" t="s">
        <v>80</v>
      </c>
      <c r="AY152" s="213" t="s">
        <v>142</v>
      </c>
    </row>
    <row r="153" spans="1:65" s="2" customFormat="1" ht="14.45" customHeight="1">
      <c r="A153" s="36"/>
      <c r="B153" s="37"/>
      <c r="C153" s="175" t="s">
        <v>275</v>
      </c>
      <c r="D153" s="175" t="s">
        <v>144</v>
      </c>
      <c r="E153" s="176" t="s">
        <v>370</v>
      </c>
      <c r="F153" s="177" t="s">
        <v>371</v>
      </c>
      <c r="G153" s="178" t="s">
        <v>258</v>
      </c>
      <c r="H153" s="179">
        <v>97.324</v>
      </c>
      <c r="I153" s="180"/>
      <c r="J153" s="181">
        <f>ROUND(I153*H153,2)</f>
        <v>0</v>
      </c>
      <c r="K153" s="177" t="s">
        <v>148</v>
      </c>
      <c r="L153" s="41"/>
      <c r="M153" s="182" t="s">
        <v>19</v>
      </c>
      <c r="N153" s="183" t="s">
        <v>43</v>
      </c>
      <c r="O153" s="66"/>
      <c r="P153" s="184">
        <f>O153*H153</f>
        <v>0</v>
      </c>
      <c r="Q153" s="184">
        <v>0</v>
      </c>
      <c r="R153" s="184">
        <f>Q153*H153</f>
        <v>0</v>
      </c>
      <c r="S153" s="184">
        <v>0</v>
      </c>
      <c r="T153" s="18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149</v>
      </c>
      <c r="AT153" s="186" t="s">
        <v>144</v>
      </c>
      <c r="AU153" s="186" t="s">
        <v>82</v>
      </c>
      <c r="AY153" s="19" t="s">
        <v>142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9" t="s">
        <v>80</v>
      </c>
      <c r="BK153" s="187">
        <f>ROUND(I153*H153,2)</f>
        <v>0</v>
      </c>
      <c r="BL153" s="19" t="s">
        <v>149</v>
      </c>
      <c r="BM153" s="186" t="s">
        <v>796</v>
      </c>
    </row>
    <row r="154" spans="1:47" s="2" customFormat="1" ht="11.25">
      <c r="A154" s="36"/>
      <c r="B154" s="37"/>
      <c r="C154" s="38"/>
      <c r="D154" s="188" t="s">
        <v>151</v>
      </c>
      <c r="E154" s="38"/>
      <c r="F154" s="189" t="s">
        <v>373</v>
      </c>
      <c r="G154" s="38"/>
      <c r="H154" s="38"/>
      <c r="I154" s="190"/>
      <c r="J154" s="38"/>
      <c r="K154" s="38"/>
      <c r="L154" s="41"/>
      <c r="M154" s="191"/>
      <c r="N154" s="192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151</v>
      </c>
      <c r="AU154" s="19" t="s">
        <v>82</v>
      </c>
    </row>
    <row r="155" spans="2:51" s="14" customFormat="1" ht="11.25">
      <c r="B155" s="203"/>
      <c r="C155" s="204"/>
      <c r="D155" s="188" t="s">
        <v>153</v>
      </c>
      <c r="E155" s="205" t="s">
        <v>19</v>
      </c>
      <c r="F155" s="206" t="s">
        <v>797</v>
      </c>
      <c r="G155" s="204"/>
      <c r="H155" s="207">
        <v>3.356</v>
      </c>
      <c r="I155" s="208"/>
      <c r="J155" s="204"/>
      <c r="K155" s="204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153</v>
      </c>
      <c r="AU155" s="213" t="s">
        <v>82</v>
      </c>
      <c r="AV155" s="14" t="s">
        <v>82</v>
      </c>
      <c r="AW155" s="14" t="s">
        <v>33</v>
      </c>
      <c r="AX155" s="14" t="s">
        <v>80</v>
      </c>
      <c r="AY155" s="213" t="s">
        <v>142</v>
      </c>
    </row>
    <row r="156" spans="2:51" s="14" customFormat="1" ht="11.25">
      <c r="B156" s="203"/>
      <c r="C156" s="204"/>
      <c r="D156" s="188" t="s">
        <v>153</v>
      </c>
      <c r="E156" s="204"/>
      <c r="F156" s="206" t="s">
        <v>798</v>
      </c>
      <c r="G156" s="204"/>
      <c r="H156" s="207">
        <v>97.324</v>
      </c>
      <c r="I156" s="208"/>
      <c r="J156" s="204"/>
      <c r="K156" s="204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153</v>
      </c>
      <c r="AU156" s="213" t="s">
        <v>82</v>
      </c>
      <c r="AV156" s="14" t="s">
        <v>82</v>
      </c>
      <c r="AW156" s="14" t="s">
        <v>4</v>
      </c>
      <c r="AX156" s="14" t="s">
        <v>80</v>
      </c>
      <c r="AY156" s="213" t="s">
        <v>142</v>
      </c>
    </row>
    <row r="157" spans="1:65" s="2" customFormat="1" ht="14.45" customHeight="1">
      <c r="A157" s="36"/>
      <c r="B157" s="37"/>
      <c r="C157" s="175" t="s">
        <v>290</v>
      </c>
      <c r="D157" s="175" t="s">
        <v>144</v>
      </c>
      <c r="E157" s="176" t="s">
        <v>398</v>
      </c>
      <c r="F157" s="177" t="s">
        <v>399</v>
      </c>
      <c r="G157" s="178" t="s">
        <v>258</v>
      </c>
      <c r="H157" s="179">
        <v>3.356</v>
      </c>
      <c r="I157" s="180"/>
      <c r="J157" s="181">
        <f>ROUND(I157*H157,2)</f>
        <v>0</v>
      </c>
      <c r="K157" s="177" t="s">
        <v>19</v>
      </c>
      <c r="L157" s="41"/>
      <c r="M157" s="182" t="s">
        <v>19</v>
      </c>
      <c r="N157" s="183" t="s">
        <v>43</v>
      </c>
      <c r="O157" s="66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149</v>
      </c>
      <c r="AT157" s="186" t="s">
        <v>144</v>
      </c>
      <c r="AU157" s="186" t="s">
        <v>82</v>
      </c>
      <c r="AY157" s="19" t="s">
        <v>142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80</v>
      </c>
      <c r="BK157" s="187">
        <f>ROUND(I157*H157,2)</f>
        <v>0</v>
      </c>
      <c r="BL157" s="19" t="s">
        <v>149</v>
      </c>
      <c r="BM157" s="186" t="s">
        <v>799</v>
      </c>
    </row>
    <row r="158" spans="1:47" s="2" customFormat="1" ht="11.25">
      <c r="A158" s="36"/>
      <c r="B158" s="37"/>
      <c r="C158" s="38"/>
      <c r="D158" s="188" t="s">
        <v>151</v>
      </c>
      <c r="E158" s="38"/>
      <c r="F158" s="189" t="s">
        <v>399</v>
      </c>
      <c r="G158" s="38"/>
      <c r="H158" s="38"/>
      <c r="I158" s="190"/>
      <c r="J158" s="38"/>
      <c r="K158" s="38"/>
      <c r="L158" s="41"/>
      <c r="M158" s="191"/>
      <c r="N158" s="19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151</v>
      </c>
      <c r="AU158" s="19" t="s">
        <v>82</v>
      </c>
    </row>
    <row r="159" spans="2:51" s="14" customFormat="1" ht="11.25">
      <c r="B159" s="203"/>
      <c r="C159" s="204"/>
      <c r="D159" s="188" t="s">
        <v>153</v>
      </c>
      <c r="E159" s="205" t="s">
        <v>19</v>
      </c>
      <c r="F159" s="206" t="s">
        <v>797</v>
      </c>
      <c r="G159" s="204"/>
      <c r="H159" s="207">
        <v>3.356</v>
      </c>
      <c r="I159" s="208"/>
      <c r="J159" s="204"/>
      <c r="K159" s="204"/>
      <c r="L159" s="209"/>
      <c r="M159" s="225"/>
      <c r="N159" s="226"/>
      <c r="O159" s="226"/>
      <c r="P159" s="226"/>
      <c r="Q159" s="226"/>
      <c r="R159" s="226"/>
      <c r="S159" s="226"/>
      <c r="T159" s="227"/>
      <c r="AT159" s="213" t="s">
        <v>153</v>
      </c>
      <c r="AU159" s="213" t="s">
        <v>82</v>
      </c>
      <c r="AV159" s="14" t="s">
        <v>82</v>
      </c>
      <c r="AW159" s="14" t="s">
        <v>33</v>
      </c>
      <c r="AX159" s="14" t="s">
        <v>80</v>
      </c>
      <c r="AY159" s="213" t="s">
        <v>142</v>
      </c>
    </row>
    <row r="160" spans="1:31" s="2" customFormat="1" ht="6.95" customHeight="1">
      <c r="A160" s="36"/>
      <c r="B160" s="49"/>
      <c r="C160" s="50"/>
      <c r="D160" s="50"/>
      <c r="E160" s="50"/>
      <c r="F160" s="50"/>
      <c r="G160" s="50"/>
      <c r="H160" s="50"/>
      <c r="I160" s="50"/>
      <c r="J160" s="50"/>
      <c r="K160" s="50"/>
      <c r="L160" s="41"/>
      <c r="M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</row>
  </sheetData>
  <sheetProtection algorithmName="SHA-512" hashValue="ui1q/+6AVxmOkL7SWnilGB49ovQn2+OFyZ6XYYIWvmgTnvNNYwjiMyjmAo9iCljCBzRtK7Jlr61XBlIxvAc/7w==" saltValue="ldWmXrhqISfCenjHdyNiQKkCVYIhhChky3tkqf3hFT/BOXYGpMGc5ReHvqlXFwK2X390mOOHJnOJyk6L8Lr9WQ==" spinCount="100000" sheet="1" objects="1" scenarios="1" formatColumns="0" formatRows="0" autoFilter="0"/>
  <autoFilter ref="C82:K159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19" t="s">
        <v>100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113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67" t="str">
        <f>'Rekapitulace stavby'!K6</f>
        <v>Demolice stavebních objektů bývalého JZD Mouřínov</v>
      </c>
      <c r="F7" s="368"/>
      <c r="G7" s="368"/>
      <c r="H7" s="368"/>
      <c r="L7" s="22"/>
    </row>
    <row r="8" spans="1:31" s="2" customFormat="1" ht="12" customHeight="1">
      <c r="A8" s="36"/>
      <c r="B8" s="41"/>
      <c r="C8" s="36"/>
      <c r="D8" s="107" t="s">
        <v>114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69" t="s">
        <v>800</v>
      </c>
      <c r="F9" s="370"/>
      <c r="G9" s="370"/>
      <c r="H9" s="37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27. 3. 2021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1" t="str">
        <f>'Rekapitulace stavby'!E14</f>
        <v>Vyplň údaj</v>
      </c>
      <c r="F18" s="372"/>
      <c r="G18" s="372"/>
      <c r="H18" s="372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3" t="s">
        <v>19</v>
      </c>
      <c r="F27" s="373"/>
      <c r="G27" s="373"/>
      <c r="H27" s="37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ROUND(J88,2)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ROUND((SUM(BE88:BE301)),2)</f>
        <v>0</v>
      </c>
      <c r="G33" s="36"/>
      <c r="H33" s="36"/>
      <c r="I33" s="120">
        <v>0.21</v>
      </c>
      <c r="J33" s="119">
        <f>ROUND(((SUM(BE88:BE301))*I33),2)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ROUND((SUM(BF88:BF301)),2)</f>
        <v>0</v>
      </c>
      <c r="G34" s="36"/>
      <c r="H34" s="36"/>
      <c r="I34" s="120">
        <v>0.15</v>
      </c>
      <c r="J34" s="119">
        <f>ROUND(((SUM(BF88:BF301))*I34),2)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ROUND((SUM(BG88:BG301)),2)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ROUND((SUM(BH88:BH301)),2)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ROUND((SUM(BI88:BI301)),2)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4" t="str">
        <f>E7</f>
        <v>Demolice stavebních objektů bývalého JZD Mouřínov</v>
      </c>
      <c r="F48" s="375"/>
      <c r="G48" s="375"/>
      <c r="H48" s="37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114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1" t="str">
        <f>E9</f>
        <v>BO 07 - Zemědělský objekt, hala p.č. st.247/5</v>
      </c>
      <c r="F50" s="376"/>
      <c r="G50" s="376"/>
      <c r="H50" s="37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k.ú.Mouřínov, okres Vyškov</v>
      </c>
      <c r="G52" s="38"/>
      <c r="H52" s="38"/>
      <c r="I52" s="31" t="s">
        <v>23</v>
      </c>
      <c r="J52" s="61" t="str">
        <f>IF(J12="","",J12)</f>
        <v>27. 3. 2021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Obec Mouřínov</v>
      </c>
      <c r="G54" s="38"/>
      <c r="H54" s="38"/>
      <c r="I54" s="31" t="s">
        <v>31</v>
      </c>
      <c r="J54" s="34" t="str">
        <f>E21</f>
        <v>DEKONTA a.s. Dřetovice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117</v>
      </c>
      <c r="D57" s="133"/>
      <c r="E57" s="133"/>
      <c r="F57" s="133"/>
      <c r="G57" s="133"/>
      <c r="H57" s="133"/>
      <c r="I57" s="133"/>
      <c r="J57" s="134" t="s">
        <v>118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J88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119</v>
      </c>
    </row>
    <row r="60" spans="2:12" s="9" customFormat="1" ht="24.95" customHeight="1">
      <c r="B60" s="136"/>
      <c r="C60" s="137"/>
      <c r="D60" s="138" t="s">
        <v>120</v>
      </c>
      <c r="E60" s="139"/>
      <c r="F60" s="139"/>
      <c r="G60" s="139"/>
      <c r="H60" s="139"/>
      <c r="I60" s="139"/>
      <c r="J60" s="140">
        <f>J89</f>
        <v>0</v>
      </c>
      <c r="K60" s="137"/>
      <c r="L60" s="141"/>
    </row>
    <row r="61" spans="2:12" s="10" customFormat="1" ht="19.9" customHeight="1">
      <c r="B61" s="142"/>
      <c r="C61" s="143"/>
      <c r="D61" s="144" t="s">
        <v>121</v>
      </c>
      <c r="E61" s="145"/>
      <c r="F61" s="145"/>
      <c r="G61" s="145"/>
      <c r="H61" s="145"/>
      <c r="I61" s="145"/>
      <c r="J61" s="146">
        <f>J90</f>
        <v>0</v>
      </c>
      <c r="K61" s="143"/>
      <c r="L61" s="147"/>
    </row>
    <row r="62" spans="2:12" s="10" customFormat="1" ht="19.9" customHeight="1">
      <c r="B62" s="142"/>
      <c r="C62" s="143"/>
      <c r="D62" s="144" t="s">
        <v>122</v>
      </c>
      <c r="E62" s="145"/>
      <c r="F62" s="145"/>
      <c r="G62" s="145"/>
      <c r="H62" s="145"/>
      <c r="I62" s="145"/>
      <c r="J62" s="146">
        <f>J109</f>
        <v>0</v>
      </c>
      <c r="K62" s="143"/>
      <c r="L62" s="147"/>
    </row>
    <row r="63" spans="2:12" s="10" customFormat="1" ht="19.9" customHeight="1">
      <c r="B63" s="142"/>
      <c r="C63" s="143"/>
      <c r="D63" s="144" t="s">
        <v>123</v>
      </c>
      <c r="E63" s="145"/>
      <c r="F63" s="145"/>
      <c r="G63" s="145"/>
      <c r="H63" s="145"/>
      <c r="I63" s="145"/>
      <c r="J63" s="146">
        <f>J215</f>
        <v>0</v>
      </c>
      <c r="K63" s="143"/>
      <c r="L63" s="147"/>
    </row>
    <row r="64" spans="2:12" s="9" customFormat="1" ht="24.95" customHeight="1">
      <c r="B64" s="136"/>
      <c r="C64" s="137"/>
      <c r="D64" s="138" t="s">
        <v>124</v>
      </c>
      <c r="E64" s="139"/>
      <c r="F64" s="139"/>
      <c r="G64" s="139"/>
      <c r="H64" s="139"/>
      <c r="I64" s="139"/>
      <c r="J64" s="140">
        <f>J276</f>
        <v>0</v>
      </c>
      <c r="K64" s="137"/>
      <c r="L64" s="141"/>
    </row>
    <row r="65" spans="2:12" s="10" customFormat="1" ht="19.9" customHeight="1">
      <c r="B65" s="142"/>
      <c r="C65" s="143"/>
      <c r="D65" s="144" t="s">
        <v>125</v>
      </c>
      <c r="E65" s="145"/>
      <c r="F65" s="145"/>
      <c r="G65" s="145"/>
      <c r="H65" s="145"/>
      <c r="I65" s="145"/>
      <c r="J65" s="146">
        <f>J277</f>
        <v>0</v>
      </c>
      <c r="K65" s="143"/>
      <c r="L65" s="147"/>
    </row>
    <row r="66" spans="2:12" s="10" customFormat="1" ht="19.9" customHeight="1">
      <c r="B66" s="142"/>
      <c r="C66" s="143"/>
      <c r="D66" s="144" t="s">
        <v>126</v>
      </c>
      <c r="E66" s="145"/>
      <c r="F66" s="145"/>
      <c r="G66" s="145"/>
      <c r="H66" s="145"/>
      <c r="I66" s="145"/>
      <c r="J66" s="146">
        <f>J286</f>
        <v>0</v>
      </c>
      <c r="K66" s="143"/>
      <c r="L66" s="147"/>
    </row>
    <row r="67" spans="2:12" s="10" customFormat="1" ht="19.9" customHeight="1">
      <c r="B67" s="142"/>
      <c r="C67" s="143"/>
      <c r="D67" s="144" t="s">
        <v>425</v>
      </c>
      <c r="E67" s="145"/>
      <c r="F67" s="145"/>
      <c r="G67" s="145"/>
      <c r="H67" s="145"/>
      <c r="I67" s="145"/>
      <c r="J67" s="146">
        <f>J291</f>
        <v>0</v>
      </c>
      <c r="K67" s="143"/>
      <c r="L67" s="147"/>
    </row>
    <row r="68" spans="2:12" s="10" customFormat="1" ht="19.9" customHeight="1">
      <c r="B68" s="142"/>
      <c r="C68" s="143"/>
      <c r="D68" s="144" t="s">
        <v>553</v>
      </c>
      <c r="E68" s="145"/>
      <c r="F68" s="145"/>
      <c r="G68" s="145"/>
      <c r="H68" s="145"/>
      <c r="I68" s="145"/>
      <c r="J68" s="146">
        <f>J295</f>
        <v>0</v>
      </c>
      <c r="K68" s="143"/>
      <c r="L68" s="147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127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74" t="str">
        <f>E7</f>
        <v>Demolice stavebních objektů bývalého JZD Mouřínov</v>
      </c>
      <c r="F78" s="375"/>
      <c r="G78" s="375"/>
      <c r="H78" s="375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114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31" t="str">
        <f>E9</f>
        <v>BO 07 - Zemědělský objekt, hala p.č. st.247/5</v>
      </c>
      <c r="F80" s="376"/>
      <c r="G80" s="376"/>
      <c r="H80" s="376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21</v>
      </c>
      <c r="D82" s="38"/>
      <c r="E82" s="38"/>
      <c r="F82" s="29" t="str">
        <f>F12</f>
        <v>k.ú.Mouřínov, okres Vyškov</v>
      </c>
      <c r="G82" s="38"/>
      <c r="H82" s="38"/>
      <c r="I82" s="31" t="s">
        <v>23</v>
      </c>
      <c r="J82" s="61" t="str">
        <f>IF(J12="","",J12)</f>
        <v>27. 3. 2021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7" customHeight="1">
      <c r="A84" s="36"/>
      <c r="B84" s="37"/>
      <c r="C84" s="31" t="s">
        <v>25</v>
      </c>
      <c r="D84" s="38"/>
      <c r="E84" s="38"/>
      <c r="F84" s="29" t="str">
        <f>E15</f>
        <v>Obec Mouřínov</v>
      </c>
      <c r="G84" s="38"/>
      <c r="H84" s="38"/>
      <c r="I84" s="31" t="s">
        <v>31</v>
      </c>
      <c r="J84" s="34" t="str">
        <f>E21</f>
        <v>DEKONTA a.s. Dřetovice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29</v>
      </c>
      <c r="D85" s="38"/>
      <c r="E85" s="38"/>
      <c r="F85" s="29" t="str">
        <f>IF(E18="","",E18)</f>
        <v>Vyplň údaj</v>
      </c>
      <c r="G85" s="38"/>
      <c r="H85" s="38"/>
      <c r="I85" s="31" t="s">
        <v>34</v>
      </c>
      <c r="J85" s="34" t="str">
        <f>E24</f>
        <v xml:space="preserve"> 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48"/>
      <c r="B87" s="149"/>
      <c r="C87" s="150" t="s">
        <v>128</v>
      </c>
      <c r="D87" s="151" t="s">
        <v>57</v>
      </c>
      <c r="E87" s="151" t="s">
        <v>53</v>
      </c>
      <c r="F87" s="151" t="s">
        <v>54</v>
      </c>
      <c r="G87" s="151" t="s">
        <v>129</v>
      </c>
      <c r="H87" s="151" t="s">
        <v>130</v>
      </c>
      <c r="I87" s="151" t="s">
        <v>131</v>
      </c>
      <c r="J87" s="151" t="s">
        <v>118</v>
      </c>
      <c r="K87" s="152" t="s">
        <v>132</v>
      </c>
      <c r="L87" s="153"/>
      <c r="M87" s="70" t="s">
        <v>19</v>
      </c>
      <c r="N87" s="71" t="s">
        <v>42</v>
      </c>
      <c r="O87" s="71" t="s">
        <v>133</v>
      </c>
      <c r="P87" s="71" t="s">
        <v>134</v>
      </c>
      <c r="Q87" s="71" t="s">
        <v>135</v>
      </c>
      <c r="R87" s="71" t="s">
        <v>136</v>
      </c>
      <c r="S87" s="71" t="s">
        <v>137</v>
      </c>
      <c r="T87" s="72" t="s">
        <v>138</v>
      </c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</row>
    <row r="88" spans="1:63" s="2" customFormat="1" ht="22.9" customHeight="1">
      <c r="A88" s="36"/>
      <c r="B88" s="37"/>
      <c r="C88" s="77" t="s">
        <v>139</v>
      </c>
      <c r="D88" s="38"/>
      <c r="E88" s="38"/>
      <c r="F88" s="38"/>
      <c r="G88" s="38"/>
      <c r="H88" s="38"/>
      <c r="I88" s="38"/>
      <c r="J88" s="154">
        <f>BK88</f>
        <v>0</v>
      </c>
      <c r="K88" s="38"/>
      <c r="L88" s="41"/>
      <c r="M88" s="73"/>
      <c r="N88" s="155"/>
      <c r="O88" s="74"/>
      <c r="P88" s="156">
        <f>P89+P276</f>
        <v>0</v>
      </c>
      <c r="Q88" s="74"/>
      <c r="R88" s="156">
        <f>R89+R276</f>
        <v>0.104645</v>
      </c>
      <c r="S88" s="74"/>
      <c r="T88" s="157">
        <f>T89+T276</f>
        <v>3426.9402800000003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71</v>
      </c>
      <c r="AU88" s="19" t="s">
        <v>119</v>
      </c>
      <c r="BK88" s="158">
        <f>BK89+BK276</f>
        <v>0</v>
      </c>
    </row>
    <row r="89" spans="2:63" s="12" customFormat="1" ht="25.9" customHeight="1">
      <c r="B89" s="159"/>
      <c r="C89" s="160"/>
      <c r="D89" s="161" t="s">
        <v>71</v>
      </c>
      <c r="E89" s="162" t="s">
        <v>140</v>
      </c>
      <c r="F89" s="162" t="s">
        <v>141</v>
      </c>
      <c r="G89" s="160"/>
      <c r="H89" s="160"/>
      <c r="I89" s="163"/>
      <c r="J89" s="164">
        <f>BK89</f>
        <v>0</v>
      </c>
      <c r="K89" s="160"/>
      <c r="L89" s="165"/>
      <c r="M89" s="166"/>
      <c r="N89" s="167"/>
      <c r="O89" s="167"/>
      <c r="P89" s="168">
        <f>P90+P109+P215</f>
        <v>0</v>
      </c>
      <c r="Q89" s="167"/>
      <c r="R89" s="168">
        <f>R90+R109+R215</f>
        <v>0.026444999999999996</v>
      </c>
      <c r="S89" s="167"/>
      <c r="T89" s="169">
        <f>T90+T109+T215</f>
        <v>3392.548928</v>
      </c>
      <c r="AR89" s="170" t="s">
        <v>80</v>
      </c>
      <c r="AT89" s="171" t="s">
        <v>71</v>
      </c>
      <c r="AU89" s="171" t="s">
        <v>72</v>
      </c>
      <c r="AY89" s="170" t="s">
        <v>142</v>
      </c>
      <c r="BK89" s="172">
        <f>BK90+BK109+BK215</f>
        <v>0</v>
      </c>
    </row>
    <row r="90" spans="2:63" s="12" customFormat="1" ht="22.9" customHeight="1">
      <c r="B90" s="159"/>
      <c r="C90" s="160"/>
      <c r="D90" s="161" t="s">
        <v>71</v>
      </c>
      <c r="E90" s="173" t="s">
        <v>80</v>
      </c>
      <c r="F90" s="173" t="s">
        <v>143</v>
      </c>
      <c r="G90" s="160"/>
      <c r="H90" s="160"/>
      <c r="I90" s="163"/>
      <c r="J90" s="174">
        <f>BK90</f>
        <v>0</v>
      </c>
      <c r="K90" s="160"/>
      <c r="L90" s="165"/>
      <c r="M90" s="166"/>
      <c r="N90" s="167"/>
      <c r="O90" s="167"/>
      <c r="P90" s="168">
        <f>SUM(P91:P108)</f>
        <v>0</v>
      </c>
      <c r="Q90" s="167"/>
      <c r="R90" s="168">
        <f>SUM(R91:R108)</f>
        <v>0</v>
      </c>
      <c r="S90" s="167"/>
      <c r="T90" s="169">
        <f>SUM(T91:T108)</f>
        <v>0</v>
      </c>
      <c r="AR90" s="170" t="s">
        <v>80</v>
      </c>
      <c r="AT90" s="171" t="s">
        <v>71</v>
      </c>
      <c r="AU90" s="171" t="s">
        <v>80</v>
      </c>
      <c r="AY90" s="170" t="s">
        <v>142</v>
      </c>
      <c r="BK90" s="172">
        <f>SUM(BK91:BK108)</f>
        <v>0</v>
      </c>
    </row>
    <row r="91" spans="1:65" s="2" customFormat="1" ht="14.45" customHeight="1">
      <c r="A91" s="36"/>
      <c r="B91" s="37"/>
      <c r="C91" s="175" t="s">
        <v>80</v>
      </c>
      <c r="D91" s="175" t="s">
        <v>144</v>
      </c>
      <c r="E91" s="176" t="s">
        <v>171</v>
      </c>
      <c r="F91" s="177" t="s">
        <v>172</v>
      </c>
      <c r="G91" s="178" t="s">
        <v>147</v>
      </c>
      <c r="H91" s="179">
        <v>367.272</v>
      </c>
      <c r="I91" s="180"/>
      <c r="J91" s="181">
        <f>ROUND(I91*H91,2)</f>
        <v>0</v>
      </c>
      <c r="K91" s="177" t="s">
        <v>148</v>
      </c>
      <c r="L91" s="41"/>
      <c r="M91" s="182" t="s">
        <v>19</v>
      </c>
      <c r="N91" s="183" t="s">
        <v>43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149</v>
      </c>
      <c r="AT91" s="186" t="s">
        <v>144</v>
      </c>
      <c r="AU91" s="186" t="s">
        <v>82</v>
      </c>
      <c r="AY91" s="19" t="s">
        <v>142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80</v>
      </c>
      <c r="BK91" s="187">
        <f>ROUND(I91*H91,2)</f>
        <v>0</v>
      </c>
      <c r="BL91" s="19" t="s">
        <v>149</v>
      </c>
      <c r="BM91" s="186" t="s">
        <v>801</v>
      </c>
    </row>
    <row r="92" spans="1:47" s="2" customFormat="1" ht="19.5">
      <c r="A92" s="36"/>
      <c r="B92" s="37"/>
      <c r="C92" s="38"/>
      <c r="D92" s="188" t="s">
        <v>151</v>
      </c>
      <c r="E92" s="38"/>
      <c r="F92" s="189" t="s">
        <v>174</v>
      </c>
      <c r="G92" s="38"/>
      <c r="H92" s="38"/>
      <c r="I92" s="190"/>
      <c r="J92" s="38"/>
      <c r="K92" s="38"/>
      <c r="L92" s="41"/>
      <c r="M92" s="191"/>
      <c r="N92" s="19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151</v>
      </c>
      <c r="AU92" s="19" t="s">
        <v>82</v>
      </c>
    </row>
    <row r="93" spans="2:51" s="13" customFormat="1" ht="11.25">
      <c r="B93" s="193"/>
      <c r="C93" s="194"/>
      <c r="D93" s="188" t="s">
        <v>153</v>
      </c>
      <c r="E93" s="195" t="s">
        <v>19</v>
      </c>
      <c r="F93" s="196" t="s">
        <v>427</v>
      </c>
      <c r="G93" s="194"/>
      <c r="H93" s="195" t="s">
        <v>19</v>
      </c>
      <c r="I93" s="197"/>
      <c r="J93" s="194"/>
      <c r="K93" s="194"/>
      <c r="L93" s="198"/>
      <c r="M93" s="199"/>
      <c r="N93" s="200"/>
      <c r="O93" s="200"/>
      <c r="P93" s="200"/>
      <c r="Q93" s="200"/>
      <c r="R93" s="200"/>
      <c r="S93" s="200"/>
      <c r="T93" s="201"/>
      <c r="AT93" s="202" t="s">
        <v>153</v>
      </c>
      <c r="AU93" s="202" t="s">
        <v>82</v>
      </c>
      <c r="AV93" s="13" t="s">
        <v>80</v>
      </c>
      <c r="AW93" s="13" t="s">
        <v>33</v>
      </c>
      <c r="AX93" s="13" t="s">
        <v>72</v>
      </c>
      <c r="AY93" s="202" t="s">
        <v>142</v>
      </c>
    </row>
    <row r="94" spans="2:51" s="14" customFormat="1" ht="11.25">
      <c r="B94" s="203"/>
      <c r="C94" s="204"/>
      <c r="D94" s="188" t="s">
        <v>153</v>
      </c>
      <c r="E94" s="205" t="s">
        <v>19</v>
      </c>
      <c r="F94" s="206" t="s">
        <v>802</v>
      </c>
      <c r="G94" s="204"/>
      <c r="H94" s="207">
        <v>337.992</v>
      </c>
      <c r="I94" s="208"/>
      <c r="J94" s="204"/>
      <c r="K94" s="204"/>
      <c r="L94" s="209"/>
      <c r="M94" s="210"/>
      <c r="N94" s="211"/>
      <c r="O94" s="211"/>
      <c r="P94" s="211"/>
      <c r="Q94" s="211"/>
      <c r="R94" s="211"/>
      <c r="S94" s="211"/>
      <c r="T94" s="212"/>
      <c r="AT94" s="213" t="s">
        <v>153</v>
      </c>
      <c r="AU94" s="213" t="s">
        <v>82</v>
      </c>
      <c r="AV94" s="14" t="s">
        <v>82</v>
      </c>
      <c r="AW94" s="14" t="s">
        <v>33</v>
      </c>
      <c r="AX94" s="14" t="s">
        <v>72</v>
      </c>
      <c r="AY94" s="213" t="s">
        <v>142</v>
      </c>
    </row>
    <row r="95" spans="2:51" s="14" customFormat="1" ht="11.25">
      <c r="B95" s="203"/>
      <c r="C95" s="204"/>
      <c r="D95" s="188" t="s">
        <v>153</v>
      </c>
      <c r="E95" s="205" t="s">
        <v>19</v>
      </c>
      <c r="F95" s="206" t="s">
        <v>803</v>
      </c>
      <c r="G95" s="204"/>
      <c r="H95" s="207">
        <v>15.317</v>
      </c>
      <c r="I95" s="208"/>
      <c r="J95" s="204"/>
      <c r="K95" s="204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153</v>
      </c>
      <c r="AU95" s="213" t="s">
        <v>82</v>
      </c>
      <c r="AV95" s="14" t="s">
        <v>82</v>
      </c>
      <c r="AW95" s="14" t="s">
        <v>33</v>
      </c>
      <c r="AX95" s="14" t="s">
        <v>72</v>
      </c>
      <c r="AY95" s="213" t="s">
        <v>142</v>
      </c>
    </row>
    <row r="96" spans="2:51" s="14" customFormat="1" ht="11.25">
      <c r="B96" s="203"/>
      <c r="C96" s="204"/>
      <c r="D96" s="188" t="s">
        <v>153</v>
      </c>
      <c r="E96" s="205" t="s">
        <v>19</v>
      </c>
      <c r="F96" s="206" t="s">
        <v>804</v>
      </c>
      <c r="G96" s="204"/>
      <c r="H96" s="207">
        <v>1.872</v>
      </c>
      <c r="I96" s="208"/>
      <c r="J96" s="204"/>
      <c r="K96" s="204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153</v>
      </c>
      <c r="AU96" s="213" t="s">
        <v>82</v>
      </c>
      <c r="AV96" s="14" t="s">
        <v>82</v>
      </c>
      <c r="AW96" s="14" t="s">
        <v>33</v>
      </c>
      <c r="AX96" s="14" t="s">
        <v>72</v>
      </c>
      <c r="AY96" s="213" t="s">
        <v>142</v>
      </c>
    </row>
    <row r="97" spans="2:51" s="14" customFormat="1" ht="11.25">
      <c r="B97" s="203"/>
      <c r="C97" s="204"/>
      <c r="D97" s="188" t="s">
        <v>153</v>
      </c>
      <c r="E97" s="205" t="s">
        <v>19</v>
      </c>
      <c r="F97" s="206" t="s">
        <v>805</v>
      </c>
      <c r="G97" s="204"/>
      <c r="H97" s="207">
        <v>12.091</v>
      </c>
      <c r="I97" s="208"/>
      <c r="J97" s="204"/>
      <c r="K97" s="204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153</v>
      </c>
      <c r="AU97" s="213" t="s">
        <v>82</v>
      </c>
      <c r="AV97" s="14" t="s">
        <v>82</v>
      </c>
      <c r="AW97" s="14" t="s">
        <v>33</v>
      </c>
      <c r="AX97" s="14" t="s">
        <v>72</v>
      </c>
      <c r="AY97" s="213" t="s">
        <v>142</v>
      </c>
    </row>
    <row r="98" spans="2:51" s="15" customFormat="1" ht="11.25">
      <c r="B98" s="214"/>
      <c r="C98" s="215"/>
      <c r="D98" s="188" t="s">
        <v>153</v>
      </c>
      <c r="E98" s="216" t="s">
        <v>19</v>
      </c>
      <c r="F98" s="217" t="s">
        <v>161</v>
      </c>
      <c r="G98" s="215"/>
      <c r="H98" s="218">
        <v>367.27200000000005</v>
      </c>
      <c r="I98" s="219"/>
      <c r="J98" s="215"/>
      <c r="K98" s="215"/>
      <c r="L98" s="220"/>
      <c r="M98" s="221"/>
      <c r="N98" s="222"/>
      <c r="O98" s="222"/>
      <c r="P98" s="222"/>
      <c r="Q98" s="222"/>
      <c r="R98" s="222"/>
      <c r="S98" s="222"/>
      <c r="T98" s="223"/>
      <c r="AT98" s="224" t="s">
        <v>153</v>
      </c>
      <c r="AU98" s="224" t="s">
        <v>82</v>
      </c>
      <c r="AV98" s="15" t="s">
        <v>149</v>
      </c>
      <c r="AW98" s="15" t="s">
        <v>33</v>
      </c>
      <c r="AX98" s="15" t="s">
        <v>80</v>
      </c>
      <c r="AY98" s="224" t="s">
        <v>142</v>
      </c>
    </row>
    <row r="99" spans="1:65" s="2" customFormat="1" ht="14.45" customHeight="1">
      <c r="A99" s="36"/>
      <c r="B99" s="37"/>
      <c r="C99" s="175" t="s">
        <v>82</v>
      </c>
      <c r="D99" s="175" t="s">
        <v>144</v>
      </c>
      <c r="E99" s="176" t="s">
        <v>182</v>
      </c>
      <c r="F99" s="177" t="s">
        <v>183</v>
      </c>
      <c r="G99" s="178" t="s">
        <v>147</v>
      </c>
      <c r="H99" s="179">
        <v>319.766</v>
      </c>
      <c r="I99" s="180"/>
      <c r="J99" s="181">
        <f>ROUND(I99*H99,2)</f>
        <v>0</v>
      </c>
      <c r="K99" s="177" t="s">
        <v>148</v>
      </c>
      <c r="L99" s="41"/>
      <c r="M99" s="182" t="s">
        <v>19</v>
      </c>
      <c r="N99" s="183" t="s">
        <v>43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149</v>
      </c>
      <c r="AT99" s="186" t="s">
        <v>144</v>
      </c>
      <c r="AU99" s="186" t="s">
        <v>82</v>
      </c>
      <c r="AY99" s="19" t="s">
        <v>142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80</v>
      </c>
      <c r="BK99" s="187">
        <f>ROUND(I99*H99,2)</f>
        <v>0</v>
      </c>
      <c r="BL99" s="19" t="s">
        <v>149</v>
      </c>
      <c r="BM99" s="186" t="s">
        <v>184</v>
      </c>
    </row>
    <row r="100" spans="1:47" s="2" customFormat="1" ht="19.5">
      <c r="A100" s="36"/>
      <c r="B100" s="37"/>
      <c r="C100" s="38"/>
      <c r="D100" s="188" t="s">
        <v>151</v>
      </c>
      <c r="E100" s="38"/>
      <c r="F100" s="189" t="s">
        <v>185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151</v>
      </c>
      <c r="AU100" s="19" t="s">
        <v>82</v>
      </c>
    </row>
    <row r="101" spans="2:51" s="13" customFormat="1" ht="11.25">
      <c r="B101" s="193"/>
      <c r="C101" s="194"/>
      <c r="D101" s="188" t="s">
        <v>153</v>
      </c>
      <c r="E101" s="195" t="s">
        <v>19</v>
      </c>
      <c r="F101" s="196" t="s">
        <v>187</v>
      </c>
      <c r="G101" s="194"/>
      <c r="H101" s="195" t="s">
        <v>19</v>
      </c>
      <c r="I101" s="197"/>
      <c r="J101" s="194"/>
      <c r="K101" s="194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153</v>
      </c>
      <c r="AU101" s="202" t="s">
        <v>82</v>
      </c>
      <c r="AV101" s="13" t="s">
        <v>80</v>
      </c>
      <c r="AW101" s="13" t="s">
        <v>33</v>
      </c>
      <c r="AX101" s="13" t="s">
        <v>72</v>
      </c>
      <c r="AY101" s="202" t="s">
        <v>142</v>
      </c>
    </row>
    <row r="102" spans="2:51" s="13" customFormat="1" ht="11.25">
      <c r="B102" s="193"/>
      <c r="C102" s="194"/>
      <c r="D102" s="188" t="s">
        <v>153</v>
      </c>
      <c r="E102" s="195" t="s">
        <v>19</v>
      </c>
      <c r="F102" s="196" t="s">
        <v>806</v>
      </c>
      <c r="G102" s="194"/>
      <c r="H102" s="195" t="s">
        <v>19</v>
      </c>
      <c r="I102" s="197"/>
      <c r="J102" s="194"/>
      <c r="K102" s="194"/>
      <c r="L102" s="198"/>
      <c r="M102" s="199"/>
      <c r="N102" s="200"/>
      <c r="O102" s="200"/>
      <c r="P102" s="200"/>
      <c r="Q102" s="200"/>
      <c r="R102" s="200"/>
      <c r="S102" s="200"/>
      <c r="T102" s="201"/>
      <c r="AT102" s="202" t="s">
        <v>153</v>
      </c>
      <c r="AU102" s="202" t="s">
        <v>82</v>
      </c>
      <c r="AV102" s="13" t="s">
        <v>80</v>
      </c>
      <c r="AW102" s="13" t="s">
        <v>33</v>
      </c>
      <c r="AX102" s="13" t="s">
        <v>72</v>
      </c>
      <c r="AY102" s="202" t="s">
        <v>142</v>
      </c>
    </row>
    <row r="103" spans="2:51" s="14" customFormat="1" ht="11.25">
      <c r="B103" s="203"/>
      <c r="C103" s="204"/>
      <c r="D103" s="188" t="s">
        <v>153</v>
      </c>
      <c r="E103" s="205" t="s">
        <v>19</v>
      </c>
      <c r="F103" s="206" t="s">
        <v>807</v>
      </c>
      <c r="G103" s="204"/>
      <c r="H103" s="207">
        <v>81.225</v>
      </c>
      <c r="I103" s="208"/>
      <c r="J103" s="204"/>
      <c r="K103" s="204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153</v>
      </c>
      <c r="AU103" s="213" t="s">
        <v>82</v>
      </c>
      <c r="AV103" s="14" t="s">
        <v>82</v>
      </c>
      <c r="AW103" s="14" t="s">
        <v>33</v>
      </c>
      <c r="AX103" s="14" t="s">
        <v>72</v>
      </c>
      <c r="AY103" s="213" t="s">
        <v>142</v>
      </c>
    </row>
    <row r="104" spans="2:51" s="13" customFormat="1" ht="11.25">
      <c r="B104" s="193"/>
      <c r="C104" s="194"/>
      <c r="D104" s="188" t="s">
        <v>153</v>
      </c>
      <c r="E104" s="195" t="s">
        <v>19</v>
      </c>
      <c r="F104" s="196" t="s">
        <v>194</v>
      </c>
      <c r="G104" s="194"/>
      <c r="H104" s="195" t="s">
        <v>19</v>
      </c>
      <c r="I104" s="197"/>
      <c r="J104" s="194"/>
      <c r="K104" s="194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153</v>
      </c>
      <c r="AU104" s="202" t="s">
        <v>82</v>
      </c>
      <c r="AV104" s="13" t="s">
        <v>80</v>
      </c>
      <c r="AW104" s="13" t="s">
        <v>33</v>
      </c>
      <c r="AX104" s="13" t="s">
        <v>72</v>
      </c>
      <c r="AY104" s="202" t="s">
        <v>142</v>
      </c>
    </row>
    <row r="105" spans="2:51" s="14" customFormat="1" ht="11.25">
      <c r="B105" s="203"/>
      <c r="C105" s="204"/>
      <c r="D105" s="188" t="s">
        <v>153</v>
      </c>
      <c r="E105" s="205" t="s">
        <v>19</v>
      </c>
      <c r="F105" s="206" t="s">
        <v>808</v>
      </c>
      <c r="G105" s="204"/>
      <c r="H105" s="207">
        <v>161.66</v>
      </c>
      <c r="I105" s="208"/>
      <c r="J105" s="204"/>
      <c r="K105" s="204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153</v>
      </c>
      <c r="AU105" s="213" t="s">
        <v>82</v>
      </c>
      <c r="AV105" s="14" t="s">
        <v>82</v>
      </c>
      <c r="AW105" s="14" t="s">
        <v>33</v>
      </c>
      <c r="AX105" s="14" t="s">
        <v>72</v>
      </c>
      <c r="AY105" s="213" t="s">
        <v>142</v>
      </c>
    </row>
    <row r="106" spans="2:51" s="14" customFormat="1" ht="11.25">
      <c r="B106" s="203"/>
      <c r="C106" s="204"/>
      <c r="D106" s="188" t="s">
        <v>153</v>
      </c>
      <c r="E106" s="205" t="s">
        <v>19</v>
      </c>
      <c r="F106" s="206" t="s">
        <v>809</v>
      </c>
      <c r="G106" s="204"/>
      <c r="H106" s="207">
        <v>71.87</v>
      </c>
      <c r="I106" s="208"/>
      <c r="J106" s="204"/>
      <c r="K106" s="204"/>
      <c r="L106" s="209"/>
      <c r="M106" s="210"/>
      <c r="N106" s="211"/>
      <c r="O106" s="211"/>
      <c r="P106" s="211"/>
      <c r="Q106" s="211"/>
      <c r="R106" s="211"/>
      <c r="S106" s="211"/>
      <c r="T106" s="212"/>
      <c r="AT106" s="213" t="s">
        <v>153</v>
      </c>
      <c r="AU106" s="213" t="s">
        <v>82</v>
      </c>
      <c r="AV106" s="14" t="s">
        <v>82</v>
      </c>
      <c r="AW106" s="14" t="s">
        <v>33</v>
      </c>
      <c r="AX106" s="14" t="s">
        <v>72</v>
      </c>
      <c r="AY106" s="213" t="s">
        <v>142</v>
      </c>
    </row>
    <row r="107" spans="2:51" s="14" customFormat="1" ht="11.25">
      <c r="B107" s="203"/>
      <c r="C107" s="204"/>
      <c r="D107" s="188" t="s">
        <v>153</v>
      </c>
      <c r="E107" s="205" t="s">
        <v>19</v>
      </c>
      <c r="F107" s="206" t="s">
        <v>810</v>
      </c>
      <c r="G107" s="204"/>
      <c r="H107" s="207">
        <v>5.011</v>
      </c>
      <c r="I107" s="208"/>
      <c r="J107" s="204"/>
      <c r="K107" s="204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153</v>
      </c>
      <c r="AU107" s="213" t="s">
        <v>82</v>
      </c>
      <c r="AV107" s="14" t="s">
        <v>82</v>
      </c>
      <c r="AW107" s="14" t="s">
        <v>33</v>
      </c>
      <c r="AX107" s="14" t="s">
        <v>72</v>
      </c>
      <c r="AY107" s="213" t="s">
        <v>142</v>
      </c>
    </row>
    <row r="108" spans="2:51" s="15" customFormat="1" ht="11.25">
      <c r="B108" s="214"/>
      <c r="C108" s="215"/>
      <c r="D108" s="188" t="s">
        <v>153</v>
      </c>
      <c r="E108" s="216" t="s">
        <v>19</v>
      </c>
      <c r="F108" s="217" t="s">
        <v>161</v>
      </c>
      <c r="G108" s="215"/>
      <c r="H108" s="218">
        <v>319.766</v>
      </c>
      <c r="I108" s="219"/>
      <c r="J108" s="215"/>
      <c r="K108" s="215"/>
      <c r="L108" s="220"/>
      <c r="M108" s="221"/>
      <c r="N108" s="222"/>
      <c r="O108" s="222"/>
      <c r="P108" s="222"/>
      <c r="Q108" s="222"/>
      <c r="R108" s="222"/>
      <c r="S108" s="222"/>
      <c r="T108" s="223"/>
      <c r="AT108" s="224" t="s">
        <v>153</v>
      </c>
      <c r="AU108" s="224" t="s">
        <v>82</v>
      </c>
      <c r="AV108" s="15" t="s">
        <v>149</v>
      </c>
      <c r="AW108" s="15" t="s">
        <v>33</v>
      </c>
      <c r="AX108" s="15" t="s">
        <v>80</v>
      </c>
      <c r="AY108" s="224" t="s">
        <v>142</v>
      </c>
    </row>
    <row r="109" spans="2:63" s="12" customFormat="1" ht="22.9" customHeight="1">
      <c r="B109" s="159"/>
      <c r="C109" s="160"/>
      <c r="D109" s="161" t="s">
        <v>71</v>
      </c>
      <c r="E109" s="173" t="s">
        <v>199</v>
      </c>
      <c r="F109" s="173" t="s">
        <v>200</v>
      </c>
      <c r="G109" s="160"/>
      <c r="H109" s="160"/>
      <c r="I109" s="163"/>
      <c r="J109" s="174">
        <f>BK109</f>
        <v>0</v>
      </c>
      <c r="K109" s="160"/>
      <c r="L109" s="165"/>
      <c r="M109" s="166"/>
      <c r="N109" s="167"/>
      <c r="O109" s="167"/>
      <c r="P109" s="168">
        <f>SUM(P110:P214)</f>
        <v>0</v>
      </c>
      <c r="Q109" s="167"/>
      <c r="R109" s="168">
        <f>SUM(R110:R214)</f>
        <v>0</v>
      </c>
      <c r="S109" s="167"/>
      <c r="T109" s="169">
        <f>SUM(T110:T214)</f>
        <v>3392.548928</v>
      </c>
      <c r="AR109" s="170" t="s">
        <v>80</v>
      </c>
      <c r="AT109" s="171" t="s">
        <v>71</v>
      </c>
      <c r="AU109" s="171" t="s">
        <v>80</v>
      </c>
      <c r="AY109" s="170" t="s">
        <v>142</v>
      </c>
      <c r="BK109" s="172">
        <f>SUM(BK110:BK214)</f>
        <v>0</v>
      </c>
    </row>
    <row r="110" spans="1:65" s="2" customFormat="1" ht="14.45" customHeight="1">
      <c r="A110" s="36"/>
      <c r="B110" s="37"/>
      <c r="C110" s="175" t="s">
        <v>170</v>
      </c>
      <c r="D110" s="175" t="s">
        <v>144</v>
      </c>
      <c r="E110" s="176" t="s">
        <v>811</v>
      </c>
      <c r="F110" s="177" t="s">
        <v>812</v>
      </c>
      <c r="G110" s="178" t="s">
        <v>204</v>
      </c>
      <c r="H110" s="179">
        <v>4.205</v>
      </c>
      <c r="I110" s="180"/>
      <c r="J110" s="181">
        <f>ROUND(I110*H110,2)</f>
        <v>0</v>
      </c>
      <c r="K110" s="177" t="s">
        <v>148</v>
      </c>
      <c r="L110" s="41"/>
      <c r="M110" s="182" t="s">
        <v>19</v>
      </c>
      <c r="N110" s="183" t="s">
        <v>43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0.082</v>
      </c>
      <c r="T110" s="185">
        <f>S110*H110</f>
        <v>0.34481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149</v>
      </c>
      <c r="AT110" s="186" t="s">
        <v>144</v>
      </c>
      <c r="AU110" s="186" t="s">
        <v>82</v>
      </c>
      <c r="AY110" s="19" t="s">
        <v>142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80</v>
      </c>
      <c r="BK110" s="187">
        <f>ROUND(I110*H110,2)</f>
        <v>0</v>
      </c>
      <c r="BL110" s="19" t="s">
        <v>149</v>
      </c>
      <c r="BM110" s="186" t="s">
        <v>813</v>
      </c>
    </row>
    <row r="111" spans="1:47" s="2" customFormat="1" ht="11.25">
      <c r="A111" s="36"/>
      <c r="B111" s="37"/>
      <c r="C111" s="38"/>
      <c r="D111" s="188" t="s">
        <v>151</v>
      </c>
      <c r="E111" s="38"/>
      <c r="F111" s="189" t="s">
        <v>814</v>
      </c>
      <c r="G111" s="38"/>
      <c r="H111" s="38"/>
      <c r="I111" s="190"/>
      <c r="J111" s="38"/>
      <c r="K111" s="38"/>
      <c r="L111" s="41"/>
      <c r="M111" s="191"/>
      <c r="N111" s="19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151</v>
      </c>
      <c r="AU111" s="19" t="s">
        <v>82</v>
      </c>
    </row>
    <row r="112" spans="2:51" s="13" customFormat="1" ht="11.25">
      <c r="B112" s="193"/>
      <c r="C112" s="194"/>
      <c r="D112" s="188" t="s">
        <v>153</v>
      </c>
      <c r="E112" s="195" t="s">
        <v>19</v>
      </c>
      <c r="F112" s="196" t="s">
        <v>288</v>
      </c>
      <c r="G112" s="194"/>
      <c r="H112" s="195" t="s">
        <v>19</v>
      </c>
      <c r="I112" s="197"/>
      <c r="J112" s="194"/>
      <c r="K112" s="194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153</v>
      </c>
      <c r="AU112" s="202" t="s">
        <v>82</v>
      </c>
      <c r="AV112" s="13" t="s">
        <v>80</v>
      </c>
      <c r="AW112" s="13" t="s">
        <v>33</v>
      </c>
      <c r="AX112" s="13" t="s">
        <v>72</v>
      </c>
      <c r="AY112" s="202" t="s">
        <v>142</v>
      </c>
    </row>
    <row r="113" spans="2:51" s="14" customFormat="1" ht="11.25">
      <c r="B113" s="203"/>
      <c r="C113" s="204"/>
      <c r="D113" s="188" t="s">
        <v>153</v>
      </c>
      <c r="E113" s="205" t="s">
        <v>19</v>
      </c>
      <c r="F113" s="206" t="s">
        <v>815</v>
      </c>
      <c r="G113" s="204"/>
      <c r="H113" s="207">
        <v>4.205</v>
      </c>
      <c r="I113" s="208"/>
      <c r="J113" s="204"/>
      <c r="K113" s="204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153</v>
      </c>
      <c r="AU113" s="213" t="s">
        <v>82</v>
      </c>
      <c r="AV113" s="14" t="s">
        <v>82</v>
      </c>
      <c r="AW113" s="14" t="s">
        <v>33</v>
      </c>
      <c r="AX113" s="14" t="s">
        <v>80</v>
      </c>
      <c r="AY113" s="213" t="s">
        <v>142</v>
      </c>
    </row>
    <row r="114" spans="1:65" s="2" customFormat="1" ht="14.45" customHeight="1">
      <c r="A114" s="36"/>
      <c r="B114" s="37"/>
      <c r="C114" s="175" t="s">
        <v>149</v>
      </c>
      <c r="D114" s="175" t="s">
        <v>144</v>
      </c>
      <c r="E114" s="176" t="s">
        <v>816</v>
      </c>
      <c r="F114" s="177" t="s">
        <v>817</v>
      </c>
      <c r="G114" s="178" t="s">
        <v>204</v>
      </c>
      <c r="H114" s="179">
        <v>95.7</v>
      </c>
      <c r="I114" s="180"/>
      <c r="J114" s="181">
        <f>ROUND(I114*H114,2)</f>
        <v>0</v>
      </c>
      <c r="K114" s="177" t="s">
        <v>148</v>
      </c>
      <c r="L114" s="41"/>
      <c r="M114" s="182" t="s">
        <v>19</v>
      </c>
      <c r="N114" s="183" t="s">
        <v>43</v>
      </c>
      <c r="O114" s="66"/>
      <c r="P114" s="184">
        <f>O114*H114</f>
        <v>0</v>
      </c>
      <c r="Q114" s="184">
        <v>0</v>
      </c>
      <c r="R114" s="184">
        <f>Q114*H114</f>
        <v>0</v>
      </c>
      <c r="S114" s="184">
        <v>0.065</v>
      </c>
      <c r="T114" s="185">
        <f>S114*H114</f>
        <v>6.2205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149</v>
      </c>
      <c r="AT114" s="186" t="s">
        <v>144</v>
      </c>
      <c r="AU114" s="186" t="s">
        <v>82</v>
      </c>
      <c r="AY114" s="19" t="s">
        <v>142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80</v>
      </c>
      <c r="BK114" s="187">
        <f>ROUND(I114*H114,2)</f>
        <v>0</v>
      </c>
      <c r="BL114" s="19" t="s">
        <v>149</v>
      </c>
      <c r="BM114" s="186" t="s">
        <v>818</v>
      </c>
    </row>
    <row r="115" spans="1:47" s="2" customFormat="1" ht="19.5">
      <c r="A115" s="36"/>
      <c r="B115" s="37"/>
      <c r="C115" s="38"/>
      <c r="D115" s="188" t="s">
        <v>151</v>
      </c>
      <c r="E115" s="38"/>
      <c r="F115" s="189" t="s">
        <v>819</v>
      </c>
      <c r="G115" s="38"/>
      <c r="H115" s="38"/>
      <c r="I115" s="190"/>
      <c r="J115" s="38"/>
      <c r="K115" s="38"/>
      <c r="L115" s="41"/>
      <c r="M115" s="191"/>
      <c r="N115" s="192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151</v>
      </c>
      <c r="AU115" s="19" t="s">
        <v>82</v>
      </c>
    </row>
    <row r="116" spans="2:51" s="13" customFormat="1" ht="11.25">
      <c r="B116" s="193"/>
      <c r="C116" s="194"/>
      <c r="D116" s="188" t="s">
        <v>153</v>
      </c>
      <c r="E116" s="195" t="s">
        <v>19</v>
      </c>
      <c r="F116" s="196" t="s">
        <v>820</v>
      </c>
      <c r="G116" s="194"/>
      <c r="H116" s="195" t="s">
        <v>19</v>
      </c>
      <c r="I116" s="197"/>
      <c r="J116" s="194"/>
      <c r="K116" s="194"/>
      <c r="L116" s="198"/>
      <c r="M116" s="199"/>
      <c r="N116" s="200"/>
      <c r="O116" s="200"/>
      <c r="P116" s="200"/>
      <c r="Q116" s="200"/>
      <c r="R116" s="200"/>
      <c r="S116" s="200"/>
      <c r="T116" s="201"/>
      <c r="AT116" s="202" t="s">
        <v>153</v>
      </c>
      <c r="AU116" s="202" t="s">
        <v>82</v>
      </c>
      <c r="AV116" s="13" t="s">
        <v>80</v>
      </c>
      <c r="AW116" s="13" t="s">
        <v>33</v>
      </c>
      <c r="AX116" s="13" t="s">
        <v>72</v>
      </c>
      <c r="AY116" s="202" t="s">
        <v>142</v>
      </c>
    </row>
    <row r="117" spans="2:51" s="13" customFormat="1" ht="11.25">
      <c r="B117" s="193"/>
      <c r="C117" s="194"/>
      <c r="D117" s="188" t="s">
        <v>153</v>
      </c>
      <c r="E117" s="195" t="s">
        <v>19</v>
      </c>
      <c r="F117" s="196" t="s">
        <v>821</v>
      </c>
      <c r="G117" s="194"/>
      <c r="H117" s="195" t="s">
        <v>19</v>
      </c>
      <c r="I117" s="197"/>
      <c r="J117" s="194"/>
      <c r="K117" s="194"/>
      <c r="L117" s="198"/>
      <c r="M117" s="199"/>
      <c r="N117" s="200"/>
      <c r="O117" s="200"/>
      <c r="P117" s="200"/>
      <c r="Q117" s="200"/>
      <c r="R117" s="200"/>
      <c r="S117" s="200"/>
      <c r="T117" s="201"/>
      <c r="AT117" s="202" t="s">
        <v>153</v>
      </c>
      <c r="AU117" s="202" t="s">
        <v>82</v>
      </c>
      <c r="AV117" s="13" t="s">
        <v>80</v>
      </c>
      <c r="AW117" s="13" t="s">
        <v>33</v>
      </c>
      <c r="AX117" s="13" t="s">
        <v>72</v>
      </c>
      <c r="AY117" s="202" t="s">
        <v>142</v>
      </c>
    </row>
    <row r="118" spans="2:51" s="14" customFormat="1" ht="11.25">
      <c r="B118" s="203"/>
      <c r="C118" s="204"/>
      <c r="D118" s="188" t="s">
        <v>153</v>
      </c>
      <c r="E118" s="205" t="s">
        <v>19</v>
      </c>
      <c r="F118" s="206" t="s">
        <v>822</v>
      </c>
      <c r="G118" s="204"/>
      <c r="H118" s="207">
        <v>55.08</v>
      </c>
      <c r="I118" s="208"/>
      <c r="J118" s="204"/>
      <c r="K118" s="204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153</v>
      </c>
      <c r="AU118" s="213" t="s">
        <v>82</v>
      </c>
      <c r="AV118" s="14" t="s">
        <v>82</v>
      </c>
      <c r="AW118" s="14" t="s">
        <v>33</v>
      </c>
      <c r="AX118" s="14" t="s">
        <v>72</v>
      </c>
      <c r="AY118" s="213" t="s">
        <v>142</v>
      </c>
    </row>
    <row r="119" spans="2:51" s="14" customFormat="1" ht="11.25">
      <c r="B119" s="203"/>
      <c r="C119" s="204"/>
      <c r="D119" s="188" t="s">
        <v>153</v>
      </c>
      <c r="E119" s="205" t="s">
        <v>19</v>
      </c>
      <c r="F119" s="206" t="s">
        <v>823</v>
      </c>
      <c r="G119" s="204"/>
      <c r="H119" s="207">
        <v>1.74</v>
      </c>
      <c r="I119" s="208"/>
      <c r="J119" s="204"/>
      <c r="K119" s="204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153</v>
      </c>
      <c r="AU119" s="213" t="s">
        <v>82</v>
      </c>
      <c r="AV119" s="14" t="s">
        <v>82</v>
      </c>
      <c r="AW119" s="14" t="s">
        <v>33</v>
      </c>
      <c r="AX119" s="14" t="s">
        <v>72</v>
      </c>
      <c r="AY119" s="213" t="s">
        <v>142</v>
      </c>
    </row>
    <row r="120" spans="2:51" s="13" customFormat="1" ht="11.25">
      <c r="B120" s="193"/>
      <c r="C120" s="194"/>
      <c r="D120" s="188" t="s">
        <v>153</v>
      </c>
      <c r="E120" s="195" t="s">
        <v>19</v>
      </c>
      <c r="F120" s="196" t="s">
        <v>824</v>
      </c>
      <c r="G120" s="194"/>
      <c r="H120" s="195" t="s">
        <v>19</v>
      </c>
      <c r="I120" s="197"/>
      <c r="J120" s="194"/>
      <c r="K120" s="194"/>
      <c r="L120" s="198"/>
      <c r="M120" s="199"/>
      <c r="N120" s="200"/>
      <c r="O120" s="200"/>
      <c r="P120" s="200"/>
      <c r="Q120" s="200"/>
      <c r="R120" s="200"/>
      <c r="S120" s="200"/>
      <c r="T120" s="201"/>
      <c r="AT120" s="202" t="s">
        <v>153</v>
      </c>
      <c r="AU120" s="202" t="s">
        <v>82</v>
      </c>
      <c r="AV120" s="13" t="s">
        <v>80</v>
      </c>
      <c r="AW120" s="13" t="s">
        <v>33</v>
      </c>
      <c r="AX120" s="13" t="s">
        <v>72</v>
      </c>
      <c r="AY120" s="202" t="s">
        <v>142</v>
      </c>
    </row>
    <row r="121" spans="2:51" s="14" customFormat="1" ht="11.25">
      <c r="B121" s="203"/>
      <c r="C121" s="204"/>
      <c r="D121" s="188" t="s">
        <v>153</v>
      </c>
      <c r="E121" s="205" t="s">
        <v>19</v>
      </c>
      <c r="F121" s="206" t="s">
        <v>825</v>
      </c>
      <c r="G121" s="204"/>
      <c r="H121" s="207">
        <v>38.88</v>
      </c>
      <c r="I121" s="208"/>
      <c r="J121" s="204"/>
      <c r="K121" s="204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153</v>
      </c>
      <c r="AU121" s="213" t="s">
        <v>82</v>
      </c>
      <c r="AV121" s="14" t="s">
        <v>82</v>
      </c>
      <c r="AW121" s="14" t="s">
        <v>33</v>
      </c>
      <c r="AX121" s="14" t="s">
        <v>72</v>
      </c>
      <c r="AY121" s="213" t="s">
        <v>142</v>
      </c>
    </row>
    <row r="122" spans="2:51" s="15" customFormat="1" ht="11.25">
      <c r="B122" s="214"/>
      <c r="C122" s="215"/>
      <c r="D122" s="188" t="s">
        <v>153</v>
      </c>
      <c r="E122" s="216" t="s">
        <v>19</v>
      </c>
      <c r="F122" s="217" t="s">
        <v>161</v>
      </c>
      <c r="G122" s="215"/>
      <c r="H122" s="218">
        <v>95.7</v>
      </c>
      <c r="I122" s="219"/>
      <c r="J122" s="215"/>
      <c r="K122" s="215"/>
      <c r="L122" s="220"/>
      <c r="M122" s="221"/>
      <c r="N122" s="222"/>
      <c r="O122" s="222"/>
      <c r="P122" s="222"/>
      <c r="Q122" s="222"/>
      <c r="R122" s="222"/>
      <c r="S122" s="222"/>
      <c r="T122" s="223"/>
      <c r="AT122" s="224" t="s">
        <v>153</v>
      </c>
      <c r="AU122" s="224" t="s">
        <v>82</v>
      </c>
      <c r="AV122" s="15" t="s">
        <v>149</v>
      </c>
      <c r="AW122" s="15" t="s">
        <v>33</v>
      </c>
      <c r="AX122" s="15" t="s">
        <v>80</v>
      </c>
      <c r="AY122" s="224" t="s">
        <v>142</v>
      </c>
    </row>
    <row r="123" spans="1:65" s="2" customFormat="1" ht="14.45" customHeight="1">
      <c r="A123" s="36"/>
      <c r="B123" s="37"/>
      <c r="C123" s="175" t="s">
        <v>201</v>
      </c>
      <c r="D123" s="175" t="s">
        <v>144</v>
      </c>
      <c r="E123" s="176" t="s">
        <v>239</v>
      </c>
      <c r="F123" s="177" t="s">
        <v>240</v>
      </c>
      <c r="G123" s="178" t="s">
        <v>204</v>
      </c>
      <c r="H123" s="179">
        <v>13.8</v>
      </c>
      <c r="I123" s="180"/>
      <c r="J123" s="181">
        <f>ROUND(I123*H123,2)</f>
        <v>0</v>
      </c>
      <c r="K123" s="177" t="s">
        <v>148</v>
      </c>
      <c r="L123" s="41"/>
      <c r="M123" s="182" t="s">
        <v>19</v>
      </c>
      <c r="N123" s="183" t="s">
        <v>43</v>
      </c>
      <c r="O123" s="66"/>
      <c r="P123" s="184">
        <f>O123*H123</f>
        <v>0</v>
      </c>
      <c r="Q123" s="184">
        <v>0</v>
      </c>
      <c r="R123" s="184">
        <f>Q123*H123</f>
        <v>0</v>
      </c>
      <c r="S123" s="184">
        <v>0.076</v>
      </c>
      <c r="T123" s="185">
        <f>S123*H123</f>
        <v>1.0488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149</v>
      </c>
      <c r="AT123" s="186" t="s">
        <v>144</v>
      </c>
      <c r="AU123" s="186" t="s">
        <v>82</v>
      </c>
      <c r="AY123" s="19" t="s">
        <v>142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80</v>
      </c>
      <c r="BK123" s="187">
        <f>ROUND(I123*H123,2)</f>
        <v>0</v>
      </c>
      <c r="BL123" s="19" t="s">
        <v>149</v>
      </c>
      <c r="BM123" s="186" t="s">
        <v>826</v>
      </c>
    </row>
    <row r="124" spans="1:47" s="2" customFormat="1" ht="11.25">
      <c r="A124" s="36"/>
      <c r="B124" s="37"/>
      <c r="C124" s="38"/>
      <c r="D124" s="188" t="s">
        <v>151</v>
      </c>
      <c r="E124" s="38"/>
      <c r="F124" s="189" t="s">
        <v>242</v>
      </c>
      <c r="G124" s="38"/>
      <c r="H124" s="38"/>
      <c r="I124" s="190"/>
      <c r="J124" s="38"/>
      <c r="K124" s="38"/>
      <c r="L124" s="41"/>
      <c r="M124" s="191"/>
      <c r="N124" s="19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151</v>
      </c>
      <c r="AU124" s="19" t="s">
        <v>82</v>
      </c>
    </row>
    <row r="125" spans="2:51" s="14" customFormat="1" ht="11.25">
      <c r="B125" s="203"/>
      <c r="C125" s="204"/>
      <c r="D125" s="188" t="s">
        <v>153</v>
      </c>
      <c r="E125" s="205" t="s">
        <v>19</v>
      </c>
      <c r="F125" s="206" t="s">
        <v>576</v>
      </c>
      <c r="G125" s="204"/>
      <c r="H125" s="207">
        <v>9.6</v>
      </c>
      <c r="I125" s="208"/>
      <c r="J125" s="204"/>
      <c r="K125" s="204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153</v>
      </c>
      <c r="AU125" s="213" t="s">
        <v>82</v>
      </c>
      <c r="AV125" s="14" t="s">
        <v>82</v>
      </c>
      <c r="AW125" s="14" t="s">
        <v>33</v>
      </c>
      <c r="AX125" s="14" t="s">
        <v>72</v>
      </c>
      <c r="AY125" s="213" t="s">
        <v>142</v>
      </c>
    </row>
    <row r="126" spans="2:51" s="14" customFormat="1" ht="11.25">
      <c r="B126" s="203"/>
      <c r="C126" s="204"/>
      <c r="D126" s="188" t="s">
        <v>153</v>
      </c>
      <c r="E126" s="205" t="s">
        <v>19</v>
      </c>
      <c r="F126" s="206" t="s">
        <v>827</v>
      </c>
      <c r="G126" s="204"/>
      <c r="H126" s="207">
        <v>4.2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153</v>
      </c>
      <c r="AU126" s="213" t="s">
        <v>82</v>
      </c>
      <c r="AV126" s="14" t="s">
        <v>82</v>
      </c>
      <c r="AW126" s="14" t="s">
        <v>33</v>
      </c>
      <c r="AX126" s="14" t="s">
        <v>72</v>
      </c>
      <c r="AY126" s="213" t="s">
        <v>142</v>
      </c>
    </row>
    <row r="127" spans="2:51" s="15" customFormat="1" ht="11.25">
      <c r="B127" s="214"/>
      <c r="C127" s="215"/>
      <c r="D127" s="188" t="s">
        <v>153</v>
      </c>
      <c r="E127" s="216" t="s">
        <v>19</v>
      </c>
      <c r="F127" s="217" t="s">
        <v>161</v>
      </c>
      <c r="G127" s="215"/>
      <c r="H127" s="218">
        <v>13.8</v>
      </c>
      <c r="I127" s="219"/>
      <c r="J127" s="215"/>
      <c r="K127" s="215"/>
      <c r="L127" s="220"/>
      <c r="M127" s="221"/>
      <c r="N127" s="222"/>
      <c r="O127" s="222"/>
      <c r="P127" s="222"/>
      <c r="Q127" s="222"/>
      <c r="R127" s="222"/>
      <c r="S127" s="222"/>
      <c r="T127" s="223"/>
      <c r="AT127" s="224" t="s">
        <v>153</v>
      </c>
      <c r="AU127" s="224" t="s">
        <v>82</v>
      </c>
      <c r="AV127" s="15" t="s">
        <v>149</v>
      </c>
      <c r="AW127" s="15" t="s">
        <v>33</v>
      </c>
      <c r="AX127" s="15" t="s">
        <v>80</v>
      </c>
      <c r="AY127" s="224" t="s">
        <v>142</v>
      </c>
    </row>
    <row r="128" spans="1:65" s="2" customFormat="1" ht="14.45" customHeight="1">
      <c r="A128" s="36"/>
      <c r="B128" s="37"/>
      <c r="C128" s="175" t="s">
        <v>209</v>
      </c>
      <c r="D128" s="175" t="s">
        <v>144</v>
      </c>
      <c r="E128" s="176" t="s">
        <v>246</v>
      </c>
      <c r="F128" s="177" t="s">
        <v>247</v>
      </c>
      <c r="G128" s="178" t="s">
        <v>204</v>
      </c>
      <c r="H128" s="179">
        <v>38.813</v>
      </c>
      <c r="I128" s="180"/>
      <c r="J128" s="181">
        <f>ROUND(I128*H128,2)</f>
        <v>0</v>
      </c>
      <c r="K128" s="177" t="s">
        <v>148</v>
      </c>
      <c r="L128" s="41"/>
      <c r="M128" s="182" t="s">
        <v>19</v>
      </c>
      <c r="N128" s="183" t="s">
        <v>43</v>
      </c>
      <c r="O128" s="66"/>
      <c r="P128" s="184">
        <f>O128*H128</f>
        <v>0</v>
      </c>
      <c r="Q128" s="184">
        <v>0</v>
      </c>
      <c r="R128" s="184">
        <f>Q128*H128</f>
        <v>0</v>
      </c>
      <c r="S128" s="184">
        <v>0.066</v>
      </c>
      <c r="T128" s="185">
        <f>S128*H128</f>
        <v>2.5616580000000004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149</v>
      </c>
      <c r="AT128" s="186" t="s">
        <v>144</v>
      </c>
      <c r="AU128" s="186" t="s">
        <v>82</v>
      </c>
      <c r="AY128" s="19" t="s">
        <v>142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80</v>
      </c>
      <c r="BK128" s="187">
        <f>ROUND(I128*H128,2)</f>
        <v>0</v>
      </c>
      <c r="BL128" s="19" t="s">
        <v>149</v>
      </c>
      <c r="BM128" s="186" t="s">
        <v>248</v>
      </c>
    </row>
    <row r="129" spans="1:47" s="2" customFormat="1" ht="19.5">
      <c r="A129" s="36"/>
      <c r="B129" s="37"/>
      <c r="C129" s="38"/>
      <c r="D129" s="188" t="s">
        <v>151</v>
      </c>
      <c r="E129" s="38"/>
      <c r="F129" s="189" t="s">
        <v>249</v>
      </c>
      <c r="G129" s="38"/>
      <c r="H129" s="38"/>
      <c r="I129" s="190"/>
      <c r="J129" s="38"/>
      <c r="K129" s="38"/>
      <c r="L129" s="41"/>
      <c r="M129" s="191"/>
      <c r="N129" s="19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151</v>
      </c>
      <c r="AU129" s="19" t="s">
        <v>82</v>
      </c>
    </row>
    <row r="130" spans="2:51" s="14" customFormat="1" ht="11.25">
      <c r="B130" s="203"/>
      <c r="C130" s="204"/>
      <c r="D130" s="188" t="s">
        <v>153</v>
      </c>
      <c r="E130" s="205" t="s">
        <v>19</v>
      </c>
      <c r="F130" s="206" t="s">
        <v>828</v>
      </c>
      <c r="G130" s="204"/>
      <c r="H130" s="207">
        <v>15.6</v>
      </c>
      <c r="I130" s="208"/>
      <c r="J130" s="204"/>
      <c r="K130" s="204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153</v>
      </c>
      <c r="AU130" s="213" t="s">
        <v>82</v>
      </c>
      <c r="AV130" s="14" t="s">
        <v>82</v>
      </c>
      <c r="AW130" s="14" t="s">
        <v>33</v>
      </c>
      <c r="AX130" s="14" t="s">
        <v>72</v>
      </c>
      <c r="AY130" s="213" t="s">
        <v>142</v>
      </c>
    </row>
    <row r="131" spans="2:51" s="14" customFormat="1" ht="11.25">
      <c r="B131" s="203"/>
      <c r="C131" s="204"/>
      <c r="D131" s="188" t="s">
        <v>153</v>
      </c>
      <c r="E131" s="205" t="s">
        <v>19</v>
      </c>
      <c r="F131" s="206" t="s">
        <v>829</v>
      </c>
      <c r="G131" s="204"/>
      <c r="H131" s="207">
        <v>15</v>
      </c>
      <c r="I131" s="208"/>
      <c r="J131" s="204"/>
      <c r="K131" s="204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153</v>
      </c>
      <c r="AU131" s="213" t="s">
        <v>82</v>
      </c>
      <c r="AV131" s="14" t="s">
        <v>82</v>
      </c>
      <c r="AW131" s="14" t="s">
        <v>33</v>
      </c>
      <c r="AX131" s="14" t="s">
        <v>72</v>
      </c>
      <c r="AY131" s="213" t="s">
        <v>142</v>
      </c>
    </row>
    <row r="132" spans="2:51" s="14" customFormat="1" ht="11.25">
      <c r="B132" s="203"/>
      <c r="C132" s="204"/>
      <c r="D132" s="188" t="s">
        <v>153</v>
      </c>
      <c r="E132" s="205" t="s">
        <v>19</v>
      </c>
      <c r="F132" s="206" t="s">
        <v>830</v>
      </c>
      <c r="G132" s="204"/>
      <c r="H132" s="207">
        <v>8.213</v>
      </c>
      <c r="I132" s="208"/>
      <c r="J132" s="204"/>
      <c r="K132" s="204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153</v>
      </c>
      <c r="AU132" s="213" t="s">
        <v>82</v>
      </c>
      <c r="AV132" s="14" t="s">
        <v>82</v>
      </c>
      <c r="AW132" s="14" t="s">
        <v>33</v>
      </c>
      <c r="AX132" s="14" t="s">
        <v>72</v>
      </c>
      <c r="AY132" s="213" t="s">
        <v>142</v>
      </c>
    </row>
    <row r="133" spans="2:51" s="15" customFormat="1" ht="11.25">
      <c r="B133" s="214"/>
      <c r="C133" s="215"/>
      <c r="D133" s="188" t="s">
        <v>153</v>
      </c>
      <c r="E133" s="216" t="s">
        <v>19</v>
      </c>
      <c r="F133" s="217" t="s">
        <v>161</v>
      </c>
      <c r="G133" s="215"/>
      <c r="H133" s="218">
        <v>38.813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153</v>
      </c>
      <c r="AU133" s="224" t="s">
        <v>82</v>
      </c>
      <c r="AV133" s="15" t="s">
        <v>149</v>
      </c>
      <c r="AW133" s="15" t="s">
        <v>33</v>
      </c>
      <c r="AX133" s="15" t="s">
        <v>80</v>
      </c>
      <c r="AY133" s="224" t="s">
        <v>142</v>
      </c>
    </row>
    <row r="134" spans="1:65" s="2" customFormat="1" ht="14.45" customHeight="1">
      <c r="A134" s="36"/>
      <c r="B134" s="37"/>
      <c r="C134" s="175" t="s">
        <v>216</v>
      </c>
      <c r="D134" s="175" t="s">
        <v>144</v>
      </c>
      <c r="E134" s="176" t="s">
        <v>256</v>
      </c>
      <c r="F134" s="177" t="s">
        <v>257</v>
      </c>
      <c r="G134" s="178" t="s">
        <v>258</v>
      </c>
      <c r="H134" s="179">
        <v>8.66</v>
      </c>
      <c r="I134" s="180"/>
      <c r="J134" s="181">
        <f>ROUND(I134*H134,2)</f>
        <v>0</v>
      </c>
      <c r="K134" s="177" t="s">
        <v>148</v>
      </c>
      <c r="L134" s="41"/>
      <c r="M134" s="182" t="s">
        <v>19</v>
      </c>
      <c r="N134" s="183" t="s">
        <v>43</v>
      </c>
      <c r="O134" s="66"/>
      <c r="P134" s="184">
        <f>O134*H134</f>
        <v>0</v>
      </c>
      <c r="Q134" s="184">
        <v>0</v>
      </c>
      <c r="R134" s="184">
        <f>Q134*H134</f>
        <v>0</v>
      </c>
      <c r="S134" s="184">
        <v>1</v>
      </c>
      <c r="T134" s="185">
        <f>S134*H134</f>
        <v>8.66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149</v>
      </c>
      <c r="AT134" s="186" t="s">
        <v>144</v>
      </c>
      <c r="AU134" s="186" t="s">
        <v>82</v>
      </c>
      <c r="AY134" s="19" t="s">
        <v>142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80</v>
      </c>
      <c r="BK134" s="187">
        <f>ROUND(I134*H134,2)</f>
        <v>0</v>
      </c>
      <c r="BL134" s="19" t="s">
        <v>149</v>
      </c>
      <c r="BM134" s="186" t="s">
        <v>259</v>
      </c>
    </row>
    <row r="135" spans="1:47" s="2" customFormat="1" ht="11.25">
      <c r="A135" s="36"/>
      <c r="B135" s="37"/>
      <c r="C135" s="38"/>
      <c r="D135" s="188" t="s">
        <v>151</v>
      </c>
      <c r="E135" s="38"/>
      <c r="F135" s="189" t="s">
        <v>260</v>
      </c>
      <c r="G135" s="38"/>
      <c r="H135" s="38"/>
      <c r="I135" s="190"/>
      <c r="J135" s="38"/>
      <c r="K135" s="38"/>
      <c r="L135" s="41"/>
      <c r="M135" s="191"/>
      <c r="N135" s="19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151</v>
      </c>
      <c r="AU135" s="19" t="s">
        <v>82</v>
      </c>
    </row>
    <row r="136" spans="2:51" s="13" customFormat="1" ht="11.25">
      <c r="B136" s="193"/>
      <c r="C136" s="194"/>
      <c r="D136" s="188" t="s">
        <v>153</v>
      </c>
      <c r="E136" s="195" t="s">
        <v>19</v>
      </c>
      <c r="F136" s="196" t="s">
        <v>831</v>
      </c>
      <c r="G136" s="194"/>
      <c r="H136" s="195" t="s">
        <v>19</v>
      </c>
      <c r="I136" s="197"/>
      <c r="J136" s="194"/>
      <c r="K136" s="194"/>
      <c r="L136" s="198"/>
      <c r="M136" s="199"/>
      <c r="N136" s="200"/>
      <c r="O136" s="200"/>
      <c r="P136" s="200"/>
      <c r="Q136" s="200"/>
      <c r="R136" s="200"/>
      <c r="S136" s="200"/>
      <c r="T136" s="201"/>
      <c r="AT136" s="202" t="s">
        <v>153</v>
      </c>
      <c r="AU136" s="202" t="s">
        <v>82</v>
      </c>
      <c r="AV136" s="13" t="s">
        <v>80</v>
      </c>
      <c r="AW136" s="13" t="s">
        <v>33</v>
      </c>
      <c r="AX136" s="13" t="s">
        <v>72</v>
      </c>
      <c r="AY136" s="202" t="s">
        <v>142</v>
      </c>
    </row>
    <row r="137" spans="2:51" s="13" customFormat="1" ht="11.25">
      <c r="B137" s="193"/>
      <c r="C137" s="194"/>
      <c r="D137" s="188" t="s">
        <v>153</v>
      </c>
      <c r="E137" s="195" t="s">
        <v>19</v>
      </c>
      <c r="F137" s="196" t="s">
        <v>832</v>
      </c>
      <c r="G137" s="194"/>
      <c r="H137" s="195" t="s">
        <v>19</v>
      </c>
      <c r="I137" s="197"/>
      <c r="J137" s="194"/>
      <c r="K137" s="194"/>
      <c r="L137" s="198"/>
      <c r="M137" s="199"/>
      <c r="N137" s="200"/>
      <c r="O137" s="200"/>
      <c r="P137" s="200"/>
      <c r="Q137" s="200"/>
      <c r="R137" s="200"/>
      <c r="S137" s="200"/>
      <c r="T137" s="201"/>
      <c r="AT137" s="202" t="s">
        <v>153</v>
      </c>
      <c r="AU137" s="202" t="s">
        <v>82</v>
      </c>
      <c r="AV137" s="13" t="s">
        <v>80</v>
      </c>
      <c r="AW137" s="13" t="s">
        <v>33</v>
      </c>
      <c r="AX137" s="13" t="s">
        <v>72</v>
      </c>
      <c r="AY137" s="202" t="s">
        <v>142</v>
      </c>
    </row>
    <row r="138" spans="2:51" s="13" customFormat="1" ht="11.25">
      <c r="B138" s="193"/>
      <c r="C138" s="194"/>
      <c r="D138" s="188" t="s">
        <v>153</v>
      </c>
      <c r="E138" s="195" t="s">
        <v>19</v>
      </c>
      <c r="F138" s="196" t="s">
        <v>833</v>
      </c>
      <c r="G138" s="194"/>
      <c r="H138" s="195" t="s">
        <v>19</v>
      </c>
      <c r="I138" s="197"/>
      <c r="J138" s="194"/>
      <c r="K138" s="194"/>
      <c r="L138" s="198"/>
      <c r="M138" s="199"/>
      <c r="N138" s="200"/>
      <c r="O138" s="200"/>
      <c r="P138" s="200"/>
      <c r="Q138" s="200"/>
      <c r="R138" s="200"/>
      <c r="S138" s="200"/>
      <c r="T138" s="201"/>
      <c r="AT138" s="202" t="s">
        <v>153</v>
      </c>
      <c r="AU138" s="202" t="s">
        <v>82</v>
      </c>
      <c r="AV138" s="13" t="s">
        <v>80</v>
      </c>
      <c r="AW138" s="13" t="s">
        <v>33</v>
      </c>
      <c r="AX138" s="13" t="s">
        <v>72</v>
      </c>
      <c r="AY138" s="202" t="s">
        <v>142</v>
      </c>
    </row>
    <row r="139" spans="2:51" s="14" customFormat="1" ht="11.25">
      <c r="B139" s="203"/>
      <c r="C139" s="204"/>
      <c r="D139" s="188" t="s">
        <v>153</v>
      </c>
      <c r="E139" s="205" t="s">
        <v>19</v>
      </c>
      <c r="F139" s="206" t="s">
        <v>834</v>
      </c>
      <c r="G139" s="204"/>
      <c r="H139" s="207">
        <v>6.9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153</v>
      </c>
      <c r="AU139" s="213" t="s">
        <v>82</v>
      </c>
      <c r="AV139" s="14" t="s">
        <v>82</v>
      </c>
      <c r="AW139" s="14" t="s">
        <v>33</v>
      </c>
      <c r="AX139" s="14" t="s">
        <v>72</v>
      </c>
      <c r="AY139" s="213" t="s">
        <v>142</v>
      </c>
    </row>
    <row r="140" spans="2:51" s="13" customFormat="1" ht="11.25">
      <c r="B140" s="193"/>
      <c r="C140" s="194"/>
      <c r="D140" s="188" t="s">
        <v>153</v>
      </c>
      <c r="E140" s="195" t="s">
        <v>19</v>
      </c>
      <c r="F140" s="196" t="s">
        <v>835</v>
      </c>
      <c r="G140" s="194"/>
      <c r="H140" s="195" t="s">
        <v>19</v>
      </c>
      <c r="I140" s="197"/>
      <c r="J140" s="194"/>
      <c r="K140" s="194"/>
      <c r="L140" s="198"/>
      <c r="M140" s="199"/>
      <c r="N140" s="200"/>
      <c r="O140" s="200"/>
      <c r="P140" s="200"/>
      <c r="Q140" s="200"/>
      <c r="R140" s="200"/>
      <c r="S140" s="200"/>
      <c r="T140" s="201"/>
      <c r="AT140" s="202" t="s">
        <v>153</v>
      </c>
      <c r="AU140" s="202" t="s">
        <v>82</v>
      </c>
      <c r="AV140" s="13" t="s">
        <v>80</v>
      </c>
      <c r="AW140" s="13" t="s">
        <v>33</v>
      </c>
      <c r="AX140" s="13" t="s">
        <v>72</v>
      </c>
      <c r="AY140" s="202" t="s">
        <v>142</v>
      </c>
    </row>
    <row r="141" spans="2:51" s="14" customFormat="1" ht="11.25">
      <c r="B141" s="203"/>
      <c r="C141" s="204"/>
      <c r="D141" s="188" t="s">
        <v>153</v>
      </c>
      <c r="E141" s="205" t="s">
        <v>19</v>
      </c>
      <c r="F141" s="206" t="s">
        <v>836</v>
      </c>
      <c r="G141" s="204"/>
      <c r="H141" s="207">
        <v>1.4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153</v>
      </c>
      <c r="AU141" s="213" t="s">
        <v>82</v>
      </c>
      <c r="AV141" s="14" t="s">
        <v>82</v>
      </c>
      <c r="AW141" s="14" t="s">
        <v>33</v>
      </c>
      <c r="AX141" s="14" t="s">
        <v>72</v>
      </c>
      <c r="AY141" s="213" t="s">
        <v>142</v>
      </c>
    </row>
    <row r="142" spans="2:51" s="13" customFormat="1" ht="11.25">
      <c r="B142" s="193"/>
      <c r="C142" s="194"/>
      <c r="D142" s="188" t="s">
        <v>153</v>
      </c>
      <c r="E142" s="195" t="s">
        <v>19</v>
      </c>
      <c r="F142" s="196" t="s">
        <v>837</v>
      </c>
      <c r="G142" s="194"/>
      <c r="H142" s="195" t="s">
        <v>19</v>
      </c>
      <c r="I142" s="197"/>
      <c r="J142" s="194"/>
      <c r="K142" s="194"/>
      <c r="L142" s="198"/>
      <c r="M142" s="199"/>
      <c r="N142" s="200"/>
      <c r="O142" s="200"/>
      <c r="P142" s="200"/>
      <c r="Q142" s="200"/>
      <c r="R142" s="200"/>
      <c r="S142" s="200"/>
      <c r="T142" s="201"/>
      <c r="AT142" s="202" t="s">
        <v>153</v>
      </c>
      <c r="AU142" s="202" t="s">
        <v>82</v>
      </c>
      <c r="AV142" s="13" t="s">
        <v>80</v>
      </c>
      <c r="AW142" s="13" t="s">
        <v>33</v>
      </c>
      <c r="AX142" s="13" t="s">
        <v>72</v>
      </c>
      <c r="AY142" s="202" t="s">
        <v>142</v>
      </c>
    </row>
    <row r="143" spans="2:51" s="14" customFormat="1" ht="11.25">
      <c r="B143" s="203"/>
      <c r="C143" s="204"/>
      <c r="D143" s="188" t="s">
        <v>153</v>
      </c>
      <c r="E143" s="205" t="s">
        <v>19</v>
      </c>
      <c r="F143" s="206" t="s">
        <v>838</v>
      </c>
      <c r="G143" s="204"/>
      <c r="H143" s="207">
        <v>0.36</v>
      </c>
      <c r="I143" s="208"/>
      <c r="J143" s="204"/>
      <c r="K143" s="204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153</v>
      </c>
      <c r="AU143" s="213" t="s">
        <v>82</v>
      </c>
      <c r="AV143" s="14" t="s">
        <v>82</v>
      </c>
      <c r="AW143" s="14" t="s">
        <v>33</v>
      </c>
      <c r="AX143" s="14" t="s">
        <v>72</v>
      </c>
      <c r="AY143" s="213" t="s">
        <v>142</v>
      </c>
    </row>
    <row r="144" spans="2:51" s="15" customFormat="1" ht="11.25">
      <c r="B144" s="214"/>
      <c r="C144" s="215"/>
      <c r="D144" s="188" t="s">
        <v>153</v>
      </c>
      <c r="E144" s="216" t="s">
        <v>19</v>
      </c>
      <c r="F144" s="217" t="s">
        <v>161</v>
      </c>
      <c r="G144" s="215"/>
      <c r="H144" s="218">
        <v>8.66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153</v>
      </c>
      <c r="AU144" s="224" t="s">
        <v>82</v>
      </c>
      <c r="AV144" s="15" t="s">
        <v>149</v>
      </c>
      <c r="AW144" s="15" t="s">
        <v>33</v>
      </c>
      <c r="AX144" s="15" t="s">
        <v>80</v>
      </c>
      <c r="AY144" s="224" t="s">
        <v>142</v>
      </c>
    </row>
    <row r="145" spans="1:65" s="2" customFormat="1" ht="14.45" customHeight="1">
      <c r="A145" s="36"/>
      <c r="B145" s="37"/>
      <c r="C145" s="175" t="s">
        <v>225</v>
      </c>
      <c r="D145" s="175" t="s">
        <v>144</v>
      </c>
      <c r="E145" s="176" t="s">
        <v>276</v>
      </c>
      <c r="F145" s="177" t="s">
        <v>277</v>
      </c>
      <c r="G145" s="178" t="s">
        <v>147</v>
      </c>
      <c r="H145" s="179">
        <v>304.666</v>
      </c>
      <c r="I145" s="180"/>
      <c r="J145" s="181">
        <f>ROUND(I145*H145,2)</f>
        <v>0</v>
      </c>
      <c r="K145" s="177" t="s">
        <v>148</v>
      </c>
      <c r="L145" s="41"/>
      <c r="M145" s="182" t="s">
        <v>19</v>
      </c>
      <c r="N145" s="183" t="s">
        <v>43</v>
      </c>
      <c r="O145" s="66"/>
      <c r="P145" s="184">
        <f>O145*H145</f>
        <v>0</v>
      </c>
      <c r="Q145" s="184">
        <v>0</v>
      </c>
      <c r="R145" s="184">
        <f>Q145*H145</f>
        <v>0</v>
      </c>
      <c r="S145" s="184">
        <v>1.805</v>
      </c>
      <c r="T145" s="185">
        <f>S145*H145</f>
        <v>549.9221299999999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149</v>
      </c>
      <c r="AT145" s="186" t="s">
        <v>144</v>
      </c>
      <c r="AU145" s="186" t="s">
        <v>82</v>
      </c>
      <c r="AY145" s="19" t="s">
        <v>142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9" t="s">
        <v>80</v>
      </c>
      <c r="BK145" s="187">
        <f>ROUND(I145*H145,2)</f>
        <v>0</v>
      </c>
      <c r="BL145" s="19" t="s">
        <v>149</v>
      </c>
      <c r="BM145" s="186" t="s">
        <v>278</v>
      </c>
    </row>
    <row r="146" spans="1:47" s="2" customFormat="1" ht="19.5">
      <c r="A146" s="36"/>
      <c r="B146" s="37"/>
      <c r="C146" s="38"/>
      <c r="D146" s="188" t="s">
        <v>151</v>
      </c>
      <c r="E146" s="38"/>
      <c r="F146" s="189" t="s">
        <v>279</v>
      </c>
      <c r="G146" s="38"/>
      <c r="H146" s="38"/>
      <c r="I146" s="190"/>
      <c r="J146" s="38"/>
      <c r="K146" s="38"/>
      <c r="L146" s="41"/>
      <c r="M146" s="191"/>
      <c r="N146" s="192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151</v>
      </c>
      <c r="AU146" s="19" t="s">
        <v>82</v>
      </c>
    </row>
    <row r="147" spans="2:51" s="13" customFormat="1" ht="11.25">
      <c r="B147" s="193"/>
      <c r="C147" s="194"/>
      <c r="D147" s="188" t="s">
        <v>153</v>
      </c>
      <c r="E147" s="195" t="s">
        <v>19</v>
      </c>
      <c r="F147" s="196" t="s">
        <v>831</v>
      </c>
      <c r="G147" s="194"/>
      <c r="H147" s="195" t="s">
        <v>19</v>
      </c>
      <c r="I147" s="197"/>
      <c r="J147" s="194"/>
      <c r="K147" s="194"/>
      <c r="L147" s="198"/>
      <c r="M147" s="199"/>
      <c r="N147" s="200"/>
      <c r="O147" s="200"/>
      <c r="P147" s="200"/>
      <c r="Q147" s="200"/>
      <c r="R147" s="200"/>
      <c r="S147" s="200"/>
      <c r="T147" s="201"/>
      <c r="AT147" s="202" t="s">
        <v>153</v>
      </c>
      <c r="AU147" s="202" t="s">
        <v>82</v>
      </c>
      <c r="AV147" s="13" t="s">
        <v>80</v>
      </c>
      <c r="AW147" s="13" t="s">
        <v>33</v>
      </c>
      <c r="AX147" s="13" t="s">
        <v>72</v>
      </c>
      <c r="AY147" s="202" t="s">
        <v>142</v>
      </c>
    </row>
    <row r="148" spans="2:51" s="14" customFormat="1" ht="11.25">
      <c r="B148" s="203"/>
      <c r="C148" s="204"/>
      <c r="D148" s="188" t="s">
        <v>153</v>
      </c>
      <c r="E148" s="205" t="s">
        <v>19</v>
      </c>
      <c r="F148" s="206" t="s">
        <v>839</v>
      </c>
      <c r="G148" s="204"/>
      <c r="H148" s="207">
        <v>40.212</v>
      </c>
      <c r="I148" s="208"/>
      <c r="J148" s="204"/>
      <c r="K148" s="204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153</v>
      </c>
      <c r="AU148" s="213" t="s">
        <v>82</v>
      </c>
      <c r="AV148" s="14" t="s">
        <v>82</v>
      </c>
      <c r="AW148" s="14" t="s">
        <v>33</v>
      </c>
      <c r="AX148" s="14" t="s">
        <v>72</v>
      </c>
      <c r="AY148" s="213" t="s">
        <v>142</v>
      </c>
    </row>
    <row r="149" spans="2:51" s="14" customFormat="1" ht="11.25">
      <c r="B149" s="203"/>
      <c r="C149" s="204"/>
      <c r="D149" s="188" t="s">
        <v>153</v>
      </c>
      <c r="E149" s="205" t="s">
        <v>19</v>
      </c>
      <c r="F149" s="206" t="s">
        <v>840</v>
      </c>
      <c r="G149" s="204"/>
      <c r="H149" s="207">
        <v>6.172</v>
      </c>
      <c r="I149" s="208"/>
      <c r="J149" s="204"/>
      <c r="K149" s="204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153</v>
      </c>
      <c r="AU149" s="213" t="s">
        <v>82</v>
      </c>
      <c r="AV149" s="14" t="s">
        <v>82</v>
      </c>
      <c r="AW149" s="14" t="s">
        <v>33</v>
      </c>
      <c r="AX149" s="14" t="s">
        <v>72</v>
      </c>
      <c r="AY149" s="213" t="s">
        <v>142</v>
      </c>
    </row>
    <row r="150" spans="2:51" s="14" customFormat="1" ht="11.25">
      <c r="B150" s="203"/>
      <c r="C150" s="204"/>
      <c r="D150" s="188" t="s">
        <v>153</v>
      </c>
      <c r="E150" s="205" t="s">
        <v>19</v>
      </c>
      <c r="F150" s="206" t="s">
        <v>841</v>
      </c>
      <c r="G150" s="204"/>
      <c r="H150" s="207">
        <v>-16.256</v>
      </c>
      <c r="I150" s="208"/>
      <c r="J150" s="204"/>
      <c r="K150" s="204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153</v>
      </c>
      <c r="AU150" s="213" t="s">
        <v>82</v>
      </c>
      <c r="AV150" s="14" t="s">
        <v>82</v>
      </c>
      <c r="AW150" s="14" t="s">
        <v>33</v>
      </c>
      <c r="AX150" s="14" t="s">
        <v>72</v>
      </c>
      <c r="AY150" s="213" t="s">
        <v>142</v>
      </c>
    </row>
    <row r="151" spans="2:51" s="13" customFormat="1" ht="11.25">
      <c r="B151" s="193"/>
      <c r="C151" s="194"/>
      <c r="D151" s="188" t="s">
        <v>153</v>
      </c>
      <c r="E151" s="195" t="s">
        <v>19</v>
      </c>
      <c r="F151" s="196" t="s">
        <v>842</v>
      </c>
      <c r="G151" s="194"/>
      <c r="H151" s="195" t="s">
        <v>19</v>
      </c>
      <c r="I151" s="197"/>
      <c r="J151" s="194"/>
      <c r="K151" s="194"/>
      <c r="L151" s="198"/>
      <c r="M151" s="199"/>
      <c r="N151" s="200"/>
      <c r="O151" s="200"/>
      <c r="P151" s="200"/>
      <c r="Q151" s="200"/>
      <c r="R151" s="200"/>
      <c r="S151" s="200"/>
      <c r="T151" s="201"/>
      <c r="AT151" s="202" t="s">
        <v>153</v>
      </c>
      <c r="AU151" s="202" t="s">
        <v>82</v>
      </c>
      <c r="AV151" s="13" t="s">
        <v>80</v>
      </c>
      <c r="AW151" s="13" t="s">
        <v>33</v>
      </c>
      <c r="AX151" s="13" t="s">
        <v>72</v>
      </c>
      <c r="AY151" s="202" t="s">
        <v>142</v>
      </c>
    </row>
    <row r="152" spans="2:51" s="14" customFormat="1" ht="11.25">
      <c r="B152" s="203"/>
      <c r="C152" s="204"/>
      <c r="D152" s="188" t="s">
        <v>153</v>
      </c>
      <c r="E152" s="205" t="s">
        <v>19</v>
      </c>
      <c r="F152" s="206" t="s">
        <v>843</v>
      </c>
      <c r="G152" s="204"/>
      <c r="H152" s="207">
        <v>54.845</v>
      </c>
      <c r="I152" s="208"/>
      <c r="J152" s="204"/>
      <c r="K152" s="204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153</v>
      </c>
      <c r="AU152" s="213" t="s">
        <v>82</v>
      </c>
      <c r="AV152" s="14" t="s">
        <v>82</v>
      </c>
      <c r="AW152" s="14" t="s">
        <v>33</v>
      </c>
      <c r="AX152" s="14" t="s">
        <v>72</v>
      </c>
      <c r="AY152" s="213" t="s">
        <v>142</v>
      </c>
    </row>
    <row r="153" spans="2:51" s="14" customFormat="1" ht="11.25">
      <c r="B153" s="203"/>
      <c r="C153" s="204"/>
      <c r="D153" s="188" t="s">
        <v>153</v>
      </c>
      <c r="E153" s="205" t="s">
        <v>19</v>
      </c>
      <c r="F153" s="206" t="s">
        <v>844</v>
      </c>
      <c r="G153" s="204"/>
      <c r="H153" s="207">
        <v>4.082</v>
      </c>
      <c r="I153" s="208"/>
      <c r="J153" s="204"/>
      <c r="K153" s="204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153</v>
      </c>
      <c r="AU153" s="213" t="s">
        <v>82</v>
      </c>
      <c r="AV153" s="14" t="s">
        <v>82</v>
      </c>
      <c r="AW153" s="14" t="s">
        <v>33</v>
      </c>
      <c r="AX153" s="14" t="s">
        <v>72</v>
      </c>
      <c r="AY153" s="213" t="s">
        <v>142</v>
      </c>
    </row>
    <row r="154" spans="2:51" s="14" customFormat="1" ht="11.25">
      <c r="B154" s="203"/>
      <c r="C154" s="204"/>
      <c r="D154" s="188" t="s">
        <v>153</v>
      </c>
      <c r="E154" s="205" t="s">
        <v>19</v>
      </c>
      <c r="F154" s="206" t="s">
        <v>845</v>
      </c>
      <c r="G154" s="204"/>
      <c r="H154" s="207">
        <v>-21.618</v>
      </c>
      <c r="I154" s="208"/>
      <c r="J154" s="204"/>
      <c r="K154" s="204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153</v>
      </c>
      <c r="AU154" s="213" t="s">
        <v>82</v>
      </c>
      <c r="AV154" s="14" t="s">
        <v>82</v>
      </c>
      <c r="AW154" s="14" t="s">
        <v>33</v>
      </c>
      <c r="AX154" s="14" t="s">
        <v>72</v>
      </c>
      <c r="AY154" s="213" t="s">
        <v>142</v>
      </c>
    </row>
    <row r="155" spans="2:51" s="13" customFormat="1" ht="11.25">
      <c r="B155" s="193"/>
      <c r="C155" s="194"/>
      <c r="D155" s="188" t="s">
        <v>153</v>
      </c>
      <c r="E155" s="195" t="s">
        <v>19</v>
      </c>
      <c r="F155" s="196" t="s">
        <v>176</v>
      </c>
      <c r="G155" s="194"/>
      <c r="H155" s="195" t="s">
        <v>19</v>
      </c>
      <c r="I155" s="197"/>
      <c r="J155" s="194"/>
      <c r="K155" s="194"/>
      <c r="L155" s="198"/>
      <c r="M155" s="199"/>
      <c r="N155" s="200"/>
      <c r="O155" s="200"/>
      <c r="P155" s="200"/>
      <c r="Q155" s="200"/>
      <c r="R155" s="200"/>
      <c r="S155" s="200"/>
      <c r="T155" s="201"/>
      <c r="AT155" s="202" t="s">
        <v>153</v>
      </c>
      <c r="AU155" s="202" t="s">
        <v>82</v>
      </c>
      <c r="AV155" s="13" t="s">
        <v>80</v>
      </c>
      <c r="AW155" s="13" t="s">
        <v>33</v>
      </c>
      <c r="AX155" s="13" t="s">
        <v>72</v>
      </c>
      <c r="AY155" s="202" t="s">
        <v>142</v>
      </c>
    </row>
    <row r="156" spans="2:51" s="13" customFormat="1" ht="11.25">
      <c r="B156" s="193"/>
      <c r="C156" s="194"/>
      <c r="D156" s="188" t="s">
        <v>153</v>
      </c>
      <c r="E156" s="195" t="s">
        <v>19</v>
      </c>
      <c r="F156" s="196" t="s">
        <v>846</v>
      </c>
      <c r="G156" s="194"/>
      <c r="H156" s="195" t="s">
        <v>19</v>
      </c>
      <c r="I156" s="197"/>
      <c r="J156" s="194"/>
      <c r="K156" s="194"/>
      <c r="L156" s="198"/>
      <c r="M156" s="199"/>
      <c r="N156" s="200"/>
      <c r="O156" s="200"/>
      <c r="P156" s="200"/>
      <c r="Q156" s="200"/>
      <c r="R156" s="200"/>
      <c r="S156" s="200"/>
      <c r="T156" s="201"/>
      <c r="AT156" s="202" t="s">
        <v>153</v>
      </c>
      <c r="AU156" s="202" t="s">
        <v>82</v>
      </c>
      <c r="AV156" s="13" t="s">
        <v>80</v>
      </c>
      <c r="AW156" s="13" t="s">
        <v>33</v>
      </c>
      <c r="AX156" s="13" t="s">
        <v>72</v>
      </c>
      <c r="AY156" s="202" t="s">
        <v>142</v>
      </c>
    </row>
    <row r="157" spans="2:51" s="14" customFormat="1" ht="11.25">
      <c r="B157" s="203"/>
      <c r="C157" s="204"/>
      <c r="D157" s="188" t="s">
        <v>153</v>
      </c>
      <c r="E157" s="205" t="s">
        <v>19</v>
      </c>
      <c r="F157" s="206" t="s">
        <v>847</v>
      </c>
      <c r="G157" s="204"/>
      <c r="H157" s="207">
        <v>8.369</v>
      </c>
      <c r="I157" s="208"/>
      <c r="J157" s="204"/>
      <c r="K157" s="204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153</v>
      </c>
      <c r="AU157" s="213" t="s">
        <v>82</v>
      </c>
      <c r="AV157" s="14" t="s">
        <v>82</v>
      </c>
      <c r="AW157" s="14" t="s">
        <v>33</v>
      </c>
      <c r="AX157" s="14" t="s">
        <v>72</v>
      </c>
      <c r="AY157" s="213" t="s">
        <v>142</v>
      </c>
    </row>
    <row r="158" spans="2:51" s="14" customFormat="1" ht="11.25">
      <c r="B158" s="203"/>
      <c r="C158" s="204"/>
      <c r="D158" s="188" t="s">
        <v>153</v>
      </c>
      <c r="E158" s="205" t="s">
        <v>19</v>
      </c>
      <c r="F158" s="206" t="s">
        <v>848</v>
      </c>
      <c r="G158" s="204"/>
      <c r="H158" s="207">
        <v>20.583</v>
      </c>
      <c r="I158" s="208"/>
      <c r="J158" s="204"/>
      <c r="K158" s="204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153</v>
      </c>
      <c r="AU158" s="213" t="s">
        <v>82</v>
      </c>
      <c r="AV158" s="14" t="s">
        <v>82</v>
      </c>
      <c r="AW158" s="14" t="s">
        <v>33</v>
      </c>
      <c r="AX158" s="14" t="s">
        <v>72</v>
      </c>
      <c r="AY158" s="213" t="s">
        <v>142</v>
      </c>
    </row>
    <row r="159" spans="2:51" s="14" customFormat="1" ht="11.25">
      <c r="B159" s="203"/>
      <c r="C159" s="204"/>
      <c r="D159" s="188" t="s">
        <v>153</v>
      </c>
      <c r="E159" s="205" t="s">
        <v>19</v>
      </c>
      <c r="F159" s="206" t="s">
        <v>849</v>
      </c>
      <c r="G159" s="204"/>
      <c r="H159" s="207">
        <v>-5.4</v>
      </c>
      <c r="I159" s="208"/>
      <c r="J159" s="204"/>
      <c r="K159" s="204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153</v>
      </c>
      <c r="AU159" s="213" t="s">
        <v>82</v>
      </c>
      <c r="AV159" s="14" t="s">
        <v>82</v>
      </c>
      <c r="AW159" s="14" t="s">
        <v>33</v>
      </c>
      <c r="AX159" s="14" t="s">
        <v>72</v>
      </c>
      <c r="AY159" s="213" t="s">
        <v>142</v>
      </c>
    </row>
    <row r="160" spans="2:51" s="13" customFormat="1" ht="11.25">
      <c r="B160" s="193"/>
      <c r="C160" s="194"/>
      <c r="D160" s="188" t="s">
        <v>153</v>
      </c>
      <c r="E160" s="195" t="s">
        <v>19</v>
      </c>
      <c r="F160" s="196" t="s">
        <v>850</v>
      </c>
      <c r="G160" s="194"/>
      <c r="H160" s="195" t="s">
        <v>19</v>
      </c>
      <c r="I160" s="197"/>
      <c r="J160" s="194"/>
      <c r="K160" s="194"/>
      <c r="L160" s="198"/>
      <c r="M160" s="199"/>
      <c r="N160" s="200"/>
      <c r="O160" s="200"/>
      <c r="P160" s="200"/>
      <c r="Q160" s="200"/>
      <c r="R160" s="200"/>
      <c r="S160" s="200"/>
      <c r="T160" s="201"/>
      <c r="AT160" s="202" t="s">
        <v>153</v>
      </c>
      <c r="AU160" s="202" t="s">
        <v>82</v>
      </c>
      <c r="AV160" s="13" t="s">
        <v>80</v>
      </c>
      <c r="AW160" s="13" t="s">
        <v>33</v>
      </c>
      <c r="AX160" s="13" t="s">
        <v>72</v>
      </c>
      <c r="AY160" s="202" t="s">
        <v>142</v>
      </c>
    </row>
    <row r="161" spans="2:51" s="14" customFormat="1" ht="11.25">
      <c r="B161" s="203"/>
      <c r="C161" s="204"/>
      <c r="D161" s="188" t="s">
        <v>153</v>
      </c>
      <c r="E161" s="205" t="s">
        <v>19</v>
      </c>
      <c r="F161" s="206" t="s">
        <v>851</v>
      </c>
      <c r="G161" s="204"/>
      <c r="H161" s="207">
        <v>73.96</v>
      </c>
      <c r="I161" s="208"/>
      <c r="J161" s="204"/>
      <c r="K161" s="204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153</v>
      </c>
      <c r="AU161" s="213" t="s">
        <v>82</v>
      </c>
      <c r="AV161" s="14" t="s">
        <v>82</v>
      </c>
      <c r="AW161" s="14" t="s">
        <v>33</v>
      </c>
      <c r="AX161" s="14" t="s">
        <v>72</v>
      </c>
      <c r="AY161" s="213" t="s">
        <v>142</v>
      </c>
    </row>
    <row r="162" spans="2:51" s="14" customFormat="1" ht="11.25">
      <c r="B162" s="203"/>
      <c r="C162" s="204"/>
      <c r="D162" s="188" t="s">
        <v>153</v>
      </c>
      <c r="E162" s="205" t="s">
        <v>19</v>
      </c>
      <c r="F162" s="206" t="s">
        <v>852</v>
      </c>
      <c r="G162" s="204"/>
      <c r="H162" s="207">
        <v>98.613</v>
      </c>
      <c r="I162" s="208"/>
      <c r="J162" s="204"/>
      <c r="K162" s="204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153</v>
      </c>
      <c r="AU162" s="213" t="s">
        <v>82</v>
      </c>
      <c r="AV162" s="14" t="s">
        <v>82</v>
      </c>
      <c r="AW162" s="14" t="s">
        <v>33</v>
      </c>
      <c r="AX162" s="14" t="s">
        <v>72</v>
      </c>
      <c r="AY162" s="213" t="s">
        <v>142</v>
      </c>
    </row>
    <row r="163" spans="2:51" s="14" customFormat="1" ht="11.25">
      <c r="B163" s="203"/>
      <c r="C163" s="204"/>
      <c r="D163" s="188" t="s">
        <v>153</v>
      </c>
      <c r="E163" s="205" t="s">
        <v>19</v>
      </c>
      <c r="F163" s="206" t="s">
        <v>853</v>
      </c>
      <c r="G163" s="204"/>
      <c r="H163" s="207">
        <v>-35.281</v>
      </c>
      <c r="I163" s="208"/>
      <c r="J163" s="204"/>
      <c r="K163" s="204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153</v>
      </c>
      <c r="AU163" s="213" t="s">
        <v>82</v>
      </c>
      <c r="AV163" s="14" t="s">
        <v>82</v>
      </c>
      <c r="AW163" s="14" t="s">
        <v>33</v>
      </c>
      <c r="AX163" s="14" t="s">
        <v>72</v>
      </c>
      <c r="AY163" s="213" t="s">
        <v>142</v>
      </c>
    </row>
    <row r="164" spans="2:51" s="13" customFormat="1" ht="11.25">
      <c r="B164" s="193"/>
      <c r="C164" s="194"/>
      <c r="D164" s="188" t="s">
        <v>153</v>
      </c>
      <c r="E164" s="195" t="s">
        <v>19</v>
      </c>
      <c r="F164" s="196" t="s">
        <v>854</v>
      </c>
      <c r="G164" s="194"/>
      <c r="H164" s="195" t="s">
        <v>19</v>
      </c>
      <c r="I164" s="197"/>
      <c r="J164" s="194"/>
      <c r="K164" s="194"/>
      <c r="L164" s="198"/>
      <c r="M164" s="199"/>
      <c r="N164" s="200"/>
      <c r="O164" s="200"/>
      <c r="P164" s="200"/>
      <c r="Q164" s="200"/>
      <c r="R164" s="200"/>
      <c r="S164" s="200"/>
      <c r="T164" s="201"/>
      <c r="AT164" s="202" t="s">
        <v>153</v>
      </c>
      <c r="AU164" s="202" t="s">
        <v>82</v>
      </c>
      <c r="AV164" s="13" t="s">
        <v>80</v>
      </c>
      <c r="AW164" s="13" t="s">
        <v>33</v>
      </c>
      <c r="AX164" s="13" t="s">
        <v>72</v>
      </c>
      <c r="AY164" s="202" t="s">
        <v>142</v>
      </c>
    </row>
    <row r="165" spans="2:51" s="14" customFormat="1" ht="11.25">
      <c r="B165" s="203"/>
      <c r="C165" s="204"/>
      <c r="D165" s="188" t="s">
        <v>153</v>
      </c>
      <c r="E165" s="205" t="s">
        <v>19</v>
      </c>
      <c r="F165" s="206" t="s">
        <v>855</v>
      </c>
      <c r="G165" s="204"/>
      <c r="H165" s="207">
        <v>48.279</v>
      </c>
      <c r="I165" s="208"/>
      <c r="J165" s="204"/>
      <c r="K165" s="204"/>
      <c r="L165" s="209"/>
      <c r="M165" s="210"/>
      <c r="N165" s="211"/>
      <c r="O165" s="211"/>
      <c r="P165" s="211"/>
      <c r="Q165" s="211"/>
      <c r="R165" s="211"/>
      <c r="S165" s="211"/>
      <c r="T165" s="212"/>
      <c r="AT165" s="213" t="s">
        <v>153</v>
      </c>
      <c r="AU165" s="213" t="s">
        <v>82</v>
      </c>
      <c r="AV165" s="14" t="s">
        <v>82</v>
      </c>
      <c r="AW165" s="14" t="s">
        <v>33</v>
      </c>
      <c r="AX165" s="14" t="s">
        <v>72</v>
      </c>
      <c r="AY165" s="213" t="s">
        <v>142</v>
      </c>
    </row>
    <row r="166" spans="2:51" s="14" customFormat="1" ht="11.25">
      <c r="B166" s="203"/>
      <c r="C166" s="204"/>
      <c r="D166" s="188" t="s">
        <v>153</v>
      </c>
      <c r="E166" s="205" t="s">
        <v>19</v>
      </c>
      <c r="F166" s="206" t="s">
        <v>856</v>
      </c>
      <c r="G166" s="204"/>
      <c r="H166" s="207">
        <v>11.868</v>
      </c>
      <c r="I166" s="208"/>
      <c r="J166" s="204"/>
      <c r="K166" s="204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153</v>
      </c>
      <c r="AU166" s="213" t="s">
        <v>82</v>
      </c>
      <c r="AV166" s="14" t="s">
        <v>82</v>
      </c>
      <c r="AW166" s="14" t="s">
        <v>33</v>
      </c>
      <c r="AX166" s="14" t="s">
        <v>72</v>
      </c>
      <c r="AY166" s="213" t="s">
        <v>142</v>
      </c>
    </row>
    <row r="167" spans="2:51" s="14" customFormat="1" ht="11.25">
      <c r="B167" s="203"/>
      <c r="C167" s="204"/>
      <c r="D167" s="188" t="s">
        <v>153</v>
      </c>
      <c r="E167" s="205" t="s">
        <v>19</v>
      </c>
      <c r="F167" s="206" t="s">
        <v>857</v>
      </c>
      <c r="G167" s="204"/>
      <c r="H167" s="207">
        <v>4.358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153</v>
      </c>
      <c r="AU167" s="213" t="s">
        <v>82</v>
      </c>
      <c r="AV167" s="14" t="s">
        <v>82</v>
      </c>
      <c r="AW167" s="14" t="s">
        <v>33</v>
      </c>
      <c r="AX167" s="14" t="s">
        <v>72</v>
      </c>
      <c r="AY167" s="213" t="s">
        <v>142</v>
      </c>
    </row>
    <row r="168" spans="2:51" s="14" customFormat="1" ht="11.25">
      <c r="B168" s="203"/>
      <c r="C168" s="204"/>
      <c r="D168" s="188" t="s">
        <v>153</v>
      </c>
      <c r="E168" s="205" t="s">
        <v>19</v>
      </c>
      <c r="F168" s="206" t="s">
        <v>858</v>
      </c>
      <c r="G168" s="204"/>
      <c r="H168" s="207">
        <v>9.72</v>
      </c>
      <c r="I168" s="208"/>
      <c r="J168" s="204"/>
      <c r="K168" s="204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153</v>
      </c>
      <c r="AU168" s="213" t="s">
        <v>82</v>
      </c>
      <c r="AV168" s="14" t="s">
        <v>82</v>
      </c>
      <c r="AW168" s="14" t="s">
        <v>33</v>
      </c>
      <c r="AX168" s="14" t="s">
        <v>72</v>
      </c>
      <c r="AY168" s="213" t="s">
        <v>142</v>
      </c>
    </row>
    <row r="169" spans="2:51" s="14" customFormat="1" ht="11.25">
      <c r="B169" s="203"/>
      <c r="C169" s="204"/>
      <c r="D169" s="188" t="s">
        <v>153</v>
      </c>
      <c r="E169" s="205" t="s">
        <v>19</v>
      </c>
      <c r="F169" s="206" t="s">
        <v>859</v>
      </c>
      <c r="G169" s="204"/>
      <c r="H169" s="207">
        <v>2.16</v>
      </c>
      <c r="I169" s="208"/>
      <c r="J169" s="204"/>
      <c r="K169" s="204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153</v>
      </c>
      <c r="AU169" s="213" t="s">
        <v>82</v>
      </c>
      <c r="AV169" s="14" t="s">
        <v>82</v>
      </c>
      <c r="AW169" s="14" t="s">
        <v>33</v>
      </c>
      <c r="AX169" s="14" t="s">
        <v>72</v>
      </c>
      <c r="AY169" s="213" t="s">
        <v>142</v>
      </c>
    </row>
    <row r="170" spans="2:51" s="15" customFormat="1" ht="11.25">
      <c r="B170" s="214"/>
      <c r="C170" s="215"/>
      <c r="D170" s="188" t="s">
        <v>153</v>
      </c>
      <c r="E170" s="216" t="s">
        <v>19</v>
      </c>
      <c r="F170" s="217" t="s">
        <v>161</v>
      </c>
      <c r="G170" s="215"/>
      <c r="H170" s="218">
        <v>304.66600000000005</v>
      </c>
      <c r="I170" s="219"/>
      <c r="J170" s="215"/>
      <c r="K170" s="215"/>
      <c r="L170" s="220"/>
      <c r="M170" s="221"/>
      <c r="N170" s="222"/>
      <c r="O170" s="222"/>
      <c r="P170" s="222"/>
      <c r="Q170" s="222"/>
      <c r="R170" s="222"/>
      <c r="S170" s="222"/>
      <c r="T170" s="223"/>
      <c r="AT170" s="224" t="s">
        <v>153</v>
      </c>
      <c r="AU170" s="224" t="s">
        <v>82</v>
      </c>
      <c r="AV170" s="15" t="s">
        <v>149</v>
      </c>
      <c r="AW170" s="15" t="s">
        <v>33</v>
      </c>
      <c r="AX170" s="15" t="s">
        <v>80</v>
      </c>
      <c r="AY170" s="224" t="s">
        <v>142</v>
      </c>
    </row>
    <row r="171" spans="1:65" s="2" customFormat="1" ht="14.45" customHeight="1">
      <c r="A171" s="36"/>
      <c r="B171" s="37"/>
      <c r="C171" s="175" t="s">
        <v>199</v>
      </c>
      <c r="D171" s="175" t="s">
        <v>144</v>
      </c>
      <c r="E171" s="176" t="s">
        <v>291</v>
      </c>
      <c r="F171" s="177" t="s">
        <v>292</v>
      </c>
      <c r="G171" s="178" t="s">
        <v>147</v>
      </c>
      <c r="H171" s="179">
        <v>1004.063</v>
      </c>
      <c r="I171" s="180"/>
      <c r="J171" s="181">
        <f>ROUND(I171*H171,2)</f>
        <v>0</v>
      </c>
      <c r="K171" s="177" t="s">
        <v>148</v>
      </c>
      <c r="L171" s="41"/>
      <c r="M171" s="182" t="s">
        <v>19</v>
      </c>
      <c r="N171" s="183" t="s">
        <v>43</v>
      </c>
      <c r="O171" s="66"/>
      <c r="P171" s="184">
        <f>O171*H171</f>
        <v>0</v>
      </c>
      <c r="Q171" s="184">
        <v>0</v>
      </c>
      <c r="R171" s="184">
        <f>Q171*H171</f>
        <v>0</v>
      </c>
      <c r="S171" s="184">
        <v>2.41</v>
      </c>
      <c r="T171" s="185">
        <f>S171*H171</f>
        <v>2419.79183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149</v>
      </c>
      <c r="AT171" s="186" t="s">
        <v>144</v>
      </c>
      <c r="AU171" s="186" t="s">
        <v>82</v>
      </c>
      <c r="AY171" s="19" t="s">
        <v>142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9" t="s">
        <v>80</v>
      </c>
      <c r="BK171" s="187">
        <f>ROUND(I171*H171,2)</f>
        <v>0</v>
      </c>
      <c r="BL171" s="19" t="s">
        <v>149</v>
      </c>
      <c r="BM171" s="186" t="s">
        <v>293</v>
      </c>
    </row>
    <row r="172" spans="1:47" s="2" customFormat="1" ht="11.25">
      <c r="A172" s="36"/>
      <c r="B172" s="37"/>
      <c r="C172" s="38"/>
      <c r="D172" s="188" t="s">
        <v>151</v>
      </c>
      <c r="E172" s="38"/>
      <c r="F172" s="189" t="s">
        <v>294</v>
      </c>
      <c r="G172" s="38"/>
      <c r="H172" s="38"/>
      <c r="I172" s="190"/>
      <c r="J172" s="38"/>
      <c r="K172" s="38"/>
      <c r="L172" s="41"/>
      <c r="M172" s="191"/>
      <c r="N172" s="192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151</v>
      </c>
      <c r="AU172" s="19" t="s">
        <v>82</v>
      </c>
    </row>
    <row r="173" spans="2:51" s="13" customFormat="1" ht="11.25">
      <c r="B173" s="193"/>
      <c r="C173" s="194"/>
      <c r="D173" s="188" t="s">
        <v>153</v>
      </c>
      <c r="E173" s="195" t="s">
        <v>19</v>
      </c>
      <c r="F173" s="196" t="s">
        <v>304</v>
      </c>
      <c r="G173" s="194"/>
      <c r="H173" s="195" t="s">
        <v>19</v>
      </c>
      <c r="I173" s="197"/>
      <c r="J173" s="194"/>
      <c r="K173" s="194"/>
      <c r="L173" s="198"/>
      <c r="M173" s="199"/>
      <c r="N173" s="200"/>
      <c r="O173" s="200"/>
      <c r="P173" s="200"/>
      <c r="Q173" s="200"/>
      <c r="R173" s="200"/>
      <c r="S173" s="200"/>
      <c r="T173" s="201"/>
      <c r="AT173" s="202" t="s">
        <v>153</v>
      </c>
      <c r="AU173" s="202" t="s">
        <v>82</v>
      </c>
      <c r="AV173" s="13" t="s">
        <v>80</v>
      </c>
      <c r="AW173" s="13" t="s">
        <v>33</v>
      </c>
      <c r="AX173" s="13" t="s">
        <v>72</v>
      </c>
      <c r="AY173" s="202" t="s">
        <v>142</v>
      </c>
    </row>
    <row r="174" spans="2:51" s="13" customFormat="1" ht="11.25">
      <c r="B174" s="193"/>
      <c r="C174" s="194"/>
      <c r="D174" s="188" t="s">
        <v>153</v>
      </c>
      <c r="E174" s="195" t="s">
        <v>19</v>
      </c>
      <c r="F174" s="196" t="s">
        <v>860</v>
      </c>
      <c r="G174" s="194"/>
      <c r="H174" s="195" t="s">
        <v>19</v>
      </c>
      <c r="I174" s="197"/>
      <c r="J174" s="194"/>
      <c r="K174" s="194"/>
      <c r="L174" s="198"/>
      <c r="M174" s="199"/>
      <c r="N174" s="200"/>
      <c r="O174" s="200"/>
      <c r="P174" s="200"/>
      <c r="Q174" s="200"/>
      <c r="R174" s="200"/>
      <c r="S174" s="200"/>
      <c r="T174" s="201"/>
      <c r="AT174" s="202" t="s">
        <v>153</v>
      </c>
      <c r="AU174" s="202" t="s">
        <v>82</v>
      </c>
      <c r="AV174" s="13" t="s">
        <v>80</v>
      </c>
      <c r="AW174" s="13" t="s">
        <v>33</v>
      </c>
      <c r="AX174" s="13" t="s">
        <v>72</v>
      </c>
      <c r="AY174" s="202" t="s">
        <v>142</v>
      </c>
    </row>
    <row r="175" spans="2:51" s="14" customFormat="1" ht="11.25">
      <c r="B175" s="203"/>
      <c r="C175" s="204"/>
      <c r="D175" s="188" t="s">
        <v>153</v>
      </c>
      <c r="E175" s="205" t="s">
        <v>19</v>
      </c>
      <c r="F175" s="206" t="s">
        <v>802</v>
      </c>
      <c r="G175" s="204"/>
      <c r="H175" s="207">
        <v>337.992</v>
      </c>
      <c r="I175" s="208"/>
      <c r="J175" s="204"/>
      <c r="K175" s="204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153</v>
      </c>
      <c r="AU175" s="213" t="s">
        <v>82</v>
      </c>
      <c r="AV175" s="14" t="s">
        <v>82</v>
      </c>
      <c r="AW175" s="14" t="s">
        <v>33</v>
      </c>
      <c r="AX175" s="14" t="s">
        <v>72</v>
      </c>
      <c r="AY175" s="213" t="s">
        <v>142</v>
      </c>
    </row>
    <row r="176" spans="2:51" s="14" customFormat="1" ht="11.25">
      <c r="B176" s="203"/>
      <c r="C176" s="204"/>
      <c r="D176" s="188" t="s">
        <v>153</v>
      </c>
      <c r="E176" s="205" t="s">
        <v>19</v>
      </c>
      <c r="F176" s="206" t="s">
        <v>803</v>
      </c>
      <c r="G176" s="204"/>
      <c r="H176" s="207">
        <v>15.317</v>
      </c>
      <c r="I176" s="208"/>
      <c r="J176" s="204"/>
      <c r="K176" s="204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153</v>
      </c>
      <c r="AU176" s="213" t="s">
        <v>82</v>
      </c>
      <c r="AV176" s="14" t="s">
        <v>82</v>
      </c>
      <c r="AW176" s="14" t="s">
        <v>33</v>
      </c>
      <c r="AX176" s="14" t="s">
        <v>72</v>
      </c>
      <c r="AY176" s="213" t="s">
        <v>142</v>
      </c>
    </row>
    <row r="177" spans="2:51" s="14" customFormat="1" ht="11.25">
      <c r="B177" s="203"/>
      <c r="C177" s="204"/>
      <c r="D177" s="188" t="s">
        <v>153</v>
      </c>
      <c r="E177" s="205" t="s">
        <v>19</v>
      </c>
      <c r="F177" s="206" t="s">
        <v>804</v>
      </c>
      <c r="G177" s="204"/>
      <c r="H177" s="207">
        <v>1.872</v>
      </c>
      <c r="I177" s="208"/>
      <c r="J177" s="204"/>
      <c r="K177" s="204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153</v>
      </c>
      <c r="AU177" s="213" t="s">
        <v>82</v>
      </c>
      <c r="AV177" s="14" t="s">
        <v>82</v>
      </c>
      <c r="AW177" s="14" t="s">
        <v>33</v>
      </c>
      <c r="AX177" s="14" t="s">
        <v>72</v>
      </c>
      <c r="AY177" s="213" t="s">
        <v>142</v>
      </c>
    </row>
    <row r="178" spans="2:51" s="14" customFormat="1" ht="11.25">
      <c r="B178" s="203"/>
      <c r="C178" s="204"/>
      <c r="D178" s="188" t="s">
        <v>153</v>
      </c>
      <c r="E178" s="205" t="s">
        <v>19</v>
      </c>
      <c r="F178" s="206" t="s">
        <v>805</v>
      </c>
      <c r="G178" s="204"/>
      <c r="H178" s="207">
        <v>12.091</v>
      </c>
      <c r="I178" s="208"/>
      <c r="J178" s="204"/>
      <c r="K178" s="204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153</v>
      </c>
      <c r="AU178" s="213" t="s">
        <v>82</v>
      </c>
      <c r="AV178" s="14" t="s">
        <v>82</v>
      </c>
      <c r="AW178" s="14" t="s">
        <v>33</v>
      </c>
      <c r="AX178" s="14" t="s">
        <v>72</v>
      </c>
      <c r="AY178" s="213" t="s">
        <v>142</v>
      </c>
    </row>
    <row r="179" spans="2:51" s="13" customFormat="1" ht="11.25">
      <c r="B179" s="193"/>
      <c r="C179" s="194"/>
      <c r="D179" s="188" t="s">
        <v>153</v>
      </c>
      <c r="E179" s="195" t="s">
        <v>19</v>
      </c>
      <c r="F179" s="196" t="s">
        <v>861</v>
      </c>
      <c r="G179" s="194"/>
      <c r="H179" s="195" t="s">
        <v>19</v>
      </c>
      <c r="I179" s="197"/>
      <c r="J179" s="194"/>
      <c r="K179" s="194"/>
      <c r="L179" s="198"/>
      <c r="M179" s="199"/>
      <c r="N179" s="200"/>
      <c r="O179" s="200"/>
      <c r="P179" s="200"/>
      <c r="Q179" s="200"/>
      <c r="R179" s="200"/>
      <c r="S179" s="200"/>
      <c r="T179" s="201"/>
      <c r="AT179" s="202" t="s">
        <v>153</v>
      </c>
      <c r="AU179" s="202" t="s">
        <v>82</v>
      </c>
      <c r="AV179" s="13" t="s">
        <v>80</v>
      </c>
      <c r="AW179" s="13" t="s">
        <v>33</v>
      </c>
      <c r="AX179" s="13" t="s">
        <v>72</v>
      </c>
      <c r="AY179" s="202" t="s">
        <v>142</v>
      </c>
    </row>
    <row r="180" spans="2:51" s="14" customFormat="1" ht="11.25">
      <c r="B180" s="203"/>
      <c r="C180" s="204"/>
      <c r="D180" s="188" t="s">
        <v>153</v>
      </c>
      <c r="E180" s="205" t="s">
        <v>19</v>
      </c>
      <c r="F180" s="206" t="s">
        <v>862</v>
      </c>
      <c r="G180" s="204"/>
      <c r="H180" s="207">
        <v>4.238</v>
      </c>
      <c r="I180" s="208"/>
      <c r="J180" s="204"/>
      <c r="K180" s="204"/>
      <c r="L180" s="209"/>
      <c r="M180" s="210"/>
      <c r="N180" s="211"/>
      <c r="O180" s="211"/>
      <c r="P180" s="211"/>
      <c r="Q180" s="211"/>
      <c r="R180" s="211"/>
      <c r="S180" s="211"/>
      <c r="T180" s="212"/>
      <c r="AT180" s="213" t="s">
        <v>153</v>
      </c>
      <c r="AU180" s="213" t="s">
        <v>82</v>
      </c>
      <c r="AV180" s="14" t="s">
        <v>82</v>
      </c>
      <c r="AW180" s="14" t="s">
        <v>33</v>
      </c>
      <c r="AX180" s="14" t="s">
        <v>72</v>
      </c>
      <c r="AY180" s="213" t="s">
        <v>142</v>
      </c>
    </row>
    <row r="181" spans="2:51" s="14" customFormat="1" ht="11.25">
      <c r="B181" s="203"/>
      <c r="C181" s="204"/>
      <c r="D181" s="188" t="s">
        <v>153</v>
      </c>
      <c r="E181" s="205" t="s">
        <v>19</v>
      </c>
      <c r="F181" s="206" t="s">
        <v>863</v>
      </c>
      <c r="G181" s="204"/>
      <c r="H181" s="207">
        <v>3.5</v>
      </c>
      <c r="I181" s="208"/>
      <c r="J181" s="204"/>
      <c r="K181" s="204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153</v>
      </c>
      <c r="AU181" s="213" t="s">
        <v>82</v>
      </c>
      <c r="AV181" s="14" t="s">
        <v>82</v>
      </c>
      <c r="AW181" s="14" t="s">
        <v>33</v>
      </c>
      <c r="AX181" s="14" t="s">
        <v>72</v>
      </c>
      <c r="AY181" s="213" t="s">
        <v>142</v>
      </c>
    </row>
    <row r="182" spans="2:51" s="14" customFormat="1" ht="11.25">
      <c r="B182" s="203"/>
      <c r="C182" s="204"/>
      <c r="D182" s="188" t="s">
        <v>153</v>
      </c>
      <c r="E182" s="205" t="s">
        <v>19</v>
      </c>
      <c r="F182" s="206" t="s">
        <v>864</v>
      </c>
      <c r="G182" s="204"/>
      <c r="H182" s="207">
        <v>3.656</v>
      </c>
      <c r="I182" s="208"/>
      <c r="J182" s="204"/>
      <c r="K182" s="204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153</v>
      </c>
      <c r="AU182" s="213" t="s">
        <v>82</v>
      </c>
      <c r="AV182" s="14" t="s">
        <v>82</v>
      </c>
      <c r="AW182" s="14" t="s">
        <v>33</v>
      </c>
      <c r="AX182" s="14" t="s">
        <v>72</v>
      </c>
      <c r="AY182" s="213" t="s">
        <v>142</v>
      </c>
    </row>
    <row r="183" spans="2:51" s="14" customFormat="1" ht="11.25">
      <c r="B183" s="203"/>
      <c r="C183" s="204"/>
      <c r="D183" s="188" t="s">
        <v>153</v>
      </c>
      <c r="E183" s="205" t="s">
        <v>19</v>
      </c>
      <c r="F183" s="206" t="s">
        <v>865</v>
      </c>
      <c r="G183" s="204"/>
      <c r="H183" s="207">
        <v>3</v>
      </c>
      <c r="I183" s="208"/>
      <c r="J183" s="204"/>
      <c r="K183" s="204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153</v>
      </c>
      <c r="AU183" s="213" t="s">
        <v>82</v>
      </c>
      <c r="AV183" s="14" t="s">
        <v>82</v>
      </c>
      <c r="AW183" s="14" t="s">
        <v>33</v>
      </c>
      <c r="AX183" s="14" t="s">
        <v>72</v>
      </c>
      <c r="AY183" s="213" t="s">
        <v>142</v>
      </c>
    </row>
    <row r="184" spans="2:51" s="13" customFormat="1" ht="11.25">
      <c r="B184" s="193"/>
      <c r="C184" s="194"/>
      <c r="D184" s="188" t="s">
        <v>153</v>
      </c>
      <c r="E184" s="195" t="s">
        <v>19</v>
      </c>
      <c r="F184" s="196" t="s">
        <v>866</v>
      </c>
      <c r="G184" s="194"/>
      <c r="H184" s="195" t="s">
        <v>19</v>
      </c>
      <c r="I184" s="197"/>
      <c r="J184" s="194"/>
      <c r="K184" s="194"/>
      <c r="L184" s="198"/>
      <c r="M184" s="199"/>
      <c r="N184" s="200"/>
      <c r="O184" s="200"/>
      <c r="P184" s="200"/>
      <c r="Q184" s="200"/>
      <c r="R184" s="200"/>
      <c r="S184" s="200"/>
      <c r="T184" s="201"/>
      <c r="AT184" s="202" t="s">
        <v>153</v>
      </c>
      <c r="AU184" s="202" t="s">
        <v>82</v>
      </c>
      <c r="AV184" s="13" t="s">
        <v>80</v>
      </c>
      <c r="AW184" s="13" t="s">
        <v>33</v>
      </c>
      <c r="AX184" s="13" t="s">
        <v>72</v>
      </c>
      <c r="AY184" s="202" t="s">
        <v>142</v>
      </c>
    </row>
    <row r="185" spans="2:51" s="14" customFormat="1" ht="11.25">
      <c r="B185" s="203"/>
      <c r="C185" s="204"/>
      <c r="D185" s="188" t="s">
        <v>153</v>
      </c>
      <c r="E185" s="205" t="s">
        <v>19</v>
      </c>
      <c r="F185" s="206" t="s">
        <v>867</v>
      </c>
      <c r="G185" s="204"/>
      <c r="H185" s="207">
        <v>147.601</v>
      </c>
      <c r="I185" s="208"/>
      <c r="J185" s="204"/>
      <c r="K185" s="204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153</v>
      </c>
      <c r="AU185" s="213" t="s">
        <v>82</v>
      </c>
      <c r="AV185" s="14" t="s">
        <v>82</v>
      </c>
      <c r="AW185" s="14" t="s">
        <v>33</v>
      </c>
      <c r="AX185" s="14" t="s">
        <v>72</v>
      </c>
      <c r="AY185" s="213" t="s">
        <v>142</v>
      </c>
    </row>
    <row r="186" spans="2:51" s="14" customFormat="1" ht="11.25">
      <c r="B186" s="203"/>
      <c r="C186" s="204"/>
      <c r="D186" s="188" t="s">
        <v>153</v>
      </c>
      <c r="E186" s="205" t="s">
        <v>19</v>
      </c>
      <c r="F186" s="206" t="s">
        <v>868</v>
      </c>
      <c r="G186" s="204"/>
      <c r="H186" s="207">
        <v>7.659</v>
      </c>
      <c r="I186" s="208"/>
      <c r="J186" s="204"/>
      <c r="K186" s="204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153</v>
      </c>
      <c r="AU186" s="213" t="s">
        <v>82</v>
      </c>
      <c r="AV186" s="14" t="s">
        <v>82</v>
      </c>
      <c r="AW186" s="14" t="s">
        <v>33</v>
      </c>
      <c r="AX186" s="14" t="s">
        <v>72</v>
      </c>
      <c r="AY186" s="213" t="s">
        <v>142</v>
      </c>
    </row>
    <row r="187" spans="2:51" s="14" customFormat="1" ht="11.25">
      <c r="B187" s="203"/>
      <c r="C187" s="204"/>
      <c r="D187" s="188" t="s">
        <v>153</v>
      </c>
      <c r="E187" s="205" t="s">
        <v>19</v>
      </c>
      <c r="F187" s="206" t="s">
        <v>869</v>
      </c>
      <c r="G187" s="204"/>
      <c r="H187" s="207">
        <v>0.936</v>
      </c>
      <c r="I187" s="208"/>
      <c r="J187" s="204"/>
      <c r="K187" s="204"/>
      <c r="L187" s="209"/>
      <c r="M187" s="210"/>
      <c r="N187" s="211"/>
      <c r="O187" s="211"/>
      <c r="P187" s="211"/>
      <c r="Q187" s="211"/>
      <c r="R187" s="211"/>
      <c r="S187" s="211"/>
      <c r="T187" s="212"/>
      <c r="AT187" s="213" t="s">
        <v>153</v>
      </c>
      <c r="AU187" s="213" t="s">
        <v>82</v>
      </c>
      <c r="AV187" s="14" t="s">
        <v>82</v>
      </c>
      <c r="AW187" s="14" t="s">
        <v>33</v>
      </c>
      <c r="AX187" s="14" t="s">
        <v>72</v>
      </c>
      <c r="AY187" s="213" t="s">
        <v>142</v>
      </c>
    </row>
    <row r="188" spans="2:51" s="14" customFormat="1" ht="11.25">
      <c r="B188" s="203"/>
      <c r="C188" s="204"/>
      <c r="D188" s="188" t="s">
        <v>153</v>
      </c>
      <c r="E188" s="205" t="s">
        <v>19</v>
      </c>
      <c r="F188" s="206" t="s">
        <v>870</v>
      </c>
      <c r="G188" s="204"/>
      <c r="H188" s="207">
        <v>6.045</v>
      </c>
      <c r="I188" s="208"/>
      <c r="J188" s="204"/>
      <c r="K188" s="204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153</v>
      </c>
      <c r="AU188" s="213" t="s">
        <v>82</v>
      </c>
      <c r="AV188" s="14" t="s">
        <v>82</v>
      </c>
      <c r="AW188" s="14" t="s">
        <v>33</v>
      </c>
      <c r="AX188" s="14" t="s">
        <v>72</v>
      </c>
      <c r="AY188" s="213" t="s">
        <v>142</v>
      </c>
    </row>
    <row r="189" spans="2:51" s="13" customFormat="1" ht="11.25">
      <c r="B189" s="193"/>
      <c r="C189" s="194"/>
      <c r="D189" s="188" t="s">
        <v>153</v>
      </c>
      <c r="E189" s="195" t="s">
        <v>19</v>
      </c>
      <c r="F189" s="196" t="s">
        <v>871</v>
      </c>
      <c r="G189" s="194"/>
      <c r="H189" s="195" t="s">
        <v>19</v>
      </c>
      <c r="I189" s="197"/>
      <c r="J189" s="194"/>
      <c r="K189" s="194"/>
      <c r="L189" s="198"/>
      <c r="M189" s="199"/>
      <c r="N189" s="200"/>
      <c r="O189" s="200"/>
      <c r="P189" s="200"/>
      <c r="Q189" s="200"/>
      <c r="R189" s="200"/>
      <c r="S189" s="200"/>
      <c r="T189" s="201"/>
      <c r="AT189" s="202" t="s">
        <v>153</v>
      </c>
      <c r="AU189" s="202" t="s">
        <v>82</v>
      </c>
      <c r="AV189" s="13" t="s">
        <v>80</v>
      </c>
      <c r="AW189" s="13" t="s">
        <v>33</v>
      </c>
      <c r="AX189" s="13" t="s">
        <v>72</v>
      </c>
      <c r="AY189" s="202" t="s">
        <v>142</v>
      </c>
    </row>
    <row r="190" spans="2:51" s="14" customFormat="1" ht="11.25">
      <c r="B190" s="203"/>
      <c r="C190" s="204"/>
      <c r="D190" s="188" t="s">
        <v>153</v>
      </c>
      <c r="E190" s="205" t="s">
        <v>19</v>
      </c>
      <c r="F190" s="206" t="s">
        <v>872</v>
      </c>
      <c r="G190" s="204"/>
      <c r="H190" s="207">
        <v>19.097</v>
      </c>
      <c r="I190" s="208"/>
      <c r="J190" s="204"/>
      <c r="K190" s="204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153</v>
      </c>
      <c r="AU190" s="213" t="s">
        <v>82</v>
      </c>
      <c r="AV190" s="14" t="s">
        <v>82</v>
      </c>
      <c r="AW190" s="14" t="s">
        <v>33</v>
      </c>
      <c r="AX190" s="14" t="s">
        <v>72</v>
      </c>
      <c r="AY190" s="213" t="s">
        <v>142</v>
      </c>
    </row>
    <row r="191" spans="2:51" s="14" customFormat="1" ht="11.25">
      <c r="B191" s="203"/>
      <c r="C191" s="204"/>
      <c r="D191" s="188" t="s">
        <v>153</v>
      </c>
      <c r="E191" s="205" t="s">
        <v>19</v>
      </c>
      <c r="F191" s="206" t="s">
        <v>873</v>
      </c>
      <c r="G191" s="204"/>
      <c r="H191" s="207">
        <v>75.03</v>
      </c>
      <c r="I191" s="208"/>
      <c r="J191" s="204"/>
      <c r="K191" s="204"/>
      <c r="L191" s="209"/>
      <c r="M191" s="210"/>
      <c r="N191" s="211"/>
      <c r="O191" s="211"/>
      <c r="P191" s="211"/>
      <c r="Q191" s="211"/>
      <c r="R191" s="211"/>
      <c r="S191" s="211"/>
      <c r="T191" s="212"/>
      <c r="AT191" s="213" t="s">
        <v>153</v>
      </c>
      <c r="AU191" s="213" t="s">
        <v>82</v>
      </c>
      <c r="AV191" s="14" t="s">
        <v>82</v>
      </c>
      <c r="AW191" s="14" t="s">
        <v>33</v>
      </c>
      <c r="AX191" s="14" t="s">
        <v>72</v>
      </c>
      <c r="AY191" s="213" t="s">
        <v>142</v>
      </c>
    </row>
    <row r="192" spans="2:51" s="13" customFormat="1" ht="11.25">
      <c r="B192" s="193"/>
      <c r="C192" s="194"/>
      <c r="D192" s="188" t="s">
        <v>153</v>
      </c>
      <c r="E192" s="195" t="s">
        <v>19</v>
      </c>
      <c r="F192" s="196" t="s">
        <v>874</v>
      </c>
      <c r="G192" s="194"/>
      <c r="H192" s="195" t="s">
        <v>19</v>
      </c>
      <c r="I192" s="197"/>
      <c r="J192" s="194"/>
      <c r="K192" s="194"/>
      <c r="L192" s="198"/>
      <c r="M192" s="199"/>
      <c r="N192" s="200"/>
      <c r="O192" s="200"/>
      <c r="P192" s="200"/>
      <c r="Q192" s="200"/>
      <c r="R192" s="200"/>
      <c r="S192" s="200"/>
      <c r="T192" s="201"/>
      <c r="AT192" s="202" t="s">
        <v>153</v>
      </c>
      <c r="AU192" s="202" t="s">
        <v>82</v>
      </c>
      <c r="AV192" s="13" t="s">
        <v>80</v>
      </c>
      <c r="AW192" s="13" t="s">
        <v>33</v>
      </c>
      <c r="AX192" s="13" t="s">
        <v>72</v>
      </c>
      <c r="AY192" s="202" t="s">
        <v>142</v>
      </c>
    </row>
    <row r="193" spans="2:51" s="14" customFormat="1" ht="11.25">
      <c r="B193" s="203"/>
      <c r="C193" s="204"/>
      <c r="D193" s="188" t="s">
        <v>153</v>
      </c>
      <c r="E193" s="205" t="s">
        <v>19</v>
      </c>
      <c r="F193" s="206" t="s">
        <v>875</v>
      </c>
      <c r="G193" s="204"/>
      <c r="H193" s="207">
        <v>11.18</v>
      </c>
      <c r="I193" s="208"/>
      <c r="J193" s="204"/>
      <c r="K193" s="204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153</v>
      </c>
      <c r="AU193" s="213" t="s">
        <v>82</v>
      </c>
      <c r="AV193" s="14" t="s">
        <v>82</v>
      </c>
      <c r="AW193" s="14" t="s">
        <v>33</v>
      </c>
      <c r="AX193" s="14" t="s">
        <v>72</v>
      </c>
      <c r="AY193" s="213" t="s">
        <v>142</v>
      </c>
    </row>
    <row r="194" spans="2:51" s="14" customFormat="1" ht="11.25">
      <c r="B194" s="203"/>
      <c r="C194" s="204"/>
      <c r="D194" s="188" t="s">
        <v>153</v>
      </c>
      <c r="E194" s="205" t="s">
        <v>19</v>
      </c>
      <c r="F194" s="206" t="s">
        <v>876</v>
      </c>
      <c r="G194" s="204"/>
      <c r="H194" s="207">
        <v>27.95</v>
      </c>
      <c r="I194" s="208"/>
      <c r="J194" s="204"/>
      <c r="K194" s="204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153</v>
      </c>
      <c r="AU194" s="213" t="s">
        <v>82</v>
      </c>
      <c r="AV194" s="14" t="s">
        <v>82</v>
      </c>
      <c r="AW194" s="14" t="s">
        <v>33</v>
      </c>
      <c r="AX194" s="14" t="s">
        <v>72</v>
      </c>
      <c r="AY194" s="213" t="s">
        <v>142</v>
      </c>
    </row>
    <row r="195" spans="2:51" s="13" customFormat="1" ht="11.25">
      <c r="B195" s="193"/>
      <c r="C195" s="194"/>
      <c r="D195" s="188" t="s">
        <v>153</v>
      </c>
      <c r="E195" s="195" t="s">
        <v>19</v>
      </c>
      <c r="F195" s="196" t="s">
        <v>877</v>
      </c>
      <c r="G195" s="194"/>
      <c r="H195" s="195" t="s">
        <v>19</v>
      </c>
      <c r="I195" s="197"/>
      <c r="J195" s="194"/>
      <c r="K195" s="194"/>
      <c r="L195" s="198"/>
      <c r="M195" s="199"/>
      <c r="N195" s="200"/>
      <c r="O195" s="200"/>
      <c r="P195" s="200"/>
      <c r="Q195" s="200"/>
      <c r="R195" s="200"/>
      <c r="S195" s="200"/>
      <c r="T195" s="201"/>
      <c r="AT195" s="202" t="s">
        <v>153</v>
      </c>
      <c r="AU195" s="202" t="s">
        <v>82</v>
      </c>
      <c r="AV195" s="13" t="s">
        <v>80</v>
      </c>
      <c r="AW195" s="13" t="s">
        <v>33</v>
      </c>
      <c r="AX195" s="13" t="s">
        <v>72</v>
      </c>
      <c r="AY195" s="202" t="s">
        <v>142</v>
      </c>
    </row>
    <row r="196" spans="2:51" s="14" customFormat="1" ht="11.25">
      <c r="B196" s="203"/>
      <c r="C196" s="204"/>
      <c r="D196" s="188" t="s">
        <v>153</v>
      </c>
      <c r="E196" s="205" t="s">
        <v>19</v>
      </c>
      <c r="F196" s="206" t="s">
        <v>878</v>
      </c>
      <c r="G196" s="204"/>
      <c r="H196" s="207">
        <v>74.2</v>
      </c>
      <c r="I196" s="208"/>
      <c r="J196" s="204"/>
      <c r="K196" s="204"/>
      <c r="L196" s="209"/>
      <c r="M196" s="210"/>
      <c r="N196" s="211"/>
      <c r="O196" s="211"/>
      <c r="P196" s="211"/>
      <c r="Q196" s="211"/>
      <c r="R196" s="211"/>
      <c r="S196" s="211"/>
      <c r="T196" s="212"/>
      <c r="AT196" s="213" t="s">
        <v>153</v>
      </c>
      <c r="AU196" s="213" t="s">
        <v>82</v>
      </c>
      <c r="AV196" s="14" t="s">
        <v>82</v>
      </c>
      <c r="AW196" s="14" t="s">
        <v>33</v>
      </c>
      <c r="AX196" s="14" t="s">
        <v>72</v>
      </c>
      <c r="AY196" s="213" t="s">
        <v>142</v>
      </c>
    </row>
    <row r="197" spans="2:51" s="13" customFormat="1" ht="11.25">
      <c r="B197" s="193"/>
      <c r="C197" s="194"/>
      <c r="D197" s="188" t="s">
        <v>153</v>
      </c>
      <c r="E197" s="195" t="s">
        <v>19</v>
      </c>
      <c r="F197" s="196" t="s">
        <v>194</v>
      </c>
      <c r="G197" s="194"/>
      <c r="H197" s="195" t="s">
        <v>19</v>
      </c>
      <c r="I197" s="197"/>
      <c r="J197" s="194"/>
      <c r="K197" s="194"/>
      <c r="L197" s="198"/>
      <c r="M197" s="199"/>
      <c r="N197" s="200"/>
      <c r="O197" s="200"/>
      <c r="P197" s="200"/>
      <c r="Q197" s="200"/>
      <c r="R197" s="200"/>
      <c r="S197" s="200"/>
      <c r="T197" s="201"/>
      <c r="AT197" s="202" t="s">
        <v>153</v>
      </c>
      <c r="AU197" s="202" t="s">
        <v>82</v>
      </c>
      <c r="AV197" s="13" t="s">
        <v>80</v>
      </c>
      <c r="AW197" s="13" t="s">
        <v>33</v>
      </c>
      <c r="AX197" s="13" t="s">
        <v>72</v>
      </c>
      <c r="AY197" s="202" t="s">
        <v>142</v>
      </c>
    </row>
    <row r="198" spans="2:51" s="13" customFormat="1" ht="11.25">
      <c r="B198" s="193"/>
      <c r="C198" s="194"/>
      <c r="D198" s="188" t="s">
        <v>153</v>
      </c>
      <c r="E198" s="195" t="s">
        <v>19</v>
      </c>
      <c r="F198" s="196" t="s">
        <v>879</v>
      </c>
      <c r="G198" s="194"/>
      <c r="H198" s="195" t="s">
        <v>19</v>
      </c>
      <c r="I198" s="197"/>
      <c r="J198" s="194"/>
      <c r="K198" s="194"/>
      <c r="L198" s="198"/>
      <c r="M198" s="199"/>
      <c r="N198" s="200"/>
      <c r="O198" s="200"/>
      <c r="P198" s="200"/>
      <c r="Q198" s="200"/>
      <c r="R198" s="200"/>
      <c r="S198" s="200"/>
      <c r="T198" s="201"/>
      <c r="AT198" s="202" t="s">
        <v>153</v>
      </c>
      <c r="AU198" s="202" t="s">
        <v>82</v>
      </c>
      <c r="AV198" s="13" t="s">
        <v>80</v>
      </c>
      <c r="AW198" s="13" t="s">
        <v>33</v>
      </c>
      <c r="AX198" s="13" t="s">
        <v>72</v>
      </c>
      <c r="AY198" s="202" t="s">
        <v>142</v>
      </c>
    </row>
    <row r="199" spans="2:51" s="14" customFormat="1" ht="11.25">
      <c r="B199" s="203"/>
      <c r="C199" s="204"/>
      <c r="D199" s="188" t="s">
        <v>153</v>
      </c>
      <c r="E199" s="205" t="s">
        <v>19</v>
      </c>
      <c r="F199" s="206" t="s">
        <v>808</v>
      </c>
      <c r="G199" s="204"/>
      <c r="H199" s="207">
        <v>161.66</v>
      </c>
      <c r="I199" s="208"/>
      <c r="J199" s="204"/>
      <c r="K199" s="204"/>
      <c r="L199" s="209"/>
      <c r="M199" s="210"/>
      <c r="N199" s="211"/>
      <c r="O199" s="211"/>
      <c r="P199" s="211"/>
      <c r="Q199" s="211"/>
      <c r="R199" s="211"/>
      <c r="S199" s="211"/>
      <c r="T199" s="212"/>
      <c r="AT199" s="213" t="s">
        <v>153</v>
      </c>
      <c r="AU199" s="213" t="s">
        <v>82</v>
      </c>
      <c r="AV199" s="14" t="s">
        <v>82</v>
      </c>
      <c r="AW199" s="14" t="s">
        <v>33</v>
      </c>
      <c r="AX199" s="14" t="s">
        <v>72</v>
      </c>
      <c r="AY199" s="213" t="s">
        <v>142</v>
      </c>
    </row>
    <row r="200" spans="2:51" s="14" customFormat="1" ht="11.25">
      <c r="B200" s="203"/>
      <c r="C200" s="204"/>
      <c r="D200" s="188" t="s">
        <v>153</v>
      </c>
      <c r="E200" s="205" t="s">
        <v>19</v>
      </c>
      <c r="F200" s="206" t="s">
        <v>809</v>
      </c>
      <c r="G200" s="204"/>
      <c r="H200" s="207">
        <v>71.87</v>
      </c>
      <c r="I200" s="208"/>
      <c r="J200" s="204"/>
      <c r="K200" s="204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153</v>
      </c>
      <c r="AU200" s="213" t="s">
        <v>82</v>
      </c>
      <c r="AV200" s="14" t="s">
        <v>82</v>
      </c>
      <c r="AW200" s="14" t="s">
        <v>33</v>
      </c>
      <c r="AX200" s="14" t="s">
        <v>72</v>
      </c>
      <c r="AY200" s="213" t="s">
        <v>142</v>
      </c>
    </row>
    <row r="201" spans="2:51" s="14" customFormat="1" ht="11.25">
      <c r="B201" s="203"/>
      <c r="C201" s="204"/>
      <c r="D201" s="188" t="s">
        <v>153</v>
      </c>
      <c r="E201" s="205" t="s">
        <v>19</v>
      </c>
      <c r="F201" s="206" t="s">
        <v>810</v>
      </c>
      <c r="G201" s="204"/>
      <c r="H201" s="207">
        <v>5.011</v>
      </c>
      <c r="I201" s="208"/>
      <c r="J201" s="204"/>
      <c r="K201" s="204"/>
      <c r="L201" s="209"/>
      <c r="M201" s="210"/>
      <c r="N201" s="211"/>
      <c r="O201" s="211"/>
      <c r="P201" s="211"/>
      <c r="Q201" s="211"/>
      <c r="R201" s="211"/>
      <c r="S201" s="211"/>
      <c r="T201" s="212"/>
      <c r="AT201" s="213" t="s">
        <v>153</v>
      </c>
      <c r="AU201" s="213" t="s">
        <v>82</v>
      </c>
      <c r="AV201" s="14" t="s">
        <v>82</v>
      </c>
      <c r="AW201" s="14" t="s">
        <v>33</v>
      </c>
      <c r="AX201" s="14" t="s">
        <v>72</v>
      </c>
      <c r="AY201" s="213" t="s">
        <v>142</v>
      </c>
    </row>
    <row r="202" spans="2:51" s="13" customFormat="1" ht="11.25">
      <c r="B202" s="193"/>
      <c r="C202" s="194"/>
      <c r="D202" s="188" t="s">
        <v>153</v>
      </c>
      <c r="E202" s="195" t="s">
        <v>19</v>
      </c>
      <c r="F202" s="196" t="s">
        <v>880</v>
      </c>
      <c r="G202" s="194"/>
      <c r="H202" s="195" t="s">
        <v>19</v>
      </c>
      <c r="I202" s="197"/>
      <c r="J202" s="194"/>
      <c r="K202" s="194"/>
      <c r="L202" s="198"/>
      <c r="M202" s="199"/>
      <c r="N202" s="200"/>
      <c r="O202" s="200"/>
      <c r="P202" s="200"/>
      <c r="Q202" s="200"/>
      <c r="R202" s="200"/>
      <c r="S202" s="200"/>
      <c r="T202" s="201"/>
      <c r="AT202" s="202" t="s">
        <v>153</v>
      </c>
      <c r="AU202" s="202" t="s">
        <v>82</v>
      </c>
      <c r="AV202" s="13" t="s">
        <v>80</v>
      </c>
      <c r="AW202" s="13" t="s">
        <v>33</v>
      </c>
      <c r="AX202" s="13" t="s">
        <v>72</v>
      </c>
      <c r="AY202" s="202" t="s">
        <v>142</v>
      </c>
    </row>
    <row r="203" spans="2:51" s="14" customFormat="1" ht="11.25">
      <c r="B203" s="203"/>
      <c r="C203" s="204"/>
      <c r="D203" s="188" t="s">
        <v>153</v>
      </c>
      <c r="E203" s="205" t="s">
        <v>19</v>
      </c>
      <c r="F203" s="206" t="s">
        <v>881</v>
      </c>
      <c r="G203" s="204"/>
      <c r="H203" s="207">
        <v>0.478</v>
      </c>
      <c r="I203" s="208"/>
      <c r="J203" s="204"/>
      <c r="K203" s="204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153</v>
      </c>
      <c r="AU203" s="213" t="s">
        <v>82</v>
      </c>
      <c r="AV203" s="14" t="s">
        <v>82</v>
      </c>
      <c r="AW203" s="14" t="s">
        <v>33</v>
      </c>
      <c r="AX203" s="14" t="s">
        <v>72</v>
      </c>
      <c r="AY203" s="213" t="s">
        <v>142</v>
      </c>
    </row>
    <row r="204" spans="2:51" s="13" customFormat="1" ht="11.25">
      <c r="B204" s="193"/>
      <c r="C204" s="194"/>
      <c r="D204" s="188" t="s">
        <v>153</v>
      </c>
      <c r="E204" s="195" t="s">
        <v>19</v>
      </c>
      <c r="F204" s="196" t="s">
        <v>882</v>
      </c>
      <c r="G204" s="194"/>
      <c r="H204" s="195" t="s">
        <v>19</v>
      </c>
      <c r="I204" s="197"/>
      <c r="J204" s="194"/>
      <c r="K204" s="194"/>
      <c r="L204" s="198"/>
      <c r="M204" s="199"/>
      <c r="N204" s="200"/>
      <c r="O204" s="200"/>
      <c r="P204" s="200"/>
      <c r="Q204" s="200"/>
      <c r="R204" s="200"/>
      <c r="S204" s="200"/>
      <c r="T204" s="201"/>
      <c r="AT204" s="202" t="s">
        <v>153</v>
      </c>
      <c r="AU204" s="202" t="s">
        <v>82</v>
      </c>
      <c r="AV204" s="13" t="s">
        <v>80</v>
      </c>
      <c r="AW204" s="13" t="s">
        <v>33</v>
      </c>
      <c r="AX204" s="13" t="s">
        <v>72</v>
      </c>
      <c r="AY204" s="202" t="s">
        <v>142</v>
      </c>
    </row>
    <row r="205" spans="2:51" s="14" customFormat="1" ht="11.25">
      <c r="B205" s="203"/>
      <c r="C205" s="204"/>
      <c r="D205" s="188" t="s">
        <v>153</v>
      </c>
      <c r="E205" s="205" t="s">
        <v>19</v>
      </c>
      <c r="F205" s="206" t="s">
        <v>883</v>
      </c>
      <c r="G205" s="204"/>
      <c r="H205" s="207">
        <v>13.68</v>
      </c>
      <c r="I205" s="208"/>
      <c r="J205" s="204"/>
      <c r="K205" s="204"/>
      <c r="L205" s="209"/>
      <c r="M205" s="210"/>
      <c r="N205" s="211"/>
      <c r="O205" s="211"/>
      <c r="P205" s="211"/>
      <c r="Q205" s="211"/>
      <c r="R205" s="211"/>
      <c r="S205" s="211"/>
      <c r="T205" s="212"/>
      <c r="AT205" s="213" t="s">
        <v>153</v>
      </c>
      <c r="AU205" s="213" t="s">
        <v>82</v>
      </c>
      <c r="AV205" s="14" t="s">
        <v>82</v>
      </c>
      <c r="AW205" s="14" t="s">
        <v>33</v>
      </c>
      <c r="AX205" s="14" t="s">
        <v>72</v>
      </c>
      <c r="AY205" s="213" t="s">
        <v>142</v>
      </c>
    </row>
    <row r="206" spans="2:51" s="15" customFormat="1" ht="11.25">
      <c r="B206" s="214"/>
      <c r="C206" s="215"/>
      <c r="D206" s="188" t="s">
        <v>153</v>
      </c>
      <c r="E206" s="216" t="s">
        <v>19</v>
      </c>
      <c r="F206" s="217" t="s">
        <v>161</v>
      </c>
      <c r="G206" s="215"/>
      <c r="H206" s="218">
        <v>1004.0629999999999</v>
      </c>
      <c r="I206" s="219"/>
      <c r="J206" s="215"/>
      <c r="K206" s="215"/>
      <c r="L206" s="220"/>
      <c r="M206" s="221"/>
      <c r="N206" s="222"/>
      <c r="O206" s="222"/>
      <c r="P206" s="222"/>
      <c r="Q206" s="222"/>
      <c r="R206" s="222"/>
      <c r="S206" s="222"/>
      <c r="T206" s="223"/>
      <c r="AT206" s="224" t="s">
        <v>153</v>
      </c>
      <c r="AU206" s="224" t="s">
        <v>82</v>
      </c>
      <c r="AV206" s="15" t="s">
        <v>149</v>
      </c>
      <c r="AW206" s="15" t="s">
        <v>33</v>
      </c>
      <c r="AX206" s="15" t="s">
        <v>80</v>
      </c>
      <c r="AY206" s="224" t="s">
        <v>142</v>
      </c>
    </row>
    <row r="207" spans="1:65" s="2" customFormat="1" ht="14.45" customHeight="1">
      <c r="A207" s="36"/>
      <c r="B207" s="37"/>
      <c r="C207" s="175" t="s">
        <v>245</v>
      </c>
      <c r="D207" s="175" t="s">
        <v>144</v>
      </c>
      <c r="E207" s="176" t="s">
        <v>318</v>
      </c>
      <c r="F207" s="177" t="s">
        <v>319</v>
      </c>
      <c r="G207" s="178" t="s">
        <v>147</v>
      </c>
      <c r="H207" s="179">
        <v>183.636</v>
      </c>
      <c r="I207" s="180"/>
      <c r="J207" s="181">
        <f>ROUND(I207*H207,2)</f>
        <v>0</v>
      </c>
      <c r="K207" s="177" t="s">
        <v>148</v>
      </c>
      <c r="L207" s="41"/>
      <c r="M207" s="182" t="s">
        <v>19</v>
      </c>
      <c r="N207" s="183" t="s">
        <v>43</v>
      </c>
      <c r="O207" s="66"/>
      <c r="P207" s="184">
        <f>O207*H207</f>
        <v>0</v>
      </c>
      <c r="Q207" s="184">
        <v>0</v>
      </c>
      <c r="R207" s="184">
        <f>Q207*H207</f>
        <v>0</v>
      </c>
      <c r="S207" s="184">
        <v>2.2</v>
      </c>
      <c r="T207" s="185">
        <f>S207*H207</f>
        <v>403.99920000000003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149</v>
      </c>
      <c r="AT207" s="186" t="s">
        <v>144</v>
      </c>
      <c r="AU207" s="186" t="s">
        <v>82</v>
      </c>
      <c r="AY207" s="19" t="s">
        <v>142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9" t="s">
        <v>80</v>
      </c>
      <c r="BK207" s="187">
        <f>ROUND(I207*H207,2)</f>
        <v>0</v>
      </c>
      <c r="BL207" s="19" t="s">
        <v>149</v>
      </c>
      <c r="BM207" s="186" t="s">
        <v>320</v>
      </c>
    </row>
    <row r="208" spans="1:47" s="2" customFormat="1" ht="11.25">
      <c r="A208" s="36"/>
      <c r="B208" s="37"/>
      <c r="C208" s="38"/>
      <c r="D208" s="188" t="s">
        <v>151</v>
      </c>
      <c r="E208" s="38"/>
      <c r="F208" s="189" t="s">
        <v>321</v>
      </c>
      <c r="G208" s="38"/>
      <c r="H208" s="38"/>
      <c r="I208" s="190"/>
      <c r="J208" s="38"/>
      <c r="K208" s="38"/>
      <c r="L208" s="41"/>
      <c r="M208" s="191"/>
      <c r="N208" s="192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151</v>
      </c>
      <c r="AU208" s="19" t="s">
        <v>82</v>
      </c>
    </row>
    <row r="209" spans="2:51" s="13" customFormat="1" ht="11.25">
      <c r="B209" s="193"/>
      <c r="C209" s="194"/>
      <c r="D209" s="188" t="s">
        <v>153</v>
      </c>
      <c r="E209" s="195" t="s">
        <v>19</v>
      </c>
      <c r="F209" s="196" t="s">
        <v>884</v>
      </c>
      <c r="G209" s="194"/>
      <c r="H209" s="195" t="s">
        <v>19</v>
      </c>
      <c r="I209" s="197"/>
      <c r="J209" s="194"/>
      <c r="K209" s="194"/>
      <c r="L209" s="198"/>
      <c r="M209" s="199"/>
      <c r="N209" s="200"/>
      <c r="O209" s="200"/>
      <c r="P209" s="200"/>
      <c r="Q209" s="200"/>
      <c r="R209" s="200"/>
      <c r="S209" s="200"/>
      <c r="T209" s="201"/>
      <c r="AT209" s="202" t="s">
        <v>153</v>
      </c>
      <c r="AU209" s="202" t="s">
        <v>82</v>
      </c>
      <c r="AV209" s="13" t="s">
        <v>80</v>
      </c>
      <c r="AW209" s="13" t="s">
        <v>33</v>
      </c>
      <c r="AX209" s="13" t="s">
        <v>72</v>
      </c>
      <c r="AY209" s="202" t="s">
        <v>142</v>
      </c>
    </row>
    <row r="210" spans="2:51" s="14" customFormat="1" ht="11.25">
      <c r="B210" s="203"/>
      <c r="C210" s="204"/>
      <c r="D210" s="188" t="s">
        <v>153</v>
      </c>
      <c r="E210" s="205" t="s">
        <v>19</v>
      </c>
      <c r="F210" s="206" t="s">
        <v>885</v>
      </c>
      <c r="G210" s="204"/>
      <c r="H210" s="207">
        <v>168.996</v>
      </c>
      <c r="I210" s="208"/>
      <c r="J210" s="204"/>
      <c r="K210" s="204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153</v>
      </c>
      <c r="AU210" s="213" t="s">
        <v>82</v>
      </c>
      <c r="AV210" s="14" t="s">
        <v>82</v>
      </c>
      <c r="AW210" s="14" t="s">
        <v>33</v>
      </c>
      <c r="AX210" s="14" t="s">
        <v>72</v>
      </c>
      <c r="AY210" s="213" t="s">
        <v>142</v>
      </c>
    </row>
    <row r="211" spans="2:51" s="14" customFormat="1" ht="11.25">
      <c r="B211" s="203"/>
      <c r="C211" s="204"/>
      <c r="D211" s="188" t="s">
        <v>153</v>
      </c>
      <c r="E211" s="205" t="s">
        <v>19</v>
      </c>
      <c r="F211" s="206" t="s">
        <v>868</v>
      </c>
      <c r="G211" s="204"/>
      <c r="H211" s="207">
        <v>7.659</v>
      </c>
      <c r="I211" s="208"/>
      <c r="J211" s="204"/>
      <c r="K211" s="204"/>
      <c r="L211" s="209"/>
      <c r="M211" s="210"/>
      <c r="N211" s="211"/>
      <c r="O211" s="211"/>
      <c r="P211" s="211"/>
      <c r="Q211" s="211"/>
      <c r="R211" s="211"/>
      <c r="S211" s="211"/>
      <c r="T211" s="212"/>
      <c r="AT211" s="213" t="s">
        <v>153</v>
      </c>
      <c r="AU211" s="213" t="s">
        <v>82</v>
      </c>
      <c r="AV211" s="14" t="s">
        <v>82</v>
      </c>
      <c r="AW211" s="14" t="s">
        <v>33</v>
      </c>
      <c r="AX211" s="14" t="s">
        <v>72</v>
      </c>
      <c r="AY211" s="213" t="s">
        <v>142</v>
      </c>
    </row>
    <row r="212" spans="2:51" s="14" customFormat="1" ht="11.25">
      <c r="B212" s="203"/>
      <c r="C212" s="204"/>
      <c r="D212" s="188" t="s">
        <v>153</v>
      </c>
      <c r="E212" s="205" t="s">
        <v>19</v>
      </c>
      <c r="F212" s="206" t="s">
        <v>869</v>
      </c>
      <c r="G212" s="204"/>
      <c r="H212" s="207">
        <v>0.936</v>
      </c>
      <c r="I212" s="208"/>
      <c r="J212" s="204"/>
      <c r="K212" s="204"/>
      <c r="L212" s="209"/>
      <c r="M212" s="210"/>
      <c r="N212" s="211"/>
      <c r="O212" s="211"/>
      <c r="P212" s="211"/>
      <c r="Q212" s="211"/>
      <c r="R212" s="211"/>
      <c r="S212" s="211"/>
      <c r="T212" s="212"/>
      <c r="AT212" s="213" t="s">
        <v>153</v>
      </c>
      <c r="AU212" s="213" t="s">
        <v>82</v>
      </c>
      <c r="AV212" s="14" t="s">
        <v>82</v>
      </c>
      <c r="AW212" s="14" t="s">
        <v>33</v>
      </c>
      <c r="AX212" s="14" t="s">
        <v>72</v>
      </c>
      <c r="AY212" s="213" t="s">
        <v>142</v>
      </c>
    </row>
    <row r="213" spans="2:51" s="14" customFormat="1" ht="11.25">
      <c r="B213" s="203"/>
      <c r="C213" s="204"/>
      <c r="D213" s="188" t="s">
        <v>153</v>
      </c>
      <c r="E213" s="205" t="s">
        <v>19</v>
      </c>
      <c r="F213" s="206" t="s">
        <v>870</v>
      </c>
      <c r="G213" s="204"/>
      <c r="H213" s="207">
        <v>6.045</v>
      </c>
      <c r="I213" s="208"/>
      <c r="J213" s="204"/>
      <c r="K213" s="204"/>
      <c r="L213" s="209"/>
      <c r="M213" s="210"/>
      <c r="N213" s="211"/>
      <c r="O213" s="211"/>
      <c r="P213" s="211"/>
      <c r="Q213" s="211"/>
      <c r="R213" s="211"/>
      <c r="S213" s="211"/>
      <c r="T213" s="212"/>
      <c r="AT213" s="213" t="s">
        <v>153</v>
      </c>
      <c r="AU213" s="213" t="s">
        <v>82</v>
      </c>
      <c r="AV213" s="14" t="s">
        <v>82</v>
      </c>
      <c r="AW213" s="14" t="s">
        <v>33</v>
      </c>
      <c r="AX213" s="14" t="s">
        <v>72</v>
      </c>
      <c r="AY213" s="213" t="s">
        <v>142</v>
      </c>
    </row>
    <row r="214" spans="2:51" s="15" customFormat="1" ht="11.25">
      <c r="B214" s="214"/>
      <c r="C214" s="215"/>
      <c r="D214" s="188" t="s">
        <v>153</v>
      </c>
      <c r="E214" s="216" t="s">
        <v>19</v>
      </c>
      <c r="F214" s="217" t="s">
        <v>161</v>
      </c>
      <c r="G214" s="215"/>
      <c r="H214" s="218">
        <v>183.636</v>
      </c>
      <c r="I214" s="219"/>
      <c r="J214" s="215"/>
      <c r="K214" s="215"/>
      <c r="L214" s="220"/>
      <c r="M214" s="221"/>
      <c r="N214" s="222"/>
      <c r="O214" s="222"/>
      <c r="P214" s="222"/>
      <c r="Q214" s="222"/>
      <c r="R214" s="222"/>
      <c r="S214" s="222"/>
      <c r="T214" s="223"/>
      <c r="AT214" s="224" t="s">
        <v>153</v>
      </c>
      <c r="AU214" s="224" t="s">
        <v>82</v>
      </c>
      <c r="AV214" s="15" t="s">
        <v>149</v>
      </c>
      <c r="AW214" s="15" t="s">
        <v>33</v>
      </c>
      <c r="AX214" s="15" t="s">
        <v>80</v>
      </c>
      <c r="AY214" s="224" t="s">
        <v>142</v>
      </c>
    </row>
    <row r="215" spans="2:63" s="12" customFormat="1" ht="22.9" customHeight="1">
      <c r="B215" s="159"/>
      <c r="C215" s="160"/>
      <c r="D215" s="161" t="s">
        <v>71</v>
      </c>
      <c r="E215" s="173" t="s">
        <v>327</v>
      </c>
      <c r="F215" s="173" t="s">
        <v>328</v>
      </c>
      <c r="G215" s="160"/>
      <c r="H215" s="160"/>
      <c r="I215" s="163"/>
      <c r="J215" s="174">
        <f>BK215</f>
        <v>0</v>
      </c>
      <c r="K215" s="160"/>
      <c r="L215" s="165"/>
      <c r="M215" s="166"/>
      <c r="N215" s="167"/>
      <c r="O215" s="167"/>
      <c r="P215" s="168">
        <f>SUM(P216:P275)</f>
        <v>0</v>
      </c>
      <c r="Q215" s="167"/>
      <c r="R215" s="168">
        <f>SUM(R216:R275)</f>
        <v>0.026444999999999996</v>
      </c>
      <c r="S215" s="167"/>
      <c r="T215" s="169">
        <f>SUM(T216:T275)</f>
        <v>0</v>
      </c>
      <c r="AR215" s="170" t="s">
        <v>80</v>
      </c>
      <c r="AT215" s="171" t="s">
        <v>71</v>
      </c>
      <c r="AU215" s="171" t="s">
        <v>80</v>
      </c>
      <c r="AY215" s="170" t="s">
        <v>142</v>
      </c>
      <c r="BK215" s="172">
        <f>SUM(BK216:BK275)</f>
        <v>0</v>
      </c>
    </row>
    <row r="216" spans="1:65" s="2" customFormat="1" ht="14.45" customHeight="1">
      <c r="A216" s="36"/>
      <c r="B216" s="37"/>
      <c r="C216" s="175" t="s">
        <v>255</v>
      </c>
      <c r="D216" s="175" t="s">
        <v>144</v>
      </c>
      <c r="E216" s="176" t="s">
        <v>329</v>
      </c>
      <c r="F216" s="177" t="s">
        <v>330</v>
      </c>
      <c r="G216" s="178" t="s">
        <v>258</v>
      </c>
      <c r="H216" s="179">
        <v>3426.94</v>
      </c>
      <c r="I216" s="180"/>
      <c r="J216" s="181">
        <f>ROUND(I216*H216,2)</f>
        <v>0</v>
      </c>
      <c r="K216" s="177" t="s">
        <v>148</v>
      </c>
      <c r="L216" s="41"/>
      <c r="M216" s="182" t="s">
        <v>19</v>
      </c>
      <c r="N216" s="183" t="s">
        <v>43</v>
      </c>
      <c r="O216" s="66"/>
      <c r="P216" s="184">
        <f>O216*H216</f>
        <v>0</v>
      </c>
      <c r="Q216" s="184">
        <v>0</v>
      </c>
      <c r="R216" s="184">
        <f>Q216*H216</f>
        <v>0</v>
      </c>
      <c r="S216" s="184">
        <v>0</v>
      </c>
      <c r="T216" s="185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6" t="s">
        <v>149</v>
      </c>
      <c r="AT216" s="186" t="s">
        <v>144</v>
      </c>
      <c r="AU216" s="186" t="s">
        <v>82</v>
      </c>
      <c r="AY216" s="19" t="s">
        <v>142</v>
      </c>
      <c r="BE216" s="187">
        <f>IF(N216="základní",J216,0)</f>
        <v>0</v>
      </c>
      <c r="BF216" s="187">
        <f>IF(N216="snížená",J216,0)</f>
        <v>0</v>
      </c>
      <c r="BG216" s="187">
        <f>IF(N216="zákl. přenesená",J216,0)</f>
        <v>0</v>
      </c>
      <c r="BH216" s="187">
        <f>IF(N216="sníž. přenesená",J216,0)</f>
        <v>0</v>
      </c>
      <c r="BI216" s="187">
        <f>IF(N216="nulová",J216,0)</f>
        <v>0</v>
      </c>
      <c r="BJ216" s="19" t="s">
        <v>80</v>
      </c>
      <c r="BK216" s="187">
        <f>ROUND(I216*H216,2)</f>
        <v>0</v>
      </c>
      <c r="BL216" s="19" t="s">
        <v>149</v>
      </c>
      <c r="BM216" s="186" t="s">
        <v>331</v>
      </c>
    </row>
    <row r="217" spans="1:47" s="2" customFormat="1" ht="11.25">
      <c r="A217" s="36"/>
      <c r="B217" s="37"/>
      <c r="C217" s="38"/>
      <c r="D217" s="188" t="s">
        <v>151</v>
      </c>
      <c r="E217" s="38"/>
      <c r="F217" s="189" t="s">
        <v>332</v>
      </c>
      <c r="G217" s="38"/>
      <c r="H217" s="38"/>
      <c r="I217" s="190"/>
      <c r="J217" s="38"/>
      <c r="K217" s="38"/>
      <c r="L217" s="41"/>
      <c r="M217" s="191"/>
      <c r="N217" s="192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151</v>
      </c>
      <c r="AU217" s="19" t="s">
        <v>82</v>
      </c>
    </row>
    <row r="218" spans="1:65" s="2" customFormat="1" ht="14.45" customHeight="1">
      <c r="A218" s="36"/>
      <c r="B218" s="37"/>
      <c r="C218" s="175" t="s">
        <v>275</v>
      </c>
      <c r="D218" s="175" t="s">
        <v>144</v>
      </c>
      <c r="E218" s="176" t="s">
        <v>334</v>
      </c>
      <c r="F218" s="177" t="s">
        <v>335</v>
      </c>
      <c r="G218" s="178" t="s">
        <v>258</v>
      </c>
      <c r="H218" s="179">
        <v>549.922</v>
      </c>
      <c r="I218" s="180"/>
      <c r="J218" s="181">
        <f>ROUND(I218*H218,2)</f>
        <v>0</v>
      </c>
      <c r="K218" s="177" t="s">
        <v>148</v>
      </c>
      <c r="L218" s="41"/>
      <c r="M218" s="182" t="s">
        <v>19</v>
      </c>
      <c r="N218" s="183" t="s">
        <v>43</v>
      </c>
      <c r="O218" s="66"/>
      <c r="P218" s="184">
        <f>O218*H218</f>
        <v>0</v>
      </c>
      <c r="Q218" s="184">
        <v>0</v>
      </c>
      <c r="R218" s="184">
        <f>Q218*H218</f>
        <v>0</v>
      </c>
      <c r="S218" s="184">
        <v>0</v>
      </c>
      <c r="T218" s="185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149</v>
      </c>
      <c r="AT218" s="186" t="s">
        <v>144</v>
      </c>
      <c r="AU218" s="186" t="s">
        <v>82</v>
      </c>
      <c r="AY218" s="19" t="s">
        <v>142</v>
      </c>
      <c r="BE218" s="187">
        <f>IF(N218="základní",J218,0)</f>
        <v>0</v>
      </c>
      <c r="BF218" s="187">
        <f>IF(N218="snížená",J218,0)</f>
        <v>0</v>
      </c>
      <c r="BG218" s="187">
        <f>IF(N218="zákl. přenesená",J218,0)</f>
        <v>0</v>
      </c>
      <c r="BH218" s="187">
        <f>IF(N218="sníž. přenesená",J218,0)</f>
        <v>0</v>
      </c>
      <c r="BI218" s="187">
        <f>IF(N218="nulová",J218,0)</f>
        <v>0</v>
      </c>
      <c r="BJ218" s="19" t="s">
        <v>80</v>
      </c>
      <c r="BK218" s="187">
        <f>ROUND(I218*H218,2)</f>
        <v>0</v>
      </c>
      <c r="BL218" s="19" t="s">
        <v>149</v>
      </c>
      <c r="BM218" s="186" t="s">
        <v>336</v>
      </c>
    </row>
    <row r="219" spans="1:47" s="2" customFormat="1" ht="19.5">
      <c r="A219" s="36"/>
      <c r="B219" s="37"/>
      <c r="C219" s="38"/>
      <c r="D219" s="188" t="s">
        <v>151</v>
      </c>
      <c r="E219" s="38"/>
      <c r="F219" s="189" t="s">
        <v>337</v>
      </c>
      <c r="G219" s="38"/>
      <c r="H219" s="38"/>
      <c r="I219" s="190"/>
      <c r="J219" s="38"/>
      <c r="K219" s="38"/>
      <c r="L219" s="41"/>
      <c r="M219" s="191"/>
      <c r="N219" s="192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151</v>
      </c>
      <c r="AU219" s="19" t="s">
        <v>82</v>
      </c>
    </row>
    <row r="220" spans="2:51" s="14" customFormat="1" ht="11.25">
      <c r="B220" s="203"/>
      <c r="C220" s="204"/>
      <c r="D220" s="188" t="s">
        <v>153</v>
      </c>
      <c r="E220" s="205" t="s">
        <v>19</v>
      </c>
      <c r="F220" s="206" t="s">
        <v>886</v>
      </c>
      <c r="G220" s="204"/>
      <c r="H220" s="207">
        <v>549.922</v>
      </c>
      <c r="I220" s="208"/>
      <c r="J220" s="204"/>
      <c r="K220" s="204"/>
      <c r="L220" s="209"/>
      <c r="M220" s="210"/>
      <c r="N220" s="211"/>
      <c r="O220" s="211"/>
      <c r="P220" s="211"/>
      <c r="Q220" s="211"/>
      <c r="R220" s="211"/>
      <c r="S220" s="211"/>
      <c r="T220" s="212"/>
      <c r="AT220" s="213" t="s">
        <v>153</v>
      </c>
      <c r="AU220" s="213" t="s">
        <v>82</v>
      </c>
      <c r="AV220" s="14" t="s">
        <v>82</v>
      </c>
      <c r="AW220" s="14" t="s">
        <v>33</v>
      </c>
      <c r="AX220" s="14" t="s">
        <v>80</v>
      </c>
      <c r="AY220" s="213" t="s">
        <v>142</v>
      </c>
    </row>
    <row r="221" spans="1:65" s="2" customFormat="1" ht="14.45" customHeight="1">
      <c r="A221" s="36"/>
      <c r="B221" s="37"/>
      <c r="C221" s="175" t="s">
        <v>290</v>
      </c>
      <c r="D221" s="175" t="s">
        <v>144</v>
      </c>
      <c r="E221" s="176" t="s">
        <v>340</v>
      </c>
      <c r="F221" s="177" t="s">
        <v>341</v>
      </c>
      <c r="G221" s="178" t="s">
        <v>258</v>
      </c>
      <c r="H221" s="179">
        <v>403.999</v>
      </c>
      <c r="I221" s="180"/>
      <c r="J221" s="181">
        <f>ROUND(I221*H221,2)</f>
        <v>0</v>
      </c>
      <c r="K221" s="177" t="s">
        <v>148</v>
      </c>
      <c r="L221" s="41"/>
      <c r="M221" s="182" t="s">
        <v>19</v>
      </c>
      <c r="N221" s="183" t="s">
        <v>43</v>
      </c>
      <c r="O221" s="66"/>
      <c r="P221" s="184">
        <f>O221*H221</f>
        <v>0</v>
      </c>
      <c r="Q221" s="184">
        <v>0</v>
      </c>
      <c r="R221" s="184">
        <f>Q221*H221</f>
        <v>0</v>
      </c>
      <c r="S221" s="184">
        <v>0</v>
      </c>
      <c r="T221" s="185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149</v>
      </c>
      <c r="AT221" s="186" t="s">
        <v>144</v>
      </c>
      <c r="AU221" s="186" t="s">
        <v>82</v>
      </c>
      <c r="AY221" s="19" t="s">
        <v>142</v>
      </c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9" t="s">
        <v>80</v>
      </c>
      <c r="BK221" s="187">
        <f>ROUND(I221*H221,2)</f>
        <v>0</v>
      </c>
      <c r="BL221" s="19" t="s">
        <v>149</v>
      </c>
      <c r="BM221" s="186" t="s">
        <v>342</v>
      </c>
    </row>
    <row r="222" spans="1:47" s="2" customFormat="1" ht="11.25">
      <c r="A222" s="36"/>
      <c r="B222" s="37"/>
      <c r="C222" s="38"/>
      <c r="D222" s="188" t="s">
        <v>151</v>
      </c>
      <c r="E222" s="38"/>
      <c r="F222" s="189" t="s">
        <v>343</v>
      </c>
      <c r="G222" s="38"/>
      <c r="H222" s="38"/>
      <c r="I222" s="190"/>
      <c r="J222" s="38"/>
      <c r="K222" s="38"/>
      <c r="L222" s="41"/>
      <c r="M222" s="191"/>
      <c r="N222" s="192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151</v>
      </c>
      <c r="AU222" s="19" t="s">
        <v>82</v>
      </c>
    </row>
    <row r="223" spans="2:51" s="14" customFormat="1" ht="11.25">
      <c r="B223" s="203"/>
      <c r="C223" s="204"/>
      <c r="D223" s="188" t="s">
        <v>153</v>
      </c>
      <c r="E223" s="205" t="s">
        <v>19</v>
      </c>
      <c r="F223" s="206" t="s">
        <v>887</v>
      </c>
      <c r="G223" s="204"/>
      <c r="H223" s="207">
        <v>403.999</v>
      </c>
      <c r="I223" s="208"/>
      <c r="J223" s="204"/>
      <c r="K223" s="204"/>
      <c r="L223" s="209"/>
      <c r="M223" s="210"/>
      <c r="N223" s="211"/>
      <c r="O223" s="211"/>
      <c r="P223" s="211"/>
      <c r="Q223" s="211"/>
      <c r="R223" s="211"/>
      <c r="S223" s="211"/>
      <c r="T223" s="212"/>
      <c r="AT223" s="213" t="s">
        <v>153</v>
      </c>
      <c r="AU223" s="213" t="s">
        <v>82</v>
      </c>
      <c r="AV223" s="14" t="s">
        <v>82</v>
      </c>
      <c r="AW223" s="14" t="s">
        <v>33</v>
      </c>
      <c r="AX223" s="14" t="s">
        <v>80</v>
      </c>
      <c r="AY223" s="213" t="s">
        <v>142</v>
      </c>
    </row>
    <row r="224" spans="1:65" s="2" customFormat="1" ht="14.45" customHeight="1">
      <c r="A224" s="36"/>
      <c r="B224" s="37"/>
      <c r="C224" s="175" t="s">
        <v>317</v>
      </c>
      <c r="D224" s="175" t="s">
        <v>144</v>
      </c>
      <c r="E224" s="176" t="s">
        <v>346</v>
      </c>
      <c r="F224" s="177" t="s">
        <v>347</v>
      </c>
      <c r="G224" s="178" t="s">
        <v>258</v>
      </c>
      <c r="H224" s="179">
        <v>2419.792</v>
      </c>
      <c r="I224" s="180"/>
      <c r="J224" s="181">
        <f>ROUND(I224*H224,2)</f>
        <v>0</v>
      </c>
      <c r="K224" s="177" t="s">
        <v>148</v>
      </c>
      <c r="L224" s="41"/>
      <c r="M224" s="182" t="s">
        <v>19</v>
      </c>
      <c r="N224" s="183" t="s">
        <v>43</v>
      </c>
      <c r="O224" s="66"/>
      <c r="P224" s="184">
        <f>O224*H224</f>
        <v>0</v>
      </c>
      <c r="Q224" s="184">
        <v>0</v>
      </c>
      <c r="R224" s="184">
        <f>Q224*H224</f>
        <v>0</v>
      </c>
      <c r="S224" s="184">
        <v>0</v>
      </c>
      <c r="T224" s="185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149</v>
      </c>
      <c r="AT224" s="186" t="s">
        <v>144</v>
      </c>
      <c r="AU224" s="186" t="s">
        <v>82</v>
      </c>
      <c r="AY224" s="19" t="s">
        <v>142</v>
      </c>
      <c r="BE224" s="187">
        <f>IF(N224="základní",J224,0)</f>
        <v>0</v>
      </c>
      <c r="BF224" s="187">
        <f>IF(N224="snížená",J224,0)</f>
        <v>0</v>
      </c>
      <c r="BG224" s="187">
        <f>IF(N224="zákl. přenesená",J224,0)</f>
        <v>0</v>
      </c>
      <c r="BH224" s="187">
        <f>IF(N224="sníž. přenesená",J224,0)</f>
        <v>0</v>
      </c>
      <c r="BI224" s="187">
        <f>IF(N224="nulová",J224,0)</f>
        <v>0</v>
      </c>
      <c r="BJ224" s="19" t="s">
        <v>80</v>
      </c>
      <c r="BK224" s="187">
        <f>ROUND(I224*H224,2)</f>
        <v>0</v>
      </c>
      <c r="BL224" s="19" t="s">
        <v>149</v>
      </c>
      <c r="BM224" s="186" t="s">
        <v>348</v>
      </c>
    </row>
    <row r="225" spans="1:47" s="2" customFormat="1" ht="11.25">
      <c r="A225" s="36"/>
      <c r="B225" s="37"/>
      <c r="C225" s="38"/>
      <c r="D225" s="188" t="s">
        <v>151</v>
      </c>
      <c r="E225" s="38"/>
      <c r="F225" s="189" t="s">
        <v>349</v>
      </c>
      <c r="G225" s="38"/>
      <c r="H225" s="38"/>
      <c r="I225" s="190"/>
      <c r="J225" s="38"/>
      <c r="K225" s="38"/>
      <c r="L225" s="41"/>
      <c r="M225" s="191"/>
      <c r="N225" s="192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151</v>
      </c>
      <c r="AU225" s="19" t="s">
        <v>82</v>
      </c>
    </row>
    <row r="226" spans="2:51" s="14" customFormat="1" ht="11.25">
      <c r="B226" s="203"/>
      <c r="C226" s="204"/>
      <c r="D226" s="188" t="s">
        <v>153</v>
      </c>
      <c r="E226" s="205" t="s">
        <v>19</v>
      </c>
      <c r="F226" s="206" t="s">
        <v>888</v>
      </c>
      <c r="G226" s="204"/>
      <c r="H226" s="207">
        <v>2419.792</v>
      </c>
      <c r="I226" s="208"/>
      <c r="J226" s="204"/>
      <c r="K226" s="204"/>
      <c r="L226" s="209"/>
      <c r="M226" s="210"/>
      <c r="N226" s="211"/>
      <c r="O226" s="211"/>
      <c r="P226" s="211"/>
      <c r="Q226" s="211"/>
      <c r="R226" s="211"/>
      <c r="S226" s="211"/>
      <c r="T226" s="212"/>
      <c r="AT226" s="213" t="s">
        <v>153</v>
      </c>
      <c r="AU226" s="213" t="s">
        <v>82</v>
      </c>
      <c r="AV226" s="14" t="s">
        <v>82</v>
      </c>
      <c r="AW226" s="14" t="s">
        <v>33</v>
      </c>
      <c r="AX226" s="14" t="s">
        <v>80</v>
      </c>
      <c r="AY226" s="213" t="s">
        <v>142</v>
      </c>
    </row>
    <row r="227" spans="1:65" s="2" customFormat="1" ht="14.45" customHeight="1">
      <c r="A227" s="36"/>
      <c r="B227" s="37"/>
      <c r="C227" s="175" t="s">
        <v>8</v>
      </c>
      <c r="D227" s="175" t="s">
        <v>144</v>
      </c>
      <c r="E227" s="176" t="s">
        <v>889</v>
      </c>
      <c r="F227" s="177" t="s">
        <v>890</v>
      </c>
      <c r="G227" s="178" t="s">
        <v>258</v>
      </c>
      <c r="H227" s="179">
        <v>3.526</v>
      </c>
      <c r="I227" s="180"/>
      <c r="J227" s="181">
        <f>ROUND(I227*H227,2)</f>
        <v>0</v>
      </c>
      <c r="K227" s="177" t="s">
        <v>148</v>
      </c>
      <c r="L227" s="41"/>
      <c r="M227" s="182" t="s">
        <v>19</v>
      </c>
      <c r="N227" s="183" t="s">
        <v>43</v>
      </c>
      <c r="O227" s="66"/>
      <c r="P227" s="184">
        <f>O227*H227</f>
        <v>0</v>
      </c>
      <c r="Q227" s="184">
        <v>0.0075</v>
      </c>
      <c r="R227" s="184">
        <f>Q227*H227</f>
        <v>0.026444999999999996</v>
      </c>
      <c r="S227" s="184">
        <v>0</v>
      </c>
      <c r="T227" s="185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149</v>
      </c>
      <c r="AT227" s="186" t="s">
        <v>144</v>
      </c>
      <c r="AU227" s="186" t="s">
        <v>82</v>
      </c>
      <c r="AY227" s="19" t="s">
        <v>142</v>
      </c>
      <c r="BE227" s="187">
        <f>IF(N227="základní",J227,0)</f>
        <v>0</v>
      </c>
      <c r="BF227" s="187">
        <f>IF(N227="snížená",J227,0)</f>
        <v>0</v>
      </c>
      <c r="BG227" s="187">
        <f>IF(N227="zákl. přenesená",J227,0)</f>
        <v>0</v>
      </c>
      <c r="BH227" s="187">
        <f>IF(N227="sníž. přenesená",J227,0)</f>
        <v>0</v>
      </c>
      <c r="BI227" s="187">
        <f>IF(N227="nulová",J227,0)</f>
        <v>0</v>
      </c>
      <c r="BJ227" s="19" t="s">
        <v>80</v>
      </c>
      <c r="BK227" s="187">
        <f>ROUND(I227*H227,2)</f>
        <v>0</v>
      </c>
      <c r="BL227" s="19" t="s">
        <v>149</v>
      </c>
      <c r="BM227" s="186" t="s">
        <v>891</v>
      </c>
    </row>
    <row r="228" spans="1:47" s="2" customFormat="1" ht="11.25">
      <c r="A228" s="36"/>
      <c r="B228" s="37"/>
      <c r="C228" s="38"/>
      <c r="D228" s="188" t="s">
        <v>151</v>
      </c>
      <c r="E228" s="38"/>
      <c r="F228" s="189" t="s">
        <v>892</v>
      </c>
      <c r="G228" s="38"/>
      <c r="H228" s="38"/>
      <c r="I228" s="190"/>
      <c r="J228" s="38"/>
      <c r="K228" s="38"/>
      <c r="L228" s="41"/>
      <c r="M228" s="191"/>
      <c r="N228" s="192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151</v>
      </c>
      <c r="AU228" s="19" t="s">
        <v>82</v>
      </c>
    </row>
    <row r="229" spans="1:65" s="2" customFormat="1" ht="14.45" customHeight="1">
      <c r="A229" s="36"/>
      <c r="B229" s="37"/>
      <c r="C229" s="175" t="s">
        <v>333</v>
      </c>
      <c r="D229" s="175" t="s">
        <v>144</v>
      </c>
      <c r="E229" s="176" t="s">
        <v>352</v>
      </c>
      <c r="F229" s="177" t="s">
        <v>353</v>
      </c>
      <c r="G229" s="178" t="s">
        <v>258</v>
      </c>
      <c r="H229" s="179">
        <v>3373.713</v>
      </c>
      <c r="I229" s="180"/>
      <c r="J229" s="181">
        <f>ROUND(I229*H229,2)</f>
        <v>0</v>
      </c>
      <c r="K229" s="177" t="s">
        <v>148</v>
      </c>
      <c r="L229" s="41"/>
      <c r="M229" s="182" t="s">
        <v>19</v>
      </c>
      <c r="N229" s="183" t="s">
        <v>43</v>
      </c>
      <c r="O229" s="66"/>
      <c r="P229" s="184">
        <f>O229*H229</f>
        <v>0</v>
      </c>
      <c r="Q229" s="184">
        <v>0</v>
      </c>
      <c r="R229" s="184">
        <f>Q229*H229</f>
        <v>0</v>
      </c>
      <c r="S229" s="184">
        <v>0</v>
      </c>
      <c r="T229" s="185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6" t="s">
        <v>149</v>
      </c>
      <c r="AT229" s="186" t="s">
        <v>144</v>
      </c>
      <c r="AU229" s="186" t="s">
        <v>82</v>
      </c>
      <c r="AY229" s="19" t="s">
        <v>142</v>
      </c>
      <c r="BE229" s="187">
        <f>IF(N229="základní",J229,0)</f>
        <v>0</v>
      </c>
      <c r="BF229" s="187">
        <f>IF(N229="snížená",J229,0)</f>
        <v>0</v>
      </c>
      <c r="BG229" s="187">
        <f>IF(N229="zákl. přenesená",J229,0)</f>
        <v>0</v>
      </c>
      <c r="BH229" s="187">
        <f>IF(N229="sníž. přenesená",J229,0)</f>
        <v>0</v>
      </c>
      <c r="BI229" s="187">
        <f>IF(N229="nulová",J229,0)</f>
        <v>0</v>
      </c>
      <c r="BJ229" s="19" t="s">
        <v>80</v>
      </c>
      <c r="BK229" s="187">
        <f>ROUND(I229*H229,2)</f>
        <v>0</v>
      </c>
      <c r="BL229" s="19" t="s">
        <v>149</v>
      </c>
      <c r="BM229" s="186" t="s">
        <v>354</v>
      </c>
    </row>
    <row r="230" spans="1:47" s="2" customFormat="1" ht="11.25">
      <c r="A230" s="36"/>
      <c r="B230" s="37"/>
      <c r="C230" s="38"/>
      <c r="D230" s="188" t="s">
        <v>151</v>
      </c>
      <c r="E230" s="38"/>
      <c r="F230" s="189" t="s">
        <v>355</v>
      </c>
      <c r="G230" s="38"/>
      <c r="H230" s="38"/>
      <c r="I230" s="190"/>
      <c r="J230" s="38"/>
      <c r="K230" s="38"/>
      <c r="L230" s="41"/>
      <c r="M230" s="191"/>
      <c r="N230" s="192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151</v>
      </c>
      <c r="AU230" s="19" t="s">
        <v>82</v>
      </c>
    </row>
    <row r="231" spans="2:51" s="13" customFormat="1" ht="22.5">
      <c r="B231" s="193"/>
      <c r="C231" s="194"/>
      <c r="D231" s="188" t="s">
        <v>153</v>
      </c>
      <c r="E231" s="195" t="s">
        <v>19</v>
      </c>
      <c r="F231" s="196" t="s">
        <v>893</v>
      </c>
      <c r="G231" s="194"/>
      <c r="H231" s="195" t="s">
        <v>19</v>
      </c>
      <c r="I231" s="197"/>
      <c r="J231" s="194"/>
      <c r="K231" s="194"/>
      <c r="L231" s="198"/>
      <c r="M231" s="199"/>
      <c r="N231" s="200"/>
      <c r="O231" s="200"/>
      <c r="P231" s="200"/>
      <c r="Q231" s="200"/>
      <c r="R231" s="200"/>
      <c r="S231" s="200"/>
      <c r="T231" s="201"/>
      <c r="AT231" s="202" t="s">
        <v>153</v>
      </c>
      <c r="AU231" s="202" t="s">
        <v>82</v>
      </c>
      <c r="AV231" s="13" t="s">
        <v>80</v>
      </c>
      <c r="AW231" s="13" t="s">
        <v>33</v>
      </c>
      <c r="AX231" s="13" t="s">
        <v>72</v>
      </c>
      <c r="AY231" s="202" t="s">
        <v>142</v>
      </c>
    </row>
    <row r="232" spans="2:51" s="14" customFormat="1" ht="11.25">
      <c r="B232" s="203"/>
      <c r="C232" s="204"/>
      <c r="D232" s="188" t="s">
        <v>153</v>
      </c>
      <c r="E232" s="205" t="s">
        <v>19</v>
      </c>
      <c r="F232" s="206" t="s">
        <v>886</v>
      </c>
      <c r="G232" s="204"/>
      <c r="H232" s="207">
        <v>549.922</v>
      </c>
      <c r="I232" s="208"/>
      <c r="J232" s="204"/>
      <c r="K232" s="204"/>
      <c r="L232" s="209"/>
      <c r="M232" s="210"/>
      <c r="N232" s="211"/>
      <c r="O232" s="211"/>
      <c r="P232" s="211"/>
      <c r="Q232" s="211"/>
      <c r="R232" s="211"/>
      <c r="S232" s="211"/>
      <c r="T232" s="212"/>
      <c r="AT232" s="213" t="s">
        <v>153</v>
      </c>
      <c r="AU232" s="213" t="s">
        <v>82</v>
      </c>
      <c r="AV232" s="14" t="s">
        <v>82</v>
      </c>
      <c r="AW232" s="14" t="s">
        <v>33</v>
      </c>
      <c r="AX232" s="14" t="s">
        <v>72</v>
      </c>
      <c r="AY232" s="213" t="s">
        <v>142</v>
      </c>
    </row>
    <row r="233" spans="2:51" s="14" customFormat="1" ht="11.25">
      <c r="B233" s="203"/>
      <c r="C233" s="204"/>
      <c r="D233" s="188" t="s">
        <v>153</v>
      </c>
      <c r="E233" s="205" t="s">
        <v>19</v>
      </c>
      <c r="F233" s="206" t="s">
        <v>888</v>
      </c>
      <c r="G233" s="204"/>
      <c r="H233" s="207">
        <v>2419.792</v>
      </c>
      <c r="I233" s="208"/>
      <c r="J233" s="204"/>
      <c r="K233" s="204"/>
      <c r="L233" s="209"/>
      <c r="M233" s="210"/>
      <c r="N233" s="211"/>
      <c r="O233" s="211"/>
      <c r="P233" s="211"/>
      <c r="Q233" s="211"/>
      <c r="R233" s="211"/>
      <c r="S233" s="211"/>
      <c r="T233" s="212"/>
      <c r="AT233" s="213" t="s">
        <v>153</v>
      </c>
      <c r="AU233" s="213" t="s">
        <v>82</v>
      </c>
      <c r="AV233" s="14" t="s">
        <v>82</v>
      </c>
      <c r="AW233" s="14" t="s">
        <v>33</v>
      </c>
      <c r="AX233" s="14" t="s">
        <v>72</v>
      </c>
      <c r="AY233" s="213" t="s">
        <v>142</v>
      </c>
    </row>
    <row r="234" spans="2:51" s="14" customFormat="1" ht="11.25">
      <c r="B234" s="203"/>
      <c r="C234" s="204"/>
      <c r="D234" s="188" t="s">
        <v>153</v>
      </c>
      <c r="E234" s="205" t="s">
        <v>19</v>
      </c>
      <c r="F234" s="206" t="s">
        <v>887</v>
      </c>
      <c r="G234" s="204"/>
      <c r="H234" s="207">
        <v>403.999</v>
      </c>
      <c r="I234" s="208"/>
      <c r="J234" s="204"/>
      <c r="K234" s="204"/>
      <c r="L234" s="209"/>
      <c r="M234" s="210"/>
      <c r="N234" s="211"/>
      <c r="O234" s="211"/>
      <c r="P234" s="211"/>
      <c r="Q234" s="211"/>
      <c r="R234" s="211"/>
      <c r="S234" s="211"/>
      <c r="T234" s="212"/>
      <c r="AT234" s="213" t="s">
        <v>153</v>
      </c>
      <c r="AU234" s="213" t="s">
        <v>82</v>
      </c>
      <c r="AV234" s="14" t="s">
        <v>82</v>
      </c>
      <c r="AW234" s="14" t="s">
        <v>33</v>
      </c>
      <c r="AX234" s="14" t="s">
        <v>72</v>
      </c>
      <c r="AY234" s="213" t="s">
        <v>142</v>
      </c>
    </row>
    <row r="235" spans="2:51" s="15" customFormat="1" ht="11.25">
      <c r="B235" s="214"/>
      <c r="C235" s="215"/>
      <c r="D235" s="188" t="s">
        <v>153</v>
      </c>
      <c r="E235" s="216" t="s">
        <v>19</v>
      </c>
      <c r="F235" s="217" t="s">
        <v>161</v>
      </c>
      <c r="G235" s="215"/>
      <c r="H235" s="218">
        <v>3373.7129999999997</v>
      </c>
      <c r="I235" s="219"/>
      <c r="J235" s="215"/>
      <c r="K235" s="215"/>
      <c r="L235" s="220"/>
      <c r="M235" s="221"/>
      <c r="N235" s="222"/>
      <c r="O235" s="222"/>
      <c r="P235" s="222"/>
      <c r="Q235" s="222"/>
      <c r="R235" s="222"/>
      <c r="S235" s="222"/>
      <c r="T235" s="223"/>
      <c r="AT235" s="224" t="s">
        <v>153</v>
      </c>
      <c r="AU235" s="224" t="s">
        <v>82</v>
      </c>
      <c r="AV235" s="15" t="s">
        <v>149</v>
      </c>
      <c r="AW235" s="15" t="s">
        <v>33</v>
      </c>
      <c r="AX235" s="15" t="s">
        <v>80</v>
      </c>
      <c r="AY235" s="224" t="s">
        <v>142</v>
      </c>
    </row>
    <row r="236" spans="1:65" s="2" customFormat="1" ht="14.45" customHeight="1">
      <c r="A236" s="36"/>
      <c r="B236" s="37"/>
      <c r="C236" s="175" t="s">
        <v>339</v>
      </c>
      <c r="D236" s="175" t="s">
        <v>144</v>
      </c>
      <c r="E236" s="176" t="s">
        <v>358</v>
      </c>
      <c r="F236" s="177" t="s">
        <v>359</v>
      </c>
      <c r="G236" s="178" t="s">
        <v>258</v>
      </c>
      <c r="H236" s="179">
        <v>53.228</v>
      </c>
      <c r="I236" s="180"/>
      <c r="J236" s="181">
        <f>ROUND(I236*H236,2)</f>
        <v>0</v>
      </c>
      <c r="K236" s="177" t="s">
        <v>148</v>
      </c>
      <c r="L236" s="41"/>
      <c r="M236" s="182" t="s">
        <v>19</v>
      </c>
      <c r="N236" s="183" t="s">
        <v>43</v>
      </c>
      <c r="O236" s="66"/>
      <c r="P236" s="184">
        <f>O236*H236</f>
        <v>0</v>
      </c>
      <c r="Q236" s="184">
        <v>0</v>
      </c>
      <c r="R236" s="184">
        <f>Q236*H236</f>
        <v>0</v>
      </c>
      <c r="S236" s="184">
        <v>0</v>
      </c>
      <c r="T236" s="185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6" t="s">
        <v>149</v>
      </c>
      <c r="AT236" s="186" t="s">
        <v>144</v>
      </c>
      <c r="AU236" s="186" t="s">
        <v>82</v>
      </c>
      <c r="AY236" s="19" t="s">
        <v>142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9" t="s">
        <v>80</v>
      </c>
      <c r="BK236" s="187">
        <f>ROUND(I236*H236,2)</f>
        <v>0</v>
      </c>
      <c r="BL236" s="19" t="s">
        <v>149</v>
      </c>
      <c r="BM236" s="186" t="s">
        <v>894</v>
      </c>
    </row>
    <row r="237" spans="1:47" s="2" customFormat="1" ht="11.25">
      <c r="A237" s="36"/>
      <c r="B237" s="37"/>
      <c r="C237" s="38"/>
      <c r="D237" s="188" t="s">
        <v>151</v>
      </c>
      <c r="E237" s="38"/>
      <c r="F237" s="189" t="s">
        <v>361</v>
      </c>
      <c r="G237" s="38"/>
      <c r="H237" s="38"/>
      <c r="I237" s="190"/>
      <c r="J237" s="38"/>
      <c r="K237" s="38"/>
      <c r="L237" s="41"/>
      <c r="M237" s="191"/>
      <c r="N237" s="192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151</v>
      </c>
      <c r="AU237" s="19" t="s">
        <v>82</v>
      </c>
    </row>
    <row r="238" spans="2:51" s="13" customFormat="1" ht="11.25">
      <c r="B238" s="193"/>
      <c r="C238" s="194"/>
      <c r="D238" s="188" t="s">
        <v>153</v>
      </c>
      <c r="E238" s="195" t="s">
        <v>19</v>
      </c>
      <c r="F238" s="196" t="s">
        <v>895</v>
      </c>
      <c r="G238" s="194"/>
      <c r="H238" s="195" t="s">
        <v>19</v>
      </c>
      <c r="I238" s="197"/>
      <c r="J238" s="194"/>
      <c r="K238" s="194"/>
      <c r="L238" s="198"/>
      <c r="M238" s="199"/>
      <c r="N238" s="200"/>
      <c r="O238" s="200"/>
      <c r="P238" s="200"/>
      <c r="Q238" s="200"/>
      <c r="R238" s="200"/>
      <c r="S238" s="200"/>
      <c r="T238" s="201"/>
      <c r="AT238" s="202" t="s">
        <v>153</v>
      </c>
      <c r="AU238" s="202" t="s">
        <v>82</v>
      </c>
      <c r="AV238" s="13" t="s">
        <v>80</v>
      </c>
      <c r="AW238" s="13" t="s">
        <v>33</v>
      </c>
      <c r="AX238" s="13" t="s">
        <v>72</v>
      </c>
      <c r="AY238" s="202" t="s">
        <v>142</v>
      </c>
    </row>
    <row r="239" spans="2:51" s="14" customFormat="1" ht="11.25">
      <c r="B239" s="203"/>
      <c r="C239" s="204"/>
      <c r="D239" s="188" t="s">
        <v>153</v>
      </c>
      <c r="E239" s="205" t="s">
        <v>19</v>
      </c>
      <c r="F239" s="206" t="s">
        <v>896</v>
      </c>
      <c r="G239" s="204"/>
      <c r="H239" s="207">
        <v>3.526</v>
      </c>
      <c r="I239" s="208"/>
      <c r="J239" s="204"/>
      <c r="K239" s="204"/>
      <c r="L239" s="209"/>
      <c r="M239" s="210"/>
      <c r="N239" s="211"/>
      <c r="O239" s="211"/>
      <c r="P239" s="211"/>
      <c r="Q239" s="211"/>
      <c r="R239" s="211"/>
      <c r="S239" s="211"/>
      <c r="T239" s="212"/>
      <c r="AT239" s="213" t="s">
        <v>153</v>
      </c>
      <c r="AU239" s="213" t="s">
        <v>82</v>
      </c>
      <c r="AV239" s="14" t="s">
        <v>82</v>
      </c>
      <c r="AW239" s="14" t="s">
        <v>33</v>
      </c>
      <c r="AX239" s="14" t="s">
        <v>72</v>
      </c>
      <c r="AY239" s="213" t="s">
        <v>142</v>
      </c>
    </row>
    <row r="240" spans="2:51" s="13" customFormat="1" ht="11.25">
      <c r="B240" s="193"/>
      <c r="C240" s="194"/>
      <c r="D240" s="188" t="s">
        <v>153</v>
      </c>
      <c r="E240" s="195" t="s">
        <v>19</v>
      </c>
      <c r="F240" s="196" t="s">
        <v>897</v>
      </c>
      <c r="G240" s="194"/>
      <c r="H240" s="195" t="s">
        <v>19</v>
      </c>
      <c r="I240" s="197"/>
      <c r="J240" s="194"/>
      <c r="K240" s="194"/>
      <c r="L240" s="198"/>
      <c r="M240" s="199"/>
      <c r="N240" s="200"/>
      <c r="O240" s="200"/>
      <c r="P240" s="200"/>
      <c r="Q240" s="200"/>
      <c r="R240" s="200"/>
      <c r="S240" s="200"/>
      <c r="T240" s="201"/>
      <c r="AT240" s="202" t="s">
        <v>153</v>
      </c>
      <c r="AU240" s="202" t="s">
        <v>82</v>
      </c>
      <c r="AV240" s="13" t="s">
        <v>80</v>
      </c>
      <c r="AW240" s="13" t="s">
        <v>33</v>
      </c>
      <c r="AX240" s="13" t="s">
        <v>72</v>
      </c>
      <c r="AY240" s="202" t="s">
        <v>142</v>
      </c>
    </row>
    <row r="241" spans="2:51" s="14" customFormat="1" ht="11.25">
      <c r="B241" s="203"/>
      <c r="C241" s="204"/>
      <c r="D241" s="188" t="s">
        <v>153</v>
      </c>
      <c r="E241" s="205" t="s">
        <v>19</v>
      </c>
      <c r="F241" s="206" t="s">
        <v>898</v>
      </c>
      <c r="G241" s="204"/>
      <c r="H241" s="207">
        <v>0.345</v>
      </c>
      <c r="I241" s="208"/>
      <c r="J241" s="204"/>
      <c r="K241" s="204"/>
      <c r="L241" s="209"/>
      <c r="M241" s="210"/>
      <c r="N241" s="211"/>
      <c r="O241" s="211"/>
      <c r="P241" s="211"/>
      <c r="Q241" s="211"/>
      <c r="R241" s="211"/>
      <c r="S241" s="211"/>
      <c r="T241" s="212"/>
      <c r="AT241" s="213" t="s">
        <v>153</v>
      </c>
      <c r="AU241" s="213" t="s">
        <v>82</v>
      </c>
      <c r="AV241" s="14" t="s">
        <v>82</v>
      </c>
      <c r="AW241" s="14" t="s">
        <v>33</v>
      </c>
      <c r="AX241" s="14" t="s">
        <v>72</v>
      </c>
      <c r="AY241" s="213" t="s">
        <v>142</v>
      </c>
    </row>
    <row r="242" spans="2:51" s="13" customFormat="1" ht="11.25">
      <c r="B242" s="193"/>
      <c r="C242" s="194"/>
      <c r="D242" s="188" t="s">
        <v>153</v>
      </c>
      <c r="E242" s="195" t="s">
        <v>19</v>
      </c>
      <c r="F242" s="196" t="s">
        <v>364</v>
      </c>
      <c r="G242" s="194"/>
      <c r="H242" s="195" t="s">
        <v>19</v>
      </c>
      <c r="I242" s="197"/>
      <c r="J242" s="194"/>
      <c r="K242" s="194"/>
      <c r="L242" s="198"/>
      <c r="M242" s="199"/>
      <c r="N242" s="200"/>
      <c r="O242" s="200"/>
      <c r="P242" s="200"/>
      <c r="Q242" s="200"/>
      <c r="R242" s="200"/>
      <c r="S242" s="200"/>
      <c r="T242" s="201"/>
      <c r="AT242" s="202" t="s">
        <v>153</v>
      </c>
      <c r="AU242" s="202" t="s">
        <v>82</v>
      </c>
      <c r="AV242" s="13" t="s">
        <v>80</v>
      </c>
      <c r="AW242" s="13" t="s">
        <v>33</v>
      </c>
      <c r="AX242" s="13" t="s">
        <v>72</v>
      </c>
      <c r="AY242" s="202" t="s">
        <v>142</v>
      </c>
    </row>
    <row r="243" spans="2:51" s="14" customFormat="1" ht="11.25">
      <c r="B243" s="203"/>
      <c r="C243" s="204"/>
      <c r="D243" s="188" t="s">
        <v>153</v>
      </c>
      <c r="E243" s="205" t="s">
        <v>19</v>
      </c>
      <c r="F243" s="206" t="s">
        <v>899</v>
      </c>
      <c r="G243" s="204"/>
      <c r="H243" s="207">
        <v>9.832</v>
      </c>
      <c r="I243" s="208"/>
      <c r="J243" s="204"/>
      <c r="K243" s="204"/>
      <c r="L243" s="209"/>
      <c r="M243" s="210"/>
      <c r="N243" s="211"/>
      <c r="O243" s="211"/>
      <c r="P243" s="211"/>
      <c r="Q243" s="211"/>
      <c r="R243" s="211"/>
      <c r="S243" s="211"/>
      <c r="T243" s="212"/>
      <c r="AT243" s="213" t="s">
        <v>153</v>
      </c>
      <c r="AU243" s="213" t="s">
        <v>82</v>
      </c>
      <c r="AV243" s="14" t="s">
        <v>82</v>
      </c>
      <c r="AW243" s="14" t="s">
        <v>33</v>
      </c>
      <c r="AX243" s="14" t="s">
        <v>72</v>
      </c>
      <c r="AY243" s="213" t="s">
        <v>142</v>
      </c>
    </row>
    <row r="244" spans="2:51" s="13" customFormat="1" ht="11.25">
      <c r="B244" s="193"/>
      <c r="C244" s="194"/>
      <c r="D244" s="188" t="s">
        <v>153</v>
      </c>
      <c r="E244" s="195" t="s">
        <v>19</v>
      </c>
      <c r="F244" s="196" t="s">
        <v>366</v>
      </c>
      <c r="G244" s="194"/>
      <c r="H244" s="195" t="s">
        <v>19</v>
      </c>
      <c r="I244" s="197"/>
      <c r="J244" s="194"/>
      <c r="K244" s="194"/>
      <c r="L244" s="198"/>
      <c r="M244" s="199"/>
      <c r="N244" s="200"/>
      <c r="O244" s="200"/>
      <c r="P244" s="200"/>
      <c r="Q244" s="200"/>
      <c r="R244" s="200"/>
      <c r="S244" s="200"/>
      <c r="T244" s="201"/>
      <c r="AT244" s="202" t="s">
        <v>153</v>
      </c>
      <c r="AU244" s="202" t="s">
        <v>82</v>
      </c>
      <c r="AV244" s="13" t="s">
        <v>80</v>
      </c>
      <c r="AW244" s="13" t="s">
        <v>33</v>
      </c>
      <c r="AX244" s="13" t="s">
        <v>72</v>
      </c>
      <c r="AY244" s="202" t="s">
        <v>142</v>
      </c>
    </row>
    <row r="245" spans="2:51" s="14" customFormat="1" ht="11.25">
      <c r="B245" s="203"/>
      <c r="C245" s="204"/>
      <c r="D245" s="188" t="s">
        <v>153</v>
      </c>
      <c r="E245" s="205" t="s">
        <v>19</v>
      </c>
      <c r="F245" s="206" t="s">
        <v>900</v>
      </c>
      <c r="G245" s="204"/>
      <c r="H245" s="207">
        <v>30.865</v>
      </c>
      <c r="I245" s="208"/>
      <c r="J245" s="204"/>
      <c r="K245" s="204"/>
      <c r="L245" s="209"/>
      <c r="M245" s="210"/>
      <c r="N245" s="211"/>
      <c r="O245" s="211"/>
      <c r="P245" s="211"/>
      <c r="Q245" s="211"/>
      <c r="R245" s="211"/>
      <c r="S245" s="211"/>
      <c r="T245" s="212"/>
      <c r="AT245" s="213" t="s">
        <v>153</v>
      </c>
      <c r="AU245" s="213" t="s">
        <v>82</v>
      </c>
      <c r="AV245" s="14" t="s">
        <v>82</v>
      </c>
      <c r="AW245" s="14" t="s">
        <v>33</v>
      </c>
      <c r="AX245" s="14" t="s">
        <v>72</v>
      </c>
      <c r="AY245" s="213" t="s">
        <v>142</v>
      </c>
    </row>
    <row r="246" spans="2:51" s="13" customFormat="1" ht="11.25">
      <c r="B246" s="193"/>
      <c r="C246" s="194"/>
      <c r="D246" s="188" t="s">
        <v>153</v>
      </c>
      <c r="E246" s="195" t="s">
        <v>19</v>
      </c>
      <c r="F246" s="196" t="s">
        <v>368</v>
      </c>
      <c r="G246" s="194"/>
      <c r="H246" s="195" t="s">
        <v>19</v>
      </c>
      <c r="I246" s="197"/>
      <c r="J246" s="194"/>
      <c r="K246" s="194"/>
      <c r="L246" s="198"/>
      <c r="M246" s="199"/>
      <c r="N246" s="200"/>
      <c r="O246" s="200"/>
      <c r="P246" s="200"/>
      <c r="Q246" s="200"/>
      <c r="R246" s="200"/>
      <c r="S246" s="200"/>
      <c r="T246" s="201"/>
      <c r="AT246" s="202" t="s">
        <v>153</v>
      </c>
      <c r="AU246" s="202" t="s">
        <v>82</v>
      </c>
      <c r="AV246" s="13" t="s">
        <v>80</v>
      </c>
      <c r="AW246" s="13" t="s">
        <v>33</v>
      </c>
      <c r="AX246" s="13" t="s">
        <v>72</v>
      </c>
      <c r="AY246" s="202" t="s">
        <v>142</v>
      </c>
    </row>
    <row r="247" spans="2:51" s="14" customFormat="1" ht="11.25">
      <c r="B247" s="203"/>
      <c r="C247" s="204"/>
      <c r="D247" s="188" t="s">
        <v>153</v>
      </c>
      <c r="E247" s="205" t="s">
        <v>19</v>
      </c>
      <c r="F247" s="206" t="s">
        <v>901</v>
      </c>
      <c r="G247" s="204"/>
      <c r="H247" s="207">
        <v>8.66</v>
      </c>
      <c r="I247" s="208"/>
      <c r="J247" s="204"/>
      <c r="K247" s="204"/>
      <c r="L247" s="209"/>
      <c r="M247" s="210"/>
      <c r="N247" s="211"/>
      <c r="O247" s="211"/>
      <c r="P247" s="211"/>
      <c r="Q247" s="211"/>
      <c r="R247" s="211"/>
      <c r="S247" s="211"/>
      <c r="T247" s="212"/>
      <c r="AT247" s="213" t="s">
        <v>153</v>
      </c>
      <c r="AU247" s="213" t="s">
        <v>82</v>
      </c>
      <c r="AV247" s="14" t="s">
        <v>82</v>
      </c>
      <c r="AW247" s="14" t="s">
        <v>33</v>
      </c>
      <c r="AX247" s="14" t="s">
        <v>72</v>
      </c>
      <c r="AY247" s="213" t="s">
        <v>142</v>
      </c>
    </row>
    <row r="248" spans="2:51" s="15" customFormat="1" ht="11.25">
      <c r="B248" s="214"/>
      <c r="C248" s="215"/>
      <c r="D248" s="188" t="s">
        <v>153</v>
      </c>
      <c r="E248" s="216" t="s">
        <v>19</v>
      </c>
      <c r="F248" s="217" t="s">
        <v>161</v>
      </c>
      <c r="G248" s="215"/>
      <c r="H248" s="218">
        <v>53.227999999999994</v>
      </c>
      <c r="I248" s="219"/>
      <c r="J248" s="215"/>
      <c r="K248" s="215"/>
      <c r="L248" s="220"/>
      <c r="M248" s="221"/>
      <c r="N248" s="222"/>
      <c r="O248" s="222"/>
      <c r="P248" s="222"/>
      <c r="Q248" s="222"/>
      <c r="R248" s="222"/>
      <c r="S248" s="222"/>
      <c r="T248" s="223"/>
      <c r="AT248" s="224" t="s">
        <v>153</v>
      </c>
      <c r="AU248" s="224" t="s">
        <v>82</v>
      </c>
      <c r="AV248" s="15" t="s">
        <v>149</v>
      </c>
      <c r="AW248" s="15" t="s">
        <v>33</v>
      </c>
      <c r="AX248" s="15" t="s">
        <v>80</v>
      </c>
      <c r="AY248" s="224" t="s">
        <v>142</v>
      </c>
    </row>
    <row r="249" spans="1:65" s="2" customFormat="1" ht="14.45" customHeight="1">
      <c r="A249" s="36"/>
      <c r="B249" s="37"/>
      <c r="C249" s="175" t="s">
        <v>345</v>
      </c>
      <c r="D249" s="175" t="s">
        <v>144</v>
      </c>
      <c r="E249" s="176" t="s">
        <v>370</v>
      </c>
      <c r="F249" s="177" t="s">
        <v>371</v>
      </c>
      <c r="G249" s="178" t="s">
        <v>258</v>
      </c>
      <c r="H249" s="179">
        <v>1533.172</v>
      </c>
      <c r="I249" s="180"/>
      <c r="J249" s="181">
        <f>ROUND(I249*H249,2)</f>
        <v>0</v>
      </c>
      <c r="K249" s="177" t="s">
        <v>148</v>
      </c>
      <c r="L249" s="41"/>
      <c r="M249" s="182" t="s">
        <v>19</v>
      </c>
      <c r="N249" s="183" t="s">
        <v>43</v>
      </c>
      <c r="O249" s="66"/>
      <c r="P249" s="184">
        <f>O249*H249</f>
        <v>0</v>
      </c>
      <c r="Q249" s="184">
        <v>0</v>
      </c>
      <c r="R249" s="184">
        <f>Q249*H249</f>
        <v>0</v>
      </c>
      <c r="S249" s="184">
        <v>0</v>
      </c>
      <c r="T249" s="185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149</v>
      </c>
      <c r="AT249" s="186" t="s">
        <v>144</v>
      </c>
      <c r="AU249" s="186" t="s">
        <v>82</v>
      </c>
      <c r="AY249" s="19" t="s">
        <v>142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9" t="s">
        <v>80</v>
      </c>
      <c r="BK249" s="187">
        <f>ROUND(I249*H249,2)</f>
        <v>0</v>
      </c>
      <c r="BL249" s="19" t="s">
        <v>149</v>
      </c>
      <c r="BM249" s="186" t="s">
        <v>902</v>
      </c>
    </row>
    <row r="250" spans="1:47" s="2" customFormat="1" ht="11.25">
      <c r="A250" s="36"/>
      <c r="B250" s="37"/>
      <c r="C250" s="38"/>
      <c r="D250" s="188" t="s">
        <v>151</v>
      </c>
      <c r="E250" s="38"/>
      <c r="F250" s="189" t="s">
        <v>373</v>
      </c>
      <c r="G250" s="38"/>
      <c r="H250" s="38"/>
      <c r="I250" s="190"/>
      <c r="J250" s="38"/>
      <c r="K250" s="38"/>
      <c r="L250" s="41"/>
      <c r="M250" s="191"/>
      <c r="N250" s="192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151</v>
      </c>
      <c r="AU250" s="19" t="s">
        <v>82</v>
      </c>
    </row>
    <row r="251" spans="2:51" s="14" customFormat="1" ht="11.25">
      <c r="B251" s="203"/>
      <c r="C251" s="204"/>
      <c r="D251" s="188" t="s">
        <v>153</v>
      </c>
      <c r="E251" s="205" t="s">
        <v>19</v>
      </c>
      <c r="F251" s="206" t="s">
        <v>903</v>
      </c>
      <c r="G251" s="204"/>
      <c r="H251" s="207">
        <v>52.868</v>
      </c>
      <c r="I251" s="208"/>
      <c r="J251" s="204"/>
      <c r="K251" s="204"/>
      <c r="L251" s="209"/>
      <c r="M251" s="210"/>
      <c r="N251" s="211"/>
      <c r="O251" s="211"/>
      <c r="P251" s="211"/>
      <c r="Q251" s="211"/>
      <c r="R251" s="211"/>
      <c r="S251" s="211"/>
      <c r="T251" s="212"/>
      <c r="AT251" s="213" t="s">
        <v>153</v>
      </c>
      <c r="AU251" s="213" t="s">
        <v>82</v>
      </c>
      <c r="AV251" s="14" t="s">
        <v>82</v>
      </c>
      <c r="AW251" s="14" t="s">
        <v>33</v>
      </c>
      <c r="AX251" s="14" t="s">
        <v>80</v>
      </c>
      <c r="AY251" s="213" t="s">
        <v>142</v>
      </c>
    </row>
    <row r="252" spans="2:51" s="14" customFormat="1" ht="11.25">
      <c r="B252" s="203"/>
      <c r="C252" s="204"/>
      <c r="D252" s="188" t="s">
        <v>153</v>
      </c>
      <c r="E252" s="204"/>
      <c r="F252" s="206" t="s">
        <v>904</v>
      </c>
      <c r="G252" s="204"/>
      <c r="H252" s="207">
        <v>1533.172</v>
      </c>
      <c r="I252" s="208"/>
      <c r="J252" s="204"/>
      <c r="K252" s="204"/>
      <c r="L252" s="209"/>
      <c r="M252" s="210"/>
      <c r="N252" s="211"/>
      <c r="O252" s="211"/>
      <c r="P252" s="211"/>
      <c r="Q252" s="211"/>
      <c r="R252" s="211"/>
      <c r="S252" s="211"/>
      <c r="T252" s="212"/>
      <c r="AT252" s="213" t="s">
        <v>153</v>
      </c>
      <c r="AU252" s="213" t="s">
        <v>82</v>
      </c>
      <c r="AV252" s="14" t="s">
        <v>82</v>
      </c>
      <c r="AW252" s="14" t="s">
        <v>4</v>
      </c>
      <c r="AX252" s="14" t="s">
        <v>80</v>
      </c>
      <c r="AY252" s="213" t="s">
        <v>142</v>
      </c>
    </row>
    <row r="253" spans="1:65" s="2" customFormat="1" ht="14.45" customHeight="1">
      <c r="A253" s="36"/>
      <c r="B253" s="37"/>
      <c r="C253" s="175" t="s">
        <v>351</v>
      </c>
      <c r="D253" s="175" t="s">
        <v>144</v>
      </c>
      <c r="E253" s="176" t="s">
        <v>377</v>
      </c>
      <c r="F253" s="177" t="s">
        <v>378</v>
      </c>
      <c r="G253" s="178" t="s">
        <v>258</v>
      </c>
      <c r="H253" s="179">
        <v>1717.951</v>
      </c>
      <c r="I253" s="180"/>
      <c r="J253" s="181">
        <f>ROUND(I253*H253,2)</f>
        <v>0</v>
      </c>
      <c r="K253" s="177" t="s">
        <v>148</v>
      </c>
      <c r="L253" s="41"/>
      <c r="M253" s="182" t="s">
        <v>19</v>
      </c>
      <c r="N253" s="183" t="s">
        <v>43</v>
      </c>
      <c r="O253" s="66"/>
      <c r="P253" s="184">
        <f>O253*H253</f>
        <v>0</v>
      </c>
      <c r="Q253" s="184">
        <v>0</v>
      </c>
      <c r="R253" s="184">
        <f>Q253*H253</f>
        <v>0</v>
      </c>
      <c r="S253" s="184">
        <v>0</v>
      </c>
      <c r="T253" s="185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149</v>
      </c>
      <c r="AT253" s="186" t="s">
        <v>144</v>
      </c>
      <c r="AU253" s="186" t="s">
        <v>82</v>
      </c>
      <c r="AY253" s="19" t="s">
        <v>142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9" t="s">
        <v>80</v>
      </c>
      <c r="BK253" s="187">
        <f>ROUND(I253*H253,2)</f>
        <v>0</v>
      </c>
      <c r="BL253" s="19" t="s">
        <v>149</v>
      </c>
      <c r="BM253" s="186" t="s">
        <v>905</v>
      </c>
    </row>
    <row r="254" spans="1:47" s="2" customFormat="1" ht="11.25">
      <c r="A254" s="36"/>
      <c r="B254" s="37"/>
      <c r="C254" s="38"/>
      <c r="D254" s="188" t="s">
        <v>151</v>
      </c>
      <c r="E254" s="38"/>
      <c r="F254" s="189" t="s">
        <v>378</v>
      </c>
      <c r="G254" s="38"/>
      <c r="H254" s="38"/>
      <c r="I254" s="190"/>
      <c r="J254" s="38"/>
      <c r="K254" s="38"/>
      <c r="L254" s="41"/>
      <c r="M254" s="191"/>
      <c r="N254" s="192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151</v>
      </c>
      <c r="AU254" s="19" t="s">
        <v>82</v>
      </c>
    </row>
    <row r="255" spans="2:51" s="13" customFormat="1" ht="11.25">
      <c r="B255" s="193"/>
      <c r="C255" s="194"/>
      <c r="D255" s="188" t="s">
        <v>153</v>
      </c>
      <c r="E255" s="195" t="s">
        <v>19</v>
      </c>
      <c r="F255" s="196" t="s">
        <v>906</v>
      </c>
      <c r="G255" s="194"/>
      <c r="H255" s="195" t="s">
        <v>19</v>
      </c>
      <c r="I255" s="197"/>
      <c r="J255" s="194"/>
      <c r="K255" s="194"/>
      <c r="L255" s="198"/>
      <c r="M255" s="199"/>
      <c r="N255" s="200"/>
      <c r="O255" s="200"/>
      <c r="P255" s="200"/>
      <c r="Q255" s="200"/>
      <c r="R255" s="200"/>
      <c r="S255" s="200"/>
      <c r="T255" s="201"/>
      <c r="AT255" s="202" t="s">
        <v>153</v>
      </c>
      <c r="AU255" s="202" t="s">
        <v>82</v>
      </c>
      <c r="AV255" s="13" t="s">
        <v>80</v>
      </c>
      <c r="AW255" s="13" t="s">
        <v>33</v>
      </c>
      <c r="AX255" s="13" t="s">
        <v>72</v>
      </c>
      <c r="AY255" s="202" t="s">
        <v>142</v>
      </c>
    </row>
    <row r="256" spans="2:51" s="14" customFormat="1" ht="11.25">
      <c r="B256" s="203"/>
      <c r="C256" s="204"/>
      <c r="D256" s="188" t="s">
        <v>153</v>
      </c>
      <c r="E256" s="205" t="s">
        <v>19</v>
      </c>
      <c r="F256" s="206" t="s">
        <v>886</v>
      </c>
      <c r="G256" s="204"/>
      <c r="H256" s="207">
        <v>549.922</v>
      </c>
      <c r="I256" s="208"/>
      <c r="J256" s="204"/>
      <c r="K256" s="204"/>
      <c r="L256" s="209"/>
      <c r="M256" s="210"/>
      <c r="N256" s="211"/>
      <c r="O256" s="211"/>
      <c r="P256" s="211"/>
      <c r="Q256" s="211"/>
      <c r="R256" s="211"/>
      <c r="S256" s="211"/>
      <c r="T256" s="212"/>
      <c r="AT256" s="213" t="s">
        <v>153</v>
      </c>
      <c r="AU256" s="213" t="s">
        <v>82</v>
      </c>
      <c r="AV256" s="14" t="s">
        <v>82</v>
      </c>
      <c r="AW256" s="14" t="s">
        <v>33</v>
      </c>
      <c r="AX256" s="14" t="s">
        <v>72</v>
      </c>
      <c r="AY256" s="213" t="s">
        <v>142</v>
      </c>
    </row>
    <row r="257" spans="2:51" s="14" customFormat="1" ht="11.25">
      <c r="B257" s="203"/>
      <c r="C257" s="204"/>
      <c r="D257" s="188" t="s">
        <v>153</v>
      </c>
      <c r="E257" s="205" t="s">
        <v>19</v>
      </c>
      <c r="F257" s="206" t="s">
        <v>888</v>
      </c>
      <c r="G257" s="204"/>
      <c r="H257" s="207">
        <v>2419.792</v>
      </c>
      <c r="I257" s="208"/>
      <c r="J257" s="204"/>
      <c r="K257" s="204"/>
      <c r="L257" s="209"/>
      <c r="M257" s="210"/>
      <c r="N257" s="211"/>
      <c r="O257" s="211"/>
      <c r="P257" s="211"/>
      <c r="Q257" s="211"/>
      <c r="R257" s="211"/>
      <c r="S257" s="211"/>
      <c r="T257" s="212"/>
      <c r="AT257" s="213" t="s">
        <v>153</v>
      </c>
      <c r="AU257" s="213" t="s">
        <v>82</v>
      </c>
      <c r="AV257" s="14" t="s">
        <v>82</v>
      </c>
      <c r="AW257" s="14" t="s">
        <v>33</v>
      </c>
      <c r="AX257" s="14" t="s">
        <v>72</v>
      </c>
      <c r="AY257" s="213" t="s">
        <v>142</v>
      </c>
    </row>
    <row r="258" spans="2:51" s="14" customFormat="1" ht="11.25">
      <c r="B258" s="203"/>
      <c r="C258" s="204"/>
      <c r="D258" s="188" t="s">
        <v>153</v>
      </c>
      <c r="E258" s="205" t="s">
        <v>19</v>
      </c>
      <c r="F258" s="206" t="s">
        <v>887</v>
      </c>
      <c r="G258" s="204"/>
      <c r="H258" s="207">
        <v>403.999</v>
      </c>
      <c r="I258" s="208"/>
      <c r="J258" s="204"/>
      <c r="K258" s="204"/>
      <c r="L258" s="209"/>
      <c r="M258" s="210"/>
      <c r="N258" s="211"/>
      <c r="O258" s="211"/>
      <c r="P258" s="211"/>
      <c r="Q258" s="211"/>
      <c r="R258" s="211"/>
      <c r="S258" s="211"/>
      <c r="T258" s="212"/>
      <c r="AT258" s="213" t="s">
        <v>153</v>
      </c>
      <c r="AU258" s="213" t="s">
        <v>82</v>
      </c>
      <c r="AV258" s="14" t="s">
        <v>82</v>
      </c>
      <c r="AW258" s="14" t="s">
        <v>33</v>
      </c>
      <c r="AX258" s="14" t="s">
        <v>72</v>
      </c>
      <c r="AY258" s="213" t="s">
        <v>142</v>
      </c>
    </row>
    <row r="259" spans="2:51" s="13" customFormat="1" ht="11.25">
      <c r="B259" s="193"/>
      <c r="C259" s="194"/>
      <c r="D259" s="188" t="s">
        <v>153</v>
      </c>
      <c r="E259" s="195" t="s">
        <v>19</v>
      </c>
      <c r="F259" s="196" t="s">
        <v>907</v>
      </c>
      <c r="G259" s="194"/>
      <c r="H259" s="195" t="s">
        <v>19</v>
      </c>
      <c r="I259" s="197"/>
      <c r="J259" s="194"/>
      <c r="K259" s="194"/>
      <c r="L259" s="198"/>
      <c r="M259" s="199"/>
      <c r="N259" s="200"/>
      <c r="O259" s="200"/>
      <c r="P259" s="200"/>
      <c r="Q259" s="200"/>
      <c r="R259" s="200"/>
      <c r="S259" s="200"/>
      <c r="T259" s="201"/>
      <c r="AT259" s="202" t="s">
        <v>153</v>
      </c>
      <c r="AU259" s="202" t="s">
        <v>82</v>
      </c>
      <c r="AV259" s="13" t="s">
        <v>80</v>
      </c>
      <c r="AW259" s="13" t="s">
        <v>33</v>
      </c>
      <c r="AX259" s="13" t="s">
        <v>72</v>
      </c>
      <c r="AY259" s="202" t="s">
        <v>142</v>
      </c>
    </row>
    <row r="260" spans="2:51" s="14" customFormat="1" ht="11.25">
      <c r="B260" s="203"/>
      <c r="C260" s="204"/>
      <c r="D260" s="188" t="s">
        <v>153</v>
      </c>
      <c r="E260" s="205" t="s">
        <v>19</v>
      </c>
      <c r="F260" s="206" t="s">
        <v>908</v>
      </c>
      <c r="G260" s="204"/>
      <c r="H260" s="207">
        <v>-1655.762</v>
      </c>
      <c r="I260" s="208"/>
      <c r="J260" s="204"/>
      <c r="K260" s="204"/>
      <c r="L260" s="209"/>
      <c r="M260" s="210"/>
      <c r="N260" s="211"/>
      <c r="O260" s="211"/>
      <c r="P260" s="211"/>
      <c r="Q260" s="211"/>
      <c r="R260" s="211"/>
      <c r="S260" s="211"/>
      <c r="T260" s="212"/>
      <c r="AT260" s="213" t="s">
        <v>153</v>
      </c>
      <c r="AU260" s="213" t="s">
        <v>82</v>
      </c>
      <c r="AV260" s="14" t="s">
        <v>82</v>
      </c>
      <c r="AW260" s="14" t="s">
        <v>33</v>
      </c>
      <c r="AX260" s="14" t="s">
        <v>72</v>
      </c>
      <c r="AY260" s="213" t="s">
        <v>142</v>
      </c>
    </row>
    <row r="261" spans="2:51" s="15" customFormat="1" ht="11.25">
      <c r="B261" s="214"/>
      <c r="C261" s="215"/>
      <c r="D261" s="188" t="s">
        <v>153</v>
      </c>
      <c r="E261" s="216" t="s">
        <v>19</v>
      </c>
      <c r="F261" s="217" t="s">
        <v>161</v>
      </c>
      <c r="G261" s="215"/>
      <c r="H261" s="218">
        <v>1717.9509999999998</v>
      </c>
      <c r="I261" s="219"/>
      <c r="J261" s="215"/>
      <c r="K261" s="215"/>
      <c r="L261" s="220"/>
      <c r="M261" s="221"/>
      <c r="N261" s="222"/>
      <c r="O261" s="222"/>
      <c r="P261" s="222"/>
      <c r="Q261" s="222"/>
      <c r="R261" s="222"/>
      <c r="S261" s="222"/>
      <c r="T261" s="223"/>
      <c r="AT261" s="224" t="s">
        <v>153</v>
      </c>
      <c r="AU261" s="224" t="s">
        <v>82</v>
      </c>
      <c r="AV261" s="15" t="s">
        <v>149</v>
      </c>
      <c r="AW261" s="15" t="s">
        <v>33</v>
      </c>
      <c r="AX261" s="15" t="s">
        <v>80</v>
      </c>
      <c r="AY261" s="224" t="s">
        <v>142</v>
      </c>
    </row>
    <row r="262" spans="1:65" s="2" customFormat="1" ht="14.45" customHeight="1">
      <c r="A262" s="36"/>
      <c r="B262" s="37"/>
      <c r="C262" s="175" t="s">
        <v>357</v>
      </c>
      <c r="D262" s="175" t="s">
        <v>144</v>
      </c>
      <c r="E262" s="176" t="s">
        <v>383</v>
      </c>
      <c r="F262" s="177" t="s">
        <v>384</v>
      </c>
      <c r="G262" s="178" t="s">
        <v>258</v>
      </c>
      <c r="H262" s="179">
        <v>9.832</v>
      </c>
      <c r="I262" s="180"/>
      <c r="J262" s="181">
        <f>ROUND(I262*H262,2)</f>
        <v>0</v>
      </c>
      <c r="K262" s="177" t="s">
        <v>148</v>
      </c>
      <c r="L262" s="41"/>
      <c r="M262" s="182" t="s">
        <v>19</v>
      </c>
      <c r="N262" s="183" t="s">
        <v>43</v>
      </c>
      <c r="O262" s="66"/>
      <c r="P262" s="184">
        <f>O262*H262</f>
        <v>0</v>
      </c>
      <c r="Q262" s="184">
        <v>0</v>
      </c>
      <c r="R262" s="184">
        <f>Q262*H262</f>
        <v>0</v>
      </c>
      <c r="S262" s="184">
        <v>0</v>
      </c>
      <c r="T262" s="185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6" t="s">
        <v>149</v>
      </c>
      <c r="AT262" s="186" t="s">
        <v>144</v>
      </c>
      <c r="AU262" s="186" t="s">
        <v>82</v>
      </c>
      <c r="AY262" s="19" t="s">
        <v>142</v>
      </c>
      <c r="BE262" s="187">
        <f>IF(N262="základní",J262,0)</f>
        <v>0</v>
      </c>
      <c r="BF262" s="187">
        <f>IF(N262="snížená",J262,0)</f>
        <v>0</v>
      </c>
      <c r="BG262" s="187">
        <f>IF(N262="zákl. přenesená",J262,0)</f>
        <v>0</v>
      </c>
      <c r="BH262" s="187">
        <f>IF(N262="sníž. přenesená",J262,0)</f>
        <v>0</v>
      </c>
      <c r="BI262" s="187">
        <f>IF(N262="nulová",J262,0)</f>
        <v>0</v>
      </c>
      <c r="BJ262" s="19" t="s">
        <v>80</v>
      </c>
      <c r="BK262" s="187">
        <f>ROUND(I262*H262,2)</f>
        <v>0</v>
      </c>
      <c r="BL262" s="19" t="s">
        <v>149</v>
      </c>
      <c r="BM262" s="186" t="s">
        <v>909</v>
      </c>
    </row>
    <row r="263" spans="1:47" s="2" customFormat="1" ht="19.5">
      <c r="A263" s="36"/>
      <c r="B263" s="37"/>
      <c r="C263" s="38"/>
      <c r="D263" s="188" t="s">
        <v>151</v>
      </c>
      <c r="E263" s="38"/>
      <c r="F263" s="189" t="s">
        <v>386</v>
      </c>
      <c r="G263" s="38"/>
      <c r="H263" s="38"/>
      <c r="I263" s="190"/>
      <c r="J263" s="38"/>
      <c r="K263" s="38"/>
      <c r="L263" s="41"/>
      <c r="M263" s="191"/>
      <c r="N263" s="192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151</v>
      </c>
      <c r="AU263" s="19" t="s">
        <v>82</v>
      </c>
    </row>
    <row r="264" spans="2:51" s="14" customFormat="1" ht="11.25">
      <c r="B264" s="203"/>
      <c r="C264" s="204"/>
      <c r="D264" s="188" t="s">
        <v>153</v>
      </c>
      <c r="E264" s="205" t="s">
        <v>19</v>
      </c>
      <c r="F264" s="206" t="s">
        <v>899</v>
      </c>
      <c r="G264" s="204"/>
      <c r="H264" s="207">
        <v>9.832</v>
      </c>
      <c r="I264" s="208"/>
      <c r="J264" s="204"/>
      <c r="K264" s="204"/>
      <c r="L264" s="209"/>
      <c r="M264" s="210"/>
      <c r="N264" s="211"/>
      <c r="O264" s="211"/>
      <c r="P264" s="211"/>
      <c r="Q264" s="211"/>
      <c r="R264" s="211"/>
      <c r="S264" s="211"/>
      <c r="T264" s="212"/>
      <c r="AT264" s="213" t="s">
        <v>153</v>
      </c>
      <c r="AU264" s="213" t="s">
        <v>82</v>
      </c>
      <c r="AV264" s="14" t="s">
        <v>82</v>
      </c>
      <c r="AW264" s="14" t="s">
        <v>33</v>
      </c>
      <c r="AX264" s="14" t="s">
        <v>80</v>
      </c>
      <c r="AY264" s="213" t="s">
        <v>142</v>
      </c>
    </row>
    <row r="265" spans="1:65" s="2" customFormat="1" ht="14.45" customHeight="1">
      <c r="A265" s="36"/>
      <c r="B265" s="37"/>
      <c r="C265" s="175" t="s">
        <v>7</v>
      </c>
      <c r="D265" s="175" t="s">
        <v>144</v>
      </c>
      <c r="E265" s="176" t="s">
        <v>910</v>
      </c>
      <c r="F265" s="177" t="s">
        <v>911</v>
      </c>
      <c r="G265" s="178" t="s">
        <v>258</v>
      </c>
      <c r="H265" s="179">
        <v>0.345</v>
      </c>
      <c r="I265" s="180"/>
      <c r="J265" s="181">
        <f>ROUND(I265*H265,2)</f>
        <v>0</v>
      </c>
      <c r="K265" s="177" t="s">
        <v>148</v>
      </c>
      <c r="L265" s="41"/>
      <c r="M265" s="182" t="s">
        <v>19</v>
      </c>
      <c r="N265" s="183" t="s">
        <v>43</v>
      </c>
      <c r="O265" s="66"/>
      <c r="P265" s="184">
        <f>O265*H265</f>
        <v>0</v>
      </c>
      <c r="Q265" s="184">
        <v>0</v>
      </c>
      <c r="R265" s="184">
        <f>Q265*H265</f>
        <v>0</v>
      </c>
      <c r="S265" s="184">
        <v>0</v>
      </c>
      <c r="T265" s="185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6" t="s">
        <v>149</v>
      </c>
      <c r="AT265" s="186" t="s">
        <v>144</v>
      </c>
      <c r="AU265" s="186" t="s">
        <v>82</v>
      </c>
      <c r="AY265" s="19" t="s">
        <v>142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9" t="s">
        <v>80</v>
      </c>
      <c r="BK265" s="187">
        <f>ROUND(I265*H265,2)</f>
        <v>0</v>
      </c>
      <c r="BL265" s="19" t="s">
        <v>149</v>
      </c>
      <c r="BM265" s="186" t="s">
        <v>912</v>
      </c>
    </row>
    <row r="266" spans="1:47" s="2" customFormat="1" ht="11.25">
      <c r="A266" s="36"/>
      <c r="B266" s="37"/>
      <c r="C266" s="38"/>
      <c r="D266" s="188" t="s">
        <v>151</v>
      </c>
      <c r="E266" s="38"/>
      <c r="F266" s="189" t="s">
        <v>913</v>
      </c>
      <c r="G266" s="38"/>
      <c r="H266" s="38"/>
      <c r="I266" s="190"/>
      <c r="J266" s="38"/>
      <c r="K266" s="38"/>
      <c r="L266" s="41"/>
      <c r="M266" s="191"/>
      <c r="N266" s="192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151</v>
      </c>
      <c r="AU266" s="19" t="s">
        <v>82</v>
      </c>
    </row>
    <row r="267" spans="1:65" s="2" customFormat="1" ht="14.45" customHeight="1">
      <c r="A267" s="36"/>
      <c r="B267" s="37"/>
      <c r="C267" s="175" t="s">
        <v>376</v>
      </c>
      <c r="D267" s="175" t="s">
        <v>144</v>
      </c>
      <c r="E267" s="176" t="s">
        <v>393</v>
      </c>
      <c r="F267" s="177" t="s">
        <v>394</v>
      </c>
      <c r="G267" s="178" t="s">
        <v>258</v>
      </c>
      <c r="H267" s="179">
        <v>30.865</v>
      </c>
      <c r="I267" s="180"/>
      <c r="J267" s="181">
        <f>ROUND(I267*H267,2)</f>
        <v>0</v>
      </c>
      <c r="K267" s="177" t="s">
        <v>148</v>
      </c>
      <c r="L267" s="41"/>
      <c r="M267" s="182" t="s">
        <v>19</v>
      </c>
      <c r="N267" s="183" t="s">
        <v>43</v>
      </c>
      <c r="O267" s="66"/>
      <c r="P267" s="184">
        <f>O267*H267</f>
        <v>0</v>
      </c>
      <c r="Q267" s="184">
        <v>0</v>
      </c>
      <c r="R267" s="184">
        <f>Q267*H267</f>
        <v>0</v>
      </c>
      <c r="S267" s="184">
        <v>0</v>
      </c>
      <c r="T267" s="185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6" t="s">
        <v>149</v>
      </c>
      <c r="AT267" s="186" t="s">
        <v>144</v>
      </c>
      <c r="AU267" s="186" t="s">
        <v>82</v>
      </c>
      <c r="AY267" s="19" t="s">
        <v>142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9" t="s">
        <v>80</v>
      </c>
      <c r="BK267" s="187">
        <f>ROUND(I267*H267,2)</f>
        <v>0</v>
      </c>
      <c r="BL267" s="19" t="s">
        <v>149</v>
      </c>
      <c r="BM267" s="186" t="s">
        <v>914</v>
      </c>
    </row>
    <row r="268" spans="1:47" s="2" customFormat="1" ht="19.5">
      <c r="A268" s="36"/>
      <c r="B268" s="37"/>
      <c r="C268" s="38"/>
      <c r="D268" s="188" t="s">
        <v>151</v>
      </c>
      <c r="E268" s="38"/>
      <c r="F268" s="189" t="s">
        <v>396</v>
      </c>
      <c r="G268" s="38"/>
      <c r="H268" s="38"/>
      <c r="I268" s="190"/>
      <c r="J268" s="38"/>
      <c r="K268" s="38"/>
      <c r="L268" s="41"/>
      <c r="M268" s="191"/>
      <c r="N268" s="192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151</v>
      </c>
      <c r="AU268" s="19" t="s">
        <v>82</v>
      </c>
    </row>
    <row r="269" spans="2:51" s="13" customFormat="1" ht="11.25">
      <c r="B269" s="193"/>
      <c r="C269" s="194"/>
      <c r="D269" s="188" t="s">
        <v>153</v>
      </c>
      <c r="E269" s="195" t="s">
        <v>19</v>
      </c>
      <c r="F269" s="196" t="s">
        <v>366</v>
      </c>
      <c r="G269" s="194"/>
      <c r="H269" s="195" t="s">
        <v>19</v>
      </c>
      <c r="I269" s="197"/>
      <c r="J269" s="194"/>
      <c r="K269" s="194"/>
      <c r="L269" s="198"/>
      <c r="M269" s="199"/>
      <c r="N269" s="200"/>
      <c r="O269" s="200"/>
      <c r="P269" s="200"/>
      <c r="Q269" s="200"/>
      <c r="R269" s="200"/>
      <c r="S269" s="200"/>
      <c r="T269" s="201"/>
      <c r="AT269" s="202" t="s">
        <v>153</v>
      </c>
      <c r="AU269" s="202" t="s">
        <v>82</v>
      </c>
      <c r="AV269" s="13" t="s">
        <v>80</v>
      </c>
      <c r="AW269" s="13" t="s">
        <v>33</v>
      </c>
      <c r="AX269" s="13" t="s">
        <v>72</v>
      </c>
      <c r="AY269" s="202" t="s">
        <v>142</v>
      </c>
    </row>
    <row r="270" spans="2:51" s="14" customFormat="1" ht="11.25">
      <c r="B270" s="203"/>
      <c r="C270" s="204"/>
      <c r="D270" s="188" t="s">
        <v>153</v>
      </c>
      <c r="E270" s="205" t="s">
        <v>19</v>
      </c>
      <c r="F270" s="206" t="s">
        <v>900</v>
      </c>
      <c r="G270" s="204"/>
      <c r="H270" s="207">
        <v>30.865</v>
      </c>
      <c r="I270" s="208"/>
      <c r="J270" s="204"/>
      <c r="K270" s="204"/>
      <c r="L270" s="209"/>
      <c r="M270" s="210"/>
      <c r="N270" s="211"/>
      <c r="O270" s="211"/>
      <c r="P270" s="211"/>
      <c r="Q270" s="211"/>
      <c r="R270" s="211"/>
      <c r="S270" s="211"/>
      <c r="T270" s="212"/>
      <c r="AT270" s="213" t="s">
        <v>153</v>
      </c>
      <c r="AU270" s="213" t="s">
        <v>82</v>
      </c>
      <c r="AV270" s="14" t="s">
        <v>82</v>
      </c>
      <c r="AW270" s="14" t="s">
        <v>33</v>
      </c>
      <c r="AX270" s="14" t="s">
        <v>80</v>
      </c>
      <c r="AY270" s="213" t="s">
        <v>142</v>
      </c>
    </row>
    <row r="271" spans="1:65" s="2" customFormat="1" ht="14.45" customHeight="1">
      <c r="A271" s="36"/>
      <c r="B271" s="37"/>
      <c r="C271" s="175" t="s">
        <v>382</v>
      </c>
      <c r="D271" s="175" t="s">
        <v>144</v>
      </c>
      <c r="E271" s="176" t="s">
        <v>915</v>
      </c>
      <c r="F271" s="177" t="s">
        <v>916</v>
      </c>
      <c r="G271" s="178" t="s">
        <v>258</v>
      </c>
      <c r="H271" s="179">
        <v>3.526</v>
      </c>
      <c r="I271" s="180"/>
      <c r="J271" s="181">
        <f>ROUND(I271*H271,2)</f>
        <v>0</v>
      </c>
      <c r="K271" s="177" t="s">
        <v>148</v>
      </c>
      <c r="L271" s="41"/>
      <c r="M271" s="182" t="s">
        <v>19</v>
      </c>
      <c r="N271" s="183" t="s">
        <v>43</v>
      </c>
      <c r="O271" s="66"/>
      <c r="P271" s="184">
        <f>O271*H271</f>
        <v>0</v>
      </c>
      <c r="Q271" s="184">
        <v>0</v>
      </c>
      <c r="R271" s="184">
        <f>Q271*H271</f>
        <v>0</v>
      </c>
      <c r="S271" s="184">
        <v>0</v>
      </c>
      <c r="T271" s="185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6" t="s">
        <v>149</v>
      </c>
      <c r="AT271" s="186" t="s">
        <v>144</v>
      </c>
      <c r="AU271" s="186" t="s">
        <v>82</v>
      </c>
      <c r="AY271" s="19" t="s">
        <v>142</v>
      </c>
      <c r="BE271" s="187">
        <f>IF(N271="základní",J271,0)</f>
        <v>0</v>
      </c>
      <c r="BF271" s="187">
        <f>IF(N271="snížená",J271,0)</f>
        <v>0</v>
      </c>
      <c r="BG271" s="187">
        <f>IF(N271="zákl. přenesená",J271,0)</f>
        <v>0</v>
      </c>
      <c r="BH271" s="187">
        <f>IF(N271="sníž. přenesená",J271,0)</f>
        <v>0</v>
      </c>
      <c r="BI271" s="187">
        <f>IF(N271="nulová",J271,0)</f>
        <v>0</v>
      </c>
      <c r="BJ271" s="19" t="s">
        <v>80</v>
      </c>
      <c r="BK271" s="187">
        <f>ROUND(I271*H271,2)</f>
        <v>0</v>
      </c>
      <c r="BL271" s="19" t="s">
        <v>149</v>
      </c>
      <c r="BM271" s="186" t="s">
        <v>917</v>
      </c>
    </row>
    <row r="272" spans="1:47" s="2" customFormat="1" ht="19.5">
      <c r="A272" s="36"/>
      <c r="B272" s="37"/>
      <c r="C272" s="38"/>
      <c r="D272" s="188" t="s">
        <v>151</v>
      </c>
      <c r="E272" s="38"/>
      <c r="F272" s="189" t="s">
        <v>918</v>
      </c>
      <c r="G272" s="38"/>
      <c r="H272" s="38"/>
      <c r="I272" s="190"/>
      <c r="J272" s="38"/>
      <c r="K272" s="38"/>
      <c r="L272" s="41"/>
      <c r="M272" s="191"/>
      <c r="N272" s="192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151</v>
      </c>
      <c r="AU272" s="19" t="s">
        <v>82</v>
      </c>
    </row>
    <row r="273" spans="1:65" s="2" customFormat="1" ht="14.45" customHeight="1">
      <c r="A273" s="36"/>
      <c r="B273" s="37"/>
      <c r="C273" s="175" t="s">
        <v>387</v>
      </c>
      <c r="D273" s="175" t="s">
        <v>144</v>
      </c>
      <c r="E273" s="176" t="s">
        <v>398</v>
      </c>
      <c r="F273" s="177" t="s">
        <v>399</v>
      </c>
      <c r="G273" s="178" t="s">
        <v>258</v>
      </c>
      <c r="H273" s="179">
        <v>8.66</v>
      </c>
      <c r="I273" s="180"/>
      <c r="J273" s="181">
        <f>ROUND(I273*H273,2)</f>
        <v>0</v>
      </c>
      <c r="K273" s="177" t="s">
        <v>19</v>
      </c>
      <c r="L273" s="41"/>
      <c r="M273" s="182" t="s">
        <v>19</v>
      </c>
      <c r="N273" s="183" t="s">
        <v>43</v>
      </c>
      <c r="O273" s="66"/>
      <c r="P273" s="184">
        <f>O273*H273</f>
        <v>0</v>
      </c>
      <c r="Q273" s="184">
        <v>0</v>
      </c>
      <c r="R273" s="184">
        <f>Q273*H273</f>
        <v>0</v>
      </c>
      <c r="S273" s="184">
        <v>0</v>
      </c>
      <c r="T273" s="185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6" t="s">
        <v>149</v>
      </c>
      <c r="AT273" s="186" t="s">
        <v>144</v>
      </c>
      <c r="AU273" s="186" t="s">
        <v>82</v>
      </c>
      <c r="AY273" s="19" t="s">
        <v>142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19" t="s">
        <v>80</v>
      </c>
      <c r="BK273" s="187">
        <f>ROUND(I273*H273,2)</f>
        <v>0</v>
      </c>
      <c r="BL273" s="19" t="s">
        <v>149</v>
      </c>
      <c r="BM273" s="186" t="s">
        <v>919</v>
      </c>
    </row>
    <row r="274" spans="1:47" s="2" customFormat="1" ht="11.25">
      <c r="A274" s="36"/>
      <c r="B274" s="37"/>
      <c r="C274" s="38"/>
      <c r="D274" s="188" t="s">
        <v>151</v>
      </c>
      <c r="E274" s="38"/>
      <c r="F274" s="189" t="s">
        <v>399</v>
      </c>
      <c r="G274" s="38"/>
      <c r="H274" s="38"/>
      <c r="I274" s="190"/>
      <c r="J274" s="38"/>
      <c r="K274" s="38"/>
      <c r="L274" s="41"/>
      <c r="M274" s="191"/>
      <c r="N274" s="192"/>
      <c r="O274" s="66"/>
      <c r="P274" s="66"/>
      <c r="Q274" s="66"/>
      <c r="R274" s="66"/>
      <c r="S274" s="66"/>
      <c r="T274" s="67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9" t="s">
        <v>151</v>
      </c>
      <c r="AU274" s="19" t="s">
        <v>82</v>
      </c>
    </row>
    <row r="275" spans="2:51" s="14" customFormat="1" ht="11.25">
      <c r="B275" s="203"/>
      <c r="C275" s="204"/>
      <c r="D275" s="188" t="s">
        <v>153</v>
      </c>
      <c r="E275" s="205" t="s">
        <v>19</v>
      </c>
      <c r="F275" s="206" t="s">
        <v>901</v>
      </c>
      <c r="G275" s="204"/>
      <c r="H275" s="207">
        <v>8.66</v>
      </c>
      <c r="I275" s="208"/>
      <c r="J275" s="204"/>
      <c r="K275" s="204"/>
      <c r="L275" s="209"/>
      <c r="M275" s="210"/>
      <c r="N275" s="211"/>
      <c r="O275" s="211"/>
      <c r="P275" s="211"/>
      <c r="Q275" s="211"/>
      <c r="R275" s="211"/>
      <c r="S275" s="211"/>
      <c r="T275" s="212"/>
      <c r="AT275" s="213" t="s">
        <v>153</v>
      </c>
      <c r="AU275" s="213" t="s">
        <v>82</v>
      </c>
      <c r="AV275" s="14" t="s">
        <v>82</v>
      </c>
      <c r="AW275" s="14" t="s">
        <v>33</v>
      </c>
      <c r="AX275" s="14" t="s">
        <v>80</v>
      </c>
      <c r="AY275" s="213" t="s">
        <v>142</v>
      </c>
    </row>
    <row r="276" spans="2:63" s="12" customFormat="1" ht="25.9" customHeight="1">
      <c r="B276" s="159"/>
      <c r="C276" s="160"/>
      <c r="D276" s="161" t="s">
        <v>71</v>
      </c>
      <c r="E276" s="162" t="s">
        <v>402</v>
      </c>
      <c r="F276" s="162" t="s">
        <v>403</v>
      </c>
      <c r="G276" s="160"/>
      <c r="H276" s="160"/>
      <c r="I276" s="163"/>
      <c r="J276" s="164">
        <f>BK276</f>
        <v>0</v>
      </c>
      <c r="K276" s="160"/>
      <c r="L276" s="165"/>
      <c r="M276" s="166"/>
      <c r="N276" s="167"/>
      <c r="O276" s="167"/>
      <c r="P276" s="168">
        <f>P277+P286+P291+P295</f>
        <v>0</v>
      </c>
      <c r="Q276" s="167"/>
      <c r="R276" s="168">
        <f>R277+R286+R291+R295</f>
        <v>0.0782</v>
      </c>
      <c r="S276" s="167"/>
      <c r="T276" s="169">
        <f>T277+T286+T291+T295</f>
        <v>34.391352</v>
      </c>
      <c r="AR276" s="170" t="s">
        <v>82</v>
      </c>
      <c r="AT276" s="171" t="s">
        <v>71</v>
      </c>
      <c r="AU276" s="171" t="s">
        <v>72</v>
      </c>
      <c r="AY276" s="170" t="s">
        <v>142</v>
      </c>
      <c r="BK276" s="172">
        <f>BK277+BK286+BK291+BK295</f>
        <v>0</v>
      </c>
    </row>
    <row r="277" spans="2:63" s="12" customFormat="1" ht="22.9" customHeight="1">
      <c r="B277" s="159"/>
      <c r="C277" s="160"/>
      <c r="D277" s="161" t="s">
        <v>71</v>
      </c>
      <c r="E277" s="173" t="s">
        <v>404</v>
      </c>
      <c r="F277" s="173" t="s">
        <v>405</v>
      </c>
      <c r="G277" s="160"/>
      <c r="H277" s="160"/>
      <c r="I277" s="163"/>
      <c r="J277" s="174">
        <f>BK277</f>
        <v>0</v>
      </c>
      <c r="K277" s="160"/>
      <c r="L277" s="165"/>
      <c r="M277" s="166"/>
      <c r="N277" s="167"/>
      <c r="O277" s="167"/>
      <c r="P277" s="168">
        <f>SUM(P278:P285)</f>
        <v>0</v>
      </c>
      <c r="Q277" s="167"/>
      <c r="R277" s="168">
        <f>SUM(R278:R285)</f>
        <v>0</v>
      </c>
      <c r="S277" s="167"/>
      <c r="T277" s="169">
        <f>SUM(T278:T285)</f>
        <v>7.345452000000001</v>
      </c>
      <c r="AR277" s="170" t="s">
        <v>82</v>
      </c>
      <c r="AT277" s="171" t="s">
        <v>71</v>
      </c>
      <c r="AU277" s="171" t="s">
        <v>80</v>
      </c>
      <c r="AY277" s="170" t="s">
        <v>142</v>
      </c>
      <c r="BK277" s="172">
        <f>SUM(BK278:BK285)</f>
        <v>0</v>
      </c>
    </row>
    <row r="278" spans="1:65" s="2" customFormat="1" ht="14.45" customHeight="1">
      <c r="A278" s="36"/>
      <c r="B278" s="37"/>
      <c r="C278" s="175" t="s">
        <v>392</v>
      </c>
      <c r="D278" s="175" t="s">
        <v>144</v>
      </c>
      <c r="E278" s="176" t="s">
        <v>407</v>
      </c>
      <c r="F278" s="177" t="s">
        <v>408</v>
      </c>
      <c r="G278" s="178" t="s">
        <v>204</v>
      </c>
      <c r="H278" s="179">
        <v>1836.363</v>
      </c>
      <c r="I278" s="180"/>
      <c r="J278" s="181">
        <f>ROUND(I278*H278,2)</f>
        <v>0</v>
      </c>
      <c r="K278" s="177" t="s">
        <v>148</v>
      </c>
      <c r="L278" s="41"/>
      <c r="M278" s="182" t="s">
        <v>19</v>
      </c>
      <c r="N278" s="183" t="s">
        <v>43</v>
      </c>
      <c r="O278" s="66"/>
      <c r="P278" s="184">
        <f>O278*H278</f>
        <v>0</v>
      </c>
      <c r="Q278" s="184">
        <v>0</v>
      </c>
      <c r="R278" s="184">
        <f>Q278*H278</f>
        <v>0</v>
      </c>
      <c r="S278" s="184">
        <v>0.004</v>
      </c>
      <c r="T278" s="185">
        <f>S278*H278</f>
        <v>7.345452000000001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6" t="s">
        <v>333</v>
      </c>
      <c r="AT278" s="186" t="s">
        <v>144</v>
      </c>
      <c r="AU278" s="186" t="s">
        <v>82</v>
      </c>
      <c r="AY278" s="19" t="s">
        <v>142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19" t="s">
        <v>80</v>
      </c>
      <c r="BK278" s="187">
        <f>ROUND(I278*H278,2)</f>
        <v>0</v>
      </c>
      <c r="BL278" s="19" t="s">
        <v>333</v>
      </c>
      <c r="BM278" s="186" t="s">
        <v>409</v>
      </c>
    </row>
    <row r="279" spans="1:47" s="2" customFormat="1" ht="11.25">
      <c r="A279" s="36"/>
      <c r="B279" s="37"/>
      <c r="C279" s="38"/>
      <c r="D279" s="188" t="s">
        <v>151</v>
      </c>
      <c r="E279" s="38"/>
      <c r="F279" s="189" t="s">
        <v>410</v>
      </c>
      <c r="G279" s="38"/>
      <c r="H279" s="38"/>
      <c r="I279" s="190"/>
      <c r="J279" s="38"/>
      <c r="K279" s="38"/>
      <c r="L279" s="41"/>
      <c r="M279" s="191"/>
      <c r="N279" s="192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151</v>
      </c>
      <c r="AU279" s="19" t="s">
        <v>82</v>
      </c>
    </row>
    <row r="280" spans="2:51" s="13" customFormat="1" ht="11.25">
      <c r="B280" s="193"/>
      <c r="C280" s="194"/>
      <c r="D280" s="188" t="s">
        <v>153</v>
      </c>
      <c r="E280" s="195" t="s">
        <v>19</v>
      </c>
      <c r="F280" s="196" t="s">
        <v>920</v>
      </c>
      <c r="G280" s="194"/>
      <c r="H280" s="195" t="s">
        <v>19</v>
      </c>
      <c r="I280" s="197"/>
      <c r="J280" s="194"/>
      <c r="K280" s="194"/>
      <c r="L280" s="198"/>
      <c r="M280" s="199"/>
      <c r="N280" s="200"/>
      <c r="O280" s="200"/>
      <c r="P280" s="200"/>
      <c r="Q280" s="200"/>
      <c r="R280" s="200"/>
      <c r="S280" s="200"/>
      <c r="T280" s="201"/>
      <c r="AT280" s="202" t="s">
        <v>153</v>
      </c>
      <c r="AU280" s="202" t="s">
        <v>82</v>
      </c>
      <c r="AV280" s="13" t="s">
        <v>80</v>
      </c>
      <c r="AW280" s="13" t="s">
        <v>33</v>
      </c>
      <c r="AX280" s="13" t="s">
        <v>72</v>
      </c>
      <c r="AY280" s="202" t="s">
        <v>142</v>
      </c>
    </row>
    <row r="281" spans="2:51" s="14" customFormat="1" ht="11.25">
      <c r="B281" s="203"/>
      <c r="C281" s="204"/>
      <c r="D281" s="188" t="s">
        <v>153</v>
      </c>
      <c r="E281" s="205" t="s">
        <v>19</v>
      </c>
      <c r="F281" s="206" t="s">
        <v>921</v>
      </c>
      <c r="G281" s="204"/>
      <c r="H281" s="207">
        <v>1689.961</v>
      </c>
      <c r="I281" s="208"/>
      <c r="J281" s="204"/>
      <c r="K281" s="204"/>
      <c r="L281" s="209"/>
      <c r="M281" s="210"/>
      <c r="N281" s="211"/>
      <c r="O281" s="211"/>
      <c r="P281" s="211"/>
      <c r="Q281" s="211"/>
      <c r="R281" s="211"/>
      <c r="S281" s="211"/>
      <c r="T281" s="212"/>
      <c r="AT281" s="213" t="s">
        <v>153</v>
      </c>
      <c r="AU281" s="213" t="s">
        <v>82</v>
      </c>
      <c r="AV281" s="14" t="s">
        <v>82</v>
      </c>
      <c r="AW281" s="14" t="s">
        <v>33</v>
      </c>
      <c r="AX281" s="14" t="s">
        <v>72</v>
      </c>
      <c r="AY281" s="213" t="s">
        <v>142</v>
      </c>
    </row>
    <row r="282" spans="2:51" s="14" customFormat="1" ht="11.25">
      <c r="B282" s="203"/>
      <c r="C282" s="204"/>
      <c r="D282" s="188" t="s">
        <v>153</v>
      </c>
      <c r="E282" s="205" t="s">
        <v>19</v>
      </c>
      <c r="F282" s="206" t="s">
        <v>922</v>
      </c>
      <c r="G282" s="204"/>
      <c r="H282" s="207">
        <v>76.587</v>
      </c>
      <c r="I282" s="208"/>
      <c r="J282" s="204"/>
      <c r="K282" s="204"/>
      <c r="L282" s="209"/>
      <c r="M282" s="210"/>
      <c r="N282" s="211"/>
      <c r="O282" s="211"/>
      <c r="P282" s="211"/>
      <c r="Q282" s="211"/>
      <c r="R282" s="211"/>
      <c r="S282" s="211"/>
      <c r="T282" s="212"/>
      <c r="AT282" s="213" t="s">
        <v>153</v>
      </c>
      <c r="AU282" s="213" t="s">
        <v>82</v>
      </c>
      <c r="AV282" s="14" t="s">
        <v>82</v>
      </c>
      <c r="AW282" s="14" t="s">
        <v>33</v>
      </c>
      <c r="AX282" s="14" t="s">
        <v>72</v>
      </c>
      <c r="AY282" s="213" t="s">
        <v>142</v>
      </c>
    </row>
    <row r="283" spans="2:51" s="14" customFormat="1" ht="11.25">
      <c r="B283" s="203"/>
      <c r="C283" s="204"/>
      <c r="D283" s="188" t="s">
        <v>153</v>
      </c>
      <c r="E283" s="205" t="s">
        <v>19</v>
      </c>
      <c r="F283" s="206" t="s">
        <v>923</v>
      </c>
      <c r="G283" s="204"/>
      <c r="H283" s="207">
        <v>9.36</v>
      </c>
      <c r="I283" s="208"/>
      <c r="J283" s="204"/>
      <c r="K283" s="204"/>
      <c r="L283" s="209"/>
      <c r="M283" s="210"/>
      <c r="N283" s="211"/>
      <c r="O283" s="211"/>
      <c r="P283" s="211"/>
      <c r="Q283" s="211"/>
      <c r="R283" s="211"/>
      <c r="S283" s="211"/>
      <c r="T283" s="212"/>
      <c r="AT283" s="213" t="s">
        <v>153</v>
      </c>
      <c r="AU283" s="213" t="s">
        <v>82</v>
      </c>
      <c r="AV283" s="14" t="s">
        <v>82</v>
      </c>
      <c r="AW283" s="14" t="s">
        <v>33</v>
      </c>
      <c r="AX283" s="14" t="s">
        <v>72</v>
      </c>
      <c r="AY283" s="213" t="s">
        <v>142</v>
      </c>
    </row>
    <row r="284" spans="2:51" s="14" customFormat="1" ht="11.25">
      <c r="B284" s="203"/>
      <c r="C284" s="204"/>
      <c r="D284" s="188" t="s">
        <v>153</v>
      </c>
      <c r="E284" s="205" t="s">
        <v>19</v>
      </c>
      <c r="F284" s="206" t="s">
        <v>924</v>
      </c>
      <c r="G284" s="204"/>
      <c r="H284" s="207">
        <v>60.455</v>
      </c>
      <c r="I284" s="208"/>
      <c r="J284" s="204"/>
      <c r="K284" s="204"/>
      <c r="L284" s="209"/>
      <c r="M284" s="210"/>
      <c r="N284" s="211"/>
      <c r="O284" s="211"/>
      <c r="P284" s="211"/>
      <c r="Q284" s="211"/>
      <c r="R284" s="211"/>
      <c r="S284" s="211"/>
      <c r="T284" s="212"/>
      <c r="AT284" s="213" t="s">
        <v>153</v>
      </c>
      <c r="AU284" s="213" t="s">
        <v>82</v>
      </c>
      <c r="AV284" s="14" t="s">
        <v>82</v>
      </c>
      <c r="AW284" s="14" t="s">
        <v>33</v>
      </c>
      <c r="AX284" s="14" t="s">
        <v>72</v>
      </c>
      <c r="AY284" s="213" t="s">
        <v>142</v>
      </c>
    </row>
    <row r="285" spans="2:51" s="15" customFormat="1" ht="11.25">
      <c r="B285" s="214"/>
      <c r="C285" s="215"/>
      <c r="D285" s="188" t="s">
        <v>153</v>
      </c>
      <c r="E285" s="216" t="s">
        <v>19</v>
      </c>
      <c r="F285" s="217" t="s">
        <v>161</v>
      </c>
      <c r="G285" s="215"/>
      <c r="H285" s="218">
        <v>1836.3629999999998</v>
      </c>
      <c r="I285" s="219"/>
      <c r="J285" s="215"/>
      <c r="K285" s="215"/>
      <c r="L285" s="220"/>
      <c r="M285" s="221"/>
      <c r="N285" s="222"/>
      <c r="O285" s="222"/>
      <c r="P285" s="222"/>
      <c r="Q285" s="222"/>
      <c r="R285" s="222"/>
      <c r="S285" s="222"/>
      <c r="T285" s="223"/>
      <c r="AT285" s="224" t="s">
        <v>153</v>
      </c>
      <c r="AU285" s="224" t="s">
        <v>82</v>
      </c>
      <c r="AV285" s="15" t="s">
        <v>149</v>
      </c>
      <c r="AW285" s="15" t="s">
        <v>33</v>
      </c>
      <c r="AX285" s="15" t="s">
        <v>80</v>
      </c>
      <c r="AY285" s="224" t="s">
        <v>142</v>
      </c>
    </row>
    <row r="286" spans="2:63" s="12" customFormat="1" ht="22.9" customHeight="1">
      <c r="B286" s="159"/>
      <c r="C286" s="160"/>
      <c r="D286" s="161" t="s">
        <v>71</v>
      </c>
      <c r="E286" s="173" t="s">
        <v>415</v>
      </c>
      <c r="F286" s="173" t="s">
        <v>416</v>
      </c>
      <c r="G286" s="160"/>
      <c r="H286" s="160"/>
      <c r="I286" s="163"/>
      <c r="J286" s="174">
        <f>BK286</f>
        <v>0</v>
      </c>
      <c r="K286" s="160"/>
      <c r="L286" s="165"/>
      <c r="M286" s="166"/>
      <c r="N286" s="167"/>
      <c r="O286" s="167"/>
      <c r="P286" s="168">
        <f>SUM(P287:P290)</f>
        <v>0</v>
      </c>
      <c r="Q286" s="167"/>
      <c r="R286" s="168">
        <f>SUM(R287:R290)</f>
        <v>0</v>
      </c>
      <c r="S286" s="167"/>
      <c r="T286" s="169">
        <f>SUM(T287:T290)</f>
        <v>23.52</v>
      </c>
      <c r="AR286" s="170" t="s">
        <v>82</v>
      </c>
      <c r="AT286" s="171" t="s">
        <v>71</v>
      </c>
      <c r="AU286" s="171" t="s">
        <v>80</v>
      </c>
      <c r="AY286" s="170" t="s">
        <v>142</v>
      </c>
      <c r="BK286" s="172">
        <f>SUM(BK287:BK290)</f>
        <v>0</v>
      </c>
    </row>
    <row r="287" spans="1:65" s="2" customFormat="1" ht="14.45" customHeight="1">
      <c r="A287" s="36"/>
      <c r="B287" s="37"/>
      <c r="C287" s="175" t="s">
        <v>397</v>
      </c>
      <c r="D287" s="175" t="s">
        <v>144</v>
      </c>
      <c r="E287" s="176" t="s">
        <v>418</v>
      </c>
      <c r="F287" s="177" t="s">
        <v>419</v>
      </c>
      <c r="G287" s="178" t="s">
        <v>204</v>
      </c>
      <c r="H287" s="179">
        <v>1680</v>
      </c>
      <c r="I287" s="180"/>
      <c r="J287" s="181">
        <f>ROUND(I287*H287,2)</f>
        <v>0</v>
      </c>
      <c r="K287" s="177" t="s">
        <v>148</v>
      </c>
      <c r="L287" s="41"/>
      <c r="M287" s="182" t="s">
        <v>19</v>
      </c>
      <c r="N287" s="183" t="s">
        <v>43</v>
      </c>
      <c r="O287" s="66"/>
      <c r="P287" s="184">
        <f>O287*H287</f>
        <v>0</v>
      </c>
      <c r="Q287" s="184">
        <v>0</v>
      </c>
      <c r="R287" s="184">
        <f>Q287*H287</f>
        <v>0</v>
      </c>
      <c r="S287" s="184">
        <v>0.014</v>
      </c>
      <c r="T287" s="185">
        <f>S287*H287</f>
        <v>23.52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86" t="s">
        <v>333</v>
      </c>
      <c r="AT287" s="186" t="s">
        <v>144</v>
      </c>
      <c r="AU287" s="186" t="s">
        <v>82</v>
      </c>
      <c r="AY287" s="19" t="s">
        <v>142</v>
      </c>
      <c r="BE287" s="187">
        <f>IF(N287="základní",J287,0)</f>
        <v>0</v>
      </c>
      <c r="BF287" s="187">
        <f>IF(N287="snížená",J287,0)</f>
        <v>0</v>
      </c>
      <c r="BG287" s="187">
        <f>IF(N287="zákl. přenesená",J287,0)</f>
        <v>0</v>
      </c>
      <c r="BH287" s="187">
        <f>IF(N287="sníž. přenesená",J287,0)</f>
        <v>0</v>
      </c>
      <c r="BI287" s="187">
        <f>IF(N287="nulová",J287,0)</f>
        <v>0</v>
      </c>
      <c r="BJ287" s="19" t="s">
        <v>80</v>
      </c>
      <c r="BK287" s="187">
        <f>ROUND(I287*H287,2)</f>
        <v>0</v>
      </c>
      <c r="BL287" s="19" t="s">
        <v>333</v>
      </c>
      <c r="BM287" s="186" t="s">
        <v>420</v>
      </c>
    </row>
    <row r="288" spans="1:47" s="2" customFormat="1" ht="11.25">
      <c r="A288" s="36"/>
      <c r="B288" s="37"/>
      <c r="C288" s="38"/>
      <c r="D288" s="188" t="s">
        <v>151</v>
      </c>
      <c r="E288" s="38"/>
      <c r="F288" s="189" t="s">
        <v>421</v>
      </c>
      <c r="G288" s="38"/>
      <c r="H288" s="38"/>
      <c r="I288" s="190"/>
      <c r="J288" s="38"/>
      <c r="K288" s="38"/>
      <c r="L288" s="41"/>
      <c r="M288" s="191"/>
      <c r="N288" s="192"/>
      <c r="O288" s="66"/>
      <c r="P288" s="66"/>
      <c r="Q288" s="66"/>
      <c r="R288" s="66"/>
      <c r="S288" s="66"/>
      <c r="T288" s="67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9" t="s">
        <v>151</v>
      </c>
      <c r="AU288" s="19" t="s">
        <v>82</v>
      </c>
    </row>
    <row r="289" spans="2:51" s="13" customFormat="1" ht="11.25">
      <c r="B289" s="193"/>
      <c r="C289" s="194"/>
      <c r="D289" s="188" t="s">
        <v>153</v>
      </c>
      <c r="E289" s="195" t="s">
        <v>19</v>
      </c>
      <c r="F289" s="196" t="s">
        <v>925</v>
      </c>
      <c r="G289" s="194"/>
      <c r="H289" s="195" t="s">
        <v>19</v>
      </c>
      <c r="I289" s="197"/>
      <c r="J289" s="194"/>
      <c r="K289" s="194"/>
      <c r="L289" s="198"/>
      <c r="M289" s="199"/>
      <c r="N289" s="200"/>
      <c r="O289" s="200"/>
      <c r="P289" s="200"/>
      <c r="Q289" s="200"/>
      <c r="R289" s="200"/>
      <c r="S289" s="200"/>
      <c r="T289" s="201"/>
      <c r="AT289" s="202" t="s">
        <v>153</v>
      </c>
      <c r="AU289" s="202" t="s">
        <v>82</v>
      </c>
      <c r="AV289" s="13" t="s">
        <v>80</v>
      </c>
      <c r="AW289" s="13" t="s">
        <v>33</v>
      </c>
      <c r="AX289" s="13" t="s">
        <v>72</v>
      </c>
      <c r="AY289" s="202" t="s">
        <v>142</v>
      </c>
    </row>
    <row r="290" spans="2:51" s="14" customFormat="1" ht="11.25">
      <c r="B290" s="203"/>
      <c r="C290" s="204"/>
      <c r="D290" s="188" t="s">
        <v>153</v>
      </c>
      <c r="E290" s="205" t="s">
        <v>19</v>
      </c>
      <c r="F290" s="206" t="s">
        <v>926</v>
      </c>
      <c r="G290" s="204"/>
      <c r="H290" s="207">
        <v>1680</v>
      </c>
      <c r="I290" s="208"/>
      <c r="J290" s="204"/>
      <c r="K290" s="204"/>
      <c r="L290" s="209"/>
      <c r="M290" s="210"/>
      <c r="N290" s="211"/>
      <c r="O290" s="211"/>
      <c r="P290" s="211"/>
      <c r="Q290" s="211"/>
      <c r="R290" s="211"/>
      <c r="S290" s="211"/>
      <c r="T290" s="212"/>
      <c r="AT290" s="213" t="s">
        <v>153</v>
      </c>
      <c r="AU290" s="213" t="s">
        <v>82</v>
      </c>
      <c r="AV290" s="14" t="s">
        <v>82</v>
      </c>
      <c r="AW290" s="14" t="s">
        <v>33</v>
      </c>
      <c r="AX290" s="14" t="s">
        <v>80</v>
      </c>
      <c r="AY290" s="213" t="s">
        <v>142</v>
      </c>
    </row>
    <row r="291" spans="2:63" s="12" customFormat="1" ht="22.9" customHeight="1">
      <c r="B291" s="159"/>
      <c r="C291" s="160"/>
      <c r="D291" s="161" t="s">
        <v>71</v>
      </c>
      <c r="E291" s="173" t="s">
        <v>468</v>
      </c>
      <c r="F291" s="173" t="s">
        <v>469</v>
      </c>
      <c r="G291" s="160"/>
      <c r="H291" s="160"/>
      <c r="I291" s="163"/>
      <c r="J291" s="174">
        <f>BK291</f>
        <v>0</v>
      </c>
      <c r="K291" s="160"/>
      <c r="L291" s="165"/>
      <c r="M291" s="166"/>
      <c r="N291" s="167"/>
      <c r="O291" s="167"/>
      <c r="P291" s="168">
        <f>SUM(P292:P294)</f>
        <v>0</v>
      </c>
      <c r="Q291" s="167"/>
      <c r="R291" s="168">
        <f>SUM(R292:R294)</f>
        <v>0</v>
      </c>
      <c r="S291" s="167"/>
      <c r="T291" s="169">
        <f>SUM(T292:T294)</f>
        <v>0</v>
      </c>
      <c r="AR291" s="170" t="s">
        <v>82</v>
      </c>
      <c r="AT291" s="171" t="s">
        <v>71</v>
      </c>
      <c r="AU291" s="171" t="s">
        <v>80</v>
      </c>
      <c r="AY291" s="170" t="s">
        <v>142</v>
      </c>
      <c r="BK291" s="172">
        <f>SUM(BK292:BK294)</f>
        <v>0</v>
      </c>
    </row>
    <row r="292" spans="1:65" s="2" customFormat="1" ht="14.45" customHeight="1">
      <c r="A292" s="36"/>
      <c r="B292" s="37"/>
      <c r="C292" s="175" t="s">
        <v>406</v>
      </c>
      <c r="D292" s="175" t="s">
        <v>144</v>
      </c>
      <c r="E292" s="176" t="s">
        <v>927</v>
      </c>
      <c r="F292" s="177" t="s">
        <v>928</v>
      </c>
      <c r="G292" s="178" t="s">
        <v>204</v>
      </c>
      <c r="H292" s="179">
        <v>12</v>
      </c>
      <c r="I292" s="180"/>
      <c r="J292" s="181">
        <f>ROUND(I292*H292,2)</f>
        <v>0</v>
      </c>
      <c r="K292" s="177" t="s">
        <v>19</v>
      </c>
      <c r="L292" s="41"/>
      <c r="M292" s="182" t="s">
        <v>19</v>
      </c>
      <c r="N292" s="183" t="s">
        <v>43</v>
      </c>
      <c r="O292" s="66"/>
      <c r="P292" s="184">
        <f>O292*H292</f>
        <v>0</v>
      </c>
      <c r="Q292" s="184">
        <v>0</v>
      </c>
      <c r="R292" s="184">
        <f>Q292*H292</f>
        <v>0</v>
      </c>
      <c r="S292" s="184">
        <v>0</v>
      </c>
      <c r="T292" s="185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6" t="s">
        <v>333</v>
      </c>
      <c r="AT292" s="186" t="s">
        <v>144</v>
      </c>
      <c r="AU292" s="186" t="s">
        <v>82</v>
      </c>
      <c r="AY292" s="19" t="s">
        <v>142</v>
      </c>
      <c r="BE292" s="187">
        <f>IF(N292="základní",J292,0)</f>
        <v>0</v>
      </c>
      <c r="BF292" s="187">
        <f>IF(N292="snížená",J292,0)</f>
        <v>0</v>
      </c>
      <c r="BG292" s="187">
        <f>IF(N292="zákl. přenesená",J292,0)</f>
        <v>0</v>
      </c>
      <c r="BH292" s="187">
        <f>IF(N292="sníž. přenesená",J292,0)</f>
        <v>0</v>
      </c>
      <c r="BI292" s="187">
        <f>IF(N292="nulová",J292,0)</f>
        <v>0</v>
      </c>
      <c r="BJ292" s="19" t="s">
        <v>80</v>
      </c>
      <c r="BK292" s="187">
        <f>ROUND(I292*H292,2)</f>
        <v>0</v>
      </c>
      <c r="BL292" s="19" t="s">
        <v>333</v>
      </c>
      <c r="BM292" s="186" t="s">
        <v>929</v>
      </c>
    </row>
    <row r="293" spans="1:47" s="2" customFormat="1" ht="11.25">
      <c r="A293" s="36"/>
      <c r="B293" s="37"/>
      <c r="C293" s="38"/>
      <c r="D293" s="188" t="s">
        <v>151</v>
      </c>
      <c r="E293" s="38"/>
      <c r="F293" s="189" t="s">
        <v>928</v>
      </c>
      <c r="G293" s="38"/>
      <c r="H293" s="38"/>
      <c r="I293" s="190"/>
      <c r="J293" s="38"/>
      <c r="K293" s="38"/>
      <c r="L293" s="41"/>
      <c r="M293" s="191"/>
      <c r="N293" s="192"/>
      <c r="O293" s="66"/>
      <c r="P293" s="66"/>
      <c r="Q293" s="66"/>
      <c r="R293" s="66"/>
      <c r="S293" s="66"/>
      <c r="T293" s="67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9" t="s">
        <v>151</v>
      </c>
      <c r="AU293" s="19" t="s">
        <v>82</v>
      </c>
    </row>
    <row r="294" spans="2:51" s="14" customFormat="1" ht="11.25">
      <c r="B294" s="203"/>
      <c r="C294" s="204"/>
      <c r="D294" s="188" t="s">
        <v>153</v>
      </c>
      <c r="E294" s="205" t="s">
        <v>19</v>
      </c>
      <c r="F294" s="206" t="s">
        <v>930</v>
      </c>
      <c r="G294" s="204"/>
      <c r="H294" s="207">
        <v>12</v>
      </c>
      <c r="I294" s="208"/>
      <c r="J294" s="204"/>
      <c r="K294" s="204"/>
      <c r="L294" s="209"/>
      <c r="M294" s="210"/>
      <c r="N294" s="211"/>
      <c r="O294" s="211"/>
      <c r="P294" s="211"/>
      <c r="Q294" s="211"/>
      <c r="R294" s="211"/>
      <c r="S294" s="211"/>
      <c r="T294" s="212"/>
      <c r="AT294" s="213" t="s">
        <v>153</v>
      </c>
      <c r="AU294" s="213" t="s">
        <v>82</v>
      </c>
      <c r="AV294" s="14" t="s">
        <v>82</v>
      </c>
      <c r="AW294" s="14" t="s">
        <v>33</v>
      </c>
      <c r="AX294" s="14" t="s">
        <v>80</v>
      </c>
      <c r="AY294" s="213" t="s">
        <v>142</v>
      </c>
    </row>
    <row r="295" spans="2:63" s="12" customFormat="1" ht="22.9" customHeight="1">
      <c r="B295" s="159"/>
      <c r="C295" s="160"/>
      <c r="D295" s="161" t="s">
        <v>71</v>
      </c>
      <c r="E295" s="173" t="s">
        <v>695</v>
      </c>
      <c r="F295" s="173" t="s">
        <v>696</v>
      </c>
      <c r="G295" s="160"/>
      <c r="H295" s="160"/>
      <c r="I295" s="163"/>
      <c r="J295" s="174">
        <f>BK295</f>
        <v>0</v>
      </c>
      <c r="K295" s="160"/>
      <c r="L295" s="165"/>
      <c r="M295" s="166"/>
      <c r="N295" s="167"/>
      <c r="O295" s="167"/>
      <c r="P295" s="168">
        <f>SUM(P296:P301)</f>
        <v>0</v>
      </c>
      <c r="Q295" s="167"/>
      <c r="R295" s="168">
        <f>SUM(R296:R301)</f>
        <v>0.0782</v>
      </c>
      <c r="S295" s="167"/>
      <c r="T295" s="169">
        <f>SUM(T296:T301)</f>
        <v>3.5259</v>
      </c>
      <c r="AR295" s="170" t="s">
        <v>82</v>
      </c>
      <c r="AT295" s="171" t="s">
        <v>71</v>
      </c>
      <c r="AU295" s="171" t="s">
        <v>80</v>
      </c>
      <c r="AY295" s="170" t="s">
        <v>142</v>
      </c>
      <c r="BK295" s="172">
        <f>SUM(BK296:BK301)</f>
        <v>0</v>
      </c>
    </row>
    <row r="296" spans="1:65" s="2" customFormat="1" ht="14.45" customHeight="1">
      <c r="A296" s="36"/>
      <c r="B296" s="37"/>
      <c r="C296" s="175" t="s">
        <v>417</v>
      </c>
      <c r="D296" s="175" t="s">
        <v>144</v>
      </c>
      <c r="E296" s="176" t="s">
        <v>931</v>
      </c>
      <c r="F296" s="177" t="s">
        <v>932</v>
      </c>
      <c r="G296" s="178" t="s">
        <v>204</v>
      </c>
      <c r="H296" s="179">
        <v>230</v>
      </c>
      <c r="I296" s="180"/>
      <c r="J296" s="181">
        <f>ROUND(I296*H296,2)</f>
        <v>0</v>
      </c>
      <c r="K296" s="177" t="s">
        <v>148</v>
      </c>
      <c r="L296" s="41"/>
      <c r="M296" s="182" t="s">
        <v>19</v>
      </c>
      <c r="N296" s="183" t="s">
        <v>43</v>
      </c>
      <c r="O296" s="66"/>
      <c r="P296" s="184">
        <f>O296*H296</f>
        <v>0</v>
      </c>
      <c r="Q296" s="184">
        <v>0.00034</v>
      </c>
      <c r="R296" s="184">
        <f>Q296*H296</f>
        <v>0.0782</v>
      </c>
      <c r="S296" s="184">
        <v>0.01533</v>
      </c>
      <c r="T296" s="185">
        <f>S296*H296</f>
        <v>3.5259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86" t="s">
        <v>333</v>
      </c>
      <c r="AT296" s="186" t="s">
        <v>144</v>
      </c>
      <c r="AU296" s="186" t="s">
        <v>82</v>
      </c>
      <c r="AY296" s="19" t="s">
        <v>142</v>
      </c>
      <c r="BE296" s="187">
        <f>IF(N296="základní",J296,0)</f>
        <v>0</v>
      </c>
      <c r="BF296" s="187">
        <f>IF(N296="snížená",J296,0)</f>
        <v>0</v>
      </c>
      <c r="BG296" s="187">
        <f>IF(N296="zákl. přenesená",J296,0)</f>
        <v>0</v>
      </c>
      <c r="BH296" s="187">
        <f>IF(N296="sníž. přenesená",J296,0)</f>
        <v>0</v>
      </c>
      <c r="BI296" s="187">
        <f>IF(N296="nulová",J296,0)</f>
        <v>0</v>
      </c>
      <c r="BJ296" s="19" t="s">
        <v>80</v>
      </c>
      <c r="BK296" s="187">
        <f>ROUND(I296*H296,2)</f>
        <v>0</v>
      </c>
      <c r="BL296" s="19" t="s">
        <v>333</v>
      </c>
      <c r="BM296" s="186" t="s">
        <v>933</v>
      </c>
    </row>
    <row r="297" spans="1:47" s="2" customFormat="1" ht="11.25">
      <c r="A297" s="36"/>
      <c r="B297" s="37"/>
      <c r="C297" s="38"/>
      <c r="D297" s="188" t="s">
        <v>151</v>
      </c>
      <c r="E297" s="38"/>
      <c r="F297" s="189" t="s">
        <v>934</v>
      </c>
      <c r="G297" s="38"/>
      <c r="H297" s="38"/>
      <c r="I297" s="190"/>
      <c r="J297" s="38"/>
      <c r="K297" s="38"/>
      <c r="L297" s="41"/>
      <c r="M297" s="191"/>
      <c r="N297" s="192"/>
      <c r="O297" s="66"/>
      <c r="P297" s="66"/>
      <c r="Q297" s="66"/>
      <c r="R297" s="66"/>
      <c r="S297" s="66"/>
      <c r="T297" s="67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9" t="s">
        <v>151</v>
      </c>
      <c r="AU297" s="19" t="s">
        <v>82</v>
      </c>
    </row>
    <row r="298" spans="2:51" s="13" customFormat="1" ht="11.25">
      <c r="B298" s="193"/>
      <c r="C298" s="194"/>
      <c r="D298" s="188" t="s">
        <v>153</v>
      </c>
      <c r="E298" s="195" t="s">
        <v>19</v>
      </c>
      <c r="F298" s="196" t="s">
        <v>925</v>
      </c>
      <c r="G298" s="194"/>
      <c r="H298" s="195" t="s">
        <v>19</v>
      </c>
      <c r="I298" s="197"/>
      <c r="J298" s="194"/>
      <c r="K298" s="194"/>
      <c r="L298" s="198"/>
      <c r="M298" s="199"/>
      <c r="N298" s="200"/>
      <c r="O298" s="200"/>
      <c r="P298" s="200"/>
      <c r="Q298" s="200"/>
      <c r="R298" s="200"/>
      <c r="S298" s="200"/>
      <c r="T298" s="201"/>
      <c r="AT298" s="202" t="s">
        <v>153</v>
      </c>
      <c r="AU298" s="202" t="s">
        <v>82</v>
      </c>
      <c r="AV298" s="13" t="s">
        <v>80</v>
      </c>
      <c r="AW298" s="13" t="s">
        <v>33</v>
      </c>
      <c r="AX298" s="13" t="s">
        <v>72</v>
      </c>
      <c r="AY298" s="202" t="s">
        <v>142</v>
      </c>
    </row>
    <row r="299" spans="2:51" s="14" customFormat="1" ht="11.25">
      <c r="B299" s="203"/>
      <c r="C299" s="204"/>
      <c r="D299" s="188" t="s">
        <v>153</v>
      </c>
      <c r="E299" s="205" t="s">
        <v>19</v>
      </c>
      <c r="F299" s="206" t="s">
        <v>935</v>
      </c>
      <c r="G299" s="204"/>
      <c r="H299" s="207">
        <v>230</v>
      </c>
      <c r="I299" s="208"/>
      <c r="J299" s="204"/>
      <c r="K299" s="204"/>
      <c r="L299" s="209"/>
      <c r="M299" s="210"/>
      <c r="N299" s="211"/>
      <c r="O299" s="211"/>
      <c r="P299" s="211"/>
      <c r="Q299" s="211"/>
      <c r="R299" s="211"/>
      <c r="S299" s="211"/>
      <c r="T299" s="212"/>
      <c r="AT299" s="213" t="s">
        <v>153</v>
      </c>
      <c r="AU299" s="213" t="s">
        <v>82</v>
      </c>
      <c r="AV299" s="14" t="s">
        <v>82</v>
      </c>
      <c r="AW299" s="14" t="s">
        <v>33</v>
      </c>
      <c r="AX299" s="14" t="s">
        <v>80</v>
      </c>
      <c r="AY299" s="213" t="s">
        <v>142</v>
      </c>
    </row>
    <row r="300" spans="1:65" s="2" customFormat="1" ht="14.45" customHeight="1">
      <c r="A300" s="36"/>
      <c r="B300" s="37"/>
      <c r="C300" s="175" t="s">
        <v>656</v>
      </c>
      <c r="D300" s="175" t="s">
        <v>144</v>
      </c>
      <c r="E300" s="176" t="s">
        <v>936</v>
      </c>
      <c r="F300" s="177" t="s">
        <v>937</v>
      </c>
      <c r="G300" s="178" t="s">
        <v>643</v>
      </c>
      <c r="H300" s="179">
        <v>9.256</v>
      </c>
      <c r="I300" s="180"/>
      <c r="J300" s="181">
        <f>ROUND(I300*H300,2)</f>
        <v>0</v>
      </c>
      <c r="K300" s="177" t="s">
        <v>148</v>
      </c>
      <c r="L300" s="41"/>
      <c r="M300" s="182" t="s">
        <v>19</v>
      </c>
      <c r="N300" s="183" t="s">
        <v>43</v>
      </c>
      <c r="O300" s="66"/>
      <c r="P300" s="184">
        <f>O300*H300</f>
        <v>0</v>
      </c>
      <c r="Q300" s="184">
        <v>0</v>
      </c>
      <c r="R300" s="184">
        <f>Q300*H300</f>
        <v>0</v>
      </c>
      <c r="S300" s="184">
        <v>0</v>
      </c>
      <c r="T300" s="185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6" t="s">
        <v>333</v>
      </c>
      <c r="AT300" s="186" t="s">
        <v>144</v>
      </c>
      <c r="AU300" s="186" t="s">
        <v>82</v>
      </c>
      <c r="AY300" s="19" t="s">
        <v>142</v>
      </c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9" t="s">
        <v>80</v>
      </c>
      <c r="BK300" s="187">
        <f>ROUND(I300*H300,2)</f>
        <v>0</v>
      </c>
      <c r="BL300" s="19" t="s">
        <v>333</v>
      </c>
      <c r="BM300" s="186" t="s">
        <v>938</v>
      </c>
    </row>
    <row r="301" spans="1:47" s="2" customFormat="1" ht="11.25">
      <c r="A301" s="36"/>
      <c r="B301" s="37"/>
      <c r="C301" s="38"/>
      <c r="D301" s="188" t="s">
        <v>151</v>
      </c>
      <c r="E301" s="38"/>
      <c r="F301" s="189" t="s">
        <v>939</v>
      </c>
      <c r="G301" s="38"/>
      <c r="H301" s="38"/>
      <c r="I301" s="190"/>
      <c r="J301" s="38"/>
      <c r="K301" s="38"/>
      <c r="L301" s="41"/>
      <c r="M301" s="231"/>
      <c r="N301" s="232"/>
      <c r="O301" s="233"/>
      <c r="P301" s="233"/>
      <c r="Q301" s="233"/>
      <c r="R301" s="233"/>
      <c r="S301" s="233"/>
      <c r="T301" s="234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151</v>
      </c>
      <c r="AU301" s="19" t="s">
        <v>82</v>
      </c>
    </row>
    <row r="302" spans="1:31" s="2" customFormat="1" ht="6.95" customHeight="1">
      <c r="A302" s="36"/>
      <c r="B302" s="49"/>
      <c r="C302" s="50"/>
      <c r="D302" s="50"/>
      <c r="E302" s="50"/>
      <c r="F302" s="50"/>
      <c r="G302" s="50"/>
      <c r="H302" s="50"/>
      <c r="I302" s="50"/>
      <c r="J302" s="50"/>
      <c r="K302" s="50"/>
      <c r="L302" s="41"/>
      <c r="M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</row>
  </sheetData>
  <sheetProtection algorithmName="SHA-512" hashValue="Sfdnn5j4qfXIjKFKpQMTVvvtinKB+kLljY03QeQ6wbjea5mLWOpVzRw6JrSQcSVAl1YoscTTqogtQaqI+eIefA==" saltValue="lKtkLezaSCMLP3lkVPpr3rW2f3mBW0SAwMF2qkOO2Vsg+FCWS9rBTifrjrgpdN36V0a1F1HbflEfFovSn2hiQQ==" spinCount="100000" sheet="1" objects="1" scenarios="1" formatColumns="0" formatRows="0" autoFilter="0"/>
  <autoFilter ref="C87:K301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19" t="s">
        <v>103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113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67" t="str">
        <f>'Rekapitulace stavby'!K6</f>
        <v>Demolice stavebních objektů bývalého JZD Mouřínov</v>
      </c>
      <c r="F7" s="368"/>
      <c r="G7" s="368"/>
      <c r="H7" s="368"/>
      <c r="L7" s="22"/>
    </row>
    <row r="8" spans="1:31" s="2" customFormat="1" ht="12" customHeight="1">
      <c r="A8" s="36"/>
      <c r="B8" s="41"/>
      <c r="C8" s="36"/>
      <c r="D8" s="107" t="s">
        <v>114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69" t="s">
        <v>940</v>
      </c>
      <c r="F9" s="370"/>
      <c r="G9" s="370"/>
      <c r="H9" s="37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27. 3. 2021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1" t="str">
        <f>'Rekapitulace stavby'!E14</f>
        <v>Vyplň údaj</v>
      </c>
      <c r="F18" s="372"/>
      <c r="G18" s="372"/>
      <c r="H18" s="372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3" t="s">
        <v>19</v>
      </c>
      <c r="F27" s="373"/>
      <c r="G27" s="373"/>
      <c r="H27" s="37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ROUND((SUM(BE83:BE128)),2)</f>
        <v>0</v>
      </c>
      <c r="G33" s="36"/>
      <c r="H33" s="36"/>
      <c r="I33" s="120">
        <v>0.21</v>
      </c>
      <c r="J33" s="119">
        <f>ROUND(((SUM(BE83:BE128))*I33),2)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ROUND((SUM(BF83:BF128)),2)</f>
        <v>0</v>
      </c>
      <c r="G34" s="36"/>
      <c r="H34" s="36"/>
      <c r="I34" s="120">
        <v>0.15</v>
      </c>
      <c r="J34" s="119">
        <f>ROUND(((SUM(BF83:BF128))*I34),2)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ROUND((SUM(BG83:BG128)),2)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ROUND((SUM(BH83:BH128)),2)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ROUND((SUM(BI83:BI128)),2)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4" t="str">
        <f>E7</f>
        <v>Demolice stavebních objektů bývalého JZD Mouřínov</v>
      </c>
      <c r="F48" s="375"/>
      <c r="G48" s="375"/>
      <c r="H48" s="37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114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1" t="str">
        <f>E9</f>
        <v>BO 08 - Zemědělský objekt, silážní jáma p.č.3296</v>
      </c>
      <c r="F50" s="376"/>
      <c r="G50" s="376"/>
      <c r="H50" s="37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k.ú.Mouřínov, okres Vyškov</v>
      </c>
      <c r="G52" s="38"/>
      <c r="H52" s="38"/>
      <c r="I52" s="31" t="s">
        <v>23</v>
      </c>
      <c r="J52" s="61" t="str">
        <f>IF(J12="","",J12)</f>
        <v>27. 3. 2021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Obec Mouřínov</v>
      </c>
      <c r="G54" s="38"/>
      <c r="H54" s="38"/>
      <c r="I54" s="31" t="s">
        <v>31</v>
      </c>
      <c r="J54" s="34" t="str">
        <f>E21</f>
        <v>DEKONTA a.s. Dřetovice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117</v>
      </c>
      <c r="D57" s="133"/>
      <c r="E57" s="133"/>
      <c r="F57" s="133"/>
      <c r="G57" s="133"/>
      <c r="H57" s="133"/>
      <c r="I57" s="133"/>
      <c r="J57" s="134" t="s">
        <v>118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119</v>
      </c>
    </row>
    <row r="60" spans="2:12" s="9" customFormat="1" ht="24.95" customHeight="1">
      <c r="B60" s="136"/>
      <c r="C60" s="137"/>
      <c r="D60" s="138" t="s">
        <v>120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121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122</v>
      </c>
      <c r="E62" s="145"/>
      <c r="F62" s="145"/>
      <c r="G62" s="145"/>
      <c r="H62" s="145"/>
      <c r="I62" s="145"/>
      <c r="J62" s="146">
        <f>J95</f>
        <v>0</v>
      </c>
      <c r="K62" s="143"/>
      <c r="L62" s="147"/>
    </row>
    <row r="63" spans="2:12" s="10" customFormat="1" ht="19.9" customHeight="1">
      <c r="B63" s="142"/>
      <c r="C63" s="143"/>
      <c r="D63" s="144" t="s">
        <v>123</v>
      </c>
      <c r="E63" s="145"/>
      <c r="F63" s="145"/>
      <c r="G63" s="145"/>
      <c r="H63" s="145"/>
      <c r="I63" s="145"/>
      <c r="J63" s="146">
        <f>J111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127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74" t="str">
        <f>E7</f>
        <v>Demolice stavebních objektů bývalého JZD Mouřínov</v>
      </c>
      <c r="F73" s="375"/>
      <c r="G73" s="375"/>
      <c r="H73" s="375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114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31" t="str">
        <f>E9</f>
        <v>BO 08 - Zemědělský objekt, silážní jáma p.č.3296</v>
      </c>
      <c r="F75" s="376"/>
      <c r="G75" s="376"/>
      <c r="H75" s="376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k.ú.Mouřínov, okres Vyškov</v>
      </c>
      <c r="G77" s="38"/>
      <c r="H77" s="38"/>
      <c r="I77" s="31" t="s">
        <v>23</v>
      </c>
      <c r="J77" s="61" t="str">
        <f>IF(J12="","",J12)</f>
        <v>27. 3. 2021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7" customHeight="1">
      <c r="A79" s="36"/>
      <c r="B79" s="37"/>
      <c r="C79" s="31" t="s">
        <v>25</v>
      </c>
      <c r="D79" s="38"/>
      <c r="E79" s="38"/>
      <c r="F79" s="29" t="str">
        <f>E15</f>
        <v>Obec Mouřínov</v>
      </c>
      <c r="G79" s="38"/>
      <c r="H79" s="38"/>
      <c r="I79" s="31" t="s">
        <v>31</v>
      </c>
      <c r="J79" s="34" t="str">
        <f>E21</f>
        <v>DEKONTA a.s. Dřetovice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29</v>
      </c>
      <c r="D80" s="38"/>
      <c r="E80" s="38"/>
      <c r="F80" s="29" t="str">
        <f>IF(E18="","",E18)</f>
        <v>Vyplň údaj</v>
      </c>
      <c r="G80" s="38"/>
      <c r="H80" s="38"/>
      <c r="I80" s="31" t="s">
        <v>34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128</v>
      </c>
      <c r="D82" s="151" t="s">
        <v>57</v>
      </c>
      <c r="E82" s="151" t="s">
        <v>53</v>
      </c>
      <c r="F82" s="151" t="s">
        <v>54</v>
      </c>
      <c r="G82" s="151" t="s">
        <v>129</v>
      </c>
      <c r="H82" s="151" t="s">
        <v>130</v>
      </c>
      <c r="I82" s="151" t="s">
        <v>131</v>
      </c>
      <c r="J82" s="151" t="s">
        <v>118</v>
      </c>
      <c r="K82" s="152" t="s">
        <v>132</v>
      </c>
      <c r="L82" s="153"/>
      <c r="M82" s="70" t="s">
        <v>19</v>
      </c>
      <c r="N82" s="71" t="s">
        <v>42</v>
      </c>
      <c r="O82" s="71" t="s">
        <v>133</v>
      </c>
      <c r="P82" s="71" t="s">
        <v>134</v>
      </c>
      <c r="Q82" s="71" t="s">
        <v>135</v>
      </c>
      <c r="R82" s="71" t="s">
        <v>136</v>
      </c>
      <c r="S82" s="71" t="s">
        <v>137</v>
      </c>
      <c r="T82" s="72" t="s">
        <v>138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139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0</v>
      </c>
      <c r="S83" s="74"/>
      <c r="T83" s="157">
        <f>T84</f>
        <v>866.9451399999999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71</v>
      </c>
      <c r="AU83" s="19" t="s">
        <v>119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71</v>
      </c>
      <c r="E84" s="162" t="s">
        <v>140</v>
      </c>
      <c r="F84" s="162" t="s">
        <v>141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P85+P95+P111</f>
        <v>0</v>
      </c>
      <c r="Q84" s="167"/>
      <c r="R84" s="168">
        <f>R85+R95+R111</f>
        <v>0</v>
      </c>
      <c r="S84" s="167"/>
      <c r="T84" s="169">
        <f>T85+T95+T111</f>
        <v>866.9451399999999</v>
      </c>
      <c r="AR84" s="170" t="s">
        <v>80</v>
      </c>
      <c r="AT84" s="171" t="s">
        <v>71</v>
      </c>
      <c r="AU84" s="171" t="s">
        <v>72</v>
      </c>
      <c r="AY84" s="170" t="s">
        <v>142</v>
      </c>
      <c r="BK84" s="172">
        <f>BK85+BK95+BK111</f>
        <v>0</v>
      </c>
    </row>
    <row r="85" spans="2:63" s="12" customFormat="1" ht="22.9" customHeight="1">
      <c r="B85" s="159"/>
      <c r="C85" s="160"/>
      <c r="D85" s="161" t="s">
        <v>71</v>
      </c>
      <c r="E85" s="173" t="s">
        <v>80</v>
      </c>
      <c r="F85" s="173" t="s">
        <v>143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SUM(P86:P94)</f>
        <v>0</v>
      </c>
      <c r="Q85" s="167"/>
      <c r="R85" s="168">
        <f>SUM(R86:R94)</f>
        <v>0</v>
      </c>
      <c r="S85" s="167"/>
      <c r="T85" s="169">
        <f>SUM(T86:T94)</f>
        <v>0</v>
      </c>
      <c r="AR85" s="170" t="s">
        <v>80</v>
      </c>
      <c r="AT85" s="171" t="s">
        <v>71</v>
      </c>
      <c r="AU85" s="171" t="s">
        <v>80</v>
      </c>
      <c r="AY85" s="170" t="s">
        <v>142</v>
      </c>
      <c r="BK85" s="172">
        <f>SUM(BK86:BK94)</f>
        <v>0</v>
      </c>
    </row>
    <row r="86" spans="1:65" s="2" customFormat="1" ht="14.45" customHeight="1">
      <c r="A86" s="36"/>
      <c r="B86" s="37"/>
      <c r="C86" s="175" t="s">
        <v>80</v>
      </c>
      <c r="D86" s="175" t="s">
        <v>144</v>
      </c>
      <c r="E86" s="176" t="s">
        <v>182</v>
      </c>
      <c r="F86" s="177" t="s">
        <v>183</v>
      </c>
      <c r="G86" s="178" t="s">
        <v>147</v>
      </c>
      <c r="H86" s="179">
        <v>2702.804</v>
      </c>
      <c r="I86" s="180"/>
      <c r="J86" s="181">
        <f>ROUND(I86*H86,2)</f>
        <v>0</v>
      </c>
      <c r="K86" s="177" t="s">
        <v>148</v>
      </c>
      <c r="L86" s="41"/>
      <c r="M86" s="182" t="s">
        <v>19</v>
      </c>
      <c r="N86" s="183" t="s">
        <v>43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149</v>
      </c>
      <c r="AT86" s="186" t="s">
        <v>144</v>
      </c>
      <c r="AU86" s="186" t="s">
        <v>82</v>
      </c>
      <c r="AY86" s="19" t="s">
        <v>142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80</v>
      </c>
      <c r="BK86" s="187">
        <f>ROUND(I86*H86,2)</f>
        <v>0</v>
      </c>
      <c r="BL86" s="19" t="s">
        <v>149</v>
      </c>
      <c r="BM86" s="186" t="s">
        <v>184</v>
      </c>
    </row>
    <row r="87" spans="1:47" s="2" customFormat="1" ht="19.5">
      <c r="A87" s="36"/>
      <c r="B87" s="37"/>
      <c r="C87" s="38"/>
      <c r="D87" s="188" t="s">
        <v>151</v>
      </c>
      <c r="E87" s="38"/>
      <c r="F87" s="189" t="s">
        <v>185</v>
      </c>
      <c r="G87" s="38"/>
      <c r="H87" s="38"/>
      <c r="I87" s="190"/>
      <c r="J87" s="38"/>
      <c r="K87" s="38"/>
      <c r="L87" s="41"/>
      <c r="M87" s="191"/>
      <c r="N87" s="192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151</v>
      </c>
      <c r="AU87" s="19" t="s">
        <v>82</v>
      </c>
    </row>
    <row r="88" spans="2:51" s="13" customFormat="1" ht="11.25">
      <c r="B88" s="193"/>
      <c r="C88" s="194"/>
      <c r="D88" s="188" t="s">
        <v>153</v>
      </c>
      <c r="E88" s="195" t="s">
        <v>19</v>
      </c>
      <c r="F88" s="196" t="s">
        <v>941</v>
      </c>
      <c r="G88" s="194"/>
      <c r="H88" s="195" t="s">
        <v>19</v>
      </c>
      <c r="I88" s="197"/>
      <c r="J88" s="194"/>
      <c r="K88" s="194"/>
      <c r="L88" s="198"/>
      <c r="M88" s="199"/>
      <c r="N88" s="200"/>
      <c r="O88" s="200"/>
      <c r="P88" s="200"/>
      <c r="Q88" s="200"/>
      <c r="R88" s="200"/>
      <c r="S88" s="200"/>
      <c r="T88" s="201"/>
      <c r="AT88" s="202" t="s">
        <v>153</v>
      </c>
      <c r="AU88" s="202" t="s">
        <v>82</v>
      </c>
      <c r="AV88" s="13" t="s">
        <v>80</v>
      </c>
      <c r="AW88" s="13" t="s">
        <v>33</v>
      </c>
      <c r="AX88" s="13" t="s">
        <v>72</v>
      </c>
      <c r="AY88" s="202" t="s">
        <v>142</v>
      </c>
    </row>
    <row r="89" spans="2:51" s="14" customFormat="1" ht="11.25">
      <c r="B89" s="203"/>
      <c r="C89" s="204"/>
      <c r="D89" s="188" t="s">
        <v>153</v>
      </c>
      <c r="E89" s="205" t="s">
        <v>19</v>
      </c>
      <c r="F89" s="206" t="s">
        <v>942</v>
      </c>
      <c r="G89" s="204"/>
      <c r="H89" s="207">
        <v>282.804</v>
      </c>
      <c r="I89" s="208"/>
      <c r="J89" s="204"/>
      <c r="K89" s="204"/>
      <c r="L89" s="209"/>
      <c r="M89" s="210"/>
      <c r="N89" s="211"/>
      <c r="O89" s="211"/>
      <c r="P89" s="211"/>
      <c r="Q89" s="211"/>
      <c r="R89" s="211"/>
      <c r="S89" s="211"/>
      <c r="T89" s="212"/>
      <c r="AT89" s="213" t="s">
        <v>153</v>
      </c>
      <c r="AU89" s="213" t="s">
        <v>82</v>
      </c>
      <c r="AV89" s="14" t="s">
        <v>82</v>
      </c>
      <c r="AW89" s="14" t="s">
        <v>33</v>
      </c>
      <c r="AX89" s="14" t="s">
        <v>72</v>
      </c>
      <c r="AY89" s="213" t="s">
        <v>142</v>
      </c>
    </row>
    <row r="90" spans="2:51" s="13" customFormat="1" ht="11.25">
      <c r="B90" s="193"/>
      <c r="C90" s="194"/>
      <c r="D90" s="188" t="s">
        <v>153</v>
      </c>
      <c r="E90" s="195" t="s">
        <v>19</v>
      </c>
      <c r="F90" s="196" t="s">
        <v>943</v>
      </c>
      <c r="G90" s="194"/>
      <c r="H90" s="195" t="s">
        <v>19</v>
      </c>
      <c r="I90" s="197"/>
      <c r="J90" s="194"/>
      <c r="K90" s="194"/>
      <c r="L90" s="198"/>
      <c r="M90" s="199"/>
      <c r="N90" s="200"/>
      <c r="O90" s="200"/>
      <c r="P90" s="200"/>
      <c r="Q90" s="200"/>
      <c r="R90" s="200"/>
      <c r="S90" s="200"/>
      <c r="T90" s="201"/>
      <c r="AT90" s="202" t="s">
        <v>153</v>
      </c>
      <c r="AU90" s="202" t="s">
        <v>82</v>
      </c>
      <c r="AV90" s="13" t="s">
        <v>80</v>
      </c>
      <c r="AW90" s="13" t="s">
        <v>33</v>
      </c>
      <c r="AX90" s="13" t="s">
        <v>72</v>
      </c>
      <c r="AY90" s="202" t="s">
        <v>142</v>
      </c>
    </row>
    <row r="91" spans="2:51" s="14" customFormat="1" ht="11.25">
      <c r="B91" s="203"/>
      <c r="C91" s="204"/>
      <c r="D91" s="188" t="s">
        <v>153</v>
      </c>
      <c r="E91" s="205" t="s">
        <v>19</v>
      </c>
      <c r="F91" s="206" t="s">
        <v>944</v>
      </c>
      <c r="G91" s="204"/>
      <c r="H91" s="207">
        <v>20</v>
      </c>
      <c r="I91" s="208"/>
      <c r="J91" s="204"/>
      <c r="K91" s="204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153</v>
      </c>
      <c r="AU91" s="213" t="s">
        <v>82</v>
      </c>
      <c r="AV91" s="14" t="s">
        <v>82</v>
      </c>
      <c r="AW91" s="14" t="s">
        <v>33</v>
      </c>
      <c r="AX91" s="14" t="s">
        <v>72</v>
      </c>
      <c r="AY91" s="213" t="s">
        <v>142</v>
      </c>
    </row>
    <row r="92" spans="2:51" s="13" customFormat="1" ht="11.25">
      <c r="B92" s="193"/>
      <c r="C92" s="194"/>
      <c r="D92" s="188" t="s">
        <v>153</v>
      </c>
      <c r="E92" s="195" t="s">
        <v>19</v>
      </c>
      <c r="F92" s="196" t="s">
        <v>945</v>
      </c>
      <c r="G92" s="194"/>
      <c r="H92" s="195" t="s">
        <v>19</v>
      </c>
      <c r="I92" s="197"/>
      <c r="J92" s="194"/>
      <c r="K92" s="194"/>
      <c r="L92" s="198"/>
      <c r="M92" s="199"/>
      <c r="N92" s="200"/>
      <c r="O92" s="200"/>
      <c r="P92" s="200"/>
      <c r="Q92" s="200"/>
      <c r="R92" s="200"/>
      <c r="S92" s="200"/>
      <c r="T92" s="201"/>
      <c r="AT92" s="202" t="s">
        <v>153</v>
      </c>
      <c r="AU92" s="202" t="s">
        <v>82</v>
      </c>
      <c r="AV92" s="13" t="s">
        <v>80</v>
      </c>
      <c r="AW92" s="13" t="s">
        <v>33</v>
      </c>
      <c r="AX92" s="13" t="s">
        <v>72</v>
      </c>
      <c r="AY92" s="202" t="s">
        <v>142</v>
      </c>
    </row>
    <row r="93" spans="2:51" s="14" customFormat="1" ht="11.25">
      <c r="B93" s="203"/>
      <c r="C93" s="204"/>
      <c r="D93" s="188" t="s">
        <v>153</v>
      </c>
      <c r="E93" s="205" t="s">
        <v>19</v>
      </c>
      <c r="F93" s="206" t="s">
        <v>946</v>
      </c>
      <c r="G93" s="204"/>
      <c r="H93" s="207">
        <v>2400</v>
      </c>
      <c r="I93" s="208"/>
      <c r="J93" s="204"/>
      <c r="K93" s="204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153</v>
      </c>
      <c r="AU93" s="213" t="s">
        <v>82</v>
      </c>
      <c r="AV93" s="14" t="s">
        <v>82</v>
      </c>
      <c r="AW93" s="14" t="s">
        <v>33</v>
      </c>
      <c r="AX93" s="14" t="s">
        <v>72</v>
      </c>
      <c r="AY93" s="213" t="s">
        <v>142</v>
      </c>
    </row>
    <row r="94" spans="2:51" s="15" customFormat="1" ht="11.25">
      <c r="B94" s="214"/>
      <c r="C94" s="215"/>
      <c r="D94" s="188" t="s">
        <v>153</v>
      </c>
      <c r="E94" s="216" t="s">
        <v>19</v>
      </c>
      <c r="F94" s="217" t="s">
        <v>161</v>
      </c>
      <c r="G94" s="215"/>
      <c r="H94" s="218">
        <v>2702.804</v>
      </c>
      <c r="I94" s="219"/>
      <c r="J94" s="215"/>
      <c r="K94" s="215"/>
      <c r="L94" s="220"/>
      <c r="M94" s="221"/>
      <c r="N94" s="222"/>
      <c r="O94" s="222"/>
      <c r="P94" s="222"/>
      <c r="Q94" s="222"/>
      <c r="R94" s="222"/>
      <c r="S94" s="222"/>
      <c r="T94" s="223"/>
      <c r="AT94" s="224" t="s">
        <v>153</v>
      </c>
      <c r="AU94" s="224" t="s">
        <v>82</v>
      </c>
      <c r="AV94" s="15" t="s">
        <v>149</v>
      </c>
      <c r="AW94" s="15" t="s">
        <v>33</v>
      </c>
      <c r="AX94" s="15" t="s">
        <v>80</v>
      </c>
      <c r="AY94" s="224" t="s">
        <v>142</v>
      </c>
    </row>
    <row r="95" spans="2:63" s="12" customFormat="1" ht="22.9" customHeight="1">
      <c r="B95" s="159"/>
      <c r="C95" s="160"/>
      <c r="D95" s="161" t="s">
        <v>71</v>
      </c>
      <c r="E95" s="173" t="s">
        <v>199</v>
      </c>
      <c r="F95" s="173" t="s">
        <v>200</v>
      </c>
      <c r="G95" s="160"/>
      <c r="H95" s="160"/>
      <c r="I95" s="163"/>
      <c r="J95" s="174">
        <f>BK95</f>
        <v>0</v>
      </c>
      <c r="K95" s="160"/>
      <c r="L95" s="165"/>
      <c r="M95" s="166"/>
      <c r="N95" s="167"/>
      <c r="O95" s="167"/>
      <c r="P95" s="168">
        <f>SUM(P96:P110)</f>
        <v>0</v>
      </c>
      <c r="Q95" s="167"/>
      <c r="R95" s="168">
        <f>SUM(R96:R110)</f>
        <v>0</v>
      </c>
      <c r="S95" s="167"/>
      <c r="T95" s="169">
        <f>SUM(T96:T110)</f>
        <v>866.9451399999999</v>
      </c>
      <c r="AR95" s="170" t="s">
        <v>80</v>
      </c>
      <c r="AT95" s="171" t="s">
        <v>71</v>
      </c>
      <c r="AU95" s="171" t="s">
        <v>80</v>
      </c>
      <c r="AY95" s="170" t="s">
        <v>142</v>
      </c>
      <c r="BK95" s="172">
        <f>SUM(BK96:BK110)</f>
        <v>0</v>
      </c>
    </row>
    <row r="96" spans="1:65" s="2" customFormat="1" ht="14.45" customHeight="1">
      <c r="A96" s="36"/>
      <c r="B96" s="37"/>
      <c r="C96" s="175" t="s">
        <v>82</v>
      </c>
      <c r="D96" s="175" t="s">
        <v>144</v>
      </c>
      <c r="E96" s="176" t="s">
        <v>947</v>
      </c>
      <c r="F96" s="177" t="s">
        <v>948</v>
      </c>
      <c r="G96" s="178" t="s">
        <v>147</v>
      </c>
      <c r="H96" s="179">
        <v>31.25</v>
      </c>
      <c r="I96" s="180"/>
      <c r="J96" s="181">
        <f>ROUND(I96*H96,2)</f>
        <v>0</v>
      </c>
      <c r="K96" s="177" t="s">
        <v>148</v>
      </c>
      <c r="L96" s="41"/>
      <c r="M96" s="182" t="s">
        <v>19</v>
      </c>
      <c r="N96" s="183" t="s">
        <v>43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2.5</v>
      </c>
      <c r="T96" s="185">
        <f>S96*H96</f>
        <v>78.125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149</v>
      </c>
      <c r="AT96" s="186" t="s">
        <v>144</v>
      </c>
      <c r="AU96" s="186" t="s">
        <v>82</v>
      </c>
      <c r="AY96" s="19" t="s">
        <v>142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80</v>
      </c>
      <c r="BK96" s="187">
        <f>ROUND(I96*H96,2)</f>
        <v>0</v>
      </c>
      <c r="BL96" s="19" t="s">
        <v>149</v>
      </c>
      <c r="BM96" s="186" t="s">
        <v>949</v>
      </c>
    </row>
    <row r="97" spans="1:47" s="2" customFormat="1" ht="11.25">
      <c r="A97" s="36"/>
      <c r="B97" s="37"/>
      <c r="C97" s="38"/>
      <c r="D97" s="188" t="s">
        <v>151</v>
      </c>
      <c r="E97" s="38"/>
      <c r="F97" s="189" t="s">
        <v>950</v>
      </c>
      <c r="G97" s="38"/>
      <c r="H97" s="38"/>
      <c r="I97" s="190"/>
      <c r="J97" s="38"/>
      <c r="K97" s="38"/>
      <c r="L97" s="41"/>
      <c r="M97" s="191"/>
      <c r="N97" s="19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151</v>
      </c>
      <c r="AU97" s="19" t="s">
        <v>82</v>
      </c>
    </row>
    <row r="98" spans="2:51" s="14" customFormat="1" ht="11.25">
      <c r="B98" s="203"/>
      <c r="C98" s="204"/>
      <c r="D98" s="188" t="s">
        <v>153</v>
      </c>
      <c r="E98" s="205" t="s">
        <v>19</v>
      </c>
      <c r="F98" s="206" t="s">
        <v>951</v>
      </c>
      <c r="G98" s="204"/>
      <c r="H98" s="207">
        <v>31.25</v>
      </c>
      <c r="I98" s="208"/>
      <c r="J98" s="204"/>
      <c r="K98" s="204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153</v>
      </c>
      <c r="AU98" s="213" t="s">
        <v>82</v>
      </c>
      <c r="AV98" s="14" t="s">
        <v>82</v>
      </c>
      <c r="AW98" s="14" t="s">
        <v>33</v>
      </c>
      <c r="AX98" s="14" t="s">
        <v>80</v>
      </c>
      <c r="AY98" s="213" t="s">
        <v>142</v>
      </c>
    </row>
    <row r="99" spans="1:65" s="2" customFormat="1" ht="14.45" customHeight="1">
      <c r="A99" s="36"/>
      <c r="B99" s="37"/>
      <c r="C99" s="175" t="s">
        <v>170</v>
      </c>
      <c r="D99" s="175" t="s">
        <v>144</v>
      </c>
      <c r="E99" s="176" t="s">
        <v>291</v>
      </c>
      <c r="F99" s="177" t="s">
        <v>292</v>
      </c>
      <c r="G99" s="178" t="s">
        <v>147</v>
      </c>
      <c r="H99" s="179">
        <v>309.054</v>
      </c>
      <c r="I99" s="180"/>
      <c r="J99" s="181">
        <f>ROUND(I99*H99,2)</f>
        <v>0</v>
      </c>
      <c r="K99" s="177" t="s">
        <v>148</v>
      </c>
      <c r="L99" s="41"/>
      <c r="M99" s="182" t="s">
        <v>19</v>
      </c>
      <c r="N99" s="183" t="s">
        <v>43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2.41</v>
      </c>
      <c r="T99" s="185">
        <f>S99*H99</f>
        <v>744.8201399999999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149</v>
      </c>
      <c r="AT99" s="186" t="s">
        <v>144</v>
      </c>
      <c r="AU99" s="186" t="s">
        <v>82</v>
      </c>
      <c r="AY99" s="19" t="s">
        <v>142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80</v>
      </c>
      <c r="BK99" s="187">
        <f>ROUND(I99*H99,2)</f>
        <v>0</v>
      </c>
      <c r="BL99" s="19" t="s">
        <v>149</v>
      </c>
      <c r="BM99" s="186" t="s">
        <v>293</v>
      </c>
    </row>
    <row r="100" spans="1:47" s="2" customFormat="1" ht="11.25">
      <c r="A100" s="36"/>
      <c r="B100" s="37"/>
      <c r="C100" s="38"/>
      <c r="D100" s="188" t="s">
        <v>151</v>
      </c>
      <c r="E100" s="38"/>
      <c r="F100" s="189" t="s">
        <v>294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151</v>
      </c>
      <c r="AU100" s="19" t="s">
        <v>82</v>
      </c>
    </row>
    <row r="101" spans="2:51" s="13" customFormat="1" ht="11.25">
      <c r="B101" s="193"/>
      <c r="C101" s="194"/>
      <c r="D101" s="188" t="s">
        <v>153</v>
      </c>
      <c r="E101" s="195" t="s">
        <v>19</v>
      </c>
      <c r="F101" s="196" t="s">
        <v>535</v>
      </c>
      <c r="G101" s="194"/>
      <c r="H101" s="195" t="s">
        <v>19</v>
      </c>
      <c r="I101" s="197"/>
      <c r="J101" s="194"/>
      <c r="K101" s="194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153</v>
      </c>
      <c r="AU101" s="202" t="s">
        <v>82</v>
      </c>
      <c r="AV101" s="13" t="s">
        <v>80</v>
      </c>
      <c r="AW101" s="13" t="s">
        <v>33</v>
      </c>
      <c r="AX101" s="13" t="s">
        <v>72</v>
      </c>
      <c r="AY101" s="202" t="s">
        <v>142</v>
      </c>
    </row>
    <row r="102" spans="2:51" s="13" customFormat="1" ht="11.25">
      <c r="B102" s="193"/>
      <c r="C102" s="194"/>
      <c r="D102" s="188" t="s">
        <v>153</v>
      </c>
      <c r="E102" s="195" t="s">
        <v>19</v>
      </c>
      <c r="F102" s="196" t="s">
        <v>536</v>
      </c>
      <c r="G102" s="194"/>
      <c r="H102" s="195" t="s">
        <v>19</v>
      </c>
      <c r="I102" s="197"/>
      <c r="J102" s="194"/>
      <c r="K102" s="194"/>
      <c r="L102" s="198"/>
      <c r="M102" s="199"/>
      <c r="N102" s="200"/>
      <c r="O102" s="200"/>
      <c r="P102" s="200"/>
      <c r="Q102" s="200"/>
      <c r="R102" s="200"/>
      <c r="S102" s="200"/>
      <c r="T102" s="201"/>
      <c r="AT102" s="202" t="s">
        <v>153</v>
      </c>
      <c r="AU102" s="202" t="s">
        <v>82</v>
      </c>
      <c r="AV102" s="13" t="s">
        <v>80</v>
      </c>
      <c r="AW102" s="13" t="s">
        <v>33</v>
      </c>
      <c r="AX102" s="13" t="s">
        <v>72</v>
      </c>
      <c r="AY102" s="202" t="s">
        <v>142</v>
      </c>
    </row>
    <row r="103" spans="2:51" s="14" customFormat="1" ht="11.25">
      <c r="B103" s="203"/>
      <c r="C103" s="204"/>
      <c r="D103" s="188" t="s">
        <v>153</v>
      </c>
      <c r="E103" s="205" t="s">
        <v>19</v>
      </c>
      <c r="F103" s="206" t="s">
        <v>942</v>
      </c>
      <c r="G103" s="204"/>
      <c r="H103" s="207">
        <v>282.804</v>
      </c>
      <c r="I103" s="208"/>
      <c r="J103" s="204"/>
      <c r="K103" s="204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153</v>
      </c>
      <c r="AU103" s="213" t="s">
        <v>82</v>
      </c>
      <c r="AV103" s="14" t="s">
        <v>82</v>
      </c>
      <c r="AW103" s="14" t="s">
        <v>33</v>
      </c>
      <c r="AX103" s="14" t="s">
        <v>72</v>
      </c>
      <c r="AY103" s="213" t="s">
        <v>142</v>
      </c>
    </row>
    <row r="104" spans="2:51" s="13" customFormat="1" ht="11.25">
      <c r="B104" s="193"/>
      <c r="C104" s="194"/>
      <c r="D104" s="188" t="s">
        <v>153</v>
      </c>
      <c r="E104" s="195" t="s">
        <v>19</v>
      </c>
      <c r="F104" s="196" t="s">
        <v>952</v>
      </c>
      <c r="G104" s="194"/>
      <c r="H104" s="195" t="s">
        <v>19</v>
      </c>
      <c r="I104" s="197"/>
      <c r="J104" s="194"/>
      <c r="K104" s="194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153</v>
      </c>
      <c r="AU104" s="202" t="s">
        <v>82</v>
      </c>
      <c r="AV104" s="13" t="s">
        <v>80</v>
      </c>
      <c r="AW104" s="13" t="s">
        <v>33</v>
      </c>
      <c r="AX104" s="13" t="s">
        <v>72</v>
      </c>
      <c r="AY104" s="202" t="s">
        <v>142</v>
      </c>
    </row>
    <row r="105" spans="2:51" s="14" customFormat="1" ht="11.25">
      <c r="B105" s="203"/>
      <c r="C105" s="204"/>
      <c r="D105" s="188" t="s">
        <v>153</v>
      </c>
      <c r="E105" s="205" t="s">
        <v>19</v>
      </c>
      <c r="F105" s="206" t="s">
        <v>953</v>
      </c>
      <c r="G105" s="204"/>
      <c r="H105" s="207">
        <v>26.25</v>
      </c>
      <c r="I105" s="208"/>
      <c r="J105" s="204"/>
      <c r="K105" s="204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153</v>
      </c>
      <c r="AU105" s="213" t="s">
        <v>82</v>
      </c>
      <c r="AV105" s="14" t="s">
        <v>82</v>
      </c>
      <c r="AW105" s="14" t="s">
        <v>33</v>
      </c>
      <c r="AX105" s="14" t="s">
        <v>72</v>
      </c>
      <c r="AY105" s="213" t="s">
        <v>142</v>
      </c>
    </row>
    <row r="106" spans="2:51" s="15" customFormat="1" ht="11.25">
      <c r="B106" s="214"/>
      <c r="C106" s="215"/>
      <c r="D106" s="188" t="s">
        <v>153</v>
      </c>
      <c r="E106" s="216" t="s">
        <v>19</v>
      </c>
      <c r="F106" s="217" t="s">
        <v>161</v>
      </c>
      <c r="G106" s="215"/>
      <c r="H106" s="218">
        <v>309.054</v>
      </c>
      <c r="I106" s="219"/>
      <c r="J106" s="215"/>
      <c r="K106" s="215"/>
      <c r="L106" s="220"/>
      <c r="M106" s="221"/>
      <c r="N106" s="222"/>
      <c r="O106" s="222"/>
      <c r="P106" s="222"/>
      <c r="Q106" s="222"/>
      <c r="R106" s="222"/>
      <c r="S106" s="222"/>
      <c r="T106" s="223"/>
      <c r="AT106" s="224" t="s">
        <v>153</v>
      </c>
      <c r="AU106" s="224" t="s">
        <v>82</v>
      </c>
      <c r="AV106" s="15" t="s">
        <v>149</v>
      </c>
      <c r="AW106" s="15" t="s">
        <v>33</v>
      </c>
      <c r="AX106" s="15" t="s">
        <v>80</v>
      </c>
      <c r="AY106" s="224" t="s">
        <v>142</v>
      </c>
    </row>
    <row r="107" spans="1:65" s="2" customFormat="1" ht="14.45" customHeight="1">
      <c r="A107" s="36"/>
      <c r="B107" s="37"/>
      <c r="C107" s="175" t="s">
        <v>149</v>
      </c>
      <c r="D107" s="175" t="s">
        <v>144</v>
      </c>
      <c r="E107" s="176" t="s">
        <v>318</v>
      </c>
      <c r="F107" s="177" t="s">
        <v>319</v>
      </c>
      <c r="G107" s="178" t="s">
        <v>147</v>
      </c>
      <c r="H107" s="179">
        <v>20</v>
      </c>
      <c r="I107" s="180"/>
      <c r="J107" s="181">
        <f>ROUND(I107*H107,2)</f>
        <v>0</v>
      </c>
      <c r="K107" s="177" t="s">
        <v>148</v>
      </c>
      <c r="L107" s="41"/>
      <c r="M107" s="182" t="s">
        <v>19</v>
      </c>
      <c r="N107" s="183" t="s">
        <v>43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2.2</v>
      </c>
      <c r="T107" s="185">
        <f>S107*H107</f>
        <v>44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149</v>
      </c>
      <c r="AT107" s="186" t="s">
        <v>144</v>
      </c>
      <c r="AU107" s="186" t="s">
        <v>82</v>
      </c>
      <c r="AY107" s="19" t="s">
        <v>142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80</v>
      </c>
      <c r="BK107" s="187">
        <f>ROUND(I107*H107,2)</f>
        <v>0</v>
      </c>
      <c r="BL107" s="19" t="s">
        <v>149</v>
      </c>
      <c r="BM107" s="186" t="s">
        <v>446</v>
      </c>
    </row>
    <row r="108" spans="1:47" s="2" customFormat="1" ht="11.25">
      <c r="A108" s="36"/>
      <c r="B108" s="37"/>
      <c r="C108" s="38"/>
      <c r="D108" s="188" t="s">
        <v>151</v>
      </c>
      <c r="E108" s="38"/>
      <c r="F108" s="189" t="s">
        <v>321</v>
      </c>
      <c r="G108" s="38"/>
      <c r="H108" s="38"/>
      <c r="I108" s="190"/>
      <c r="J108" s="38"/>
      <c r="K108" s="38"/>
      <c r="L108" s="41"/>
      <c r="M108" s="191"/>
      <c r="N108" s="19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151</v>
      </c>
      <c r="AU108" s="19" t="s">
        <v>82</v>
      </c>
    </row>
    <row r="109" spans="2:51" s="13" customFormat="1" ht="11.25">
      <c r="B109" s="193"/>
      <c r="C109" s="194"/>
      <c r="D109" s="188" t="s">
        <v>153</v>
      </c>
      <c r="E109" s="195" t="s">
        <v>19</v>
      </c>
      <c r="F109" s="196" t="s">
        <v>954</v>
      </c>
      <c r="G109" s="194"/>
      <c r="H109" s="195" t="s">
        <v>19</v>
      </c>
      <c r="I109" s="197"/>
      <c r="J109" s="194"/>
      <c r="K109" s="194"/>
      <c r="L109" s="198"/>
      <c r="M109" s="199"/>
      <c r="N109" s="200"/>
      <c r="O109" s="200"/>
      <c r="P109" s="200"/>
      <c r="Q109" s="200"/>
      <c r="R109" s="200"/>
      <c r="S109" s="200"/>
      <c r="T109" s="201"/>
      <c r="AT109" s="202" t="s">
        <v>153</v>
      </c>
      <c r="AU109" s="202" t="s">
        <v>82</v>
      </c>
      <c r="AV109" s="13" t="s">
        <v>80</v>
      </c>
      <c r="AW109" s="13" t="s">
        <v>33</v>
      </c>
      <c r="AX109" s="13" t="s">
        <v>72</v>
      </c>
      <c r="AY109" s="202" t="s">
        <v>142</v>
      </c>
    </row>
    <row r="110" spans="2:51" s="14" customFormat="1" ht="11.25">
      <c r="B110" s="203"/>
      <c r="C110" s="204"/>
      <c r="D110" s="188" t="s">
        <v>153</v>
      </c>
      <c r="E110" s="205" t="s">
        <v>19</v>
      </c>
      <c r="F110" s="206" t="s">
        <v>944</v>
      </c>
      <c r="G110" s="204"/>
      <c r="H110" s="207">
        <v>20</v>
      </c>
      <c r="I110" s="208"/>
      <c r="J110" s="204"/>
      <c r="K110" s="204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153</v>
      </c>
      <c r="AU110" s="213" t="s">
        <v>82</v>
      </c>
      <c r="AV110" s="14" t="s">
        <v>82</v>
      </c>
      <c r="AW110" s="14" t="s">
        <v>33</v>
      </c>
      <c r="AX110" s="14" t="s">
        <v>80</v>
      </c>
      <c r="AY110" s="213" t="s">
        <v>142</v>
      </c>
    </row>
    <row r="111" spans="2:63" s="12" customFormat="1" ht="22.9" customHeight="1">
      <c r="B111" s="159"/>
      <c r="C111" s="160"/>
      <c r="D111" s="161" t="s">
        <v>71</v>
      </c>
      <c r="E111" s="173" t="s">
        <v>327</v>
      </c>
      <c r="F111" s="173" t="s">
        <v>328</v>
      </c>
      <c r="G111" s="160"/>
      <c r="H111" s="160"/>
      <c r="I111" s="163"/>
      <c r="J111" s="174">
        <f>BK111</f>
        <v>0</v>
      </c>
      <c r="K111" s="160"/>
      <c r="L111" s="165"/>
      <c r="M111" s="166"/>
      <c r="N111" s="167"/>
      <c r="O111" s="167"/>
      <c r="P111" s="168">
        <f>SUM(P112:P128)</f>
        <v>0</v>
      </c>
      <c r="Q111" s="167"/>
      <c r="R111" s="168">
        <f>SUM(R112:R128)</f>
        <v>0</v>
      </c>
      <c r="S111" s="167"/>
      <c r="T111" s="169">
        <f>SUM(T112:T128)</f>
        <v>0</v>
      </c>
      <c r="AR111" s="170" t="s">
        <v>80</v>
      </c>
      <c r="AT111" s="171" t="s">
        <v>71</v>
      </c>
      <c r="AU111" s="171" t="s">
        <v>80</v>
      </c>
      <c r="AY111" s="170" t="s">
        <v>142</v>
      </c>
      <c r="BK111" s="172">
        <f>SUM(BK112:BK128)</f>
        <v>0</v>
      </c>
    </row>
    <row r="112" spans="1:65" s="2" customFormat="1" ht="14.45" customHeight="1">
      <c r="A112" s="36"/>
      <c r="B112" s="37"/>
      <c r="C112" s="175" t="s">
        <v>201</v>
      </c>
      <c r="D112" s="175" t="s">
        <v>144</v>
      </c>
      <c r="E112" s="176" t="s">
        <v>329</v>
      </c>
      <c r="F112" s="177" t="s">
        <v>330</v>
      </c>
      <c r="G112" s="178" t="s">
        <v>258</v>
      </c>
      <c r="H112" s="179">
        <v>866.945</v>
      </c>
      <c r="I112" s="180"/>
      <c r="J112" s="181">
        <f>ROUND(I112*H112,2)</f>
        <v>0</v>
      </c>
      <c r="K112" s="177" t="s">
        <v>148</v>
      </c>
      <c r="L112" s="41"/>
      <c r="M112" s="182" t="s">
        <v>19</v>
      </c>
      <c r="N112" s="183" t="s">
        <v>43</v>
      </c>
      <c r="O112" s="66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149</v>
      </c>
      <c r="AT112" s="186" t="s">
        <v>144</v>
      </c>
      <c r="AU112" s="186" t="s">
        <v>82</v>
      </c>
      <c r="AY112" s="19" t="s">
        <v>142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9" t="s">
        <v>80</v>
      </c>
      <c r="BK112" s="187">
        <f>ROUND(I112*H112,2)</f>
        <v>0</v>
      </c>
      <c r="BL112" s="19" t="s">
        <v>149</v>
      </c>
      <c r="BM112" s="186" t="s">
        <v>331</v>
      </c>
    </row>
    <row r="113" spans="1:47" s="2" customFormat="1" ht="11.25">
      <c r="A113" s="36"/>
      <c r="B113" s="37"/>
      <c r="C113" s="38"/>
      <c r="D113" s="188" t="s">
        <v>151</v>
      </c>
      <c r="E113" s="38"/>
      <c r="F113" s="189" t="s">
        <v>332</v>
      </c>
      <c r="G113" s="38"/>
      <c r="H113" s="38"/>
      <c r="I113" s="190"/>
      <c r="J113" s="38"/>
      <c r="K113" s="38"/>
      <c r="L113" s="41"/>
      <c r="M113" s="191"/>
      <c r="N113" s="19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151</v>
      </c>
      <c r="AU113" s="19" t="s">
        <v>82</v>
      </c>
    </row>
    <row r="114" spans="1:65" s="2" customFormat="1" ht="14.45" customHeight="1">
      <c r="A114" s="36"/>
      <c r="B114" s="37"/>
      <c r="C114" s="175" t="s">
        <v>209</v>
      </c>
      <c r="D114" s="175" t="s">
        <v>144</v>
      </c>
      <c r="E114" s="176" t="s">
        <v>340</v>
      </c>
      <c r="F114" s="177" t="s">
        <v>341</v>
      </c>
      <c r="G114" s="178" t="s">
        <v>258</v>
      </c>
      <c r="H114" s="179">
        <v>44</v>
      </c>
      <c r="I114" s="180"/>
      <c r="J114" s="181">
        <f>ROUND(I114*H114,2)</f>
        <v>0</v>
      </c>
      <c r="K114" s="177" t="s">
        <v>148</v>
      </c>
      <c r="L114" s="41"/>
      <c r="M114" s="182" t="s">
        <v>19</v>
      </c>
      <c r="N114" s="183" t="s">
        <v>43</v>
      </c>
      <c r="O114" s="66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149</v>
      </c>
      <c r="AT114" s="186" t="s">
        <v>144</v>
      </c>
      <c r="AU114" s="186" t="s">
        <v>82</v>
      </c>
      <c r="AY114" s="19" t="s">
        <v>142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80</v>
      </c>
      <c r="BK114" s="187">
        <f>ROUND(I114*H114,2)</f>
        <v>0</v>
      </c>
      <c r="BL114" s="19" t="s">
        <v>149</v>
      </c>
      <c r="BM114" s="186" t="s">
        <v>448</v>
      </c>
    </row>
    <row r="115" spans="1:47" s="2" customFormat="1" ht="11.25">
      <c r="A115" s="36"/>
      <c r="B115" s="37"/>
      <c r="C115" s="38"/>
      <c r="D115" s="188" t="s">
        <v>151</v>
      </c>
      <c r="E115" s="38"/>
      <c r="F115" s="189" t="s">
        <v>343</v>
      </c>
      <c r="G115" s="38"/>
      <c r="H115" s="38"/>
      <c r="I115" s="190"/>
      <c r="J115" s="38"/>
      <c r="K115" s="38"/>
      <c r="L115" s="41"/>
      <c r="M115" s="191"/>
      <c r="N115" s="192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151</v>
      </c>
      <c r="AU115" s="19" t="s">
        <v>82</v>
      </c>
    </row>
    <row r="116" spans="2:51" s="14" customFormat="1" ht="11.25">
      <c r="B116" s="203"/>
      <c r="C116" s="204"/>
      <c r="D116" s="188" t="s">
        <v>153</v>
      </c>
      <c r="E116" s="205" t="s">
        <v>19</v>
      </c>
      <c r="F116" s="206" t="s">
        <v>955</v>
      </c>
      <c r="G116" s="204"/>
      <c r="H116" s="207">
        <v>44</v>
      </c>
      <c r="I116" s="208"/>
      <c r="J116" s="204"/>
      <c r="K116" s="204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153</v>
      </c>
      <c r="AU116" s="213" t="s">
        <v>82</v>
      </c>
      <c r="AV116" s="14" t="s">
        <v>82</v>
      </c>
      <c r="AW116" s="14" t="s">
        <v>33</v>
      </c>
      <c r="AX116" s="14" t="s">
        <v>80</v>
      </c>
      <c r="AY116" s="213" t="s">
        <v>142</v>
      </c>
    </row>
    <row r="117" spans="1:65" s="2" customFormat="1" ht="14.45" customHeight="1">
      <c r="A117" s="36"/>
      <c r="B117" s="37"/>
      <c r="C117" s="175" t="s">
        <v>216</v>
      </c>
      <c r="D117" s="175" t="s">
        <v>144</v>
      </c>
      <c r="E117" s="176" t="s">
        <v>346</v>
      </c>
      <c r="F117" s="177" t="s">
        <v>347</v>
      </c>
      <c r="G117" s="178" t="s">
        <v>258</v>
      </c>
      <c r="H117" s="179">
        <v>744.82</v>
      </c>
      <c r="I117" s="180"/>
      <c r="J117" s="181">
        <f>ROUND(I117*H117,2)</f>
        <v>0</v>
      </c>
      <c r="K117" s="177" t="s">
        <v>148</v>
      </c>
      <c r="L117" s="41"/>
      <c r="M117" s="182" t="s">
        <v>19</v>
      </c>
      <c r="N117" s="183" t="s">
        <v>43</v>
      </c>
      <c r="O117" s="66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149</v>
      </c>
      <c r="AT117" s="186" t="s">
        <v>144</v>
      </c>
      <c r="AU117" s="186" t="s">
        <v>82</v>
      </c>
      <c r="AY117" s="19" t="s">
        <v>142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80</v>
      </c>
      <c r="BK117" s="187">
        <f>ROUND(I117*H117,2)</f>
        <v>0</v>
      </c>
      <c r="BL117" s="19" t="s">
        <v>149</v>
      </c>
      <c r="BM117" s="186" t="s">
        <v>348</v>
      </c>
    </row>
    <row r="118" spans="1:47" s="2" customFormat="1" ht="11.25">
      <c r="A118" s="36"/>
      <c r="B118" s="37"/>
      <c r="C118" s="38"/>
      <c r="D118" s="188" t="s">
        <v>151</v>
      </c>
      <c r="E118" s="38"/>
      <c r="F118" s="189" t="s">
        <v>349</v>
      </c>
      <c r="G118" s="38"/>
      <c r="H118" s="38"/>
      <c r="I118" s="190"/>
      <c r="J118" s="38"/>
      <c r="K118" s="38"/>
      <c r="L118" s="41"/>
      <c r="M118" s="191"/>
      <c r="N118" s="19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151</v>
      </c>
      <c r="AU118" s="19" t="s">
        <v>82</v>
      </c>
    </row>
    <row r="119" spans="2:51" s="14" customFormat="1" ht="11.25">
      <c r="B119" s="203"/>
      <c r="C119" s="204"/>
      <c r="D119" s="188" t="s">
        <v>153</v>
      </c>
      <c r="E119" s="205" t="s">
        <v>19</v>
      </c>
      <c r="F119" s="206" t="s">
        <v>956</v>
      </c>
      <c r="G119" s="204"/>
      <c r="H119" s="207">
        <v>744.82</v>
      </c>
      <c r="I119" s="208"/>
      <c r="J119" s="204"/>
      <c r="K119" s="204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153</v>
      </c>
      <c r="AU119" s="213" t="s">
        <v>82</v>
      </c>
      <c r="AV119" s="14" t="s">
        <v>82</v>
      </c>
      <c r="AW119" s="14" t="s">
        <v>33</v>
      </c>
      <c r="AX119" s="14" t="s">
        <v>80</v>
      </c>
      <c r="AY119" s="213" t="s">
        <v>142</v>
      </c>
    </row>
    <row r="120" spans="1:65" s="2" customFormat="1" ht="14.45" customHeight="1">
      <c r="A120" s="36"/>
      <c r="B120" s="37"/>
      <c r="C120" s="175" t="s">
        <v>225</v>
      </c>
      <c r="D120" s="175" t="s">
        <v>144</v>
      </c>
      <c r="E120" s="176" t="s">
        <v>352</v>
      </c>
      <c r="F120" s="177" t="s">
        <v>353</v>
      </c>
      <c r="G120" s="178" t="s">
        <v>258</v>
      </c>
      <c r="H120" s="179">
        <v>6513.758</v>
      </c>
      <c r="I120" s="180"/>
      <c r="J120" s="181">
        <f>ROUND(I120*H120,2)</f>
        <v>0</v>
      </c>
      <c r="K120" s="177" t="s">
        <v>148</v>
      </c>
      <c r="L120" s="41"/>
      <c r="M120" s="182" t="s">
        <v>19</v>
      </c>
      <c r="N120" s="183" t="s">
        <v>43</v>
      </c>
      <c r="O120" s="66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149</v>
      </c>
      <c r="AT120" s="186" t="s">
        <v>144</v>
      </c>
      <c r="AU120" s="186" t="s">
        <v>82</v>
      </c>
      <c r="AY120" s="19" t="s">
        <v>142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9" t="s">
        <v>80</v>
      </c>
      <c r="BK120" s="187">
        <f>ROUND(I120*H120,2)</f>
        <v>0</v>
      </c>
      <c r="BL120" s="19" t="s">
        <v>149</v>
      </c>
      <c r="BM120" s="186" t="s">
        <v>354</v>
      </c>
    </row>
    <row r="121" spans="1:47" s="2" customFormat="1" ht="11.25">
      <c r="A121" s="36"/>
      <c r="B121" s="37"/>
      <c r="C121" s="38"/>
      <c r="D121" s="188" t="s">
        <v>151</v>
      </c>
      <c r="E121" s="38"/>
      <c r="F121" s="189" t="s">
        <v>355</v>
      </c>
      <c r="G121" s="38"/>
      <c r="H121" s="38"/>
      <c r="I121" s="190"/>
      <c r="J121" s="38"/>
      <c r="K121" s="38"/>
      <c r="L121" s="41"/>
      <c r="M121" s="191"/>
      <c r="N121" s="192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151</v>
      </c>
      <c r="AU121" s="19" t="s">
        <v>82</v>
      </c>
    </row>
    <row r="122" spans="2:51" s="13" customFormat="1" ht="11.25">
      <c r="B122" s="193"/>
      <c r="C122" s="194"/>
      <c r="D122" s="188" t="s">
        <v>153</v>
      </c>
      <c r="E122" s="195" t="s">
        <v>19</v>
      </c>
      <c r="F122" s="196" t="s">
        <v>957</v>
      </c>
      <c r="G122" s="194"/>
      <c r="H122" s="195" t="s">
        <v>19</v>
      </c>
      <c r="I122" s="197"/>
      <c r="J122" s="194"/>
      <c r="K122" s="194"/>
      <c r="L122" s="198"/>
      <c r="M122" s="199"/>
      <c r="N122" s="200"/>
      <c r="O122" s="200"/>
      <c r="P122" s="200"/>
      <c r="Q122" s="200"/>
      <c r="R122" s="200"/>
      <c r="S122" s="200"/>
      <c r="T122" s="201"/>
      <c r="AT122" s="202" t="s">
        <v>153</v>
      </c>
      <c r="AU122" s="202" t="s">
        <v>82</v>
      </c>
      <c r="AV122" s="13" t="s">
        <v>80</v>
      </c>
      <c r="AW122" s="13" t="s">
        <v>33</v>
      </c>
      <c r="AX122" s="13" t="s">
        <v>72</v>
      </c>
      <c r="AY122" s="202" t="s">
        <v>142</v>
      </c>
    </row>
    <row r="123" spans="2:51" s="14" customFormat="1" ht="11.25">
      <c r="B123" s="203"/>
      <c r="C123" s="204"/>
      <c r="D123" s="188" t="s">
        <v>153</v>
      </c>
      <c r="E123" s="205" t="s">
        <v>19</v>
      </c>
      <c r="F123" s="206" t="s">
        <v>955</v>
      </c>
      <c r="G123" s="204"/>
      <c r="H123" s="207">
        <v>44</v>
      </c>
      <c r="I123" s="208"/>
      <c r="J123" s="204"/>
      <c r="K123" s="204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153</v>
      </c>
      <c r="AU123" s="213" t="s">
        <v>82</v>
      </c>
      <c r="AV123" s="14" t="s">
        <v>82</v>
      </c>
      <c r="AW123" s="14" t="s">
        <v>33</v>
      </c>
      <c r="AX123" s="14" t="s">
        <v>72</v>
      </c>
      <c r="AY123" s="213" t="s">
        <v>142</v>
      </c>
    </row>
    <row r="124" spans="2:51" s="14" customFormat="1" ht="11.25">
      <c r="B124" s="203"/>
      <c r="C124" s="204"/>
      <c r="D124" s="188" t="s">
        <v>153</v>
      </c>
      <c r="E124" s="205" t="s">
        <v>19</v>
      </c>
      <c r="F124" s="206" t="s">
        <v>956</v>
      </c>
      <c r="G124" s="204"/>
      <c r="H124" s="207">
        <v>744.82</v>
      </c>
      <c r="I124" s="208"/>
      <c r="J124" s="204"/>
      <c r="K124" s="204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153</v>
      </c>
      <c r="AU124" s="213" t="s">
        <v>82</v>
      </c>
      <c r="AV124" s="14" t="s">
        <v>82</v>
      </c>
      <c r="AW124" s="14" t="s">
        <v>33</v>
      </c>
      <c r="AX124" s="14" t="s">
        <v>72</v>
      </c>
      <c r="AY124" s="213" t="s">
        <v>142</v>
      </c>
    </row>
    <row r="125" spans="2:51" s="16" customFormat="1" ht="11.25">
      <c r="B125" s="235"/>
      <c r="C125" s="236"/>
      <c r="D125" s="188" t="s">
        <v>153</v>
      </c>
      <c r="E125" s="237" t="s">
        <v>19</v>
      </c>
      <c r="F125" s="238" t="s">
        <v>958</v>
      </c>
      <c r="G125" s="236"/>
      <c r="H125" s="239">
        <v>788.82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AT125" s="245" t="s">
        <v>153</v>
      </c>
      <c r="AU125" s="245" t="s">
        <v>82</v>
      </c>
      <c r="AV125" s="16" t="s">
        <v>170</v>
      </c>
      <c r="AW125" s="16" t="s">
        <v>33</v>
      </c>
      <c r="AX125" s="16" t="s">
        <v>72</v>
      </c>
      <c r="AY125" s="245" t="s">
        <v>142</v>
      </c>
    </row>
    <row r="126" spans="2:51" s="13" customFormat="1" ht="11.25">
      <c r="B126" s="193"/>
      <c r="C126" s="194"/>
      <c r="D126" s="188" t="s">
        <v>153</v>
      </c>
      <c r="E126" s="195" t="s">
        <v>19</v>
      </c>
      <c r="F126" s="196" t="s">
        <v>548</v>
      </c>
      <c r="G126" s="194"/>
      <c r="H126" s="195" t="s">
        <v>19</v>
      </c>
      <c r="I126" s="197"/>
      <c r="J126" s="194"/>
      <c r="K126" s="194"/>
      <c r="L126" s="198"/>
      <c r="M126" s="199"/>
      <c r="N126" s="200"/>
      <c r="O126" s="200"/>
      <c r="P126" s="200"/>
      <c r="Q126" s="200"/>
      <c r="R126" s="200"/>
      <c r="S126" s="200"/>
      <c r="T126" s="201"/>
      <c r="AT126" s="202" t="s">
        <v>153</v>
      </c>
      <c r="AU126" s="202" t="s">
        <v>82</v>
      </c>
      <c r="AV126" s="13" t="s">
        <v>80</v>
      </c>
      <c r="AW126" s="13" t="s">
        <v>33</v>
      </c>
      <c r="AX126" s="13" t="s">
        <v>72</v>
      </c>
      <c r="AY126" s="202" t="s">
        <v>142</v>
      </c>
    </row>
    <row r="127" spans="2:51" s="14" customFormat="1" ht="11.25">
      <c r="B127" s="203"/>
      <c r="C127" s="204"/>
      <c r="D127" s="188" t="s">
        <v>153</v>
      </c>
      <c r="E127" s="205" t="s">
        <v>19</v>
      </c>
      <c r="F127" s="206" t="s">
        <v>959</v>
      </c>
      <c r="G127" s="204"/>
      <c r="H127" s="207">
        <v>5724.938</v>
      </c>
      <c r="I127" s="208"/>
      <c r="J127" s="204"/>
      <c r="K127" s="204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153</v>
      </c>
      <c r="AU127" s="213" t="s">
        <v>82</v>
      </c>
      <c r="AV127" s="14" t="s">
        <v>82</v>
      </c>
      <c r="AW127" s="14" t="s">
        <v>33</v>
      </c>
      <c r="AX127" s="14" t="s">
        <v>72</v>
      </c>
      <c r="AY127" s="213" t="s">
        <v>142</v>
      </c>
    </row>
    <row r="128" spans="2:51" s="15" customFormat="1" ht="11.25">
      <c r="B128" s="214"/>
      <c r="C128" s="215"/>
      <c r="D128" s="188" t="s">
        <v>153</v>
      </c>
      <c r="E128" s="216" t="s">
        <v>19</v>
      </c>
      <c r="F128" s="217" t="s">
        <v>161</v>
      </c>
      <c r="G128" s="215"/>
      <c r="H128" s="218">
        <v>6513.758</v>
      </c>
      <c r="I128" s="219"/>
      <c r="J128" s="215"/>
      <c r="K128" s="215"/>
      <c r="L128" s="220"/>
      <c r="M128" s="228"/>
      <c r="N128" s="229"/>
      <c r="O128" s="229"/>
      <c r="P128" s="229"/>
      <c r="Q128" s="229"/>
      <c r="R128" s="229"/>
      <c r="S128" s="229"/>
      <c r="T128" s="230"/>
      <c r="AT128" s="224" t="s">
        <v>153</v>
      </c>
      <c r="AU128" s="224" t="s">
        <v>82</v>
      </c>
      <c r="AV128" s="15" t="s">
        <v>149</v>
      </c>
      <c r="AW128" s="15" t="s">
        <v>33</v>
      </c>
      <c r="AX128" s="15" t="s">
        <v>80</v>
      </c>
      <c r="AY128" s="224" t="s">
        <v>142</v>
      </c>
    </row>
    <row r="129" spans="1:31" s="2" customFormat="1" ht="6.95" customHeight="1">
      <c r="A129" s="36"/>
      <c r="B129" s="49"/>
      <c r="C129" s="50"/>
      <c r="D129" s="50"/>
      <c r="E129" s="50"/>
      <c r="F129" s="50"/>
      <c r="G129" s="50"/>
      <c r="H129" s="50"/>
      <c r="I129" s="50"/>
      <c r="J129" s="50"/>
      <c r="K129" s="50"/>
      <c r="L129" s="41"/>
      <c r="M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</sheetData>
  <sheetProtection algorithmName="SHA-512" hashValue="Ff+oTr3NpiA11Kwfb7BZGbc1vZ9S9rmHST2lSArVKJ6oAQjGicrOqOpfek+bvQSljy0NWIs8YQK4VvjskPmYcw==" saltValue="visGR2VMRRG07E6kfJdgIURW8Zmg/25jvk9xgubtRej8C136FmrBXpt6ExnZPkDfuQ33OcFU7fLWTqJK6UTI9Q==" spinCount="100000" sheet="1" objects="1" scenarios="1" formatColumns="0" formatRows="0" autoFilter="0"/>
  <autoFilter ref="C82:K12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DESKTOP-JQHGO4U\Pavlina</dc:creator>
  <cp:keywords/>
  <dc:description/>
  <cp:lastModifiedBy>starosta</cp:lastModifiedBy>
  <dcterms:created xsi:type="dcterms:W3CDTF">2021-04-25T14:21:51Z</dcterms:created>
  <dcterms:modified xsi:type="dcterms:W3CDTF">2021-04-27T08:47:31Z</dcterms:modified>
  <cp:category/>
  <cp:version/>
  <cp:contentType/>
  <cp:contentStatus/>
</cp:coreProperties>
</file>