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0" windowWidth="18735" windowHeight="12210" activeTab="2"/>
  </bookViews>
  <sheets>
    <sheet name="Stavba" sheetId="1" r:id="rId1"/>
    <sheet name="VzorPolozky" sheetId="10" state="hidden" r:id="rId2"/>
    <sheet name=" Pol" sheetId="12" r:id="rId3"/>
  </sheets>
  <externalReferences>
    <externalReference r:id="rId4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 Pol'!$A$1:$G$14</definedName>
    <definedName name="_xlnm.Print_Area" localSheetId="0">Stavba!$A$1:$J$48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O14" i="12"/>
  <c r="F39" i="1" s="1"/>
  <c r="P14" i="12"/>
  <c r="G39" i="1" s="1"/>
  <c r="G40" s="1"/>
  <c r="G9" i="12"/>
  <c r="G10"/>
  <c r="G11"/>
  <c r="G12"/>
  <c r="I20" i="1"/>
  <c r="I19"/>
  <c r="I18"/>
  <c r="I17"/>
  <c r="G27"/>
  <c r="J28"/>
  <c r="J26"/>
  <c r="G38"/>
  <c r="F38"/>
  <c r="H32"/>
  <c r="J23"/>
  <c r="J24"/>
  <c r="J25"/>
  <c r="J27"/>
  <c r="E24"/>
  <c r="E26"/>
  <c r="F40" l="1"/>
  <c r="G28" s="1"/>
  <c r="H39"/>
  <c r="H40" s="1"/>
  <c r="G8" i="12"/>
  <c r="I39" i="1"/>
  <c r="I40" s="1"/>
  <c r="J39" s="1"/>
  <c r="J40" s="1"/>
  <c r="G14" i="12" l="1"/>
  <c r="I47" i="1"/>
  <c r="G24"/>
  <c r="I48" l="1"/>
  <c r="I16"/>
  <c r="I21" s="1"/>
  <c r="G25" s="1"/>
  <c r="G26" s="1"/>
  <c r="G29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<sst xmlns="http://schemas.openxmlformats.org/spreadsheetml/2006/main" count="112" uniqueCount="80">
  <si>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</si>
  <si>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</si>
  <si>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</si>
  <si>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</si>
  <si>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</si>
  <si>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</si>
  <si>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</si>
  <si>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</si>
  <si>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</si>
  <si>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</si>
  <si>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</si>
  <si>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</si>
  <si>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</si>
  <si>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</si>
  <si>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</si>
  <si>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</si>
  <si>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</si>
  <si>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</si>
  <si>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</si>
  <si>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</si>
  <si>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</si>
  <si>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</si>
  <si>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</si>
  <si>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</si>
  <si>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</si>
  <si>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</si>
  <si>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</si>
  <si>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</si>
  <si>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</si>
  <si>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</si>
  <si>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</si>
  <si>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</si>
  <si>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</si>
  <si>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</si>
  <si>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</si>
  <si>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</si>
  <si>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</si>
  <si>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</si>
  <si>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Položkový rozpočet</t>
  </si>
  <si>
    <t>Objekt:</t>
  </si>
  <si>
    <t>Rozpočet:</t>
  </si>
  <si>
    <t>Celkem za stavbu</t>
  </si>
  <si>
    <t>CZK</t>
  </si>
  <si>
    <t>Rekapitulace dílů</t>
  </si>
  <si>
    <t>Typ dílu</t>
  </si>
  <si>
    <t>1</t>
  </si>
  <si>
    <t>Zemní práce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</si>
  <si>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</si>
  <si>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</si>
  <si>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</si>
  <si>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</si>
  <si>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</si>
  <si>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</si>
  <si>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</si>
  <si>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</si>
  <si>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</si>
  <si>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</si>
  <si>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</si>
  <si>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</si>
  <si>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</si>
  <si>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</si>
  <si>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</si>
  <si>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Díl:</t>
  </si>
  <si>
    <t>DIL</t>
  </si>
  <si>
    <t>180400020RA0</t>
  </si>
  <si>
    <t>Založení trávníku parkového, rovina, dodání osiva</t>
  </si>
  <si>
    <t>m2</t>
  </si>
  <si>
    <t>POL2_0</t>
  </si>
  <si>
    <t>181300012RA0</t>
  </si>
  <si>
    <t>Rozprostření ornice v rovině tloušťka 20 cm</t>
  </si>
  <si>
    <t>185803111R00</t>
  </si>
  <si>
    <t>Ošetření trávníku v rovině</t>
  </si>
  <si>
    <t>POL1_0</t>
  </si>
  <si>
    <t>1.1</t>
  </si>
  <si>
    <t>Výsadba živých plotů z keřů s balem, hloubení jamek,zálivka,dodávka keřů</t>
  </si>
  <si>
    <t>m</t>
  </si>
  <si>
    <t/>
  </si>
  <si>
    <t>SUM</t>
  </si>
  <si>
    <t>PowerBridge</t>
  </si>
  <si>
    <t>SO 400 Sadové úpravy</t>
  </si>
</sst>
</file>

<file path=xl/styles.xml><?xml version="1.0" encoding="utf-8"?>
<styleSheet xmlns="http://schemas.openxmlformats.org/spreadsheetml/2006/main">
  <numFmts count="1">
    <numFmt numFmtId="164" formatCode="#,##0.00000"/>
  </numFmts>
  <fonts count="17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/>
    <xf numFmtId="0" fontId="8" fillId="2" borderId="0" xfId="0" applyFont="1" applyFill="1" applyBorder="1" applyAlignment="1"/>
    <xf numFmtId="0" fontId="8" fillId="2" borderId="2" xfId="0" applyFont="1" applyFill="1" applyBorder="1" applyAlignment="1"/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horizontal="right" vertical="center"/>
    </xf>
    <xf numFmtId="0" fontId="8" fillId="2" borderId="2" xfId="0" applyFont="1" applyFill="1" applyBorder="1" applyAlignment="1">
      <alignment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2" borderId="28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2" borderId="36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2" borderId="35" xfId="0" applyFont="1" applyFill="1" applyBorder="1" applyAlignment="1">
      <alignment horizontal="center" vertical="center" wrapText="1"/>
    </xf>
    <xf numFmtId="49" fontId="7" fillId="0" borderId="15" xfId="0" applyNumberFormat="1" applyFont="1" applyBorder="1" applyAlignment="1">
      <alignment vertical="center"/>
    </xf>
    <xf numFmtId="4" fontId="7" fillId="0" borderId="21" xfId="0" applyNumberFormat="1" applyFont="1" applyBorder="1" applyAlignment="1">
      <alignment horizontal="center" vertical="center"/>
    </xf>
    <xf numFmtId="4" fontId="7" fillId="0" borderId="21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>
      <alignment horizontal="center"/>
    </xf>
    <xf numFmtId="4" fontId="7" fillId="4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2" borderId="45" xfId="0" applyFill="1" applyBorder="1"/>
    <xf numFmtId="49" fontId="0" fillId="2" borderId="42" xfId="0" applyNumberFormat="1" applyFill="1" applyBorder="1" applyAlignment="1"/>
    <xf numFmtId="49" fontId="0" fillId="2" borderId="42" xfId="0" applyNumberFormat="1" applyFill="1" applyBorder="1"/>
    <xf numFmtId="0" fontId="0" fillId="2" borderId="42" xfId="0" applyFill="1" applyBorder="1"/>
    <xf numFmtId="0" fontId="0" fillId="2" borderId="41" xfId="0" applyFill="1" applyBorder="1"/>
    <xf numFmtId="0" fontId="0" fillId="2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2" borderId="35" xfId="0" applyFill="1" applyBorder="1"/>
    <xf numFmtId="49" fontId="0" fillId="2" borderId="35" xfId="0" applyNumberFormat="1" applyFill="1" applyBorder="1"/>
    <xf numFmtId="0" fontId="16" fillId="0" borderId="26" xfId="0" applyNumberFormat="1" applyFont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0" fontId="0" fillId="2" borderId="49" xfId="0" applyFill="1" applyBorder="1"/>
    <xf numFmtId="0" fontId="0" fillId="2" borderId="50" xfId="0" applyFill="1" applyBorder="1" applyAlignment="1">
      <alignment vertical="top"/>
    </xf>
    <xf numFmtId="49" fontId="0" fillId="2" borderId="50" xfId="0" applyNumberFormat="1" applyFill="1" applyBorder="1" applyAlignment="1">
      <alignment vertical="top"/>
    </xf>
    <xf numFmtId="49" fontId="0" fillId="2" borderId="48" xfId="0" applyNumberFormat="1" applyFill="1" applyBorder="1" applyAlignment="1">
      <alignment vertical="top"/>
    </xf>
    <xf numFmtId="0" fontId="0" fillId="2" borderId="51" xfId="0" applyFill="1" applyBorder="1" applyAlignment="1">
      <alignment vertical="top"/>
    </xf>
    <xf numFmtId="164" fontId="0" fillId="2" borderId="48" xfId="0" applyNumberFormat="1" applyFill="1" applyBorder="1" applyAlignment="1">
      <alignment vertical="top"/>
    </xf>
    <xf numFmtId="4" fontId="0" fillId="2" borderId="48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7" xfId="0" applyFont="1" applyBorder="1" applyAlignment="1">
      <alignment vertical="top" shrinkToFit="1"/>
    </xf>
    <xf numFmtId="164" fontId="16" fillId="0" borderId="38" xfId="0" applyNumberFormat="1" applyFont="1" applyBorder="1" applyAlignment="1">
      <alignment vertical="top" shrinkToFit="1"/>
    </xf>
    <xf numFmtId="4" fontId="16" fillId="0" borderId="38" xfId="0" applyNumberFormat="1" applyFont="1" applyBorder="1" applyAlignment="1">
      <alignment vertical="top" shrinkToFit="1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vertical="top"/>
    </xf>
    <xf numFmtId="4" fontId="8" fillId="2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6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" fontId="16" fillId="0" borderId="33" xfId="0" applyNumberFormat="1" applyFont="1" applyFill="1" applyBorder="1" applyAlignment="1" applyProtection="1">
      <alignment vertical="top" shrinkToFit="1"/>
      <protection locked="0"/>
    </xf>
    <xf numFmtId="4" fontId="16" fillId="0" borderId="38" xfId="0" applyNumberFormat="1" applyFont="1" applyFill="1" applyBorder="1" applyAlignment="1" applyProtection="1">
      <alignment vertical="top" shrinkToFit="1"/>
      <protection locked="0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2" borderId="35" xfId="0" applyFont="1" applyFill="1" applyBorder="1" applyAlignment="1">
      <alignment horizontal="center" vertical="center" wrapText="1"/>
    </xf>
    <xf numFmtId="4" fontId="7" fillId="0" borderId="21" xfId="0" applyNumberFormat="1" applyFont="1" applyBorder="1" applyAlignment="1">
      <alignment vertical="center"/>
    </xf>
    <xf numFmtId="49" fontId="7" fillId="0" borderId="15" xfId="0" applyNumberFormat="1" applyFont="1" applyBorder="1" applyAlignment="1">
      <alignment vertical="center" wrapText="1"/>
    </xf>
    <xf numFmtId="49" fontId="7" fillId="0" borderId="12" xfId="0" applyNumberFormat="1" applyFont="1" applyBorder="1" applyAlignment="1">
      <alignment vertical="center" wrapText="1"/>
    </xf>
    <xf numFmtId="4" fontId="7" fillId="4" borderId="38" xfId="0" applyNumberFormat="1" applyFont="1" applyFill="1" applyBorder="1" applyAlignment="1"/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2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0" xfId="0" applyNumberFormat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TS%20Stavitel%202016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1"/>
  <sheetViews>
    <sheetView showGridLines="0" view="pageBreakPreview" topLeftCell="B1" zoomScale="75" zoomScaleNormal="100" zoomScaleSheetLayoutView="75" workbookViewId="0">
      <selection activeCell="M24" sqref="M24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34</v>
      </c>
      <c r="B1" s="204" t="s">
        <v>38</v>
      </c>
      <c r="C1" s="205"/>
      <c r="D1" s="205"/>
      <c r="E1" s="205"/>
      <c r="F1" s="205"/>
      <c r="G1" s="205"/>
      <c r="H1" s="205"/>
      <c r="I1" s="205"/>
      <c r="J1" s="206"/>
    </row>
    <row r="2" spans="1:15" ht="23.25" customHeight="1">
      <c r="A2" s="4"/>
      <c r="B2" s="81" t="s">
        <v>36</v>
      </c>
      <c r="C2" s="82"/>
      <c r="D2" s="83"/>
      <c r="E2" s="83" t="s">
        <v>78</v>
      </c>
      <c r="F2" s="84"/>
      <c r="G2" s="85"/>
      <c r="H2" s="84"/>
      <c r="I2" s="85"/>
      <c r="J2" s="86"/>
      <c r="O2" s="2"/>
    </row>
    <row r="3" spans="1:15" ht="23.25" customHeight="1">
      <c r="A3" s="4"/>
      <c r="B3" s="87" t="s">
        <v>39</v>
      </c>
      <c r="C3" s="82"/>
      <c r="D3" s="88"/>
      <c r="E3" s="88" t="s">
        <v>79</v>
      </c>
      <c r="F3" s="89"/>
      <c r="G3" s="89"/>
      <c r="H3" s="82"/>
      <c r="I3" s="90"/>
      <c r="J3" s="91"/>
    </row>
    <row r="4" spans="1:15" ht="23.25" customHeight="1">
      <c r="A4" s="4"/>
      <c r="B4" s="92" t="s">
        <v>40</v>
      </c>
      <c r="C4" s="93"/>
      <c r="D4" s="94"/>
      <c r="E4" s="94"/>
      <c r="F4" s="95"/>
      <c r="G4" s="96"/>
      <c r="H4" s="95"/>
      <c r="I4" s="96"/>
      <c r="J4" s="97"/>
    </row>
    <row r="5" spans="1:15" ht="24" customHeight="1">
      <c r="A5" s="4"/>
      <c r="B5" s="47" t="s">
        <v>21</v>
      </c>
      <c r="C5" s="5"/>
      <c r="D5" s="98"/>
      <c r="E5" s="26"/>
      <c r="F5" s="26"/>
      <c r="G5" s="26"/>
      <c r="H5" s="28" t="s">
        <v>31</v>
      </c>
      <c r="I5" s="98"/>
      <c r="J5" s="11"/>
    </row>
    <row r="6" spans="1:15" ht="15.75" customHeight="1">
      <c r="A6" s="4"/>
      <c r="B6" s="41"/>
      <c r="C6" s="26"/>
      <c r="D6" s="98"/>
      <c r="E6" s="26"/>
      <c r="F6" s="26"/>
      <c r="G6" s="26"/>
      <c r="H6" s="28" t="s">
        <v>32</v>
      </c>
      <c r="I6" s="98"/>
      <c r="J6" s="11"/>
    </row>
    <row r="7" spans="1:15" ht="15.75" customHeight="1">
      <c r="A7" s="4"/>
      <c r="B7" s="42"/>
      <c r="C7" s="99"/>
      <c r="D7" s="80"/>
      <c r="E7" s="34"/>
      <c r="F7" s="34"/>
      <c r="G7" s="34"/>
      <c r="H7" s="36"/>
      <c r="I7" s="34"/>
      <c r="J7" s="51"/>
    </row>
    <row r="8" spans="1:15" ht="24" hidden="1" customHeight="1">
      <c r="A8" s="4"/>
      <c r="B8" s="47" t="s">
        <v>19</v>
      </c>
      <c r="C8" s="5"/>
      <c r="D8" s="35"/>
      <c r="E8" s="5"/>
      <c r="F8" s="5"/>
      <c r="G8" s="45"/>
      <c r="H8" s="28" t="s">
        <v>31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5"/>
      <c r="H9" s="28" t="s">
        <v>32</v>
      </c>
      <c r="I9" s="33"/>
      <c r="J9" s="11"/>
    </row>
    <row r="10" spans="1:15" ht="15.75" hidden="1" customHeight="1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>
      <c r="A11" s="4"/>
      <c r="B11" s="47" t="s">
        <v>18</v>
      </c>
      <c r="C11" s="5"/>
      <c r="D11" s="214"/>
      <c r="E11" s="214"/>
      <c r="F11" s="214"/>
      <c r="G11" s="214"/>
      <c r="H11" s="28" t="s">
        <v>31</v>
      </c>
      <c r="I11" s="101"/>
      <c r="J11" s="11"/>
    </row>
    <row r="12" spans="1:15" ht="15.75" customHeight="1">
      <c r="A12" s="4"/>
      <c r="B12" s="41"/>
      <c r="C12" s="26"/>
      <c r="D12" s="217"/>
      <c r="E12" s="217"/>
      <c r="F12" s="217"/>
      <c r="G12" s="217"/>
      <c r="H12" s="28" t="s">
        <v>32</v>
      </c>
      <c r="I12" s="101"/>
      <c r="J12" s="11"/>
    </row>
    <row r="13" spans="1:15" ht="15.75" customHeight="1">
      <c r="A13" s="4"/>
      <c r="B13" s="42"/>
      <c r="C13" s="100"/>
      <c r="D13" s="218"/>
      <c r="E13" s="218"/>
      <c r="F13" s="218"/>
      <c r="G13" s="218"/>
      <c r="H13" s="29"/>
      <c r="I13" s="34"/>
      <c r="J13" s="51"/>
    </row>
    <row r="14" spans="1:15" ht="24" hidden="1" customHeight="1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>
      <c r="A15" s="4"/>
      <c r="B15" s="52" t="s">
        <v>29</v>
      </c>
      <c r="C15" s="72"/>
      <c r="D15" s="53"/>
      <c r="E15" s="213"/>
      <c r="F15" s="213"/>
      <c r="G15" s="215"/>
      <c r="H15" s="215"/>
      <c r="I15" s="215" t="s">
        <v>28</v>
      </c>
      <c r="J15" s="216"/>
    </row>
    <row r="16" spans="1:15" ht="23.25" customHeight="1">
      <c r="A16" s="142" t="s">
        <v>23</v>
      </c>
      <c r="B16" s="143" t="s">
        <v>23</v>
      </c>
      <c r="C16" s="58"/>
      <c r="D16" s="59"/>
      <c r="E16" s="194"/>
      <c r="F16" s="195"/>
      <c r="G16" s="194"/>
      <c r="H16" s="195"/>
      <c r="I16" s="194">
        <f>SUMIF(F47:F47,A16,I47:I47)+SUMIF(F47:F47,"PSU",I47:I47)</f>
        <v>0</v>
      </c>
      <c r="J16" s="196"/>
    </row>
    <row r="17" spans="1:10" ht="23.25" customHeight="1">
      <c r="A17" s="142" t="s">
        <v>24</v>
      </c>
      <c r="B17" s="143" t="s">
        <v>24</v>
      </c>
      <c r="C17" s="58"/>
      <c r="D17" s="59"/>
      <c r="E17" s="194"/>
      <c r="F17" s="195"/>
      <c r="G17" s="194"/>
      <c r="H17" s="195"/>
      <c r="I17" s="194">
        <f>SUMIF(F47:F47,A17,I47:I47)</f>
        <v>0</v>
      </c>
      <c r="J17" s="196"/>
    </row>
    <row r="18" spans="1:10" ht="23.25" customHeight="1">
      <c r="A18" s="142" t="s">
        <v>25</v>
      </c>
      <c r="B18" s="143" t="s">
        <v>25</v>
      </c>
      <c r="C18" s="58"/>
      <c r="D18" s="59"/>
      <c r="E18" s="194"/>
      <c r="F18" s="195"/>
      <c r="G18" s="194"/>
      <c r="H18" s="195"/>
      <c r="I18" s="194">
        <f>SUMIF(F47:F47,A18,I47:I47)</f>
        <v>0</v>
      </c>
      <c r="J18" s="196"/>
    </row>
    <row r="19" spans="1:10" ht="23.25" customHeight="1">
      <c r="A19" s="142" t="s">
        <v>47</v>
      </c>
      <c r="B19" s="143" t="s">
        <v>26</v>
      </c>
      <c r="C19" s="58"/>
      <c r="D19" s="59"/>
      <c r="E19" s="194"/>
      <c r="F19" s="195"/>
      <c r="G19" s="194"/>
      <c r="H19" s="195"/>
      <c r="I19" s="194">
        <f>SUMIF(F47:F47,A19,I47:I47)</f>
        <v>0</v>
      </c>
      <c r="J19" s="196"/>
    </row>
    <row r="20" spans="1:10" ht="23.25" customHeight="1">
      <c r="A20" s="142" t="s">
        <v>48</v>
      </c>
      <c r="B20" s="143" t="s">
        <v>27</v>
      </c>
      <c r="C20" s="58"/>
      <c r="D20" s="59"/>
      <c r="E20" s="194"/>
      <c r="F20" s="195"/>
      <c r="G20" s="194"/>
      <c r="H20" s="195"/>
      <c r="I20" s="194">
        <f>SUMIF(F47:F47,A20,I47:I47)</f>
        <v>0</v>
      </c>
      <c r="J20" s="196"/>
    </row>
    <row r="21" spans="1:10" ht="23.25" customHeight="1">
      <c r="A21" s="4"/>
      <c r="B21" s="74" t="s">
        <v>28</v>
      </c>
      <c r="C21" s="75"/>
      <c r="D21" s="76"/>
      <c r="E21" s="202"/>
      <c r="F21" s="211"/>
      <c r="G21" s="202"/>
      <c r="H21" s="211"/>
      <c r="I21" s="202">
        <f>SUM(I16:J20)</f>
        <v>0</v>
      </c>
      <c r="J21" s="203"/>
    </row>
    <row r="22" spans="1:10" ht="33" customHeight="1">
      <c r="A22" s="4"/>
      <c r="B22" s="65" t="s">
        <v>30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4"/>
      <c r="B23" s="57" t="s">
        <v>11</v>
      </c>
      <c r="C23" s="58"/>
      <c r="D23" s="59"/>
      <c r="E23" s="60">
        <v>15</v>
      </c>
      <c r="F23" s="61" t="s">
        <v>0</v>
      </c>
      <c r="G23" s="200">
        <v>0</v>
      </c>
      <c r="H23" s="201"/>
      <c r="I23" s="201"/>
      <c r="J23" s="62" t="str">
        <f t="shared" ref="J23:J28" si="0">Mena</f>
        <v>CZK</v>
      </c>
    </row>
    <row r="24" spans="1:10" ht="23.25" customHeight="1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198">
        <f>ZakladDPHSni*SazbaDPH1/100</f>
        <v>0</v>
      </c>
      <c r="H24" s="199"/>
      <c r="I24" s="199"/>
      <c r="J24" s="62" t="str">
        <f t="shared" si="0"/>
        <v>CZK</v>
      </c>
    </row>
    <row r="25" spans="1:10" ht="23.25" customHeight="1">
      <c r="A25" s="4"/>
      <c r="B25" s="57" t="s">
        <v>13</v>
      </c>
      <c r="C25" s="58"/>
      <c r="D25" s="59"/>
      <c r="E25" s="60">
        <v>21</v>
      </c>
      <c r="F25" s="61" t="s">
        <v>0</v>
      </c>
      <c r="G25" s="200">
        <f>I21</f>
        <v>0</v>
      </c>
      <c r="H25" s="201"/>
      <c r="I25" s="201"/>
      <c r="J25" s="62" t="str">
        <f t="shared" si="0"/>
        <v>CZK</v>
      </c>
    </row>
    <row r="26" spans="1:10" ht="23.25" customHeight="1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07">
        <f>ZakladDPHZakl*SazbaDPH2/100</f>
        <v>0</v>
      </c>
      <c r="H26" s="208"/>
      <c r="I26" s="208"/>
      <c r="J26" s="56" t="str">
        <f t="shared" si="0"/>
        <v>CZK</v>
      </c>
    </row>
    <row r="27" spans="1:10" ht="23.25" customHeight="1" thickBot="1">
      <c r="A27" s="4"/>
      <c r="B27" s="48" t="s">
        <v>4</v>
      </c>
      <c r="C27" s="20"/>
      <c r="D27" s="23"/>
      <c r="E27" s="20"/>
      <c r="F27" s="21"/>
      <c r="G27" s="209">
        <f>0</f>
        <v>0</v>
      </c>
      <c r="H27" s="209"/>
      <c r="I27" s="209"/>
      <c r="J27" s="63" t="str">
        <f t="shared" si="0"/>
        <v>CZK</v>
      </c>
    </row>
    <row r="28" spans="1:10" ht="27.75" hidden="1" customHeight="1" thickBot="1">
      <c r="A28" s="4"/>
      <c r="B28" s="120" t="s">
        <v>22</v>
      </c>
      <c r="C28" s="121"/>
      <c r="D28" s="121"/>
      <c r="E28" s="122"/>
      <c r="F28" s="123"/>
      <c r="G28" s="212" t="e">
        <f>ZakladDPHSniVypocet+ZakladDPHZaklVypocet</f>
        <v>#REF!</v>
      </c>
      <c r="H28" s="212"/>
      <c r="I28" s="212"/>
      <c r="J28" s="124" t="str">
        <f t="shared" si="0"/>
        <v>CZK</v>
      </c>
    </row>
    <row r="29" spans="1:10" ht="27.75" customHeight="1" thickBot="1">
      <c r="A29" s="4"/>
      <c r="B29" s="120" t="s">
        <v>33</v>
      </c>
      <c r="C29" s="125"/>
      <c r="D29" s="125"/>
      <c r="E29" s="125"/>
      <c r="F29" s="125"/>
      <c r="G29" s="210">
        <f>ZakladDPHSni+DPHSni+ZakladDPHZakl+DPHZakl+Zaokrouhleni</f>
        <v>0</v>
      </c>
      <c r="H29" s="210"/>
      <c r="I29" s="210"/>
      <c r="J29" s="126" t="s">
        <v>42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42850</v>
      </c>
      <c r="I32" s="39"/>
      <c r="J32" s="12"/>
    </row>
    <row r="33" spans="1:10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>
      <c r="A35" s="4"/>
      <c r="B35" s="4"/>
      <c r="C35" s="5"/>
      <c r="D35" s="197" t="s">
        <v>2</v>
      </c>
      <c r="E35" s="197"/>
      <c r="F35" s="5"/>
      <c r="G35" s="45"/>
      <c r="H35" s="13" t="s">
        <v>3</v>
      </c>
      <c r="I35" s="45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7" t="s">
        <v>15</v>
      </c>
      <c r="C37" s="3"/>
      <c r="D37" s="3"/>
      <c r="E37" s="3"/>
      <c r="F37" s="112"/>
      <c r="G37" s="112"/>
      <c r="H37" s="112"/>
      <c r="I37" s="112"/>
      <c r="J37" s="3"/>
    </row>
    <row r="38" spans="1:10" ht="25.5" hidden="1" customHeight="1">
      <c r="A38" s="104" t="s">
        <v>35</v>
      </c>
      <c r="B38" s="106" t="s">
        <v>16</v>
      </c>
      <c r="C38" s="107" t="s">
        <v>5</v>
      </c>
      <c r="D38" s="108"/>
      <c r="E38" s="108"/>
      <c r="F38" s="113" t="str">
        <f>B23</f>
        <v>Základ pro sníženou DPH</v>
      </c>
      <c r="G38" s="113" t="str">
        <f>B25</f>
        <v>Základ pro základní DPH</v>
      </c>
      <c r="H38" s="114" t="s">
        <v>17</v>
      </c>
      <c r="I38" s="114" t="s">
        <v>1</v>
      </c>
      <c r="J38" s="109" t="s">
        <v>0</v>
      </c>
    </row>
    <row r="39" spans="1:10" ht="25.5" hidden="1" customHeight="1">
      <c r="A39" s="104">
        <v>1</v>
      </c>
      <c r="B39" s="110"/>
      <c r="C39" s="184"/>
      <c r="D39" s="185"/>
      <c r="E39" s="185"/>
      <c r="F39" s="115" t="e">
        <f>' Pol'!O14</f>
        <v>#REF!</v>
      </c>
      <c r="G39" s="116" t="e">
        <f>' Pol'!P14</f>
        <v>#REF!</v>
      </c>
      <c r="H39" s="117" t="e">
        <f>(F39*SazbaDPH1/100)+(G39*SazbaDPH2/100)</f>
        <v>#REF!</v>
      </c>
      <c r="I39" s="117" t="e">
        <f>F39+G39+H39</f>
        <v>#REF!</v>
      </c>
      <c r="J39" s="111" t="e">
        <f>IF(CenaCelkemVypocet=0,"",I39/CenaCelkemVypocet*100)</f>
        <v>#REF!</v>
      </c>
    </row>
    <row r="40" spans="1:10" ht="25.5" hidden="1" customHeight="1">
      <c r="A40" s="104"/>
      <c r="B40" s="186" t="s">
        <v>41</v>
      </c>
      <c r="C40" s="187"/>
      <c r="D40" s="187"/>
      <c r="E40" s="188"/>
      <c r="F40" s="118" t="e">
        <f>SUMIF(A39:A39,"=1",F39:F39)</f>
        <v>#REF!</v>
      </c>
      <c r="G40" s="119" t="e">
        <f>SUMIF(A39:A39,"=1",G39:G39)</f>
        <v>#REF!</v>
      </c>
      <c r="H40" s="119" t="e">
        <f>SUMIF(A39:A39,"=1",H39:H39)</f>
        <v>#REF!</v>
      </c>
      <c r="I40" s="119" t="e">
        <f>SUMIF(A39:A39,"=1",I39:I39)</f>
        <v>#REF!</v>
      </c>
      <c r="J40" s="105" t="e">
        <f>SUMIF(A39:A39,"=1",J39:J39)</f>
        <v>#REF!</v>
      </c>
    </row>
    <row r="44" spans="1:10" ht="15.75">
      <c r="B44" s="127" t="s">
        <v>43</v>
      </c>
    </row>
    <row r="46" spans="1:10" ht="25.5" customHeight="1">
      <c r="A46" s="128"/>
      <c r="B46" s="131" t="s">
        <v>16</v>
      </c>
      <c r="C46" s="131" t="s">
        <v>5</v>
      </c>
      <c r="D46" s="132"/>
      <c r="E46" s="132"/>
      <c r="F46" s="135" t="s">
        <v>44</v>
      </c>
      <c r="G46" s="135"/>
      <c r="H46" s="135"/>
      <c r="I46" s="189" t="s">
        <v>28</v>
      </c>
      <c r="J46" s="189"/>
    </row>
    <row r="47" spans="1:10" ht="25.5" customHeight="1">
      <c r="A47" s="129"/>
      <c r="B47" s="136" t="s">
        <v>45</v>
      </c>
      <c r="C47" s="191" t="s">
        <v>46</v>
      </c>
      <c r="D47" s="192"/>
      <c r="E47" s="192"/>
      <c r="F47" s="137" t="s">
        <v>23</v>
      </c>
      <c r="G47" s="138"/>
      <c r="H47" s="138"/>
      <c r="I47" s="190">
        <f>' Pol'!G8</f>
        <v>0</v>
      </c>
      <c r="J47" s="190"/>
    </row>
    <row r="48" spans="1:10" ht="25.5" customHeight="1">
      <c r="A48" s="130"/>
      <c r="B48" s="133" t="s">
        <v>1</v>
      </c>
      <c r="C48" s="133"/>
      <c r="D48" s="134"/>
      <c r="E48" s="134"/>
      <c r="F48" s="139"/>
      <c r="G48" s="140"/>
      <c r="H48" s="140"/>
      <c r="I48" s="193">
        <f>I47</f>
        <v>0</v>
      </c>
      <c r="J48" s="193"/>
    </row>
    <row r="49" spans="6:10">
      <c r="F49" s="141"/>
      <c r="G49" s="103"/>
      <c r="H49" s="141"/>
      <c r="I49" s="103"/>
      <c r="J49" s="103"/>
    </row>
    <row r="50" spans="6:10">
      <c r="F50" s="141"/>
      <c r="G50" s="103"/>
      <c r="H50" s="141"/>
      <c r="I50" s="103"/>
      <c r="J50" s="103"/>
    </row>
    <row r="51" spans="6:10">
      <c r="F51" s="141"/>
      <c r="G51" s="103"/>
      <c r="H51" s="141"/>
      <c r="I51" s="103"/>
      <c r="J51" s="10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39">
    <mergeCell ref="D12:G12"/>
    <mergeCell ref="D13:G13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I48:J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C39:E39"/>
    <mergeCell ref="B40:E40"/>
    <mergeCell ref="I46:J46"/>
    <mergeCell ref="I47:J47"/>
    <mergeCell ref="C47:E4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219" t="s">
        <v>6</v>
      </c>
      <c r="B1" s="219"/>
      <c r="C1" s="220"/>
      <c r="D1" s="219"/>
      <c r="E1" s="219"/>
      <c r="F1" s="219"/>
      <c r="G1" s="219"/>
    </row>
    <row r="2" spans="1:7" ht="24.95" customHeight="1">
      <c r="A2" s="79" t="s">
        <v>37</v>
      </c>
      <c r="B2" s="78"/>
      <c r="C2" s="221"/>
      <c r="D2" s="221"/>
      <c r="E2" s="221"/>
      <c r="F2" s="221"/>
      <c r="G2" s="222"/>
    </row>
    <row r="3" spans="1:7" ht="24.95" hidden="1" customHeight="1">
      <c r="A3" s="79" t="s">
        <v>7</v>
      </c>
      <c r="B3" s="78"/>
      <c r="C3" s="221"/>
      <c r="D3" s="221"/>
      <c r="E3" s="221"/>
      <c r="F3" s="221"/>
      <c r="G3" s="222"/>
    </row>
    <row r="4" spans="1:7" ht="24.95" hidden="1" customHeight="1">
      <c r="A4" s="79" t="s">
        <v>8</v>
      </c>
      <c r="B4" s="78"/>
      <c r="C4" s="221"/>
      <c r="D4" s="221"/>
      <c r="E4" s="221"/>
      <c r="F4" s="221"/>
      <c r="G4" s="222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AT14"/>
  <sheetViews>
    <sheetView tabSelected="1" view="pageBreakPreview" topLeftCell="A2" zoomScale="115" zoomScaleNormal="100" zoomScaleSheetLayoutView="115" workbookViewId="0">
      <selection activeCell="G21" sqref="G21"/>
    </sheetView>
  </sheetViews>
  <sheetFormatPr defaultRowHeight="12.75" outlineLevelRow="1"/>
  <cols>
    <col min="1" max="1" width="4.28515625" customWidth="1"/>
    <col min="2" max="2" width="14.42578125" style="102" customWidth="1"/>
    <col min="3" max="3" width="38.28515625" style="102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5" max="25" width="0" hidden="1" customWidth="1"/>
  </cols>
  <sheetData>
    <row r="1" spans="1:46" ht="15.75" customHeight="1">
      <c r="A1" s="223" t="s">
        <v>6</v>
      </c>
      <c r="B1" s="223"/>
      <c r="C1" s="223"/>
      <c r="D1" s="223"/>
      <c r="E1" s="223"/>
      <c r="F1" s="223"/>
      <c r="G1" s="223"/>
      <c r="Q1" t="s">
        <v>50</v>
      </c>
    </row>
    <row r="2" spans="1:46" ht="24.95" customHeight="1">
      <c r="A2" s="146" t="s">
        <v>49</v>
      </c>
      <c r="B2" s="144"/>
      <c r="C2" s="224" t="s">
        <v>78</v>
      </c>
      <c r="D2" s="225"/>
      <c r="E2" s="225"/>
      <c r="F2" s="225"/>
      <c r="G2" s="226"/>
      <c r="Q2" t="s">
        <v>51</v>
      </c>
    </row>
    <row r="3" spans="1:46" ht="24.95" customHeight="1">
      <c r="A3" s="147" t="s">
        <v>7</v>
      </c>
      <c r="B3" s="145"/>
      <c r="C3" s="227" t="s">
        <v>79</v>
      </c>
      <c r="D3" s="227"/>
      <c r="E3" s="227"/>
      <c r="F3" s="227"/>
      <c r="G3" s="228"/>
      <c r="Q3" t="s">
        <v>52</v>
      </c>
    </row>
    <row r="4" spans="1:46" ht="24.95" customHeight="1">
      <c r="A4" s="147" t="s">
        <v>8</v>
      </c>
      <c r="B4" s="145"/>
      <c r="C4" s="229"/>
      <c r="D4" s="227"/>
      <c r="E4" s="227"/>
      <c r="F4" s="227"/>
      <c r="G4" s="228"/>
      <c r="Q4" t="s">
        <v>53</v>
      </c>
    </row>
    <row r="5" spans="1:46">
      <c r="A5" s="148" t="s">
        <v>54</v>
      </c>
      <c r="B5" s="149"/>
      <c r="C5" s="150"/>
      <c r="D5" s="151"/>
      <c r="E5" s="151"/>
      <c r="F5" s="151"/>
      <c r="G5" s="152"/>
      <c r="Q5" t="s">
        <v>55</v>
      </c>
    </row>
    <row r="7" spans="1:46">
      <c r="A7" s="156" t="s">
        <v>56</v>
      </c>
      <c r="B7" s="157" t="s">
        <v>57</v>
      </c>
      <c r="C7" s="157" t="s">
        <v>58</v>
      </c>
      <c r="D7" s="156" t="s">
        <v>59</v>
      </c>
      <c r="E7" s="156" t="s">
        <v>60</v>
      </c>
      <c r="F7" s="153" t="s">
        <v>61</v>
      </c>
      <c r="G7" s="162" t="s">
        <v>28</v>
      </c>
    </row>
    <row r="8" spans="1:46">
      <c r="A8" s="163" t="s">
        <v>62</v>
      </c>
      <c r="B8" s="164" t="s">
        <v>45</v>
      </c>
      <c r="C8" s="165" t="s">
        <v>46</v>
      </c>
      <c r="D8" s="166"/>
      <c r="E8" s="167"/>
      <c r="F8" s="168"/>
      <c r="G8" s="168">
        <f>SUMIF(Q9:Q12,"&lt;&gt;NOR",G9:G12)</f>
        <v>0</v>
      </c>
      <c r="Q8" t="s">
        <v>63</v>
      </c>
    </row>
    <row r="9" spans="1:46" outlineLevel="1">
      <c r="A9" s="155">
        <v>1</v>
      </c>
      <c r="B9" s="158" t="s">
        <v>64</v>
      </c>
      <c r="C9" s="178" t="s">
        <v>65</v>
      </c>
      <c r="D9" s="159" t="s">
        <v>66</v>
      </c>
      <c r="E9" s="160">
        <v>600</v>
      </c>
      <c r="F9" s="182"/>
      <c r="G9" s="161">
        <f>ROUND(E9*F9,2)</f>
        <v>0</v>
      </c>
      <c r="H9" s="154"/>
      <c r="I9" s="154"/>
      <c r="J9" s="154"/>
      <c r="K9" s="154"/>
      <c r="L9" s="154"/>
      <c r="M9" s="154"/>
      <c r="N9" s="154"/>
      <c r="O9" s="154"/>
      <c r="P9" s="154"/>
      <c r="Q9" s="154" t="s">
        <v>67</v>
      </c>
      <c r="R9" s="154"/>
      <c r="S9" s="154"/>
      <c r="T9" s="154"/>
      <c r="U9" s="154"/>
      <c r="V9" s="154"/>
      <c r="W9" s="154"/>
      <c r="X9" s="154"/>
      <c r="Y9" s="154"/>
      <c r="Z9" s="154"/>
      <c r="AA9" s="154"/>
      <c r="AB9" s="154"/>
      <c r="AC9" s="154"/>
      <c r="AD9" s="154"/>
      <c r="AE9" s="154"/>
      <c r="AF9" s="154"/>
      <c r="AG9" s="154"/>
      <c r="AH9" s="154"/>
      <c r="AI9" s="154"/>
      <c r="AJ9" s="154"/>
      <c r="AK9" s="154"/>
      <c r="AL9" s="154"/>
      <c r="AM9" s="154"/>
      <c r="AN9" s="154"/>
      <c r="AO9" s="154"/>
      <c r="AP9" s="154"/>
      <c r="AQ9" s="154"/>
      <c r="AR9" s="154"/>
      <c r="AS9" s="154"/>
      <c r="AT9" s="154"/>
    </row>
    <row r="10" spans="1:46" outlineLevel="1">
      <c r="A10" s="155">
        <v>2</v>
      </c>
      <c r="B10" s="158" t="s">
        <v>68</v>
      </c>
      <c r="C10" s="178" t="s">
        <v>69</v>
      </c>
      <c r="D10" s="159" t="s">
        <v>66</v>
      </c>
      <c r="E10" s="160">
        <v>600</v>
      </c>
      <c r="F10" s="182"/>
      <c r="G10" s="161">
        <f>ROUND(E10*F10,2)</f>
        <v>0</v>
      </c>
      <c r="H10" s="154"/>
      <c r="I10" s="154"/>
      <c r="J10" s="154"/>
      <c r="K10" s="154"/>
      <c r="L10" s="154"/>
      <c r="M10" s="154"/>
      <c r="N10" s="154"/>
      <c r="O10" s="154"/>
      <c r="P10" s="154"/>
      <c r="Q10" s="154" t="s">
        <v>67</v>
      </c>
      <c r="R10" s="154"/>
      <c r="S10" s="154"/>
      <c r="T10" s="154"/>
      <c r="U10" s="154"/>
      <c r="V10" s="154"/>
      <c r="W10" s="154"/>
      <c r="X10" s="154"/>
      <c r="Y10" s="154"/>
      <c r="Z10" s="154"/>
      <c r="AA10" s="154"/>
      <c r="AB10" s="154"/>
      <c r="AC10" s="154"/>
      <c r="AD10" s="154"/>
      <c r="AE10" s="154"/>
      <c r="AF10" s="154"/>
      <c r="AG10" s="154"/>
      <c r="AH10" s="154"/>
      <c r="AI10" s="154"/>
      <c r="AJ10" s="154"/>
      <c r="AK10" s="154"/>
      <c r="AL10" s="154"/>
      <c r="AM10" s="154"/>
      <c r="AN10" s="154"/>
      <c r="AO10" s="154"/>
      <c r="AP10" s="154"/>
      <c r="AQ10" s="154"/>
      <c r="AR10" s="154"/>
      <c r="AS10" s="154"/>
      <c r="AT10" s="154"/>
    </row>
    <row r="11" spans="1:46" outlineLevel="1">
      <c r="A11" s="155">
        <v>3</v>
      </c>
      <c r="B11" s="158" t="s">
        <v>70</v>
      </c>
      <c r="C11" s="178" t="s">
        <v>71</v>
      </c>
      <c r="D11" s="159" t="s">
        <v>66</v>
      </c>
      <c r="E11" s="160">
        <v>600</v>
      </c>
      <c r="F11" s="182"/>
      <c r="G11" s="161">
        <f>ROUND(E11*F11,2)</f>
        <v>0</v>
      </c>
      <c r="H11" s="154"/>
      <c r="I11" s="154"/>
      <c r="J11" s="154"/>
      <c r="K11" s="154"/>
      <c r="L11" s="154"/>
      <c r="M11" s="154"/>
      <c r="N11" s="154"/>
      <c r="O11" s="154"/>
      <c r="P11" s="154"/>
      <c r="Q11" s="154" t="s">
        <v>72</v>
      </c>
      <c r="R11" s="154"/>
      <c r="S11" s="154"/>
      <c r="T11" s="154"/>
      <c r="U11" s="154"/>
      <c r="V11" s="154"/>
      <c r="W11" s="154"/>
      <c r="X11" s="154"/>
      <c r="Y11" s="154"/>
      <c r="Z11" s="154"/>
      <c r="AA11" s="154"/>
      <c r="AB11" s="154"/>
      <c r="AC11" s="154"/>
      <c r="AD11" s="154"/>
      <c r="AE11" s="154"/>
      <c r="AF11" s="154"/>
      <c r="AG11" s="154"/>
      <c r="AH11" s="154"/>
      <c r="AI11" s="154"/>
      <c r="AJ11" s="154"/>
      <c r="AK11" s="154"/>
      <c r="AL11" s="154"/>
      <c r="AM11" s="154"/>
      <c r="AN11" s="154"/>
      <c r="AO11" s="154"/>
      <c r="AP11" s="154"/>
      <c r="AQ11" s="154"/>
      <c r="AR11" s="154"/>
      <c r="AS11" s="154"/>
      <c r="AT11" s="154"/>
    </row>
    <row r="12" spans="1:46" ht="22.5" outlineLevel="1">
      <c r="A12" s="169">
        <v>4</v>
      </c>
      <c r="B12" s="170" t="s">
        <v>73</v>
      </c>
      <c r="C12" s="179" t="s">
        <v>74</v>
      </c>
      <c r="D12" s="171" t="s">
        <v>75</v>
      </c>
      <c r="E12" s="172">
        <v>150</v>
      </c>
      <c r="F12" s="183"/>
      <c r="G12" s="173">
        <f>ROUND(E12*F12,2)</f>
        <v>0</v>
      </c>
      <c r="H12" s="154"/>
      <c r="I12" s="154"/>
      <c r="J12" s="154"/>
      <c r="K12" s="154"/>
      <c r="L12" s="154"/>
      <c r="M12" s="154"/>
      <c r="N12" s="154"/>
      <c r="O12" s="154"/>
      <c r="P12" s="154"/>
      <c r="Q12" s="154" t="s">
        <v>72</v>
      </c>
      <c r="R12" s="154"/>
      <c r="S12" s="154"/>
      <c r="T12" s="154"/>
      <c r="U12" s="154"/>
      <c r="V12" s="154"/>
      <c r="W12" s="154"/>
      <c r="X12" s="154"/>
      <c r="Y12" s="154"/>
      <c r="Z12" s="154"/>
      <c r="AA12" s="154"/>
      <c r="AB12" s="154"/>
      <c r="AC12" s="154"/>
      <c r="AD12" s="154"/>
      <c r="AE12" s="154"/>
      <c r="AF12" s="154"/>
      <c r="AG12" s="154"/>
      <c r="AH12" s="154"/>
      <c r="AI12" s="154"/>
      <c r="AJ12" s="154"/>
      <c r="AK12" s="154"/>
      <c r="AL12" s="154"/>
      <c r="AM12" s="154"/>
      <c r="AN12" s="154"/>
      <c r="AO12" s="154"/>
      <c r="AP12" s="154"/>
      <c r="AQ12" s="154"/>
      <c r="AR12" s="154"/>
      <c r="AS12" s="154"/>
      <c r="AT12" s="154"/>
    </row>
    <row r="13" spans="1:46">
      <c r="A13" s="6"/>
      <c r="B13" s="7" t="s">
        <v>76</v>
      </c>
      <c r="C13" s="180" t="s">
        <v>76</v>
      </c>
      <c r="D13" s="6"/>
      <c r="E13" s="6"/>
      <c r="F13" s="6"/>
      <c r="G13" s="6"/>
      <c r="O13">
        <v>15</v>
      </c>
      <c r="P13">
        <v>21</v>
      </c>
    </row>
    <row r="14" spans="1:46">
      <c r="A14" s="174"/>
      <c r="B14" s="175" t="s">
        <v>28</v>
      </c>
      <c r="C14" s="181" t="s">
        <v>76</v>
      </c>
      <c r="D14" s="176"/>
      <c r="E14" s="176"/>
      <c r="F14" s="176"/>
      <c r="G14" s="177">
        <f>G8</f>
        <v>0</v>
      </c>
      <c r="O14" t="e">
        <f>SUMIF(#REF!,O13,G7:G12)</f>
        <v>#REF!</v>
      </c>
      <c r="P14" t="e">
        <f>SUMIF(#REF!,P13,G7:G12)</f>
        <v>#REF!</v>
      </c>
      <c r="Q14" t="s">
        <v>77</v>
      </c>
    </row>
  </sheetData>
  <mergeCells count="4">
    <mergeCell ref="A1:G1"/>
    <mergeCell ref="C2:G2"/>
    <mergeCell ref="C3:G3"/>
    <mergeCell ref="C4:G4"/>
  </mergeCells>
  <pageMargins left="0.59055118110236227" right="0.39370078740157483" top="0.78740157480314965" bottom="0.78740157480314965" header="0.31496062992125984" footer="0.31496062992125984"/>
  <pageSetup paperSize="9" orientation="portrait" r:id="rId1"/>
  <headerFoot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45</vt:i4>
      </vt:variant>
    </vt:vector>
  </HeadingPairs>
  <TitlesOfParts>
    <vt:vector size="48" baseType="lpstr"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Roman</cp:lastModifiedBy>
  <cp:lastPrinted>2014-02-28T09:52:57Z</cp:lastPrinted>
  <dcterms:created xsi:type="dcterms:W3CDTF">2009-04-08T07:15:50Z</dcterms:created>
  <dcterms:modified xsi:type="dcterms:W3CDTF">2017-04-25T08:24:00Z</dcterms:modified>
</cp:coreProperties>
</file>