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250" yWindow="0" windowWidth="14400" windowHeight="14850" activeTab="2"/>
  </bookViews>
  <sheets>
    <sheet name="Stavba" sheetId="1" r:id="rId1"/>
    <sheet name="VzorPolozky" sheetId="10" state="hidden" r:id="rId2"/>
    <sheet name=" Pol" sheetId="12" r:id="rId3"/>
  </sheets>
  <externalReferences>
    <externalReference r:id="rId4"/>
  </externalReferences>
  <definedNames>
    <definedName name="CelkemDPHVypocet" localSheetId="0">Stavba!$H$40</definedName>
    <definedName name="CenaCelkem">Stavba!$G$29</definedName>
    <definedName name="CenaCelkemBezDPH">Stavba!$G$28</definedName>
    <definedName name="CenaCelkemVypocet" localSheetId="0">Stavba!$I$40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Stavba!$D$13:$G$13</definedName>
    <definedName name="DPHSni">Stavba!$G$24</definedName>
    <definedName name="DPHZakl">Stavba!$G$26</definedName>
    <definedName name="dpsc" localSheetId="0">Stavba!$C$13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 Pol'!$A$1:$G$36</definedName>
    <definedName name="_xlnm.Print_Area" localSheetId="0">Stavba!$A$1:$J$48</definedName>
    <definedName name="odic" localSheetId="0">Stavba!$I$6</definedName>
    <definedName name="oico" localSheetId="0">Stavba!$I$5</definedName>
    <definedName name="omisto" localSheetId="0">Stavba!$D$7</definedName>
    <definedName name="onazev" localSheetId="0">Stavba!$D$6</definedName>
    <definedName name="opsc" localSheetId="0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Stavba!$F$40</definedName>
    <definedName name="ZakladDPHZakl">Stavba!$G$25</definedName>
    <definedName name="ZakladDPHZaklVypocet" localSheetId="0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8" i="12"/>
  <c r="E11" l="1"/>
  <c r="G11" s="1"/>
  <c r="O29"/>
  <c r="F39" i="1" s="1"/>
  <c r="P29" i="12"/>
  <c r="G39" i="1" s="1"/>
  <c r="G40" s="1"/>
  <c r="G9" i="12"/>
  <c r="G13"/>
  <c r="G15"/>
  <c r="G20"/>
  <c r="G22"/>
  <c r="G24"/>
  <c r="G26"/>
  <c r="I20" i="1"/>
  <c r="I19"/>
  <c r="I18"/>
  <c r="I17"/>
  <c r="G27"/>
  <c r="J28"/>
  <c r="J26"/>
  <c r="G38"/>
  <c r="F38"/>
  <c r="H32"/>
  <c r="J23"/>
  <c r="J24"/>
  <c r="J25"/>
  <c r="J27"/>
  <c r="E24"/>
  <c r="E26"/>
  <c r="G8" i="12" l="1"/>
  <c r="H39" i="1"/>
  <c r="H40" s="1"/>
  <c r="F40"/>
  <c r="G24"/>
  <c r="I39" l="1"/>
  <c r="I40" s="1"/>
  <c r="J39" s="1"/>
  <c r="J40" s="1"/>
  <c r="G28"/>
  <c r="G29" i="12"/>
  <c r="I47" i="1"/>
  <c r="I16" l="1"/>
  <c r="I21" s="1"/>
  <c r="G25" s="1"/>
  <c r="I48"/>
  <c r="G26" l="1"/>
  <c r="G29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<sst xmlns="http://schemas.openxmlformats.org/spreadsheetml/2006/main" count="148" uniqueCount="96">
  <si>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</si>
  <si>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</si>
  <si>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</si>
  <si>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</si>
  <si>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</si>
  <si>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</si>
  <si>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</si>
  <si>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</si>
  <si>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</si>
  <si>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</si>
  <si>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</si>
  <si>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</si>
  <si>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</si>
  <si>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</si>
  <si>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</si>
  <si>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</si>
  <si>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</si>
  <si>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</si>
  <si>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</si>
  <si>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</si>
  <si>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</si>
  <si>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</si>
  <si>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</si>
  <si>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</si>
  <si>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</si>
  <si>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</si>
  <si>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</si>
  <si>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</si>
  <si>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</si>
  <si>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</si>
  <si>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</si>
  <si>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</si>
  <si>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</si>
  <si>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</si>
  <si>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</si>
  <si>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</si>
  <si>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Zakázka:</t>
  </si>
  <si>
    <t>Z:</t>
  </si>
  <si>
    <t>Objekt:</t>
  </si>
  <si>
    <t>Rozpočet:</t>
  </si>
  <si>
    <t>Celkem za stavbu</t>
  </si>
  <si>
    <t>CZK</t>
  </si>
  <si>
    <t>Rekapitulace dílů</t>
  </si>
  <si>
    <t>Typ dílu</t>
  </si>
  <si>
    <t>1</t>
  </si>
  <si>
    <t>Zemní práce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</si>
  <si>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</si>
  <si>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</si>
  <si>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</si>
  <si>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</si>
  <si>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</si>
  <si>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</si>
  <si>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</si>
  <si>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</si>
  <si>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</si>
  <si>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</si>
  <si>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</si>
  <si>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</si>
  <si>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</si>
  <si>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</si>
  <si>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</si>
  <si>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Díl:</t>
  </si>
  <si>
    <t>DIL</t>
  </si>
  <si>
    <t>121101103R00</t>
  </si>
  <si>
    <t>Sejmutí ornice s přemístěním přes 100 do 250 m, uložena pro sadové úpravy</t>
  </si>
  <si>
    <t>m3</t>
  </si>
  <si>
    <t>POL1_0</t>
  </si>
  <si>
    <t>VV</t>
  </si>
  <si>
    <t>131201113R00</t>
  </si>
  <si>
    <t>Hloubení nezapaž. jam hor.3 do 10000 m3, STROJNĚ</t>
  </si>
  <si>
    <t>131201119R00</t>
  </si>
  <si>
    <t>Příplatek za lepivost - hloubení nezap.jam v hor.3</t>
  </si>
  <si>
    <t>162301102R00</t>
  </si>
  <si>
    <t>Vodorovné přemístění výkopku z hor.1-4 do 1000 m</t>
  </si>
  <si>
    <t xml:space="preserve">výkopek na deponii: : </t>
  </si>
  <si>
    <t>162701109R00</t>
  </si>
  <si>
    <t>Příplatek k vod. přemístění hor.1-4 za další 1 km</t>
  </si>
  <si>
    <t>171201201R00</t>
  </si>
  <si>
    <t>Uložení sypaniny na skl.-sypanina na výšku přes 2m</t>
  </si>
  <si>
    <t>199000002R00</t>
  </si>
  <si>
    <t>Poplatek za skládku horniny 1- 4</t>
  </si>
  <si>
    <t>151201201R00</t>
  </si>
  <si>
    <t>Pažení stěn výkopu - zátažné - hloubky do 4 m</t>
  </si>
  <si>
    <t>m2</t>
  </si>
  <si>
    <t>4*32</t>
  </si>
  <si>
    <t>151201211R00</t>
  </si>
  <si>
    <t>Odstranění pažení stěn - zátažné - hl. do 4 m</t>
  </si>
  <si>
    <t/>
  </si>
  <si>
    <t>SUM</t>
  </si>
  <si>
    <t xml:space="preserve">PowerBridge </t>
  </si>
  <si>
    <t>SO 500 HTU</t>
  </si>
  <si>
    <t>PowerBridge</t>
  </si>
  <si>
    <t>0,2*3014</t>
  </si>
  <si>
    <t>70,9*18+50,2*16</t>
  </si>
  <si>
    <t>2079,4*19</t>
  </si>
  <si>
    <t>Soupis prací</t>
  </si>
</sst>
</file>

<file path=xl/styles.xml><?xml version="1.0" encoding="utf-8"?>
<styleSheet xmlns="http://schemas.openxmlformats.org/spreadsheetml/2006/main"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9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Border="1"/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/>
    <xf numFmtId="0" fontId="8" fillId="2" borderId="0" xfId="0" applyFont="1" applyFill="1" applyBorder="1" applyAlignment="1"/>
    <xf numFmtId="0" fontId="8" fillId="2" borderId="2" xfId="0" applyFont="1" applyFill="1" applyBorder="1" applyAlignment="1"/>
    <xf numFmtId="0" fontId="0" fillId="2" borderId="1" xfId="0" applyFont="1" applyFill="1" applyBorder="1" applyAlignment="1">
      <alignment horizontal="left" vertical="center" indent="1"/>
    </xf>
    <xf numFmtId="0" fontId="8" fillId="2" borderId="0" xfId="0" applyFont="1" applyFill="1" applyBorder="1" applyAlignment="1">
      <alignment horizontal="left" vertical="center"/>
    </xf>
    <xf numFmtId="0" fontId="8" fillId="2" borderId="0" xfId="0" applyFont="1" applyFill="1" applyBorder="1" applyAlignment="1">
      <alignment vertical="center"/>
    </xf>
    <xf numFmtId="0" fontId="0" fillId="2" borderId="0" xfId="0" applyFont="1" applyFill="1" applyBorder="1" applyAlignment="1">
      <alignment horizontal="right" vertical="center"/>
    </xf>
    <xf numFmtId="0" fontId="8" fillId="2" borderId="2" xfId="0" applyFont="1" applyFill="1" applyBorder="1" applyAlignment="1">
      <alignment vertical="center"/>
    </xf>
    <xf numFmtId="0" fontId="0" fillId="2" borderId="9" xfId="0" applyFont="1" applyFill="1" applyBorder="1" applyAlignment="1">
      <alignment horizontal="left" vertical="center" indent="1"/>
    </xf>
    <xf numFmtId="0" fontId="0" fillId="2" borderId="6" xfId="0" applyFont="1" applyFill="1" applyBorder="1"/>
    <xf numFmtId="49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3" borderId="6" xfId="0" applyNumberFormat="1" applyFont="1" applyFill="1" applyBorder="1" applyAlignment="1" applyProtection="1">
      <alignment horizontal="right" vertical="center"/>
      <protection locked="0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2" borderId="27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/>
    </xf>
    <xf numFmtId="3" fontId="7" fillId="2" borderId="18" xfId="0" applyNumberFormat="1" applyFont="1" applyFill="1" applyBorder="1" applyAlignment="1">
      <alignment vertical="center" wrapText="1"/>
    </xf>
    <xf numFmtId="3" fontId="7" fillId="2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2" borderId="28" xfId="0" applyNumberFormat="1" applyFont="1" applyFill="1" applyBorder="1" applyAlignment="1">
      <alignment horizontal="center" vertical="center" wrapText="1" shrinkToFit="1"/>
    </xf>
    <xf numFmtId="3" fontId="7" fillId="2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2" borderId="36" xfId="0" applyFont="1" applyFill="1" applyBorder="1" applyAlignment="1">
      <alignment horizontal="center" vertical="center" wrapText="1"/>
    </xf>
    <xf numFmtId="0" fontId="15" fillId="2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5" fillId="2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2" borderId="45" xfId="0" applyFill="1" applyBorder="1"/>
    <xf numFmtId="49" fontId="0" fillId="2" borderId="42" xfId="0" applyNumberFormat="1" applyFill="1" applyBorder="1" applyAlignment="1"/>
    <xf numFmtId="49" fontId="0" fillId="2" borderId="42" xfId="0" applyNumberFormat="1" applyFill="1" applyBorder="1"/>
    <xf numFmtId="0" fontId="0" fillId="2" borderId="42" xfId="0" applyFill="1" applyBorder="1"/>
    <xf numFmtId="0" fontId="0" fillId="2" borderId="41" xfId="0" applyFill="1" applyBorder="1"/>
    <xf numFmtId="0" fontId="0" fillId="2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2" borderId="35" xfId="0" applyFill="1" applyBorder="1"/>
    <xf numFmtId="49" fontId="0" fillId="2" borderId="35" xfId="0" applyNumberFormat="1" applyFill="1" applyBorder="1"/>
    <xf numFmtId="0" fontId="16" fillId="0" borderId="26" xfId="0" applyNumberFormat="1" applyFont="1" applyBorder="1" applyAlignment="1">
      <alignment vertical="top"/>
    </xf>
    <xf numFmtId="4" fontId="16" fillId="0" borderId="33" xfId="0" applyNumberFormat="1" applyFont="1" applyBorder="1" applyAlignment="1">
      <alignment vertical="top" shrinkToFit="1"/>
    </xf>
    <xf numFmtId="0" fontId="0" fillId="2" borderId="49" xfId="0" applyFill="1" applyBorder="1"/>
    <xf numFmtId="0" fontId="0" fillId="2" borderId="50" xfId="0" applyFill="1" applyBorder="1" applyAlignment="1">
      <alignment vertical="top"/>
    </xf>
    <xf numFmtId="49" fontId="0" fillId="2" borderId="50" xfId="0" applyNumberFormat="1" applyFill="1" applyBorder="1" applyAlignment="1">
      <alignment vertical="top"/>
    </xf>
    <xf numFmtId="49" fontId="0" fillId="2" borderId="48" xfId="0" applyNumberFormat="1" applyFill="1" applyBorder="1" applyAlignment="1">
      <alignment vertical="top"/>
    </xf>
    <xf numFmtId="4" fontId="0" fillId="2" borderId="48" xfId="0" applyNumberFormat="1" applyFill="1" applyBorder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vertical="top"/>
    </xf>
    <xf numFmtId="4" fontId="8" fillId="2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" fontId="0" fillId="2" borderId="42" xfId="0" applyNumberFormat="1" applyFill="1" applyBorder="1"/>
    <xf numFmtId="4" fontId="0" fillId="2" borderId="35" xfId="0" applyNumberFormat="1" applyFill="1" applyBorder="1"/>
    <xf numFmtId="4" fontId="17" fillId="0" borderId="33" xfId="0" applyNumberFormat="1" applyFont="1" applyBorder="1" applyAlignment="1">
      <alignment vertical="top" wrapText="1" shrinkToFit="1"/>
    </xf>
    <xf numFmtId="4" fontId="0" fillId="0" borderId="0" xfId="0" applyNumberFormat="1" applyAlignment="1">
      <alignment vertical="top"/>
    </xf>
    <xf numFmtId="4" fontId="8" fillId="2" borderId="12" xfId="0" applyNumberFormat="1" applyFont="1" applyFill="1" applyBorder="1" applyAlignment="1">
      <alignment vertical="top"/>
    </xf>
    <xf numFmtId="0" fontId="0" fillId="2" borderId="42" xfId="0" applyFill="1" applyBorder="1" applyAlignment="1">
      <alignment horizontal="center"/>
    </xf>
    <xf numFmtId="0" fontId="0" fillId="2" borderId="35" xfId="0" applyFill="1" applyBorder="1" applyAlignment="1">
      <alignment horizontal="center"/>
    </xf>
    <xf numFmtId="0" fontId="0" fillId="2" borderId="51" xfId="0" applyFill="1" applyBorder="1" applyAlignment="1">
      <alignment horizontal="center" vertical="top"/>
    </xf>
    <xf numFmtId="0" fontId="16" fillId="0" borderId="34" xfId="0" applyFont="1" applyBorder="1" applyAlignment="1">
      <alignment horizontal="center" vertical="top" shrinkToFit="1"/>
    </xf>
    <xf numFmtId="0" fontId="17" fillId="0" borderId="34" xfId="0" applyNumberFormat="1" applyFont="1" applyBorder="1" applyAlignment="1">
      <alignment horizontal="center" vertical="top" wrapText="1" shrinkToFit="1"/>
    </xf>
    <xf numFmtId="0" fontId="8" fillId="2" borderId="12" xfId="0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49" fontId="6" fillId="2" borderId="0" xfId="0" applyNumberFormat="1" applyFont="1" applyFill="1" applyBorder="1" applyAlignment="1">
      <alignment horizontal="left" vertical="center"/>
    </xf>
    <xf numFmtId="0" fontId="8" fillId="2" borderId="0" xfId="0" applyFont="1" applyFill="1" applyBorder="1" applyAlignment="1">
      <alignment horizontal="left" vertical="center"/>
    </xf>
    <xf numFmtId="4" fontId="16" fillId="0" borderId="33" xfId="0" applyNumberFormat="1" applyFont="1" applyBorder="1" applyAlignment="1">
      <alignment vertical="top" shrinkToFit="1"/>
    </xf>
    <xf numFmtId="0" fontId="16" fillId="0" borderId="26" xfId="0" applyFont="1" applyFill="1" applyBorder="1" applyAlignment="1">
      <alignment vertical="top"/>
    </xf>
    <xf numFmtId="0" fontId="16" fillId="0" borderId="26" xfId="0" applyNumberFormat="1" applyFont="1" applyFill="1" applyBorder="1" applyAlignment="1">
      <alignment vertical="top"/>
    </xf>
    <xf numFmtId="0" fontId="16" fillId="0" borderId="33" xfId="0" applyNumberFormat="1" applyFont="1" applyFill="1" applyBorder="1" applyAlignment="1">
      <alignment horizontal="left" vertical="top" wrapText="1"/>
    </xf>
    <xf numFmtId="0" fontId="16" fillId="0" borderId="34" xfId="0" applyFont="1" applyFill="1" applyBorder="1" applyAlignment="1">
      <alignment horizontal="center" vertical="top" shrinkToFit="1"/>
    </xf>
    <xf numFmtId="4" fontId="16" fillId="0" borderId="33" xfId="0" applyNumberFormat="1" applyFont="1" applyFill="1" applyBorder="1" applyAlignment="1">
      <alignment vertical="top" shrinkToFit="1"/>
    </xf>
    <xf numFmtId="0" fontId="17" fillId="0" borderId="33" xfId="0" applyNumberFormat="1" applyFont="1" applyFill="1" applyBorder="1" applyAlignment="1">
      <alignment horizontal="left" vertical="top" wrapText="1"/>
    </xf>
    <xf numFmtId="0" fontId="17" fillId="0" borderId="34" xfId="0" applyNumberFormat="1" applyFont="1" applyFill="1" applyBorder="1" applyAlignment="1">
      <alignment horizontal="center" vertical="top" wrapText="1" shrinkToFit="1"/>
    </xf>
    <xf numFmtId="4" fontId="17" fillId="0" borderId="33" xfId="0" applyNumberFormat="1" applyFont="1" applyFill="1" applyBorder="1" applyAlignment="1">
      <alignment vertical="top" wrapText="1" shrinkToFit="1"/>
    </xf>
    <xf numFmtId="0" fontId="17" fillId="0" borderId="33" xfId="0" quotePrefix="1" applyNumberFormat="1" applyFont="1" applyFill="1" applyBorder="1" applyAlignment="1">
      <alignment horizontal="left" vertical="top" wrapText="1"/>
    </xf>
    <xf numFmtId="0" fontId="16" fillId="0" borderId="10" xfId="0" applyFont="1" applyFill="1" applyBorder="1" applyAlignment="1">
      <alignment vertical="top"/>
    </xf>
    <xf numFmtId="0" fontId="16" fillId="0" borderId="10" xfId="0" applyNumberFormat="1" applyFont="1" applyFill="1" applyBorder="1" applyAlignment="1">
      <alignment vertical="top"/>
    </xf>
    <xf numFmtId="0" fontId="17" fillId="0" borderId="38" xfId="0" quotePrefix="1" applyNumberFormat="1" applyFont="1" applyFill="1" applyBorder="1" applyAlignment="1">
      <alignment horizontal="left" vertical="top" wrapText="1"/>
    </xf>
    <xf numFmtId="0" fontId="17" fillId="0" borderId="37" xfId="0" applyNumberFormat="1" applyFont="1" applyFill="1" applyBorder="1" applyAlignment="1">
      <alignment horizontal="center" vertical="top" wrapText="1" shrinkToFit="1"/>
    </xf>
    <xf numFmtId="4" fontId="17" fillId="0" borderId="38" xfId="0" applyNumberFormat="1" applyFont="1" applyFill="1" applyBorder="1" applyAlignment="1">
      <alignment vertical="top" wrapText="1" shrinkToFit="1"/>
    </xf>
    <xf numFmtId="4" fontId="16" fillId="0" borderId="38" xfId="0" applyNumberFormat="1" applyFont="1" applyFill="1" applyBorder="1" applyAlignment="1">
      <alignment vertical="top" shrinkToFit="1"/>
    </xf>
    <xf numFmtId="49" fontId="8" fillId="3" borderId="0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 applyProtection="1">
      <alignment horizontal="left" vertical="center"/>
      <protection locked="0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3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18" xfId="0" applyNumberFormat="1" applyFont="1" applyBorder="1" applyAlignment="1">
      <alignment horizontal="right" vertical="center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2" fontId="12" fillId="2" borderId="7" xfId="0" applyNumberFormat="1" applyFont="1" applyFill="1" applyBorder="1" applyAlignment="1">
      <alignment horizontal="right" vertical="center"/>
    </xf>
    <xf numFmtId="4" fontId="7" fillId="4" borderId="38" xfId="0" applyNumberFormat="1" applyFont="1" applyFill="1" applyBorder="1" applyAlignment="1"/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15" fillId="2" borderId="35" xfId="0" applyFont="1" applyFill="1" applyBorder="1" applyAlignment="1">
      <alignment horizontal="center" vertical="center" wrapText="1"/>
    </xf>
    <xf numFmtId="4" fontId="7" fillId="0" borderId="21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RTS%20Stavitel%202016\Templates\Rozpocty\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1"/>
  <sheetViews>
    <sheetView showGridLines="0" view="pageBreakPreview" topLeftCell="B1" zoomScale="85" zoomScaleNormal="100" zoomScaleSheetLayoutView="85" workbookViewId="0">
      <selection activeCell="B2" sqref="B2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34</v>
      </c>
      <c r="B1" s="207" t="s">
        <v>95</v>
      </c>
      <c r="C1" s="208"/>
      <c r="D1" s="208"/>
      <c r="E1" s="208"/>
      <c r="F1" s="208"/>
      <c r="G1" s="208"/>
      <c r="H1" s="208"/>
      <c r="I1" s="208"/>
      <c r="J1" s="209"/>
    </row>
    <row r="2" spans="1:15" ht="23.25" customHeight="1">
      <c r="A2" s="4"/>
      <c r="B2" s="81" t="s">
        <v>36</v>
      </c>
      <c r="C2" s="82"/>
      <c r="D2" s="83"/>
      <c r="E2" s="185" t="s">
        <v>91</v>
      </c>
      <c r="F2" s="84"/>
      <c r="G2" s="85"/>
      <c r="H2" s="84"/>
      <c r="I2" s="85"/>
      <c r="J2" s="86"/>
      <c r="O2" s="2"/>
    </row>
    <row r="3" spans="1:15" ht="23.25" customHeight="1">
      <c r="A3" s="4"/>
      <c r="B3" s="87" t="s">
        <v>38</v>
      </c>
      <c r="C3" s="82"/>
      <c r="D3" s="88"/>
      <c r="E3" s="186" t="s">
        <v>90</v>
      </c>
      <c r="F3" s="89"/>
      <c r="G3" s="89"/>
      <c r="H3" s="82"/>
      <c r="I3" s="90"/>
      <c r="J3" s="91"/>
    </row>
    <row r="4" spans="1:15" ht="23.25" customHeight="1">
      <c r="A4" s="4"/>
      <c r="B4" s="92" t="s">
        <v>39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/>
      <c r="E5" s="26"/>
      <c r="F5" s="26"/>
      <c r="G5" s="26"/>
      <c r="H5" s="28" t="s">
        <v>31</v>
      </c>
      <c r="I5" s="98"/>
      <c r="J5" s="11"/>
    </row>
    <row r="6" spans="1:15" ht="15.75" customHeight="1">
      <c r="A6" s="4"/>
      <c r="B6" s="41"/>
      <c r="C6" s="26"/>
      <c r="D6" s="98"/>
      <c r="E6" s="26"/>
      <c r="F6" s="26"/>
      <c r="G6" s="26"/>
      <c r="H6" s="28" t="s">
        <v>32</v>
      </c>
      <c r="I6" s="98"/>
      <c r="J6" s="11"/>
    </row>
    <row r="7" spans="1:15" ht="15.75" customHeight="1">
      <c r="A7" s="4"/>
      <c r="B7" s="42"/>
      <c r="C7" s="99"/>
      <c r="D7" s="80"/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31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32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15"/>
      <c r="E11" s="215"/>
      <c r="F11" s="215"/>
      <c r="G11" s="215"/>
      <c r="H11" s="28" t="s">
        <v>31</v>
      </c>
      <c r="I11" s="101"/>
      <c r="J11" s="11"/>
    </row>
    <row r="12" spans="1:15" ht="15.75" customHeight="1">
      <c r="A12" s="4"/>
      <c r="B12" s="41"/>
      <c r="C12" s="26"/>
      <c r="D12" s="203"/>
      <c r="E12" s="203"/>
      <c r="F12" s="203"/>
      <c r="G12" s="203"/>
      <c r="H12" s="28" t="s">
        <v>32</v>
      </c>
      <c r="I12" s="101"/>
      <c r="J12" s="11"/>
    </row>
    <row r="13" spans="1:15" ht="15.75" customHeight="1">
      <c r="A13" s="4"/>
      <c r="B13" s="42"/>
      <c r="C13" s="100"/>
      <c r="D13" s="204"/>
      <c r="E13" s="204"/>
      <c r="F13" s="204"/>
      <c r="G13" s="204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29</v>
      </c>
      <c r="C15" s="72"/>
      <c r="D15" s="53"/>
      <c r="E15" s="214"/>
      <c r="F15" s="214"/>
      <c r="G15" s="216"/>
      <c r="H15" s="216"/>
      <c r="I15" s="216" t="s">
        <v>28</v>
      </c>
      <c r="J15" s="217"/>
    </row>
    <row r="16" spans="1:15" ht="23.25" customHeight="1">
      <c r="A16" s="142" t="s">
        <v>23</v>
      </c>
      <c r="B16" s="143" t="s">
        <v>23</v>
      </c>
      <c r="C16" s="58"/>
      <c r="D16" s="59"/>
      <c r="E16" s="205"/>
      <c r="F16" s="206"/>
      <c r="G16" s="205"/>
      <c r="H16" s="206"/>
      <c r="I16" s="205">
        <f>SUMIF(F47:F47,A16,I47:I47)+SUMIF(F47:F47,"PSU",I47:I47)</f>
        <v>0</v>
      </c>
      <c r="J16" s="222"/>
    </row>
    <row r="17" spans="1:10" ht="23.25" customHeight="1">
      <c r="A17" s="142" t="s">
        <v>24</v>
      </c>
      <c r="B17" s="143" t="s">
        <v>24</v>
      </c>
      <c r="C17" s="58"/>
      <c r="D17" s="59"/>
      <c r="E17" s="205"/>
      <c r="F17" s="206"/>
      <c r="G17" s="205"/>
      <c r="H17" s="206"/>
      <c r="I17" s="205">
        <f>SUMIF(F47:F47,A17,I47:I47)</f>
        <v>0</v>
      </c>
      <c r="J17" s="222"/>
    </row>
    <row r="18" spans="1:10" ht="23.25" customHeight="1">
      <c r="A18" s="142" t="s">
        <v>25</v>
      </c>
      <c r="B18" s="143" t="s">
        <v>25</v>
      </c>
      <c r="C18" s="58"/>
      <c r="D18" s="59"/>
      <c r="E18" s="205"/>
      <c r="F18" s="206"/>
      <c r="G18" s="205"/>
      <c r="H18" s="206"/>
      <c r="I18" s="205">
        <f>SUMIF(F47:F47,A18,I47:I47)</f>
        <v>0</v>
      </c>
      <c r="J18" s="222"/>
    </row>
    <row r="19" spans="1:10" ht="23.25" customHeight="1">
      <c r="A19" s="142" t="s">
        <v>46</v>
      </c>
      <c r="B19" s="143" t="s">
        <v>26</v>
      </c>
      <c r="C19" s="58"/>
      <c r="D19" s="59"/>
      <c r="E19" s="205"/>
      <c r="F19" s="206"/>
      <c r="G19" s="205"/>
      <c r="H19" s="206"/>
      <c r="I19" s="205">
        <f>SUMIF(F47:F47,A19,I47:I47)</f>
        <v>0</v>
      </c>
      <c r="J19" s="222"/>
    </row>
    <row r="20" spans="1:10" ht="23.25" customHeight="1">
      <c r="A20" s="142" t="s">
        <v>47</v>
      </c>
      <c r="B20" s="143" t="s">
        <v>27</v>
      </c>
      <c r="C20" s="58"/>
      <c r="D20" s="59"/>
      <c r="E20" s="205"/>
      <c r="F20" s="206"/>
      <c r="G20" s="205"/>
      <c r="H20" s="206"/>
      <c r="I20" s="205">
        <f>SUMIF(F47:F47,A20,I47:I47)</f>
        <v>0</v>
      </c>
      <c r="J20" s="222"/>
    </row>
    <row r="21" spans="1:10" ht="23.25" customHeight="1">
      <c r="A21" s="4"/>
      <c r="B21" s="74" t="s">
        <v>28</v>
      </c>
      <c r="C21" s="75"/>
      <c r="D21" s="76"/>
      <c r="E21" s="212"/>
      <c r="F21" s="213"/>
      <c r="G21" s="212"/>
      <c r="H21" s="213"/>
      <c r="I21" s="212">
        <f>SUM(I16:J20)</f>
        <v>0</v>
      </c>
      <c r="J21" s="228"/>
    </row>
    <row r="22" spans="1:10" ht="33" customHeight="1">
      <c r="A22" s="4"/>
      <c r="B22" s="65" t="s">
        <v>30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20">
        <v>0</v>
      </c>
      <c r="H23" s="221"/>
      <c r="I23" s="221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6">
        <f>ZakladDPHSni*SazbaDPH1/100</f>
        <v>0</v>
      </c>
      <c r="H24" s="227"/>
      <c r="I24" s="227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20">
        <f>I21</f>
        <v>0</v>
      </c>
      <c r="H25" s="221"/>
      <c r="I25" s="221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10">
        <f>ZakladDPHZakl*SazbaDPH2/100</f>
        <v>0</v>
      </c>
      <c r="H26" s="211"/>
      <c r="I26" s="211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18">
        <f>0</f>
        <v>0</v>
      </c>
      <c r="H27" s="218"/>
      <c r="I27" s="218"/>
      <c r="J27" s="63" t="str">
        <f t="shared" si="0"/>
        <v>CZK</v>
      </c>
    </row>
    <row r="28" spans="1:10" ht="27.75" hidden="1" customHeight="1" thickBot="1">
      <c r="A28" s="4"/>
      <c r="B28" s="120" t="s">
        <v>22</v>
      </c>
      <c r="C28" s="121"/>
      <c r="D28" s="121"/>
      <c r="E28" s="122"/>
      <c r="F28" s="123"/>
      <c r="G28" s="223" t="e">
        <f>ZakladDPHSniVypocet+ZakladDPHZaklVypocet</f>
        <v>#REF!</v>
      </c>
      <c r="H28" s="223"/>
      <c r="I28" s="223"/>
      <c r="J28" s="124" t="str">
        <f t="shared" si="0"/>
        <v>CZK</v>
      </c>
    </row>
    <row r="29" spans="1:10" ht="27.75" customHeight="1" thickBot="1">
      <c r="A29" s="4"/>
      <c r="B29" s="120" t="s">
        <v>33</v>
      </c>
      <c r="C29" s="125"/>
      <c r="D29" s="125"/>
      <c r="E29" s="125"/>
      <c r="F29" s="125"/>
      <c r="G29" s="219">
        <f>ZakladDPHSni+DPHSni+ZakladDPHZakl+DPHZakl+Zaokrouhleni</f>
        <v>0</v>
      </c>
      <c r="H29" s="219"/>
      <c r="I29" s="219"/>
      <c r="J29" s="126" t="s">
        <v>41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42850</v>
      </c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5" t="s">
        <v>2</v>
      </c>
      <c r="E35" s="225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2"/>
      <c r="G37" s="112"/>
      <c r="H37" s="112"/>
      <c r="I37" s="112"/>
      <c r="J37" s="3"/>
    </row>
    <row r="38" spans="1:10" ht="25.5" hidden="1" customHeight="1">
      <c r="A38" s="104" t="s">
        <v>35</v>
      </c>
      <c r="B38" s="106" t="s">
        <v>16</v>
      </c>
      <c r="C38" s="107" t="s">
        <v>5</v>
      </c>
      <c r="D38" s="108"/>
      <c r="E38" s="108"/>
      <c r="F38" s="113" t="str">
        <f>B23</f>
        <v>Základ pro sníženou DPH</v>
      </c>
      <c r="G38" s="113" t="str">
        <f>B25</f>
        <v>Základ pro základní DPH</v>
      </c>
      <c r="H38" s="114" t="s">
        <v>17</v>
      </c>
      <c r="I38" s="114" t="s">
        <v>1</v>
      </c>
      <c r="J38" s="109" t="s">
        <v>0</v>
      </c>
    </row>
    <row r="39" spans="1:10" ht="25.5" hidden="1" customHeight="1">
      <c r="A39" s="104">
        <v>1</v>
      </c>
      <c r="B39" s="110"/>
      <c r="C39" s="229"/>
      <c r="D39" s="230"/>
      <c r="E39" s="230"/>
      <c r="F39" s="115" t="e">
        <f>' Pol'!O29</f>
        <v>#REF!</v>
      </c>
      <c r="G39" s="116" t="e">
        <f>' Pol'!P29</f>
        <v>#REF!</v>
      </c>
      <c r="H39" s="117" t="e">
        <f>(F39*SazbaDPH1/100)+(G39*SazbaDPH2/100)</f>
        <v>#REF!</v>
      </c>
      <c r="I39" s="117" t="e">
        <f>F39+G39+H39</f>
        <v>#REF!</v>
      </c>
      <c r="J39" s="111" t="e">
        <f>IF(CenaCelkemVypocet=0,"",I39/CenaCelkemVypocet*100)</f>
        <v>#REF!</v>
      </c>
    </row>
    <row r="40" spans="1:10" ht="25.5" hidden="1" customHeight="1">
      <c r="A40" s="104"/>
      <c r="B40" s="231" t="s">
        <v>40</v>
      </c>
      <c r="C40" s="232"/>
      <c r="D40" s="232"/>
      <c r="E40" s="233"/>
      <c r="F40" s="118" t="e">
        <f>SUMIF(A39:A39,"=1",F39:F39)</f>
        <v>#REF!</v>
      </c>
      <c r="G40" s="119" t="e">
        <f>SUMIF(A39:A39,"=1",G39:G39)</f>
        <v>#REF!</v>
      </c>
      <c r="H40" s="119" t="e">
        <f>SUMIF(A39:A39,"=1",H39:H39)</f>
        <v>#REF!</v>
      </c>
      <c r="I40" s="119" t="e">
        <f>SUMIF(A39:A39,"=1",I39:I39)</f>
        <v>#REF!</v>
      </c>
      <c r="J40" s="105" t="e">
        <f>SUMIF(A39:A39,"=1",J39:J39)</f>
        <v>#REF!</v>
      </c>
    </row>
    <row r="44" spans="1:10" ht="15.75">
      <c r="B44" s="127" t="s">
        <v>42</v>
      </c>
    </row>
    <row r="46" spans="1:10" ht="25.5" customHeight="1">
      <c r="A46" s="128"/>
      <c r="B46" s="131" t="s">
        <v>16</v>
      </c>
      <c r="C46" s="131" t="s">
        <v>5</v>
      </c>
      <c r="D46" s="132"/>
      <c r="E46" s="132"/>
      <c r="F46" s="135" t="s">
        <v>43</v>
      </c>
      <c r="G46" s="135"/>
      <c r="H46" s="135"/>
      <c r="I46" s="234" t="s">
        <v>28</v>
      </c>
      <c r="J46" s="234"/>
    </row>
    <row r="47" spans="1:10" ht="25.5" customHeight="1">
      <c r="A47" s="129"/>
      <c r="B47" s="136" t="s">
        <v>44</v>
      </c>
      <c r="C47" s="236" t="s">
        <v>45</v>
      </c>
      <c r="D47" s="237"/>
      <c r="E47" s="237"/>
      <c r="F47" s="137" t="s">
        <v>23</v>
      </c>
      <c r="G47" s="138"/>
      <c r="H47" s="138"/>
      <c r="I47" s="235">
        <f>' Pol'!G8</f>
        <v>0</v>
      </c>
      <c r="J47" s="235"/>
    </row>
    <row r="48" spans="1:10" ht="25.5" customHeight="1">
      <c r="A48" s="130"/>
      <c r="B48" s="133" t="s">
        <v>1</v>
      </c>
      <c r="C48" s="133"/>
      <c r="D48" s="134"/>
      <c r="E48" s="134"/>
      <c r="F48" s="139"/>
      <c r="G48" s="140"/>
      <c r="H48" s="140"/>
      <c r="I48" s="224">
        <f>I47</f>
        <v>0</v>
      </c>
      <c r="J48" s="224"/>
    </row>
    <row r="49" spans="6:10">
      <c r="F49" s="141"/>
      <c r="G49" s="103"/>
      <c r="H49" s="141"/>
      <c r="I49" s="103"/>
      <c r="J49" s="103"/>
    </row>
    <row r="50" spans="6:10">
      <c r="F50" s="141"/>
      <c r="G50" s="103"/>
      <c r="H50" s="141"/>
      <c r="I50" s="103"/>
      <c r="J50" s="103"/>
    </row>
    <row r="51" spans="6:10">
      <c r="F51" s="141"/>
      <c r="G51" s="103"/>
      <c r="H51" s="141"/>
      <c r="I51" s="103"/>
      <c r="J51" s="10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39">
    <mergeCell ref="C39:E39"/>
    <mergeCell ref="B40:E40"/>
    <mergeCell ref="I46:J46"/>
    <mergeCell ref="I47:J47"/>
    <mergeCell ref="C47:E47"/>
    <mergeCell ref="I48:J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G19:H19"/>
    <mergeCell ref="G27:I27"/>
    <mergeCell ref="G29:I29"/>
    <mergeCell ref="G25:I25"/>
    <mergeCell ref="I16:J16"/>
    <mergeCell ref="I19:J19"/>
    <mergeCell ref="G21:H21"/>
    <mergeCell ref="G28:I28"/>
    <mergeCell ref="D12:G12"/>
    <mergeCell ref="D13:G13"/>
    <mergeCell ref="G20:H20"/>
    <mergeCell ref="B1:J1"/>
    <mergeCell ref="G26:I26"/>
    <mergeCell ref="E21:F21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Stránka &amp;P z &amp;N</oddFooter>
  </headerFooter>
  <rowBreaks count="1" manualBreakCount="1">
    <brk id="36" max="9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38" t="s">
        <v>6</v>
      </c>
      <c r="B1" s="238"/>
      <c r="C1" s="239"/>
      <c r="D1" s="238"/>
      <c r="E1" s="238"/>
      <c r="F1" s="238"/>
      <c r="G1" s="238"/>
    </row>
    <row r="2" spans="1:7" ht="24.95" customHeight="1">
      <c r="A2" s="79" t="s">
        <v>37</v>
      </c>
      <c r="B2" s="78"/>
      <c r="C2" s="240"/>
      <c r="D2" s="240"/>
      <c r="E2" s="240"/>
      <c r="F2" s="240"/>
      <c r="G2" s="241"/>
    </row>
    <row r="3" spans="1:7" ht="24.95" hidden="1" customHeight="1">
      <c r="A3" s="79" t="s">
        <v>7</v>
      </c>
      <c r="B3" s="78"/>
      <c r="C3" s="240"/>
      <c r="D3" s="240"/>
      <c r="E3" s="240"/>
      <c r="F3" s="240"/>
      <c r="G3" s="241"/>
    </row>
    <row r="4" spans="1:7" ht="24.95" hidden="1" customHeight="1">
      <c r="A4" s="79" t="s">
        <v>8</v>
      </c>
      <c r="B4" s="78"/>
      <c r="C4" s="240"/>
      <c r="D4" s="240"/>
      <c r="E4" s="240"/>
      <c r="F4" s="240"/>
      <c r="G4" s="241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AT29"/>
  <sheetViews>
    <sheetView tabSelected="1" view="pageBreakPreview" zoomScale="115" zoomScaleNormal="100" zoomScaleSheetLayoutView="115" workbookViewId="0">
      <selection activeCell="F27" sqref="F9:F27"/>
    </sheetView>
  </sheetViews>
  <sheetFormatPr defaultRowHeight="12.75" outlineLevelRow="1"/>
  <cols>
    <col min="1" max="1" width="4.28515625" customWidth="1"/>
    <col min="2" max="2" width="14.42578125" style="102" customWidth="1"/>
    <col min="3" max="3" width="38.28515625" style="102" customWidth="1"/>
    <col min="4" max="4" width="4.5703125" style="184" customWidth="1"/>
    <col min="5" max="5" width="10.5703125" style="141" customWidth="1"/>
    <col min="6" max="6" width="9.85546875" customWidth="1"/>
    <col min="7" max="7" width="12.7109375" customWidth="1"/>
    <col min="15" max="25" width="0" hidden="1" customWidth="1"/>
  </cols>
  <sheetData>
    <row r="1" spans="1:46" ht="15.75" customHeight="1">
      <c r="A1" s="242" t="s">
        <v>95</v>
      </c>
      <c r="B1" s="242"/>
      <c r="C1" s="242"/>
      <c r="D1" s="242"/>
      <c r="E1" s="242"/>
      <c r="F1" s="242"/>
      <c r="G1" s="242"/>
      <c r="Q1" t="s">
        <v>49</v>
      </c>
    </row>
    <row r="2" spans="1:46" ht="24.95" customHeight="1">
      <c r="A2" s="146" t="s">
        <v>48</v>
      </c>
      <c r="B2" s="144"/>
      <c r="C2" s="243" t="s">
        <v>89</v>
      </c>
      <c r="D2" s="244"/>
      <c r="E2" s="244"/>
      <c r="F2" s="244"/>
      <c r="G2" s="245"/>
      <c r="Q2" t="s">
        <v>50</v>
      </c>
    </row>
    <row r="3" spans="1:46" ht="24.95" customHeight="1">
      <c r="A3" s="147" t="s">
        <v>7</v>
      </c>
      <c r="B3" s="145"/>
      <c r="C3" s="246" t="s">
        <v>90</v>
      </c>
      <c r="D3" s="246"/>
      <c r="E3" s="246"/>
      <c r="F3" s="246"/>
      <c r="G3" s="247"/>
      <c r="Q3" t="s">
        <v>51</v>
      </c>
    </row>
    <row r="4" spans="1:46" ht="24.95" customHeight="1">
      <c r="A4" s="147" t="s">
        <v>8</v>
      </c>
      <c r="B4" s="145"/>
      <c r="C4" s="248"/>
      <c r="D4" s="246"/>
      <c r="E4" s="246"/>
      <c r="F4" s="246"/>
      <c r="G4" s="247"/>
      <c r="Q4" t="s">
        <v>52</v>
      </c>
    </row>
    <row r="5" spans="1:46">
      <c r="A5" s="148" t="s">
        <v>53</v>
      </c>
      <c r="B5" s="149"/>
      <c r="C5" s="150"/>
      <c r="D5" s="178"/>
      <c r="E5" s="173"/>
      <c r="F5" s="151"/>
      <c r="G5" s="152"/>
      <c r="Q5" t="s">
        <v>54</v>
      </c>
    </row>
    <row r="7" spans="1:46">
      <c r="A7" s="156" t="s">
        <v>55</v>
      </c>
      <c r="B7" s="157" t="s">
        <v>56</v>
      </c>
      <c r="C7" s="157" t="s">
        <v>57</v>
      </c>
      <c r="D7" s="179" t="s">
        <v>58</v>
      </c>
      <c r="E7" s="174" t="s">
        <v>59</v>
      </c>
      <c r="F7" s="153" t="s">
        <v>60</v>
      </c>
      <c r="G7" s="160" t="s">
        <v>28</v>
      </c>
    </row>
    <row r="8" spans="1:46">
      <c r="A8" s="161" t="s">
        <v>61</v>
      </c>
      <c r="B8" s="162" t="s">
        <v>44</v>
      </c>
      <c r="C8" s="163" t="s">
        <v>45</v>
      </c>
      <c r="D8" s="180"/>
      <c r="E8" s="164"/>
      <c r="F8" s="164"/>
      <c r="G8" s="164">
        <f>SUMIF(Q9:Q27,"&lt;&gt;NOR",G9:G27)</f>
        <v>0</v>
      </c>
      <c r="Q8" t="s">
        <v>62</v>
      </c>
    </row>
    <row r="9" spans="1:46" ht="22.5" outlineLevel="1">
      <c r="A9" s="155">
        <v>1</v>
      </c>
      <c r="B9" s="158" t="s">
        <v>63</v>
      </c>
      <c r="C9" s="169" t="s">
        <v>64</v>
      </c>
      <c r="D9" s="181" t="s">
        <v>65</v>
      </c>
      <c r="E9" s="159">
        <v>602.79999999999995</v>
      </c>
      <c r="F9" s="187"/>
      <c r="G9" s="159">
        <f>ROUND(E9*F9,2)</f>
        <v>0</v>
      </c>
      <c r="H9" s="154"/>
      <c r="I9" s="154"/>
      <c r="J9" s="154"/>
      <c r="K9" s="154"/>
      <c r="L9" s="154"/>
      <c r="M9" s="154"/>
      <c r="N9" s="154"/>
      <c r="O9" s="154"/>
      <c r="P9" s="154"/>
      <c r="Q9" s="154" t="s">
        <v>66</v>
      </c>
      <c r="R9" s="154"/>
      <c r="S9" s="154"/>
      <c r="T9" s="154"/>
      <c r="U9" s="154"/>
      <c r="V9" s="154"/>
      <c r="W9" s="154"/>
      <c r="X9" s="154"/>
      <c r="Y9" s="154"/>
      <c r="Z9" s="154"/>
      <c r="AA9" s="154"/>
      <c r="AB9" s="154"/>
      <c r="AC9" s="154"/>
      <c r="AD9" s="154"/>
      <c r="AE9" s="154"/>
      <c r="AF9" s="154"/>
      <c r="AG9" s="154"/>
      <c r="AH9" s="154"/>
      <c r="AI9" s="154"/>
      <c r="AJ9" s="154"/>
      <c r="AK9" s="154"/>
      <c r="AL9" s="154"/>
      <c r="AM9" s="154"/>
      <c r="AN9" s="154"/>
      <c r="AO9" s="154"/>
      <c r="AP9" s="154"/>
      <c r="AQ9" s="154"/>
      <c r="AR9" s="154"/>
      <c r="AS9" s="154"/>
      <c r="AT9" s="154"/>
    </row>
    <row r="10" spans="1:46" outlineLevel="1">
      <c r="A10" s="155"/>
      <c r="B10" s="158"/>
      <c r="C10" s="170" t="s">
        <v>92</v>
      </c>
      <c r="D10" s="182"/>
      <c r="E10" s="175">
        <v>602.79999999999995</v>
      </c>
      <c r="F10" s="187"/>
      <c r="G10" s="159"/>
      <c r="H10" s="154"/>
      <c r="I10" s="154"/>
      <c r="J10" s="154"/>
      <c r="K10" s="154"/>
      <c r="L10" s="154"/>
      <c r="M10" s="154"/>
      <c r="N10" s="154"/>
      <c r="O10" s="154"/>
      <c r="P10" s="154"/>
      <c r="Q10" s="154" t="s">
        <v>67</v>
      </c>
      <c r="R10" s="154">
        <v>0</v>
      </c>
      <c r="S10" s="154"/>
      <c r="T10" s="154"/>
      <c r="U10" s="154"/>
      <c r="V10" s="154"/>
      <c r="W10" s="154"/>
      <c r="X10" s="154"/>
      <c r="Y10" s="154"/>
      <c r="Z10" s="154"/>
      <c r="AA10" s="154"/>
      <c r="AB10" s="154"/>
      <c r="AC10" s="154"/>
      <c r="AD10" s="154"/>
      <c r="AE10" s="154"/>
      <c r="AF10" s="154"/>
      <c r="AG10" s="154"/>
      <c r="AH10" s="154"/>
      <c r="AI10" s="154"/>
      <c r="AJ10" s="154"/>
      <c r="AK10" s="154"/>
      <c r="AL10" s="154"/>
      <c r="AM10" s="154"/>
      <c r="AN10" s="154"/>
      <c r="AO10" s="154"/>
      <c r="AP10" s="154"/>
      <c r="AQ10" s="154"/>
      <c r="AR10" s="154"/>
      <c r="AS10" s="154"/>
      <c r="AT10" s="154"/>
    </row>
    <row r="11" spans="1:46" outlineLevel="1">
      <c r="A11" s="188">
        <v>2</v>
      </c>
      <c r="B11" s="189" t="s">
        <v>68</v>
      </c>
      <c r="C11" s="190" t="s">
        <v>69</v>
      </c>
      <c r="D11" s="191" t="s">
        <v>65</v>
      </c>
      <c r="E11" s="192">
        <f>SUM(E12:E12)</f>
        <v>2079.4</v>
      </c>
      <c r="F11" s="192"/>
      <c r="G11" s="192">
        <f>ROUND(E11*F11,2)</f>
        <v>0</v>
      </c>
      <c r="H11" s="154"/>
      <c r="I11" s="154"/>
      <c r="J11" s="154"/>
      <c r="K11" s="154"/>
      <c r="L11" s="154"/>
      <c r="M11" s="154"/>
      <c r="N11" s="154"/>
      <c r="O11" s="154"/>
      <c r="P11" s="154"/>
      <c r="Q11" s="154" t="s">
        <v>66</v>
      </c>
      <c r="R11" s="154"/>
      <c r="S11" s="154"/>
      <c r="T11" s="154"/>
      <c r="U11" s="154"/>
      <c r="V11" s="154"/>
      <c r="W11" s="154"/>
      <c r="X11" s="154"/>
      <c r="Y11" s="154"/>
      <c r="Z11" s="154"/>
      <c r="AA11" s="154"/>
      <c r="AB11" s="154"/>
      <c r="AC11" s="154"/>
      <c r="AD11" s="154"/>
      <c r="AE11" s="154"/>
      <c r="AF11" s="154"/>
      <c r="AG11" s="154"/>
      <c r="AH11" s="154"/>
      <c r="AI11" s="154"/>
      <c r="AJ11" s="154"/>
      <c r="AK11" s="154"/>
      <c r="AL11" s="154"/>
      <c r="AM11" s="154"/>
      <c r="AN11" s="154"/>
      <c r="AO11" s="154"/>
      <c r="AP11" s="154"/>
      <c r="AQ11" s="154"/>
      <c r="AR11" s="154"/>
      <c r="AS11" s="154"/>
      <c r="AT11" s="154"/>
    </row>
    <row r="12" spans="1:46" outlineLevel="1">
      <c r="A12" s="188"/>
      <c r="B12" s="189"/>
      <c r="C12" s="193" t="s">
        <v>93</v>
      </c>
      <c r="D12" s="194"/>
      <c r="E12" s="195">
        <v>2079.4</v>
      </c>
      <c r="F12" s="192"/>
      <c r="G12" s="192"/>
      <c r="H12" s="154"/>
      <c r="I12" s="154"/>
      <c r="J12" s="154"/>
      <c r="K12" s="154"/>
      <c r="L12" s="154"/>
      <c r="M12" s="154"/>
      <c r="N12" s="154"/>
      <c r="O12" s="154"/>
      <c r="P12" s="154"/>
      <c r="Q12" s="154" t="s">
        <v>67</v>
      </c>
      <c r="R12" s="154">
        <v>0</v>
      </c>
      <c r="S12" s="154"/>
      <c r="T12" s="154"/>
      <c r="U12" s="154"/>
      <c r="V12" s="154"/>
      <c r="W12" s="154"/>
      <c r="X12" s="154"/>
      <c r="Y12" s="154"/>
      <c r="Z12" s="154"/>
      <c r="AA12" s="154"/>
      <c r="AB12" s="154"/>
      <c r="AC12" s="154"/>
      <c r="AD12" s="154"/>
      <c r="AE12" s="154"/>
      <c r="AF12" s="154"/>
      <c r="AG12" s="154"/>
      <c r="AH12" s="154"/>
      <c r="AI12" s="154"/>
      <c r="AJ12" s="154"/>
      <c r="AK12" s="154"/>
      <c r="AL12" s="154"/>
      <c r="AM12" s="154"/>
      <c r="AN12" s="154"/>
      <c r="AO12" s="154"/>
      <c r="AP12" s="154"/>
      <c r="AQ12" s="154"/>
      <c r="AR12" s="154"/>
      <c r="AS12" s="154"/>
      <c r="AT12" s="154"/>
    </row>
    <row r="13" spans="1:46" outlineLevel="1">
      <c r="A13" s="188">
        <v>3</v>
      </c>
      <c r="B13" s="189" t="s">
        <v>70</v>
      </c>
      <c r="C13" s="190" t="s">
        <v>71</v>
      </c>
      <c r="D13" s="191" t="s">
        <v>65</v>
      </c>
      <c r="E13" s="192">
        <v>1805.4</v>
      </c>
      <c r="F13" s="192"/>
      <c r="G13" s="192">
        <f>ROUND(E13*F13,2)</f>
        <v>0</v>
      </c>
      <c r="H13" s="154"/>
      <c r="I13" s="154"/>
      <c r="J13" s="154"/>
      <c r="K13" s="154"/>
      <c r="L13" s="154"/>
      <c r="M13" s="154"/>
      <c r="N13" s="154"/>
      <c r="O13" s="154"/>
      <c r="P13" s="154"/>
      <c r="Q13" s="154" t="s">
        <v>66</v>
      </c>
      <c r="R13" s="154"/>
      <c r="S13" s="154"/>
      <c r="T13" s="154"/>
      <c r="U13" s="154"/>
      <c r="V13" s="154"/>
      <c r="W13" s="154"/>
      <c r="X13" s="154"/>
      <c r="Y13" s="154"/>
      <c r="Z13" s="154"/>
      <c r="AA13" s="154"/>
      <c r="AB13" s="154"/>
      <c r="AC13" s="154"/>
      <c r="AD13" s="154"/>
      <c r="AE13" s="154"/>
      <c r="AF13" s="154"/>
      <c r="AG13" s="154"/>
      <c r="AH13" s="154"/>
      <c r="AI13" s="154"/>
      <c r="AJ13" s="154"/>
      <c r="AK13" s="154"/>
      <c r="AL13" s="154"/>
      <c r="AM13" s="154"/>
      <c r="AN13" s="154"/>
      <c r="AO13" s="154"/>
      <c r="AP13" s="154"/>
      <c r="AQ13" s="154"/>
      <c r="AR13" s="154"/>
      <c r="AS13" s="154"/>
      <c r="AT13" s="154"/>
    </row>
    <row r="14" spans="1:46" outlineLevel="1">
      <c r="A14" s="188"/>
      <c r="B14" s="189"/>
      <c r="C14" s="196"/>
      <c r="D14" s="194"/>
      <c r="E14" s="195"/>
      <c r="F14" s="192"/>
      <c r="G14" s="192"/>
      <c r="H14" s="154"/>
      <c r="I14" s="154"/>
      <c r="J14" s="154"/>
      <c r="K14" s="154"/>
      <c r="L14" s="154"/>
      <c r="M14" s="154"/>
      <c r="N14" s="154"/>
      <c r="O14" s="154"/>
      <c r="P14" s="154"/>
      <c r="Q14" s="154" t="s">
        <v>67</v>
      </c>
      <c r="R14" s="154">
        <v>0</v>
      </c>
      <c r="S14" s="154"/>
      <c r="T14" s="154"/>
      <c r="U14" s="154"/>
      <c r="V14" s="154"/>
      <c r="W14" s="154"/>
      <c r="X14" s="154"/>
      <c r="Y14" s="154"/>
      <c r="Z14" s="154"/>
      <c r="AA14" s="154"/>
      <c r="AB14" s="154"/>
      <c r="AC14" s="154"/>
      <c r="AD14" s="154"/>
      <c r="AE14" s="154"/>
      <c r="AF14" s="154"/>
      <c r="AG14" s="154"/>
      <c r="AH14" s="154"/>
      <c r="AI14" s="154"/>
      <c r="AJ14" s="154"/>
      <c r="AK14" s="154"/>
      <c r="AL14" s="154"/>
      <c r="AM14" s="154"/>
      <c r="AN14" s="154"/>
      <c r="AO14" s="154"/>
      <c r="AP14" s="154"/>
      <c r="AQ14" s="154"/>
      <c r="AR14" s="154"/>
      <c r="AS14" s="154"/>
      <c r="AT14" s="154"/>
    </row>
    <row r="15" spans="1:46" outlineLevel="1">
      <c r="A15" s="188">
        <v>4</v>
      </c>
      <c r="B15" s="189" t="s">
        <v>72</v>
      </c>
      <c r="C15" s="190" t="s">
        <v>73</v>
      </c>
      <c r="D15" s="191" t="s">
        <v>65</v>
      </c>
      <c r="E15" s="192">
        <v>2079.4</v>
      </c>
      <c r="F15" s="192"/>
      <c r="G15" s="192">
        <f>ROUND(E15*F15,2)</f>
        <v>0</v>
      </c>
      <c r="H15" s="154"/>
      <c r="I15" s="154"/>
      <c r="J15" s="154"/>
      <c r="K15" s="154"/>
      <c r="L15" s="154"/>
      <c r="M15" s="154"/>
      <c r="N15" s="154"/>
      <c r="O15" s="154"/>
      <c r="P15" s="154"/>
      <c r="Q15" s="154" t="s">
        <v>66</v>
      </c>
      <c r="R15" s="154"/>
      <c r="S15" s="154"/>
      <c r="T15" s="154"/>
      <c r="U15" s="154"/>
      <c r="V15" s="154"/>
      <c r="W15" s="154"/>
      <c r="X15" s="154"/>
      <c r="Y15" s="154"/>
      <c r="Z15" s="154"/>
      <c r="AA15" s="154"/>
      <c r="AB15" s="154"/>
      <c r="AC15" s="154"/>
      <c r="AD15" s="154"/>
      <c r="AE15" s="154"/>
      <c r="AF15" s="154"/>
      <c r="AG15" s="154"/>
      <c r="AH15" s="154"/>
      <c r="AI15" s="154"/>
      <c r="AJ15" s="154"/>
      <c r="AK15" s="154"/>
      <c r="AL15" s="154"/>
      <c r="AM15" s="154"/>
      <c r="AN15" s="154"/>
      <c r="AO15" s="154"/>
      <c r="AP15" s="154"/>
      <c r="AQ15" s="154"/>
      <c r="AR15" s="154"/>
      <c r="AS15" s="154"/>
      <c r="AT15" s="154"/>
    </row>
    <row r="16" spans="1:46" outlineLevel="1">
      <c r="A16" s="188"/>
      <c r="B16" s="189"/>
      <c r="C16" s="196" t="s">
        <v>74</v>
      </c>
      <c r="D16" s="194"/>
      <c r="E16" s="195"/>
      <c r="F16" s="192"/>
      <c r="G16" s="192"/>
      <c r="H16" s="154"/>
      <c r="I16" s="154"/>
      <c r="J16" s="154"/>
      <c r="K16" s="154"/>
      <c r="L16" s="154"/>
      <c r="M16" s="154"/>
      <c r="N16" s="154"/>
      <c r="O16" s="154"/>
      <c r="P16" s="154"/>
      <c r="Q16" s="154" t="s">
        <v>67</v>
      </c>
      <c r="R16" s="154">
        <v>0</v>
      </c>
      <c r="S16" s="154"/>
      <c r="T16" s="154"/>
      <c r="U16" s="154"/>
      <c r="V16" s="154"/>
      <c r="W16" s="154"/>
      <c r="X16" s="154"/>
      <c r="Y16" s="154"/>
      <c r="Z16" s="154"/>
      <c r="AA16" s="154"/>
      <c r="AB16" s="154"/>
      <c r="AC16" s="154"/>
      <c r="AD16" s="154"/>
      <c r="AE16" s="154"/>
      <c r="AF16" s="154"/>
      <c r="AG16" s="154"/>
      <c r="AH16" s="154"/>
      <c r="AI16" s="154"/>
      <c r="AJ16" s="154"/>
      <c r="AK16" s="154"/>
      <c r="AL16" s="154"/>
      <c r="AM16" s="154"/>
      <c r="AN16" s="154"/>
      <c r="AO16" s="154"/>
      <c r="AP16" s="154"/>
      <c r="AQ16" s="154"/>
      <c r="AR16" s="154"/>
      <c r="AS16" s="154"/>
      <c r="AT16" s="154"/>
    </row>
    <row r="17" spans="1:46" outlineLevel="1">
      <c r="A17" s="188"/>
      <c r="B17" s="189"/>
      <c r="C17" s="196"/>
      <c r="D17" s="194"/>
      <c r="E17" s="195"/>
      <c r="F17" s="192"/>
      <c r="G17" s="192"/>
      <c r="H17" s="154"/>
      <c r="I17" s="154"/>
      <c r="J17" s="154"/>
      <c r="K17" s="154"/>
      <c r="L17" s="154"/>
      <c r="M17" s="154"/>
      <c r="N17" s="154"/>
      <c r="O17" s="154"/>
      <c r="P17" s="154"/>
      <c r="Q17" s="154" t="s">
        <v>67</v>
      </c>
      <c r="R17" s="154">
        <v>0</v>
      </c>
      <c r="S17" s="154"/>
      <c r="T17" s="154"/>
      <c r="U17" s="154"/>
      <c r="V17" s="154"/>
      <c r="W17" s="154"/>
      <c r="X17" s="154"/>
      <c r="Y17" s="154"/>
      <c r="Z17" s="154"/>
      <c r="AA17" s="154"/>
      <c r="AB17" s="154"/>
      <c r="AC17" s="154"/>
      <c r="AD17" s="154"/>
      <c r="AE17" s="154"/>
      <c r="AF17" s="154"/>
      <c r="AG17" s="154"/>
      <c r="AH17" s="154"/>
      <c r="AI17" s="154"/>
      <c r="AJ17" s="154"/>
      <c r="AK17" s="154"/>
      <c r="AL17" s="154"/>
      <c r="AM17" s="154"/>
      <c r="AN17" s="154"/>
      <c r="AO17" s="154"/>
      <c r="AP17" s="154"/>
      <c r="AQ17" s="154"/>
      <c r="AR17" s="154"/>
      <c r="AS17" s="154"/>
      <c r="AT17" s="154"/>
    </row>
    <row r="18" spans="1:46" outlineLevel="1">
      <c r="A18" s="188">
        <v>5</v>
      </c>
      <c r="B18" s="189" t="s">
        <v>75</v>
      </c>
      <c r="C18" s="190" t="s">
        <v>76</v>
      </c>
      <c r="D18" s="191" t="s">
        <v>65</v>
      </c>
      <c r="E18" s="192">
        <v>39508.6</v>
      </c>
      <c r="F18" s="192"/>
      <c r="G18" s="192">
        <f>ROUND(E18*F18,2)</f>
        <v>0</v>
      </c>
      <c r="H18" s="154"/>
      <c r="I18" s="154"/>
      <c r="J18" s="154"/>
      <c r="K18" s="154"/>
      <c r="L18" s="154"/>
      <c r="M18" s="154"/>
      <c r="N18" s="154"/>
      <c r="O18" s="154"/>
      <c r="P18" s="154"/>
      <c r="Q18" s="154" t="s">
        <v>66</v>
      </c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4"/>
      <c r="AI18" s="154"/>
      <c r="AJ18" s="154"/>
      <c r="AK18" s="154"/>
      <c r="AL18" s="154"/>
      <c r="AM18" s="154"/>
      <c r="AN18" s="154"/>
      <c r="AO18" s="154"/>
      <c r="AP18" s="154"/>
      <c r="AQ18" s="154"/>
      <c r="AR18" s="154"/>
      <c r="AS18" s="154"/>
      <c r="AT18" s="154"/>
    </row>
    <row r="19" spans="1:46" outlineLevel="1">
      <c r="A19" s="188"/>
      <c r="B19" s="189"/>
      <c r="C19" s="193" t="s">
        <v>94</v>
      </c>
      <c r="D19" s="194"/>
      <c r="E19" s="195">
        <v>39508.6</v>
      </c>
      <c r="F19" s="192"/>
      <c r="G19" s="192"/>
      <c r="H19" s="154"/>
      <c r="I19" s="154"/>
      <c r="J19" s="154"/>
      <c r="K19" s="154"/>
      <c r="L19" s="154"/>
      <c r="M19" s="154"/>
      <c r="N19" s="154"/>
      <c r="O19" s="154"/>
      <c r="P19" s="154"/>
      <c r="Q19" s="154" t="s">
        <v>67</v>
      </c>
      <c r="R19" s="154">
        <v>0</v>
      </c>
      <c r="S19" s="154"/>
      <c r="T19" s="154"/>
      <c r="U19" s="154"/>
      <c r="V19" s="154"/>
      <c r="W19" s="154"/>
      <c r="X19" s="154"/>
      <c r="Y19" s="154"/>
      <c r="Z19" s="154"/>
      <c r="AA19" s="154"/>
      <c r="AB19" s="154"/>
      <c r="AC19" s="154"/>
      <c r="AD19" s="154"/>
      <c r="AE19" s="154"/>
      <c r="AF19" s="154"/>
      <c r="AG19" s="154"/>
      <c r="AH19" s="154"/>
      <c r="AI19" s="154"/>
      <c r="AJ19" s="154"/>
      <c r="AK19" s="154"/>
      <c r="AL19" s="154"/>
      <c r="AM19" s="154"/>
      <c r="AN19" s="154"/>
      <c r="AO19" s="154"/>
      <c r="AP19" s="154"/>
      <c r="AQ19" s="154"/>
      <c r="AR19" s="154"/>
      <c r="AS19" s="154"/>
      <c r="AT19" s="154"/>
    </row>
    <row r="20" spans="1:46" outlineLevel="1">
      <c r="A20" s="188">
        <v>6</v>
      </c>
      <c r="B20" s="189" t="s">
        <v>77</v>
      </c>
      <c r="C20" s="190" t="s">
        <v>78</v>
      </c>
      <c r="D20" s="191" t="s">
        <v>65</v>
      </c>
      <c r="E20" s="192">
        <v>2079.4</v>
      </c>
      <c r="F20" s="192"/>
      <c r="G20" s="192">
        <f>ROUND(E20*F20,2)</f>
        <v>0</v>
      </c>
      <c r="H20" s="154"/>
      <c r="I20" s="154"/>
      <c r="J20" s="154"/>
      <c r="K20" s="154"/>
      <c r="L20" s="154"/>
      <c r="M20" s="154"/>
      <c r="N20" s="154"/>
      <c r="O20" s="154"/>
      <c r="P20" s="154"/>
      <c r="Q20" s="154" t="s">
        <v>66</v>
      </c>
      <c r="R20" s="154"/>
      <c r="S20" s="154"/>
      <c r="T20" s="154"/>
      <c r="U20" s="154"/>
      <c r="V20" s="154"/>
      <c r="W20" s="154"/>
      <c r="X20" s="154"/>
      <c r="Y20" s="154"/>
      <c r="Z20" s="154"/>
      <c r="AA20" s="154"/>
      <c r="AB20" s="154"/>
      <c r="AC20" s="154"/>
      <c r="AD20" s="154"/>
      <c r="AE20" s="154"/>
      <c r="AF20" s="154"/>
      <c r="AG20" s="154"/>
      <c r="AH20" s="154"/>
      <c r="AI20" s="154"/>
      <c r="AJ20" s="154"/>
      <c r="AK20" s="154"/>
      <c r="AL20" s="154"/>
      <c r="AM20" s="154"/>
      <c r="AN20" s="154"/>
      <c r="AO20" s="154"/>
      <c r="AP20" s="154"/>
      <c r="AQ20" s="154"/>
      <c r="AR20" s="154"/>
      <c r="AS20" s="154"/>
      <c r="AT20" s="154"/>
    </row>
    <row r="21" spans="1:46" outlineLevel="1">
      <c r="A21" s="188"/>
      <c r="B21" s="189"/>
      <c r="C21" s="196"/>
      <c r="D21" s="194"/>
      <c r="E21" s="195"/>
      <c r="F21" s="192"/>
      <c r="G21" s="192"/>
      <c r="H21" s="154"/>
      <c r="I21" s="154"/>
      <c r="J21" s="154"/>
      <c r="K21" s="154"/>
      <c r="L21" s="154"/>
      <c r="M21" s="154"/>
      <c r="N21" s="154"/>
      <c r="O21" s="154"/>
      <c r="P21" s="154"/>
      <c r="Q21" s="154" t="s">
        <v>67</v>
      </c>
      <c r="R21" s="154">
        <v>0</v>
      </c>
      <c r="S21" s="154"/>
      <c r="T21" s="154"/>
      <c r="U21" s="154"/>
      <c r="V21" s="154"/>
      <c r="W21" s="154"/>
      <c r="X21" s="154"/>
      <c r="Y21" s="154"/>
      <c r="Z21" s="154"/>
      <c r="AA21" s="154"/>
      <c r="AB21" s="154"/>
      <c r="AC21" s="154"/>
      <c r="AD21" s="154"/>
      <c r="AE21" s="154"/>
      <c r="AF21" s="154"/>
      <c r="AG21" s="154"/>
      <c r="AH21" s="154"/>
      <c r="AI21" s="154"/>
      <c r="AJ21" s="154"/>
      <c r="AK21" s="154"/>
      <c r="AL21" s="154"/>
      <c r="AM21" s="154"/>
      <c r="AN21" s="154"/>
      <c r="AO21" s="154"/>
      <c r="AP21" s="154"/>
      <c r="AQ21" s="154"/>
      <c r="AR21" s="154"/>
      <c r="AS21" s="154"/>
      <c r="AT21" s="154"/>
    </row>
    <row r="22" spans="1:46" outlineLevel="1">
      <c r="A22" s="188">
        <v>7</v>
      </c>
      <c r="B22" s="189" t="s">
        <v>79</v>
      </c>
      <c r="C22" s="190" t="s">
        <v>80</v>
      </c>
      <c r="D22" s="191" t="s">
        <v>65</v>
      </c>
      <c r="E22" s="192">
        <v>2079.4</v>
      </c>
      <c r="F22" s="192"/>
      <c r="G22" s="192">
        <f>ROUND(E22*F22,2)</f>
        <v>0</v>
      </c>
      <c r="H22" s="154"/>
      <c r="I22" s="154"/>
      <c r="J22" s="154"/>
      <c r="K22" s="154"/>
      <c r="L22" s="154"/>
      <c r="M22" s="154"/>
      <c r="N22" s="154"/>
      <c r="O22" s="154"/>
      <c r="P22" s="154"/>
      <c r="Q22" s="154" t="s">
        <v>66</v>
      </c>
      <c r="R22" s="154"/>
      <c r="S22" s="154"/>
      <c r="T22" s="154"/>
      <c r="U22" s="154"/>
      <c r="V22" s="154"/>
      <c r="W22" s="154"/>
      <c r="X22" s="154"/>
      <c r="Y22" s="154"/>
      <c r="Z22" s="154"/>
      <c r="AA22" s="154"/>
      <c r="AB22" s="154"/>
      <c r="AC22" s="154"/>
      <c r="AD22" s="154"/>
      <c r="AE22" s="154"/>
      <c r="AF22" s="154"/>
      <c r="AG22" s="154"/>
      <c r="AH22" s="154"/>
      <c r="AI22" s="154"/>
      <c r="AJ22" s="154"/>
      <c r="AK22" s="154"/>
      <c r="AL22" s="154"/>
      <c r="AM22" s="154"/>
      <c r="AN22" s="154"/>
      <c r="AO22" s="154"/>
      <c r="AP22" s="154"/>
      <c r="AQ22" s="154"/>
      <c r="AR22" s="154"/>
      <c r="AS22" s="154"/>
      <c r="AT22" s="154"/>
    </row>
    <row r="23" spans="1:46" outlineLevel="1">
      <c r="A23" s="188"/>
      <c r="B23" s="189"/>
      <c r="C23" s="196"/>
      <c r="D23" s="194"/>
      <c r="E23" s="195"/>
      <c r="F23" s="192"/>
      <c r="G23" s="192"/>
      <c r="H23" s="154"/>
      <c r="I23" s="154"/>
      <c r="J23" s="154"/>
      <c r="K23" s="154"/>
      <c r="L23" s="154"/>
      <c r="M23" s="154"/>
      <c r="N23" s="154"/>
      <c r="O23" s="154"/>
      <c r="P23" s="154"/>
      <c r="Q23" s="154" t="s">
        <v>67</v>
      </c>
      <c r="R23" s="154">
        <v>0</v>
      </c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O23" s="154"/>
      <c r="AP23" s="154"/>
      <c r="AQ23" s="154"/>
      <c r="AR23" s="154"/>
      <c r="AS23" s="154"/>
      <c r="AT23" s="154"/>
    </row>
    <row r="24" spans="1:46" outlineLevel="1">
      <c r="A24" s="188">
        <v>8</v>
      </c>
      <c r="B24" s="189" t="s">
        <v>81</v>
      </c>
      <c r="C24" s="190" t="s">
        <v>82</v>
      </c>
      <c r="D24" s="191" t="s">
        <v>83</v>
      </c>
      <c r="E24" s="192">
        <v>128</v>
      </c>
      <c r="F24" s="192"/>
      <c r="G24" s="192">
        <f>ROUND(E24*F24,2)</f>
        <v>0</v>
      </c>
      <c r="H24" s="154"/>
      <c r="I24" s="154"/>
      <c r="J24" s="154"/>
      <c r="K24" s="154"/>
      <c r="L24" s="154"/>
      <c r="M24" s="154"/>
      <c r="N24" s="154"/>
      <c r="O24" s="154"/>
      <c r="P24" s="154"/>
      <c r="Q24" s="154" t="s">
        <v>66</v>
      </c>
      <c r="R24" s="154"/>
      <c r="S24" s="154"/>
      <c r="T24" s="154"/>
      <c r="U24" s="154"/>
      <c r="V24" s="154"/>
      <c r="W24" s="154"/>
      <c r="X24" s="154"/>
      <c r="Y24" s="154"/>
      <c r="Z24" s="154"/>
      <c r="AA24" s="154"/>
      <c r="AB24" s="154"/>
      <c r="AC24" s="154"/>
      <c r="AD24" s="154"/>
      <c r="AE24" s="154"/>
      <c r="AF24" s="154"/>
      <c r="AG24" s="154"/>
      <c r="AH24" s="154"/>
      <c r="AI24" s="154"/>
      <c r="AJ24" s="154"/>
      <c r="AK24" s="154"/>
      <c r="AL24" s="154"/>
      <c r="AM24" s="154"/>
      <c r="AN24" s="154"/>
      <c r="AO24" s="154"/>
      <c r="AP24" s="154"/>
      <c r="AQ24" s="154"/>
      <c r="AR24" s="154"/>
      <c r="AS24" s="154"/>
      <c r="AT24" s="154"/>
    </row>
    <row r="25" spans="1:46" outlineLevel="1">
      <c r="A25" s="188"/>
      <c r="B25" s="189"/>
      <c r="C25" s="196" t="s">
        <v>84</v>
      </c>
      <c r="D25" s="194"/>
      <c r="E25" s="195">
        <v>128</v>
      </c>
      <c r="F25" s="192"/>
      <c r="G25" s="192"/>
      <c r="H25" s="154"/>
      <c r="I25" s="154"/>
      <c r="J25" s="154"/>
      <c r="K25" s="154"/>
      <c r="L25" s="154"/>
      <c r="M25" s="154"/>
      <c r="N25" s="154"/>
      <c r="O25" s="154"/>
      <c r="P25" s="154"/>
      <c r="Q25" s="154" t="s">
        <v>67</v>
      </c>
      <c r="R25" s="154">
        <v>0</v>
      </c>
      <c r="S25" s="154"/>
      <c r="T25" s="154"/>
      <c r="U25" s="154"/>
      <c r="V25" s="154"/>
      <c r="W25" s="154"/>
      <c r="X25" s="154"/>
      <c r="Y25" s="154"/>
      <c r="Z25" s="154"/>
      <c r="AA25" s="154"/>
      <c r="AB25" s="154"/>
      <c r="AC25" s="154"/>
      <c r="AD25" s="154"/>
      <c r="AE25" s="154"/>
      <c r="AF25" s="154"/>
      <c r="AG25" s="154"/>
      <c r="AH25" s="154"/>
      <c r="AI25" s="154"/>
      <c r="AJ25" s="154"/>
      <c r="AK25" s="154"/>
      <c r="AL25" s="154"/>
      <c r="AM25" s="154"/>
      <c r="AN25" s="154"/>
      <c r="AO25" s="154"/>
      <c r="AP25" s="154"/>
      <c r="AQ25" s="154"/>
      <c r="AR25" s="154"/>
      <c r="AS25" s="154"/>
      <c r="AT25" s="154"/>
    </row>
    <row r="26" spans="1:46" outlineLevel="1">
      <c r="A26" s="188">
        <v>9</v>
      </c>
      <c r="B26" s="189" t="s">
        <v>85</v>
      </c>
      <c r="C26" s="190" t="s">
        <v>86</v>
      </c>
      <c r="D26" s="191" t="s">
        <v>83</v>
      </c>
      <c r="E26" s="192">
        <v>128</v>
      </c>
      <c r="F26" s="192"/>
      <c r="G26" s="192">
        <f>ROUND(E26*F26,2)</f>
        <v>0</v>
      </c>
      <c r="H26" s="154"/>
      <c r="I26" s="154"/>
      <c r="J26" s="154"/>
      <c r="K26" s="154"/>
      <c r="L26" s="154"/>
      <c r="M26" s="154"/>
      <c r="N26" s="154"/>
      <c r="O26" s="154"/>
      <c r="P26" s="154"/>
      <c r="Q26" s="154" t="s">
        <v>66</v>
      </c>
      <c r="R26" s="154"/>
      <c r="S26" s="154"/>
      <c r="T26" s="154"/>
      <c r="U26" s="154"/>
      <c r="V26" s="154"/>
      <c r="W26" s="154"/>
      <c r="X26" s="154"/>
      <c r="Y26" s="154"/>
      <c r="Z26" s="154"/>
      <c r="AA26" s="154"/>
      <c r="AB26" s="154"/>
      <c r="AC26" s="154"/>
      <c r="AD26" s="154"/>
      <c r="AE26" s="154"/>
      <c r="AF26" s="154"/>
      <c r="AG26" s="154"/>
      <c r="AH26" s="154"/>
      <c r="AI26" s="154"/>
      <c r="AJ26" s="154"/>
      <c r="AK26" s="154"/>
      <c r="AL26" s="154"/>
      <c r="AM26" s="154"/>
      <c r="AN26" s="154"/>
      <c r="AO26" s="154"/>
      <c r="AP26" s="154"/>
      <c r="AQ26" s="154"/>
      <c r="AR26" s="154"/>
      <c r="AS26" s="154"/>
      <c r="AT26" s="154"/>
    </row>
    <row r="27" spans="1:46" outlineLevel="1">
      <c r="A27" s="197"/>
      <c r="B27" s="198"/>
      <c r="C27" s="199" t="s">
        <v>84</v>
      </c>
      <c r="D27" s="200"/>
      <c r="E27" s="201">
        <v>128</v>
      </c>
      <c r="F27" s="202"/>
      <c r="G27" s="202"/>
      <c r="H27" s="154"/>
      <c r="I27" s="154"/>
      <c r="J27" s="154"/>
      <c r="K27" s="154"/>
      <c r="L27" s="154"/>
      <c r="M27" s="154"/>
      <c r="N27" s="154"/>
      <c r="O27" s="154"/>
      <c r="P27" s="154"/>
      <c r="Q27" s="154" t="s">
        <v>67</v>
      </c>
      <c r="R27" s="154">
        <v>0</v>
      </c>
      <c r="S27" s="154"/>
      <c r="T27" s="154"/>
      <c r="U27" s="154"/>
      <c r="V27" s="154"/>
      <c r="W27" s="154"/>
      <c r="X27" s="154"/>
      <c r="Y27" s="154"/>
      <c r="Z27" s="154"/>
      <c r="AA27" s="154"/>
      <c r="AB27" s="154"/>
      <c r="AC27" s="154"/>
      <c r="AD27" s="154"/>
      <c r="AE27" s="154"/>
      <c r="AF27" s="154"/>
      <c r="AG27" s="154"/>
      <c r="AH27" s="154"/>
      <c r="AI27" s="154"/>
      <c r="AJ27" s="154"/>
      <c r="AK27" s="154"/>
      <c r="AL27" s="154"/>
      <c r="AM27" s="154"/>
      <c r="AN27" s="154"/>
      <c r="AO27" s="154"/>
      <c r="AP27" s="154"/>
      <c r="AQ27" s="154"/>
      <c r="AR27" s="154"/>
      <c r="AS27" s="154"/>
      <c r="AT27" s="154"/>
    </row>
    <row r="28" spans="1:46">
      <c r="A28" s="6"/>
      <c r="B28" s="7" t="s">
        <v>87</v>
      </c>
      <c r="C28" s="171" t="s">
        <v>87</v>
      </c>
      <c r="D28" s="9"/>
      <c r="E28" s="176"/>
      <c r="F28" s="6"/>
      <c r="G28" s="6"/>
      <c r="O28">
        <v>15</v>
      </c>
      <c r="P28">
        <v>21</v>
      </c>
    </row>
    <row r="29" spans="1:46">
      <c r="A29" s="165"/>
      <c r="B29" s="166" t="s">
        <v>28</v>
      </c>
      <c r="C29" s="172" t="s">
        <v>87</v>
      </c>
      <c r="D29" s="183"/>
      <c r="E29" s="177"/>
      <c r="F29" s="167"/>
      <c r="G29" s="168">
        <f>G8</f>
        <v>0</v>
      </c>
      <c r="O29" t="e">
        <f>SUMIF(#REF!,O28,G7:G27)</f>
        <v>#REF!</v>
      </c>
      <c r="P29" t="e">
        <f>SUMIF(#REF!,P28,G7:G27)</f>
        <v>#REF!</v>
      </c>
      <c r="Q29" t="s">
        <v>88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r:id="rId1"/>
  <headerFooter>
    <oddHeader>Stránka &amp;P z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45</vt:i4>
      </vt:variant>
    </vt:vector>
  </HeadingPairs>
  <TitlesOfParts>
    <vt:vector size="48" baseType="lpstr"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Roman</cp:lastModifiedBy>
  <cp:lastPrinted>2014-02-28T09:52:57Z</cp:lastPrinted>
  <dcterms:created xsi:type="dcterms:W3CDTF">2009-04-08T07:15:50Z</dcterms:created>
  <dcterms:modified xsi:type="dcterms:W3CDTF">2017-04-25T07:45:06Z</dcterms:modified>
</cp:coreProperties>
</file>