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"/>
    </mc:Choice>
  </mc:AlternateContent>
  <xr:revisionPtr revIDLastSave="0" documentId="8_{9F84B8C5-ADEA-45F9-BE27-D9003051D5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2 2 Pol" sheetId="13" r:id="rId5"/>
    <sheet name="3 3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'2 2 Pol'!$1:$7</definedName>
    <definedName name="_xlnm.Print_Titles" localSheetId="5">'3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Pol'!$A$1:$X$66</definedName>
    <definedName name="_xlnm.Print_Area" localSheetId="4">'2 2 Pol'!$A$1:$X$58</definedName>
    <definedName name="_xlnm.Print_Area" localSheetId="5">'3 3 Pol'!$A$1:$X$45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5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4" i="14"/>
  <c r="M14" i="14" s="1"/>
  <c r="I14" i="14"/>
  <c r="K14" i="14"/>
  <c r="O14" i="14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Q16" i="14"/>
  <c r="V16" i="14"/>
  <c r="G17" i="14"/>
  <c r="I17" i="14"/>
  <c r="K17" i="14"/>
  <c r="M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5" i="14"/>
  <c r="G24" i="14" s="1"/>
  <c r="I25" i="14"/>
  <c r="I24" i="14" s="1"/>
  <c r="K25" i="14"/>
  <c r="M25" i="14"/>
  <c r="O25" i="14"/>
  <c r="O24" i="14" s="1"/>
  <c r="Q25" i="14"/>
  <c r="Q24" i="14" s="1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I28" i="14"/>
  <c r="K28" i="14"/>
  <c r="K24" i="14" s="1"/>
  <c r="M28" i="14"/>
  <c r="O28" i="14"/>
  <c r="Q28" i="14"/>
  <c r="V28" i="14"/>
  <c r="V24" i="14" s="1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I31" i="14"/>
  <c r="K31" i="14"/>
  <c r="M31" i="14"/>
  <c r="O31" i="14"/>
  <c r="Q31" i="14"/>
  <c r="V31" i="14"/>
  <c r="G32" i="14"/>
  <c r="K32" i="14"/>
  <c r="O32" i="14"/>
  <c r="V32" i="14"/>
  <c r="G33" i="14"/>
  <c r="I33" i="14"/>
  <c r="I32" i="14" s="1"/>
  <c r="K33" i="14"/>
  <c r="M33" i="14"/>
  <c r="M32" i="14" s="1"/>
  <c r="O33" i="14"/>
  <c r="Q33" i="14"/>
  <c r="Q32" i="14" s="1"/>
  <c r="V33" i="14"/>
  <c r="AE35" i="14"/>
  <c r="G48" i="13"/>
  <c r="G9" i="13"/>
  <c r="G8" i="13" s="1"/>
  <c r="I9" i="13"/>
  <c r="I8" i="13" s="1"/>
  <c r="K9" i="13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G11" i="13"/>
  <c r="I11" i="13"/>
  <c r="K11" i="13"/>
  <c r="K8" i="13" s="1"/>
  <c r="M11" i="13"/>
  <c r="O11" i="13"/>
  <c r="Q11" i="13"/>
  <c r="V11" i="13"/>
  <c r="V8" i="13" s="1"/>
  <c r="G13" i="13"/>
  <c r="I13" i="13"/>
  <c r="K13" i="13"/>
  <c r="M13" i="13"/>
  <c r="O13" i="13"/>
  <c r="Q13" i="13"/>
  <c r="V13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I18" i="13"/>
  <c r="K18" i="13"/>
  <c r="M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I30" i="13"/>
  <c r="K30" i="13"/>
  <c r="M30" i="13"/>
  <c r="O30" i="13"/>
  <c r="Q30" i="13"/>
  <c r="V30" i="13"/>
  <c r="G31" i="13"/>
  <c r="G32" i="13"/>
  <c r="M32" i="13" s="1"/>
  <c r="I32" i="13"/>
  <c r="I31" i="13" s="1"/>
  <c r="K32" i="13"/>
  <c r="K31" i="13" s="1"/>
  <c r="O32" i="13"/>
  <c r="Q32" i="13"/>
  <c r="Q31" i="13" s="1"/>
  <c r="V32" i="13"/>
  <c r="V31" i="13" s="1"/>
  <c r="G33" i="13"/>
  <c r="I33" i="13"/>
  <c r="K33" i="13"/>
  <c r="M33" i="13"/>
  <c r="O33" i="13"/>
  <c r="Q33" i="13"/>
  <c r="V33" i="13"/>
  <c r="G34" i="13"/>
  <c r="I34" i="13"/>
  <c r="K34" i="13"/>
  <c r="M34" i="13"/>
  <c r="O34" i="13"/>
  <c r="Q34" i="13"/>
  <c r="V34" i="13"/>
  <c r="G35" i="13"/>
  <c r="M35" i="13" s="1"/>
  <c r="I35" i="13"/>
  <c r="K35" i="13"/>
  <c r="O35" i="13"/>
  <c r="O31" i="13" s="1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AE48" i="13"/>
  <c r="G5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5" i="12"/>
  <c r="I35" i="12"/>
  <c r="I34" i="12" s="1"/>
  <c r="K35" i="12"/>
  <c r="M35" i="12"/>
  <c r="O35" i="12"/>
  <c r="Q35" i="12"/>
  <c r="Q34" i="12" s="1"/>
  <c r="V35" i="12"/>
  <c r="G36" i="12"/>
  <c r="M36" i="12" s="1"/>
  <c r="I36" i="12"/>
  <c r="K36" i="12"/>
  <c r="K34" i="12" s="1"/>
  <c r="O36" i="12"/>
  <c r="Q36" i="12"/>
  <c r="V36" i="12"/>
  <c r="V34" i="12" s="1"/>
  <c r="G37" i="12"/>
  <c r="I37" i="12"/>
  <c r="K37" i="12"/>
  <c r="M37" i="12"/>
  <c r="O37" i="12"/>
  <c r="Q37" i="12"/>
  <c r="V37" i="12"/>
  <c r="G38" i="12"/>
  <c r="G34" i="12" s="1"/>
  <c r="I38" i="12"/>
  <c r="K38" i="12"/>
  <c r="O38" i="12"/>
  <c r="O34" i="12" s="1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AE56" i="12"/>
  <c r="AF56" i="12"/>
  <c r="I20" i="1"/>
  <c r="I19" i="1"/>
  <c r="I18" i="1"/>
  <c r="I17" i="1"/>
  <c r="I16" i="1"/>
  <c r="I56" i="1"/>
  <c r="J55" i="1" s="1"/>
  <c r="F46" i="1"/>
  <c r="G23" i="1" s="1"/>
  <c r="A23" i="1" s="1"/>
  <c r="G24" i="1" s="1"/>
  <c r="G46" i="1"/>
  <c r="G25" i="1" s="1"/>
  <c r="A25" i="1" s="1"/>
  <c r="H46" i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6" i="1" s="1"/>
  <c r="J28" i="1"/>
  <c r="J26" i="1"/>
  <c r="G38" i="1"/>
  <c r="F38" i="1"/>
  <c r="J23" i="1"/>
  <c r="J24" i="1"/>
  <c r="J25" i="1"/>
  <c r="J27" i="1"/>
  <c r="E24" i="1"/>
  <c r="E26" i="1"/>
  <c r="J53" i="1" l="1"/>
  <c r="J54" i="1"/>
  <c r="J56" i="1" s="1"/>
  <c r="A26" i="1"/>
  <c r="G26" i="1"/>
  <c r="A27" i="1" s="1"/>
  <c r="G28" i="1"/>
  <c r="A24" i="1"/>
  <c r="M24" i="14"/>
  <c r="M9" i="14"/>
  <c r="M8" i="14" s="1"/>
  <c r="AF35" i="14"/>
  <c r="M31" i="13"/>
  <c r="M9" i="13"/>
  <c r="M8" i="13" s="1"/>
  <c r="AF48" i="13"/>
  <c r="M38" i="12"/>
  <c r="M34" i="12" s="1"/>
  <c r="M12" i="12"/>
  <c r="M8" i="12" s="1"/>
  <c r="I21" i="1"/>
  <c r="J44" i="1"/>
  <c r="J40" i="1"/>
  <c r="J45" i="1"/>
  <c r="J41" i="1"/>
  <c r="J43" i="1"/>
  <c r="J42" i="1"/>
  <c r="J39" i="1"/>
  <c r="J46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rozpoctar</author>
  </authors>
  <commentList>
    <comment ref="S6" authorId="0" shapeId="0" xr:uid="{B5537FF6-1ABB-45C0-B875-8DC65724BFE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1DA9481-E098-4E85-8FFF-DCDC28F33A3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rozpoctar</author>
  </authors>
  <commentList>
    <comment ref="S6" authorId="0" shapeId="0" xr:uid="{52CC41BA-870D-4B9C-A972-11ADDCF1253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036C9AE-5277-410B-BDCD-CB2300246F7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rozpoctar</author>
  </authors>
  <commentList>
    <comment ref="S6" authorId="0" shapeId="0" xr:uid="{898859BA-37FC-460F-AA0C-931CA1CB59A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9085508-D822-4956-8554-140585FC3B3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<sst xmlns="http://schemas.openxmlformats.org/spreadsheetml/2006/main" count="973" uniqueCount="229">
  <si>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</si>
  <si>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</si>
  <si>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</si>
  <si>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</si>
  <si>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</si>
  <si>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</si>
  <si>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</si>
  <si>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</si>
  <si>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</si>
  <si>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</si>
  <si>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</si>
  <si>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</si>
  <si>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</si>
  <si>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</si>
  <si>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</si>
  <si>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</si>
  <si>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</si>
  <si>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</si>
  <si>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</si>
  <si>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</si>
  <si>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</si>
  <si>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</si>
  <si>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</si>
  <si>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</si>
  <si>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</si>
  <si>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</si>
  <si>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</si>
  <si>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</si>
  <si>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</si>
  <si>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</si>
  <si>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</si>
  <si>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</si>
  <si>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</si>
  <si>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</si>
  <si>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</si>
  <si>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</si>
  <si>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</si>
  <si>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</si>
  <si>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</si>
  <si>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</si>
  <si>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</si>
  <si>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</si>
  <si>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</si>
  <si>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69-2021-EP</t>
  </si>
  <si>
    <t>Rašovice - rozšíření VO</t>
  </si>
  <si>
    <t>Stavba</t>
  </si>
  <si>
    <t>1</t>
  </si>
  <si>
    <t>1.etapa - lok. RD</t>
  </si>
  <si>
    <t>1.etapa</t>
  </si>
  <si>
    <t>2</t>
  </si>
  <si>
    <t>2.etapa - rozšíření - silnice</t>
  </si>
  <si>
    <t>2.etapa - rozšíření podél silnice</t>
  </si>
  <si>
    <t>3</t>
  </si>
  <si>
    <t>3.etapa - úprva VO podél hřiště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</si>
  <si>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</si>
  <si>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</si>
  <si>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</si>
  <si>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</si>
  <si>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</si>
  <si>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</si>
  <si>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</si>
  <si>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</si>
  <si>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M65</t>
  </si>
  <si>
    <t>Elektroinstalace a veřejné osvětlení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</si>
  <si>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</si>
  <si>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</si>
  <si>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</si>
  <si>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</si>
  <si>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</si>
  <si>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</si>
  <si>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</si>
  <si>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</si>
  <si>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</si>
  <si>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</si>
  <si>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</si>
  <si>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</si>
  <si>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</si>
  <si>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</si>
  <si>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</si>
  <si>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</si>
  <si>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</si>
  <si>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</si>
  <si>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</si>
  <si>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</si>
  <si>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</si>
  <si>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</si>
  <si>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</si>
  <si>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</si>
  <si>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</si>
  <si>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</si>
  <si>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</si>
  <si>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</si>
  <si>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</si>
  <si>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210100001R00</t>
  </si>
  <si>
    <t>Ukončení vodičů v rozvaděči + zapojení do 2,5 mm2</t>
  </si>
  <si>
    <t>kus</t>
  </si>
  <si>
    <t>RTS 20/ II</t>
  </si>
  <si>
    <t>Práce</t>
  </si>
  <si>
    <t>POL1_</t>
  </si>
  <si>
    <t>210100003R00</t>
  </si>
  <si>
    <t>Ukončení vodičů v rozvaděči + zapojení do 16 mm2</t>
  </si>
  <si>
    <t>210191542R00</t>
  </si>
  <si>
    <t xml:space="preserve">Montáž pilíře </t>
  </si>
  <si>
    <t>210191551R00</t>
  </si>
  <si>
    <t>Skříň rozpojovací RF 4:3</t>
  </si>
  <si>
    <t>Indiv</t>
  </si>
  <si>
    <t>210220002R00</t>
  </si>
  <si>
    <t>Vedení uzemňovací na povrchu FeZn D 8 mm</t>
  </si>
  <si>
    <t>m</t>
  </si>
  <si>
    <t>včetně montáže svorek spojovacích, odbočných, upevňovacích a spojovacího materiálu.</t>
  </si>
  <si>
    <t>POP</t>
  </si>
  <si>
    <t>210220022RT1</t>
  </si>
  <si>
    <t>Vedení uzemňovací v zemi FeZn, D 8 - 10 mm včetně drátu FeZn 8 mm</t>
  </si>
  <si>
    <t>210220302RT6</t>
  </si>
  <si>
    <t>Svorka hromosvodová nad 2 šrouby /ST, SJ, SR, atd/ včetně dodávky svorky SP kovových částí d 3-12 mm</t>
  </si>
  <si>
    <t>210810005RT1</t>
  </si>
  <si>
    <t>Kabel CYKY-m 750 V 3 x 1,5 mm2 volně uložený včetně dodávky kabelu</t>
  </si>
  <si>
    <t>210810014RT1</t>
  </si>
  <si>
    <t>Kabel CYKY-m 750 V 4 žíly,16-25 mm2, volně uložený včetně dodávky kabelu 4x16 mm2</t>
  </si>
  <si>
    <t>210950202R00</t>
  </si>
  <si>
    <t>Příplatek na zatahování kabelů váhy do 2 kg</t>
  </si>
  <si>
    <t>220110346R00</t>
  </si>
  <si>
    <t>Štítek kabelový</t>
  </si>
  <si>
    <t>220410703R00</t>
  </si>
  <si>
    <t>Pojistka E27 - 6A</t>
  </si>
  <si>
    <t>222010711R00</t>
  </si>
  <si>
    <t>Číslování Sloupů VO</t>
  </si>
  <si>
    <t>222260548R00</t>
  </si>
  <si>
    <t xml:space="preserve">Trubka KOPOFLEX 90 </t>
  </si>
  <si>
    <t>650101121R00</t>
  </si>
  <si>
    <t>Montáž svítidla</t>
  </si>
  <si>
    <t>650106461R00</t>
  </si>
  <si>
    <t>Montáž elektrovýzbroje stožáru pro 1 okruh</t>
  </si>
  <si>
    <t>000001</t>
  </si>
  <si>
    <t>Venkovní osvětlení, stožár uliční  6m</t>
  </si>
  <si>
    <t xml:space="preserve">ks    </t>
  </si>
  <si>
    <t>Vlastní</t>
  </si>
  <si>
    <t>210191551R01</t>
  </si>
  <si>
    <t>zapínací rozvaděč VO</t>
  </si>
  <si>
    <t>902      R00</t>
  </si>
  <si>
    <t>Hzs-průzk.práce + nespecifikované montážní práce</t>
  </si>
  <si>
    <t>h</t>
  </si>
  <si>
    <t>Prav.M</t>
  </si>
  <si>
    <t>HZS</t>
  </si>
  <si>
    <t>POL10_</t>
  </si>
  <si>
    <t>905      R01</t>
  </si>
  <si>
    <t>revize</t>
  </si>
  <si>
    <t>348360220R</t>
  </si>
  <si>
    <t>Svítidlo LED 15W -3770-A1</t>
  </si>
  <si>
    <t>SPCM</t>
  </si>
  <si>
    <t>Specifikace</t>
  </si>
  <si>
    <t>POL3_</t>
  </si>
  <si>
    <t>354321030000R</t>
  </si>
  <si>
    <t>Příchytka kab 6375 29-40 Sonap</t>
  </si>
  <si>
    <t>180456170400R</t>
  </si>
  <si>
    <t>Montážní plošina na autopod. 13,5 m MP 13</t>
  </si>
  <si>
    <t>Sh</t>
  </si>
  <si>
    <t>STROJ</t>
  </si>
  <si>
    <t>Stroj</t>
  </si>
  <si>
    <t>POL6_</t>
  </si>
  <si>
    <t>460010011RT3</t>
  </si>
  <si>
    <t>Vytýčení trasy nn vedení v přehled.terénu, v obci délka trasy do 1000 m</t>
  </si>
  <si>
    <t>km</t>
  </si>
  <si>
    <t>460030011RT2</t>
  </si>
  <si>
    <t>Sejmutí drnu z ploch středně zatravněných</t>
  </si>
  <si>
    <t>m2</t>
  </si>
  <si>
    <t>460050602RT1</t>
  </si>
  <si>
    <t>Výko jámy, hornina třídy 3-4, ručně ruční výkop jámy</t>
  </si>
  <si>
    <t>m3</t>
  </si>
  <si>
    <t>460070133R00</t>
  </si>
  <si>
    <t>Jáma pro montáž skříně, hor.3</t>
  </si>
  <si>
    <t>460080101RT1</t>
  </si>
  <si>
    <t>Rozbourání betonového základu vybourání betonu</t>
  </si>
  <si>
    <t>460100034R00</t>
  </si>
  <si>
    <t>Pouzdrový základ "Zelený utopenec" 800x800, v.700</t>
  </si>
  <si>
    <t>460120002R00</t>
  </si>
  <si>
    <t>Zához jámy, hornina třídy 3 - 4</t>
  </si>
  <si>
    <t xml:space="preserve">m3    </t>
  </si>
  <si>
    <t>460200033RT2</t>
  </si>
  <si>
    <t>Výkop kabelové rýhy 20/80 cm, hornina 3 ruční výkop rýhy</t>
  </si>
  <si>
    <t>460200163RT2</t>
  </si>
  <si>
    <t>Výkop kabelové rýhy 35/80 cm  hor.3 ruční výkop rýhy</t>
  </si>
  <si>
    <t>460300006R00</t>
  </si>
  <si>
    <t>Hutnění zeminy po vrstvách 20 cm</t>
  </si>
  <si>
    <t>460420018RT3</t>
  </si>
  <si>
    <t>Zřízení kabelového lože v rýze š.do 35 cm z písku tloušťka vrstvy 20 cm</t>
  </si>
  <si>
    <t>460490012RT1</t>
  </si>
  <si>
    <t>Fólie výstražná z PVC, šířka 33 cm fólie PVC šířka 33 cm</t>
  </si>
  <si>
    <t>460510203RT1</t>
  </si>
  <si>
    <t>Žlab kabelový prefabrikovaný TK 2, neasfaltovaný včetně dodávky žlabu a poklopu</t>
  </si>
  <si>
    <t>460560143RT1</t>
  </si>
  <si>
    <t>Zához rýhy 35/60 cm, hornina třídy 3 ruční zához rýhy</t>
  </si>
  <si>
    <t>460600001RT8</t>
  </si>
  <si>
    <t>Naložení a odvoz zeminy odvoz na vzdálenost 10000 m</t>
  </si>
  <si>
    <t>460620006RT1</t>
  </si>
  <si>
    <t>Osetí povrchu trávou včetně dodávky osiva</t>
  </si>
  <si>
    <t>460620013RT1</t>
  </si>
  <si>
    <t>Provizorní úprava terénu v přírodní hornině 3 ruční vyrovnání a zhutnění</t>
  </si>
  <si>
    <t>460650012RT2</t>
  </si>
  <si>
    <t>Podkladová vrstva ze štěrkodrtě tl.8 cm ze štěrkodrti  tl. 8 cm</t>
  </si>
  <si>
    <t>4646</t>
  </si>
  <si>
    <t>Vytyčení sloupů Vo</t>
  </si>
  <si>
    <t>3457114704R</t>
  </si>
  <si>
    <t>Trubka kabelová chránička KOPOFLEX KF 09090</t>
  </si>
  <si>
    <t>SUM</t>
  </si>
  <si>
    <t>Poznámky uchazeče k zadání</t>
  </si>
  <si>
    <t>POPUZIV</t>
  </si>
  <si>
    <t>END</t>
  </si>
  <si>
    <t>Trubka KOPOFLEX 90</t>
  </si>
  <si>
    <t>000002</t>
  </si>
  <si>
    <t>Venkovní osvětlení, stožár uliční  8m</t>
  </si>
  <si>
    <t>348360220R1</t>
  </si>
  <si>
    <t>Svítidlo LED 30W -3770-A1</t>
  </si>
  <si>
    <t>460100038R00</t>
  </si>
  <si>
    <t>Pouzdr. základ "Zelený utopenec" 1000x1000, v.1000</t>
  </si>
  <si>
    <t>460300202RT4</t>
  </si>
  <si>
    <t>Protlačení otvoru strojně  do D150 mm, sypké stěny chránička ocel.102/8</t>
  </si>
  <si>
    <t>210101252R00</t>
  </si>
  <si>
    <t>Spojka kabelová 1kV SV do 4x16 mm2</t>
  </si>
  <si>
    <t>210204011R00</t>
  </si>
  <si>
    <t>Demontíž stožáru osvětlovací ocelový délky do 12 m</t>
  </si>
  <si>
    <t>Montáž stožárů, jejich rozvoz po trase, postavení, vyrovnání a definitivní zajištění v základu.</t>
  </si>
  <si>
    <t>000003</t>
  </si>
  <si>
    <t>Venkovní osvětlení, stožár uliční  7m</t>
  </si>
  <si>
    <t>348360220R3</t>
  </si>
  <si>
    <t>Svítidlo LED 20W -3770-A1</t>
  </si>
  <si>
    <t>7</t>
  </si>
  <si>
    <t>650801113R00</t>
  </si>
  <si>
    <t xml:space="preserve">Demontáž svítidla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</si>
</sst>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SUMIF(F53:F55,A16,I53:I55)+SUMIF(F53:F55,"PSU",I53:I55)</f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SUMIF(F53:F55,A17,I53:I55)</f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SUMIF(F53:F55,A18,I53:I55)</f>
        <v>0</v>
      </c>
      <c r="J18" s="85"/>
    </row>
    <row r="19" spans="1:10" ht="23.25" customHeight="1" x14ac:dyDescent="0.25">
      <c r="A19" s="194" t="s">
        <v>64</v>
      </c>
      <c r="B19" s="38" t="s">
        <v>29</v>
      </c>
      <c r="C19" s="62"/>
      <c r="D19" s="63"/>
      <c r="E19" s="83"/>
      <c r="F19" s="84"/>
      <c r="G19" s="83"/>
      <c r="H19" s="84"/>
      <c r="I19" s="83">
        <f>SUMIF(F53:F55,A19,I53:I55)</f>
        <v>0</v>
      </c>
      <c r="J19" s="85"/>
    </row>
    <row r="20" spans="1:10" ht="23.25" customHeight="1" x14ac:dyDescent="0.25">
      <c r="A20" s="194" t="s">
        <v>65</v>
      </c>
      <c r="B20" s="38" t="s">
        <v>30</v>
      </c>
      <c r="C20" s="62"/>
      <c r="D20" s="63"/>
      <c r="E20" s="83"/>
      <c r="F20" s="84"/>
      <c r="G20" s="83"/>
      <c r="H20" s="84"/>
      <c r="I20" s="83">
        <f>SUMIF(F53:F55,A20,I53:I55)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45</v>
      </c>
      <c r="C39" s="146"/>
      <c r="D39" s="146"/>
      <c r="E39" s="146"/>
      <c r="F39" s="147">
        <f>'1 1 Pol'!AE56+'2 2 Pol'!AE48+'3 3 Pol'!AE35</f>
        <v>0</v>
      </c>
      <c r="G39" s="148">
        <f>'1 1 Pol'!AF56+'2 2 Pol'!AF48+'3 3 Pol'!AF35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5">
      <c r="A40" s="135">
        <v>2</v>
      </c>
      <c r="B40" s="151" t="s">
        <v>46</v>
      </c>
      <c r="C40" s="152" t="s">
        <v>47</v>
      </c>
      <c r="D40" s="152"/>
      <c r="E40" s="152"/>
      <c r="F40" s="153">
        <f>'1 1 Pol'!AE56</f>
        <v>0</v>
      </c>
      <c r="G40" s="154">
        <f>'1 1 Pol'!AF56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5">
      <c r="A41" s="135">
        <v>3</v>
      </c>
      <c r="B41" s="156" t="s">
        <v>46</v>
      </c>
      <c r="C41" s="146" t="s">
        <v>48</v>
      </c>
      <c r="D41" s="146"/>
      <c r="E41" s="146"/>
      <c r="F41" s="157">
        <f>'1 1 Pol'!AE56</f>
        <v>0</v>
      </c>
      <c r="G41" s="149">
        <f>'1 1 Pol'!AF56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5">
      <c r="A42" s="135">
        <v>2</v>
      </c>
      <c r="B42" s="151" t="s">
        <v>49</v>
      </c>
      <c r="C42" s="152" t="s">
        <v>50</v>
      </c>
      <c r="D42" s="152"/>
      <c r="E42" s="152"/>
      <c r="F42" s="153">
        <f>'2 2 Pol'!AE48</f>
        <v>0</v>
      </c>
      <c r="G42" s="154">
        <f>'2 2 Pol'!AF48</f>
        <v>0</v>
      </c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5">
      <c r="A43" s="135">
        <v>3</v>
      </c>
      <c r="B43" s="156" t="s">
        <v>49</v>
      </c>
      <c r="C43" s="146" t="s">
        <v>51</v>
      </c>
      <c r="D43" s="146"/>
      <c r="E43" s="146"/>
      <c r="F43" s="157">
        <f>'2 2 Pol'!AE48</f>
        <v>0</v>
      </c>
      <c r="G43" s="149">
        <f>'2 2 Pol'!AF48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5">
      <c r="A44" s="135">
        <v>2</v>
      </c>
      <c r="B44" s="151" t="s">
        <v>52</v>
      </c>
      <c r="C44" s="152" t="s">
        <v>53</v>
      </c>
      <c r="D44" s="152"/>
      <c r="E44" s="152"/>
      <c r="F44" s="153">
        <f>'3 3 Pol'!AE35</f>
        <v>0</v>
      </c>
      <c r="G44" s="154">
        <f>'3 3 Pol'!AF35</f>
        <v>0</v>
      </c>
      <c r="H44" s="154">
        <f>(F44*SazbaDPH1/100)+(G44*SazbaDPH2/100)</f>
        <v>0</v>
      </c>
      <c r="I44" s="154">
        <f>F44+G44+H44</f>
        <v>0</v>
      </c>
      <c r="J44" s="155" t="str">
        <f>IF(CenaCelkemVypocet=0,"",I44/CenaCelkemVypocet*100)</f>
        <v/>
      </c>
    </row>
    <row r="45" spans="1:10" ht="25.5" customHeight="1" x14ac:dyDescent="0.25">
      <c r="A45" s="135">
        <v>3</v>
      </c>
      <c r="B45" s="156" t="s">
        <v>52</v>
      </c>
      <c r="C45" s="146" t="s">
        <v>53</v>
      </c>
      <c r="D45" s="146"/>
      <c r="E45" s="146"/>
      <c r="F45" s="157">
        <f>'3 3 Pol'!AE35</f>
        <v>0</v>
      </c>
      <c r="G45" s="149">
        <f>'3 3 Pol'!AF35</f>
        <v>0</v>
      </c>
      <c r="H45" s="149">
        <f>(F45*SazbaDPH1/100)+(G45*SazbaDPH2/100)</f>
        <v>0</v>
      </c>
      <c r="I45" s="149">
        <f>F45+G45+H45</f>
        <v>0</v>
      </c>
      <c r="J45" s="150" t="str">
        <f>IF(CenaCelkemVypocet=0,"",I45/CenaCelkemVypocet*100)</f>
        <v/>
      </c>
    </row>
    <row r="46" spans="1:10" ht="25.5" customHeight="1" x14ac:dyDescent="0.25">
      <c r="A46" s="135"/>
      <c r="B46" s="158" t="s">
        <v>54</v>
      </c>
      <c r="C46" s="159"/>
      <c r="D46" s="159"/>
      <c r="E46" s="160"/>
      <c r="F46" s="161">
        <f>SUMIF(A39:A45,"=1",F39:F45)</f>
        <v>0</v>
      </c>
      <c r="G46" s="162">
        <f>SUMIF(A39:A45,"=1",G39:G45)</f>
        <v>0</v>
      </c>
      <c r="H46" s="162">
        <f>SUMIF(A39:A45,"=1",H39:H45)</f>
        <v>0</v>
      </c>
      <c r="I46" s="162">
        <f>SUMIF(A39:A45,"=1",I39:I45)</f>
        <v>0</v>
      </c>
      <c r="J46" s="163">
        <f>SUMIF(A39:A45,"=1",J39:J45)</f>
        <v>0</v>
      </c>
    </row>
    <row r="50" spans="1:10" ht="15.6" x14ac:dyDescent="0.3">
      <c r="B50" s="174" t="s">
        <v>56</v>
      </c>
    </row>
    <row r="52" spans="1:10" ht="25.5" customHeight="1" x14ac:dyDescent="0.25">
      <c r="A52" s="176"/>
      <c r="B52" s="179" t="s">
        <v>18</v>
      </c>
      <c r="C52" s="179" t="s">
        <v>6</v>
      </c>
      <c r="D52" s="180"/>
      <c r="E52" s="180"/>
      <c r="F52" s="181" t="s">
        <v>57</v>
      </c>
      <c r="G52" s="181"/>
      <c r="H52" s="181"/>
      <c r="I52" s="181" t="s">
        <v>31</v>
      </c>
      <c r="J52" s="181" t="s">
        <v>0</v>
      </c>
    </row>
    <row r="53" spans="1:10" ht="36.75" customHeight="1" x14ac:dyDescent="0.25">
      <c r="A53" s="177"/>
      <c r="B53" s="182" t="s">
        <v>58</v>
      </c>
      <c r="C53" s="183" t="s">
        <v>59</v>
      </c>
      <c r="D53" s="184"/>
      <c r="E53" s="184"/>
      <c r="F53" s="190" t="s">
        <v>28</v>
      </c>
      <c r="G53" s="191"/>
      <c r="H53" s="191"/>
      <c r="I53" s="191">
        <f>'1 1 Pol'!G8+'2 2 Pol'!G8+'3 3 Pol'!G8</f>
        <v>0</v>
      </c>
      <c r="J53" s="188" t="str">
        <f>IF(I56=0,"",I53/I56*100)</f>
        <v/>
      </c>
    </row>
    <row r="54" spans="1:10" ht="36.75" customHeight="1" x14ac:dyDescent="0.25">
      <c r="A54" s="177"/>
      <c r="B54" s="182" t="s">
        <v>60</v>
      </c>
      <c r="C54" s="183" t="s">
        <v>61</v>
      </c>
      <c r="D54" s="184"/>
      <c r="E54" s="184"/>
      <c r="F54" s="190" t="s">
        <v>28</v>
      </c>
      <c r="G54" s="191"/>
      <c r="H54" s="191"/>
      <c r="I54" s="191">
        <f>'1 1 Pol'!G34+'2 2 Pol'!G31+'3 3 Pol'!G24</f>
        <v>0</v>
      </c>
      <c r="J54" s="188" t="str">
        <f>IF(I56=0,"",I54/I56*100)</f>
        <v/>
      </c>
    </row>
    <row r="55" spans="1:10" ht="36.75" customHeight="1" x14ac:dyDescent="0.25">
      <c r="A55" s="177"/>
      <c r="B55" s="182" t="s">
        <v>62</v>
      </c>
      <c r="C55" s="183" t="s">
        <v>63</v>
      </c>
      <c r="D55" s="184"/>
      <c r="E55" s="184"/>
      <c r="F55" s="190" t="s">
        <v>28</v>
      </c>
      <c r="G55" s="191"/>
      <c r="H55" s="191"/>
      <c r="I55" s="191">
        <f>'3 3 Pol'!G32</f>
        <v>0</v>
      </c>
      <c r="J55" s="188" t="str">
        <f>IF(I56=0,"",I55/I56*100)</f>
        <v/>
      </c>
    </row>
    <row r="56" spans="1:10" ht="25.5" customHeight="1" x14ac:dyDescent="0.25">
      <c r="A56" s="178"/>
      <c r="B56" s="185" t="s">
        <v>1</v>
      </c>
      <c r="C56" s="186"/>
      <c r="D56" s="187"/>
      <c r="E56" s="187"/>
      <c r="F56" s="192"/>
      <c r="G56" s="193"/>
      <c r="H56" s="193"/>
      <c r="I56" s="193">
        <f>SUM(I53:I55)</f>
        <v>0</v>
      </c>
      <c r="J56" s="189">
        <f>SUM(J53:J55)</f>
        <v>0</v>
      </c>
    </row>
    <row r="57" spans="1:10" x14ac:dyDescent="0.25">
      <c r="F57" s="133"/>
      <c r="G57" s="133"/>
      <c r="H57" s="133"/>
      <c r="I57" s="133"/>
      <c r="J57" s="134"/>
    </row>
    <row r="58" spans="1:10" x14ac:dyDescent="0.25">
      <c r="F58" s="133"/>
      <c r="G58" s="133"/>
      <c r="H58" s="133"/>
      <c r="I58" s="133"/>
      <c r="J58" s="134"/>
    </row>
    <row r="59" spans="1:10" x14ac:dyDescent="0.25">
      <c r="F59" s="133"/>
      <c r="G59" s="133"/>
      <c r="H59" s="133"/>
      <c r="I59" s="133"/>
      <c r="J59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9397A-3E94-40CB-8041-E805F177EEE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66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67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5" t="s">
        <v>67</v>
      </c>
      <c r="AG3" t="s">
        <v>68</v>
      </c>
    </row>
    <row r="4" spans="1:60" ht="25.05" customHeight="1" x14ac:dyDescent="0.25">
      <c r="A4" s="200" t="s">
        <v>10</v>
      </c>
      <c r="B4" s="201" t="s">
        <v>46</v>
      </c>
      <c r="C4" s="202" t="s">
        <v>48</v>
      </c>
      <c r="D4" s="203"/>
      <c r="E4" s="203"/>
      <c r="F4" s="203"/>
      <c r="G4" s="204"/>
      <c r="AG4" t="s">
        <v>69</v>
      </c>
    </row>
    <row r="5" spans="1:60" x14ac:dyDescent="0.25">
      <c r="D5" s="10"/>
    </row>
    <row r="6" spans="1:60" ht="39.6" x14ac:dyDescent="0.25">
      <c r="A6" s="206" t="s">
        <v>70</v>
      </c>
      <c r="B6" s="208" t="s">
        <v>71</v>
      </c>
      <c r="C6" s="208" t="s">
        <v>72</v>
      </c>
      <c r="D6" s="207" t="s">
        <v>73</v>
      </c>
      <c r="E6" s="206" t="s">
        <v>74</v>
      </c>
      <c r="F6" s="205" t="s">
        <v>75</v>
      </c>
      <c r="G6" s="206" t="s">
        <v>31</v>
      </c>
      <c r="H6" s="209" t="s">
        <v>32</v>
      </c>
      <c r="I6" s="209" t="s">
        <v>76</v>
      </c>
      <c r="J6" s="209" t="s">
        <v>33</v>
      </c>
      <c r="K6" s="209" t="s">
        <v>77</v>
      </c>
      <c r="L6" s="209" t="s">
        <v>78</v>
      </c>
      <c r="M6" s="209" t="s">
        <v>79</v>
      </c>
      <c r="N6" s="209" t="s">
        <v>80</v>
      </c>
      <c r="O6" s="209" t="s">
        <v>81</v>
      </c>
      <c r="P6" s="209" t="s">
        <v>82</v>
      </c>
      <c r="Q6" s="209" t="s">
        <v>83</v>
      </c>
      <c r="R6" s="209" t="s">
        <v>84</v>
      </c>
      <c r="S6" s="209" t="s">
        <v>85</v>
      </c>
      <c r="T6" s="209" t="s">
        <v>86</v>
      </c>
      <c r="U6" s="209" t="s">
        <v>87</v>
      </c>
      <c r="V6" s="209" t="s">
        <v>88</v>
      </c>
      <c r="W6" s="209" t="s">
        <v>89</v>
      </c>
      <c r="X6" s="209" t="s">
        <v>90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32" t="s">
        <v>91</v>
      </c>
      <c r="B8" s="233" t="s">
        <v>58</v>
      </c>
      <c r="C8" s="252" t="s">
        <v>59</v>
      </c>
      <c r="D8" s="234"/>
      <c r="E8" s="235"/>
      <c r="F8" s="236"/>
      <c r="G8" s="237">
        <f>SUMIF(AG9:AG33,"&lt;&gt;NOR",G9:G33)</f>
        <v>0</v>
      </c>
      <c r="H8" s="231"/>
      <c r="I8" s="231">
        <f>SUM(I9:I33)</f>
        <v>0</v>
      </c>
      <c r="J8" s="231"/>
      <c r="K8" s="231">
        <f>SUM(K9:K33)</f>
        <v>0</v>
      </c>
      <c r="L8" s="231"/>
      <c r="M8" s="231">
        <f>SUM(M9:M33)</f>
        <v>0</v>
      </c>
      <c r="N8" s="231"/>
      <c r="O8" s="231">
        <f>SUM(O9:O33)</f>
        <v>0.76</v>
      </c>
      <c r="P8" s="231"/>
      <c r="Q8" s="231">
        <f>SUM(Q9:Q33)</f>
        <v>0</v>
      </c>
      <c r="R8" s="231"/>
      <c r="S8" s="231"/>
      <c r="T8" s="231"/>
      <c r="U8" s="231"/>
      <c r="V8" s="231">
        <f>SUM(V9:V33)</f>
        <v>155.69</v>
      </c>
      <c r="W8" s="231"/>
      <c r="X8" s="231"/>
      <c r="AG8" t="s">
        <v>92</v>
      </c>
    </row>
    <row r="9" spans="1:60" outlineLevel="1" x14ac:dyDescent="0.25">
      <c r="A9" s="244">
        <v>1</v>
      </c>
      <c r="B9" s="245" t="s">
        <v>93</v>
      </c>
      <c r="C9" s="253" t="s">
        <v>94</v>
      </c>
      <c r="D9" s="246" t="s">
        <v>95</v>
      </c>
      <c r="E9" s="247">
        <v>22</v>
      </c>
      <c r="F9" s="248"/>
      <c r="G9" s="249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96</v>
      </c>
      <c r="T9" s="229" t="s">
        <v>96</v>
      </c>
      <c r="U9" s="229">
        <v>5.0500000000000003E-2</v>
      </c>
      <c r="V9" s="229">
        <f>ROUND(E9*U9,2)</f>
        <v>1.1100000000000001</v>
      </c>
      <c r="W9" s="229"/>
      <c r="X9" s="229" t="s">
        <v>97</v>
      </c>
      <c r="Y9" s="210"/>
      <c r="Z9" s="210"/>
      <c r="AA9" s="210"/>
      <c r="AB9" s="210"/>
      <c r="AC9" s="210"/>
      <c r="AD9" s="210"/>
      <c r="AE9" s="210"/>
      <c r="AF9" s="210"/>
      <c r="AG9" s="210" t="s">
        <v>98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44">
        <v>2</v>
      </c>
      <c r="B10" s="245" t="s">
        <v>99</v>
      </c>
      <c r="C10" s="253" t="s">
        <v>100</v>
      </c>
      <c r="D10" s="246" t="s">
        <v>95</v>
      </c>
      <c r="E10" s="247">
        <v>26</v>
      </c>
      <c r="F10" s="248"/>
      <c r="G10" s="249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21</v>
      </c>
      <c r="M10" s="229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 t="s">
        <v>96</v>
      </c>
      <c r="T10" s="229" t="s">
        <v>96</v>
      </c>
      <c r="U10" s="229">
        <v>8.2170000000000007E-2</v>
      </c>
      <c r="V10" s="229">
        <f>ROUND(E10*U10,2)</f>
        <v>2.14</v>
      </c>
      <c r="W10" s="229"/>
      <c r="X10" s="229" t="s">
        <v>97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98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44">
        <v>3</v>
      </c>
      <c r="B11" s="245" t="s">
        <v>101</v>
      </c>
      <c r="C11" s="253" t="s">
        <v>102</v>
      </c>
      <c r="D11" s="246" t="s">
        <v>95</v>
      </c>
      <c r="E11" s="247">
        <v>2</v>
      </c>
      <c r="F11" s="248"/>
      <c r="G11" s="249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96</v>
      </c>
      <c r="T11" s="229" t="s">
        <v>96</v>
      </c>
      <c r="U11" s="229">
        <v>3.93</v>
      </c>
      <c r="V11" s="229">
        <f>ROUND(E11*U11,2)</f>
        <v>7.86</v>
      </c>
      <c r="W11" s="229"/>
      <c r="X11" s="229" t="s">
        <v>97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98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44">
        <v>4</v>
      </c>
      <c r="B12" s="245" t="s">
        <v>103</v>
      </c>
      <c r="C12" s="253" t="s">
        <v>104</v>
      </c>
      <c r="D12" s="246" t="s">
        <v>95</v>
      </c>
      <c r="E12" s="247">
        <v>1</v>
      </c>
      <c r="F12" s="248"/>
      <c r="G12" s="249">
        <f>ROUND(E12*F12,2)</f>
        <v>0</v>
      </c>
      <c r="H12" s="230"/>
      <c r="I12" s="229">
        <f>ROUND(E12*H12,2)</f>
        <v>0</v>
      </c>
      <c r="J12" s="230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/>
      <c r="S12" s="229" t="s">
        <v>96</v>
      </c>
      <c r="T12" s="229" t="s">
        <v>105</v>
      </c>
      <c r="U12" s="229">
        <v>0.37</v>
      </c>
      <c r="V12" s="229">
        <f>ROUND(E12*U12,2)</f>
        <v>0.37</v>
      </c>
      <c r="W12" s="229"/>
      <c r="X12" s="229" t="s">
        <v>97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98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38">
        <v>5</v>
      </c>
      <c r="B13" s="239" t="s">
        <v>106</v>
      </c>
      <c r="C13" s="254" t="s">
        <v>107</v>
      </c>
      <c r="D13" s="240" t="s">
        <v>108</v>
      </c>
      <c r="E13" s="241">
        <v>13</v>
      </c>
      <c r="F13" s="242"/>
      <c r="G13" s="243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96</v>
      </c>
      <c r="T13" s="229" t="s">
        <v>96</v>
      </c>
      <c r="U13" s="229">
        <v>0.18</v>
      </c>
      <c r="V13" s="229">
        <f>ROUND(E13*U13,2)</f>
        <v>2.34</v>
      </c>
      <c r="W13" s="229"/>
      <c r="X13" s="229" t="s">
        <v>97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98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27"/>
      <c r="B14" s="228"/>
      <c r="C14" s="255" t="s">
        <v>109</v>
      </c>
      <c r="D14" s="250"/>
      <c r="E14" s="250"/>
      <c r="F14" s="250"/>
      <c r="G14" s="250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10"/>
      <c r="Z14" s="210"/>
      <c r="AA14" s="210"/>
      <c r="AB14" s="210"/>
      <c r="AC14" s="210"/>
      <c r="AD14" s="210"/>
      <c r="AE14" s="210"/>
      <c r="AF14" s="210"/>
      <c r="AG14" s="210" t="s">
        <v>110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0.399999999999999" outlineLevel="1" x14ac:dyDescent="0.25">
      <c r="A15" s="238">
        <v>6</v>
      </c>
      <c r="B15" s="239" t="s">
        <v>111</v>
      </c>
      <c r="C15" s="254" t="s">
        <v>112</v>
      </c>
      <c r="D15" s="240" t="s">
        <v>108</v>
      </c>
      <c r="E15" s="241">
        <v>325</v>
      </c>
      <c r="F15" s="242"/>
      <c r="G15" s="243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21</v>
      </c>
      <c r="M15" s="229">
        <f>G15*(1+L15/100)</f>
        <v>0</v>
      </c>
      <c r="N15" s="229">
        <v>1.0499999999999999E-3</v>
      </c>
      <c r="O15" s="229">
        <f>ROUND(E15*N15,2)</f>
        <v>0.34</v>
      </c>
      <c r="P15" s="229">
        <v>0</v>
      </c>
      <c r="Q15" s="229">
        <f>ROUND(E15*P15,2)</f>
        <v>0</v>
      </c>
      <c r="R15" s="229"/>
      <c r="S15" s="229" t="s">
        <v>96</v>
      </c>
      <c r="T15" s="229" t="s">
        <v>96</v>
      </c>
      <c r="U15" s="229">
        <v>0.16</v>
      </c>
      <c r="V15" s="229">
        <f>ROUND(E15*U15,2)</f>
        <v>52</v>
      </c>
      <c r="W15" s="229"/>
      <c r="X15" s="229" t="s">
        <v>97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98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27"/>
      <c r="B16" s="228"/>
      <c r="C16" s="255" t="s">
        <v>109</v>
      </c>
      <c r="D16" s="250"/>
      <c r="E16" s="250"/>
      <c r="F16" s="250"/>
      <c r="G16" s="250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10"/>
      <c r="Z16" s="210"/>
      <c r="AA16" s="210"/>
      <c r="AB16" s="210"/>
      <c r="AC16" s="210"/>
      <c r="AD16" s="210"/>
      <c r="AE16" s="210"/>
      <c r="AF16" s="210"/>
      <c r="AG16" s="210" t="s">
        <v>110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0.399999999999999" outlineLevel="1" x14ac:dyDescent="0.25">
      <c r="A17" s="244">
        <v>7</v>
      </c>
      <c r="B17" s="245" t="s">
        <v>113</v>
      </c>
      <c r="C17" s="253" t="s">
        <v>114</v>
      </c>
      <c r="D17" s="246" t="s">
        <v>95</v>
      </c>
      <c r="E17" s="247">
        <v>13</v>
      </c>
      <c r="F17" s="248"/>
      <c r="G17" s="249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21</v>
      </c>
      <c r="M17" s="229">
        <f>G17*(1+L17/100)</f>
        <v>0</v>
      </c>
      <c r="N17" s="229">
        <v>1.2999999999999999E-4</v>
      </c>
      <c r="O17" s="229">
        <f>ROUND(E17*N17,2)</f>
        <v>0</v>
      </c>
      <c r="P17" s="229">
        <v>0</v>
      </c>
      <c r="Q17" s="229">
        <f>ROUND(E17*P17,2)</f>
        <v>0</v>
      </c>
      <c r="R17" s="229"/>
      <c r="S17" s="229" t="s">
        <v>96</v>
      </c>
      <c r="T17" s="229" t="s">
        <v>96</v>
      </c>
      <c r="U17" s="229">
        <v>0.35216999999999998</v>
      </c>
      <c r="V17" s="229">
        <f>ROUND(E17*U17,2)</f>
        <v>4.58</v>
      </c>
      <c r="W17" s="229"/>
      <c r="X17" s="229" t="s">
        <v>97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98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0.399999999999999" outlineLevel="1" x14ac:dyDescent="0.25">
      <c r="A18" s="244">
        <v>8</v>
      </c>
      <c r="B18" s="245" t="s">
        <v>115</v>
      </c>
      <c r="C18" s="253" t="s">
        <v>116</v>
      </c>
      <c r="D18" s="246" t="s">
        <v>108</v>
      </c>
      <c r="E18" s="247">
        <v>77</v>
      </c>
      <c r="F18" s="248"/>
      <c r="G18" s="249">
        <f>ROUND(E18*F18,2)</f>
        <v>0</v>
      </c>
      <c r="H18" s="230"/>
      <c r="I18" s="229">
        <f>ROUND(E18*H18,2)</f>
        <v>0</v>
      </c>
      <c r="J18" s="230"/>
      <c r="K18" s="229">
        <f>ROUND(E18*J18,2)</f>
        <v>0</v>
      </c>
      <c r="L18" s="229">
        <v>21</v>
      </c>
      <c r="M18" s="229">
        <f>G18*(1+L18/100)</f>
        <v>0</v>
      </c>
      <c r="N18" s="229">
        <v>1.7000000000000001E-4</v>
      </c>
      <c r="O18" s="229">
        <f>ROUND(E18*N18,2)</f>
        <v>0.01</v>
      </c>
      <c r="P18" s="229">
        <v>0</v>
      </c>
      <c r="Q18" s="229">
        <f>ROUND(E18*P18,2)</f>
        <v>0</v>
      </c>
      <c r="R18" s="229"/>
      <c r="S18" s="229" t="s">
        <v>96</v>
      </c>
      <c r="T18" s="229" t="s">
        <v>105</v>
      </c>
      <c r="U18" s="229">
        <v>5.0959999999999998E-2</v>
      </c>
      <c r="V18" s="229">
        <f>ROUND(E18*U18,2)</f>
        <v>3.92</v>
      </c>
      <c r="W18" s="229"/>
      <c r="X18" s="229" t="s">
        <v>97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98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0.399999999999999" outlineLevel="1" x14ac:dyDescent="0.25">
      <c r="A19" s="244">
        <v>9</v>
      </c>
      <c r="B19" s="245" t="s">
        <v>117</v>
      </c>
      <c r="C19" s="253" t="s">
        <v>118</v>
      </c>
      <c r="D19" s="246" t="s">
        <v>108</v>
      </c>
      <c r="E19" s="247">
        <v>325</v>
      </c>
      <c r="F19" s="248"/>
      <c r="G19" s="249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21</v>
      </c>
      <c r="M19" s="229">
        <f>G19*(1+L19/100)</f>
        <v>0</v>
      </c>
      <c r="N19" s="229">
        <v>9.3000000000000005E-4</v>
      </c>
      <c r="O19" s="229">
        <f>ROUND(E19*N19,2)</f>
        <v>0.3</v>
      </c>
      <c r="P19" s="229">
        <v>0</v>
      </c>
      <c r="Q19" s="229">
        <f>ROUND(E19*P19,2)</f>
        <v>0</v>
      </c>
      <c r="R19" s="229"/>
      <c r="S19" s="229" t="s">
        <v>96</v>
      </c>
      <c r="T19" s="229" t="s">
        <v>96</v>
      </c>
      <c r="U19" s="229">
        <v>7.4060000000000001E-2</v>
      </c>
      <c r="V19" s="229">
        <f>ROUND(E19*U19,2)</f>
        <v>24.07</v>
      </c>
      <c r="W19" s="229"/>
      <c r="X19" s="229" t="s">
        <v>97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98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44">
        <v>10</v>
      </c>
      <c r="B20" s="245" t="s">
        <v>119</v>
      </c>
      <c r="C20" s="253" t="s">
        <v>120</v>
      </c>
      <c r="D20" s="246" t="s">
        <v>108</v>
      </c>
      <c r="E20" s="247">
        <v>325</v>
      </c>
      <c r="F20" s="248"/>
      <c r="G20" s="249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21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96</v>
      </c>
      <c r="T20" s="229" t="s">
        <v>96</v>
      </c>
      <c r="U20" s="229">
        <v>6.9500000000000006E-2</v>
      </c>
      <c r="V20" s="229">
        <f>ROUND(E20*U20,2)</f>
        <v>22.59</v>
      </c>
      <c r="W20" s="229"/>
      <c r="X20" s="229" t="s">
        <v>97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98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44">
        <v>11</v>
      </c>
      <c r="B21" s="245" t="s">
        <v>121</v>
      </c>
      <c r="C21" s="253" t="s">
        <v>122</v>
      </c>
      <c r="D21" s="246" t="s">
        <v>95</v>
      </c>
      <c r="E21" s="247">
        <v>14</v>
      </c>
      <c r="F21" s="248"/>
      <c r="G21" s="249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21</v>
      </c>
      <c r="M21" s="229">
        <f>G21*(1+L21/100)</f>
        <v>0</v>
      </c>
      <c r="N21" s="229">
        <v>1.0000000000000001E-5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 t="s">
        <v>96</v>
      </c>
      <c r="T21" s="229" t="s">
        <v>96</v>
      </c>
      <c r="U21" s="229">
        <v>0.08</v>
      </c>
      <c r="V21" s="229">
        <f>ROUND(E21*U21,2)</f>
        <v>1.1200000000000001</v>
      </c>
      <c r="W21" s="229"/>
      <c r="X21" s="229" t="s">
        <v>97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98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4">
        <v>12</v>
      </c>
      <c r="B22" s="245" t="s">
        <v>123</v>
      </c>
      <c r="C22" s="253" t="s">
        <v>124</v>
      </c>
      <c r="D22" s="246" t="s">
        <v>95</v>
      </c>
      <c r="E22" s="247">
        <v>11</v>
      </c>
      <c r="F22" s="248"/>
      <c r="G22" s="249">
        <f>ROUND(E22*F22,2)</f>
        <v>0</v>
      </c>
      <c r="H22" s="230"/>
      <c r="I22" s="229">
        <f>ROUND(E22*H22,2)</f>
        <v>0</v>
      </c>
      <c r="J22" s="230"/>
      <c r="K22" s="229">
        <f>ROUND(E22*J22,2)</f>
        <v>0</v>
      </c>
      <c r="L22" s="229">
        <v>21</v>
      </c>
      <c r="M22" s="229">
        <f>G22*(1+L22/100)</f>
        <v>0</v>
      </c>
      <c r="N22" s="229">
        <v>1.3999999999999999E-4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 t="s">
        <v>96</v>
      </c>
      <c r="T22" s="229" t="s">
        <v>96</v>
      </c>
      <c r="U22" s="229">
        <v>0.02</v>
      </c>
      <c r="V22" s="229">
        <f>ROUND(E22*U22,2)</f>
        <v>0.22</v>
      </c>
      <c r="W22" s="229"/>
      <c r="X22" s="229" t="s">
        <v>97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98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44">
        <v>13</v>
      </c>
      <c r="B23" s="245" t="s">
        <v>125</v>
      </c>
      <c r="C23" s="253" t="s">
        <v>126</v>
      </c>
      <c r="D23" s="246" t="s">
        <v>95</v>
      </c>
      <c r="E23" s="247">
        <v>11</v>
      </c>
      <c r="F23" s="248"/>
      <c r="G23" s="249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21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 t="s">
        <v>96</v>
      </c>
      <c r="T23" s="229" t="s">
        <v>96</v>
      </c>
      <c r="U23" s="229">
        <v>0.08</v>
      </c>
      <c r="V23" s="229">
        <f>ROUND(E23*U23,2)</f>
        <v>0.88</v>
      </c>
      <c r="W23" s="229"/>
      <c r="X23" s="229" t="s">
        <v>97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98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44">
        <v>14</v>
      </c>
      <c r="B24" s="245" t="s">
        <v>127</v>
      </c>
      <c r="C24" s="253" t="s">
        <v>128</v>
      </c>
      <c r="D24" s="246" t="s">
        <v>108</v>
      </c>
      <c r="E24" s="247">
        <v>0</v>
      </c>
      <c r="F24" s="248"/>
      <c r="G24" s="249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21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96</v>
      </c>
      <c r="T24" s="229" t="s">
        <v>105</v>
      </c>
      <c r="U24" s="229">
        <v>0.31</v>
      </c>
      <c r="V24" s="229">
        <f>ROUND(E24*U24,2)</f>
        <v>0</v>
      </c>
      <c r="W24" s="229"/>
      <c r="X24" s="229" t="s">
        <v>97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98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44">
        <v>15</v>
      </c>
      <c r="B25" s="245" t="s">
        <v>129</v>
      </c>
      <c r="C25" s="253" t="s">
        <v>130</v>
      </c>
      <c r="D25" s="246" t="s">
        <v>95</v>
      </c>
      <c r="E25" s="247">
        <v>11</v>
      </c>
      <c r="F25" s="248"/>
      <c r="G25" s="249">
        <f>ROUND(E25*F25,2)</f>
        <v>0</v>
      </c>
      <c r="H25" s="230"/>
      <c r="I25" s="229">
        <f>ROUND(E25*H25,2)</f>
        <v>0</v>
      </c>
      <c r="J25" s="230"/>
      <c r="K25" s="229">
        <f>ROUND(E25*J25,2)</f>
        <v>0</v>
      </c>
      <c r="L25" s="229">
        <v>21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 t="s">
        <v>96</v>
      </c>
      <c r="T25" s="229" t="s">
        <v>105</v>
      </c>
      <c r="U25" s="229">
        <v>0.55000000000000004</v>
      </c>
      <c r="V25" s="229">
        <f>ROUND(E25*U25,2)</f>
        <v>6.05</v>
      </c>
      <c r="W25" s="229"/>
      <c r="X25" s="229" t="s">
        <v>97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98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44">
        <v>16</v>
      </c>
      <c r="B26" s="245" t="s">
        <v>131</v>
      </c>
      <c r="C26" s="253" t="s">
        <v>132</v>
      </c>
      <c r="D26" s="246" t="s">
        <v>95</v>
      </c>
      <c r="E26" s="247">
        <v>11</v>
      </c>
      <c r="F26" s="248"/>
      <c r="G26" s="249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21</v>
      </c>
      <c r="M26" s="229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29"/>
      <c r="S26" s="229" t="s">
        <v>96</v>
      </c>
      <c r="T26" s="229" t="s">
        <v>96</v>
      </c>
      <c r="U26" s="229">
        <v>1.37</v>
      </c>
      <c r="V26" s="229">
        <f>ROUND(E26*U26,2)</f>
        <v>15.07</v>
      </c>
      <c r="W26" s="229"/>
      <c r="X26" s="229" t="s">
        <v>97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98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44">
        <v>17</v>
      </c>
      <c r="B27" s="245" t="s">
        <v>133</v>
      </c>
      <c r="C27" s="253" t="s">
        <v>134</v>
      </c>
      <c r="D27" s="246" t="s">
        <v>135</v>
      </c>
      <c r="E27" s="247">
        <v>11</v>
      </c>
      <c r="F27" s="248"/>
      <c r="G27" s="249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21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 t="s">
        <v>136</v>
      </c>
      <c r="T27" s="229" t="s">
        <v>105</v>
      </c>
      <c r="U27" s="229">
        <v>0</v>
      </c>
      <c r="V27" s="229">
        <f>ROUND(E27*U27,2)</f>
        <v>0</v>
      </c>
      <c r="W27" s="229"/>
      <c r="X27" s="229" t="s">
        <v>97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98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44">
        <v>18</v>
      </c>
      <c r="B28" s="245" t="s">
        <v>137</v>
      </c>
      <c r="C28" s="253" t="s">
        <v>138</v>
      </c>
      <c r="D28" s="246" t="s">
        <v>95</v>
      </c>
      <c r="E28" s="247">
        <v>1</v>
      </c>
      <c r="F28" s="248"/>
      <c r="G28" s="249">
        <f>ROUND(E28*F28,2)</f>
        <v>0</v>
      </c>
      <c r="H28" s="230"/>
      <c r="I28" s="229">
        <f>ROUND(E28*H28,2)</f>
        <v>0</v>
      </c>
      <c r="J28" s="230"/>
      <c r="K28" s="229">
        <f>ROUND(E28*J28,2)</f>
        <v>0</v>
      </c>
      <c r="L28" s="229">
        <v>21</v>
      </c>
      <c r="M28" s="229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29"/>
      <c r="S28" s="229" t="s">
        <v>136</v>
      </c>
      <c r="T28" s="229" t="s">
        <v>105</v>
      </c>
      <c r="U28" s="229">
        <v>0.37</v>
      </c>
      <c r="V28" s="229">
        <f>ROUND(E28*U28,2)</f>
        <v>0.37</v>
      </c>
      <c r="W28" s="229"/>
      <c r="X28" s="229" t="s">
        <v>97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98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44">
        <v>19</v>
      </c>
      <c r="B29" s="245" t="s">
        <v>139</v>
      </c>
      <c r="C29" s="253" t="s">
        <v>140</v>
      </c>
      <c r="D29" s="246" t="s">
        <v>141</v>
      </c>
      <c r="E29" s="247">
        <v>10</v>
      </c>
      <c r="F29" s="248"/>
      <c r="G29" s="249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21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 t="s">
        <v>142</v>
      </c>
      <c r="S29" s="229" t="s">
        <v>96</v>
      </c>
      <c r="T29" s="229" t="s">
        <v>96</v>
      </c>
      <c r="U29" s="229">
        <v>1</v>
      </c>
      <c r="V29" s="229">
        <f>ROUND(E29*U29,2)</f>
        <v>10</v>
      </c>
      <c r="W29" s="229"/>
      <c r="X29" s="229" t="s">
        <v>143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144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44">
        <v>20</v>
      </c>
      <c r="B30" s="245" t="s">
        <v>145</v>
      </c>
      <c r="C30" s="253" t="s">
        <v>146</v>
      </c>
      <c r="D30" s="246" t="s">
        <v>135</v>
      </c>
      <c r="E30" s="247">
        <v>1</v>
      </c>
      <c r="F30" s="248"/>
      <c r="G30" s="249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21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 t="s">
        <v>142</v>
      </c>
      <c r="S30" s="229" t="s">
        <v>96</v>
      </c>
      <c r="T30" s="229" t="s">
        <v>105</v>
      </c>
      <c r="U30" s="229">
        <v>1</v>
      </c>
      <c r="V30" s="229">
        <f>ROUND(E30*U30,2)</f>
        <v>1</v>
      </c>
      <c r="W30" s="229"/>
      <c r="X30" s="229" t="s">
        <v>143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144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44">
        <v>21</v>
      </c>
      <c r="B31" s="245" t="s">
        <v>147</v>
      </c>
      <c r="C31" s="253" t="s">
        <v>148</v>
      </c>
      <c r="D31" s="246" t="s">
        <v>95</v>
      </c>
      <c r="E31" s="247">
        <v>11</v>
      </c>
      <c r="F31" s="248"/>
      <c r="G31" s="249">
        <f>ROUND(E31*F31,2)</f>
        <v>0</v>
      </c>
      <c r="H31" s="230"/>
      <c r="I31" s="229">
        <f>ROUND(E31*H31,2)</f>
        <v>0</v>
      </c>
      <c r="J31" s="230"/>
      <c r="K31" s="229">
        <f>ROUND(E31*J31,2)</f>
        <v>0</v>
      </c>
      <c r="L31" s="229">
        <v>21</v>
      </c>
      <c r="M31" s="229">
        <f>G31*(1+L31/100)</f>
        <v>0</v>
      </c>
      <c r="N31" s="229">
        <v>9.8200000000000006E-3</v>
      </c>
      <c r="O31" s="229">
        <f>ROUND(E31*N31,2)</f>
        <v>0.11</v>
      </c>
      <c r="P31" s="229">
        <v>0</v>
      </c>
      <c r="Q31" s="229">
        <f>ROUND(E31*P31,2)</f>
        <v>0</v>
      </c>
      <c r="R31" s="229" t="s">
        <v>149</v>
      </c>
      <c r="S31" s="229" t="s">
        <v>96</v>
      </c>
      <c r="T31" s="229" t="s">
        <v>105</v>
      </c>
      <c r="U31" s="229">
        <v>0</v>
      </c>
      <c r="V31" s="229">
        <f>ROUND(E31*U31,2)</f>
        <v>0</v>
      </c>
      <c r="W31" s="229"/>
      <c r="X31" s="229" t="s">
        <v>150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151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44">
        <v>22</v>
      </c>
      <c r="B32" s="245" t="s">
        <v>152</v>
      </c>
      <c r="C32" s="253" t="s">
        <v>153</v>
      </c>
      <c r="D32" s="246" t="s">
        <v>95</v>
      </c>
      <c r="E32" s="247">
        <v>3</v>
      </c>
      <c r="F32" s="248"/>
      <c r="G32" s="249">
        <f>ROUND(E32*F32,2)</f>
        <v>0</v>
      </c>
      <c r="H32" s="230"/>
      <c r="I32" s="229">
        <f>ROUND(E32*H32,2)</f>
        <v>0</v>
      </c>
      <c r="J32" s="230"/>
      <c r="K32" s="229">
        <f>ROUND(E32*J32,2)</f>
        <v>0</v>
      </c>
      <c r="L32" s="229">
        <v>21</v>
      </c>
      <c r="M32" s="229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29" t="s">
        <v>149</v>
      </c>
      <c r="S32" s="229" t="s">
        <v>96</v>
      </c>
      <c r="T32" s="229" t="s">
        <v>96</v>
      </c>
      <c r="U32" s="229">
        <v>0</v>
      </c>
      <c r="V32" s="229">
        <f>ROUND(E32*U32,2)</f>
        <v>0</v>
      </c>
      <c r="W32" s="229"/>
      <c r="X32" s="229" t="s">
        <v>150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151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44">
        <v>23</v>
      </c>
      <c r="B33" s="245" t="s">
        <v>154</v>
      </c>
      <c r="C33" s="253" t="s">
        <v>155</v>
      </c>
      <c r="D33" s="246" t="s">
        <v>156</v>
      </c>
      <c r="E33" s="247">
        <v>11</v>
      </c>
      <c r="F33" s="248"/>
      <c r="G33" s="249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21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 t="s">
        <v>157</v>
      </c>
      <c r="S33" s="229" t="s">
        <v>96</v>
      </c>
      <c r="T33" s="229" t="s">
        <v>96</v>
      </c>
      <c r="U33" s="229">
        <v>0</v>
      </c>
      <c r="V33" s="229">
        <f>ROUND(E33*U33,2)</f>
        <v>0</v>
      </c>
      <c r="W33" s="229"/>
      <c r="X33" s="229" t="s">
        <v>158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159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x14ac:dyDescent="0.25">
      <c r="A34" s="232" t="s">
        <v>91</v>
      </c>
      <c r="B34" s="233" t="s">
        <v>60</v>
      </c>
      <c r="C34" s="252" t="s">
        <v>61</v>
      </c>
      <c r="D34" s="234"/>
      <c r="E34" s="235"/>
      <c r="F34" s="236"/>
      <c r="G34" s="237">
        <f>SUMIF(AG35:AG54,"&lt;&gt;NOR",G35:G54)</f>
        <v>0</v>
      </c>
      <c r="H34" s="231"/>
      <c r="I34" s="231">
        <f>SUM(I35:I54)</f>
        <v>0</v>
      </c>
      <c r="J34" s="231"/>
      <c r="K34" s="231">
        <f>SUM(K35:K54)</f>
        <v>0</v>
      </c>
      <c r="L34" s="231"/>
      <c r="M34" s="231">
        <f>SUM(M35:M54)</f>
        <v>0</v>
      </c>
      <c r="N34" s="231"/>
      <c r="O34" s="231">
        <f>SUM(O35:O54)</f>
        <v>71.89</v>
      </c>
      <c r="P34" s="231"/>
      <c r="Q34" s="231">
        <f>SUM(Q35:Q54)</f>
        <v>0</v>
      </c>
      <c r="R34" s="231"/>
      <c r="S34" s="231"/>
      <c r="T34" s="231"/>
      <c r="U34" s="231"/>
      <c r="V34" s="231">
        <f>SUM(V35:V54)</f>
        <v>400.28999999999991</v>
      </c>
      <c r="W34" s="231"/>
      <c r="X34" s="231"/>
      <c r="AG34" t="s">
        <v>92</v>
      </c>
    </row>
    <row r="35" spans="1:60" ht="20.399999999999999" outlineLevel="1" x14ac:dyDescent="0.25">
      <c r="A35" s="244">
        <v>24</v>
      </c>
      <c r="B35" s="245" t="s">
        <v>160</v>
      </c>
      <c r="C35" s="253" t="s">
        <v>161</v>
      </c>
      <c r="D35" s="246" t="s">
        <v>162</v>
      </c>
      <c r="E35" s="247">
        <v>0.315</v>
      </c>
      <c r="F35" s="248"/>
      <c r="G35" s="249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21</v>
      </c>
      <c r="M35" s="229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29"/>
      <c r="S35" s="229" t="s">
        <v>96</v>
      </c>
      <c r="T35" s="229" t="s">
        <v>96</v>
      </c>
      <c r="U35" s="229">
        <v>4.8</v>
      </c>
      <c r="V35" s="229">
        <f>ROUND(E35*U35,2)</f>
        <v>1.51</v>
      </c>
      <c r="W35" s="229"/>
      <c r="X35" s="229" t="s">
        <v>97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98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44">
        <v>25</v>
      </c>
      <c r="B36" s="245" t="s">
        <v>163</v>
      </c>
      <c r="C36" s="253" t="s">
        <v>164</v>
      </c>
      <c r="D36" s="246" t="s">
        <v>165</v>
      </c>
      <c r="E36" s="247">
        <v>30</v>
      </c>
      <c r="F36" s="248"/>
      <c r="G36" s="249">
        <f>ROUND(E36*F36,2)</f>
        <v>0</v>
      </c>
      <c r="H36" s="230"/>
      <c r="I36" s="229">
        <f>ROUND(E36*H36,2)</f>
        <v>0</v>
      </c>
      <c r="J36" s="230"/>
      <c r="K36" s="229">
        <f>ROUND(E36*J36,2)</f>
        <v>0</v>
      </c>
      <c r="L36" s="229">
        <v>21</v>
      </c>
      <c r="M36" s="229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29"/>
      <c r="S36" s="229" t="s">
        <v>96</v>
      </c>
      <c r="T36" s="229" t="s">
        <v>96</v>
      </c>
      <c r="U36" s="229">
        <v>0.14199999999999999</v>
      </c>
      <c r="V36" s="229">
        <f>ROUND(E36*U36,2)</f>
        <v>4.26</v>
      </c>
      <c r="W36" s="229"/>
      <c r="X36" s="229" t="s">
        <v>97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98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44">
        <v>26</v>
      </c>
      <c r="B37" s="245" t="s">
        <v>166</v>
      </c>
      <c r="C37" s="253" t="s">
        <v>167</v>
      </c>
      <c r="D37" s="246" t="s">
        <v>168</v>
      </c>
      <c r="E37" s="247">
        <v>12</v>
      </c>
      <c r="F37" s="248"/>
      <c r="G37" s="249">
        <f>ROUND(E37*F37,2)</f>
        <v>0</v>
      </c>
      <c r="H37" s="230"/>
      <c r="I37" s="229">
        <f>ROUND(E37*H37,2)</f>
        <v>0</v>
      </c>
      <c r="J37" s="230"/>
      <c r="K37" s="229">
        <f>ROUND(E37*J37,2)</f>
        <v>0</v>
      </c>
      <c r="L37" s="229">
        <v>21</v>
      </c>
      <c r="M37" s="229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29"/>
      <c r="S37" s="229" t="s">
        <v>96</v>
      </c>
      <c r="T37" s="229" t="s">
        <v>96</v>
      </c>
      <c r="U37" s="229">
        <v>3.96</v>
      </c>
      <c r="V37" s="229">
        <f>ROUND(E37*U37,2)</f>
        <v>47.52</v>
      </c>
      <c r="W37" s="229"/>
      <c r="X37" s="229" t="s">
        <v>97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98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44">
        <v>27</v>
      </c>
      <c r="B38" s="245" t="s">
        <v>169</v>
      </c>
      <c r="C38" s="253" t="s">
        <v>170</v>
      </c>
      <c r="D38" s="246" t="s">
        <v>95</v>
      </c>
      <c r="E38" s="247">
        <v>2</v>
      </c>
      <c r="F38" s="248"/>
      <c r="G38" s="249">
        <f>ROUND(E38*F38,2)</f>
        <v>0</v>
      </c>
      <c r="H38" s="230"/>
      <c r="I38" s="229">
        <f>ROUND(E38*H38,2)</f>
        <v>0</v>
      </c>
      <c r="J38" s="230"/>
      <c r="K38" s="229">
        <f>ROUND(E38*J38,2)</f>
        <v>0</v>
      </c>
      <c r="L38" s="229">
        <v>21</v>
      </c>
      <c r="M38" s="229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29"/>
      <c r="S38" s="229" t="s">
        <v>96</v>
      </c>
      <c r="T38" s="229" t="s">
        <v>96</v>
      </c>
      <c r="U38" s="229">
        <v>6.0620000000000003</v>
      </c>
      <c r="V38" s="229">
        <f>ROUND(E38*U38,2)</f>
        <v>12.12</v>
      </c>
      <c r="W38" s="229"/>
      <c r="X38" s="229" t="s">
        <v>97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98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44">
        <v>28</v>
      </c>
      <c r="B39" s="245" t="s">
        <v>171</v>
      </c>
      <c r="C39" s="253" t="s">
        <v>172</v>
      </c>
      <c r="D39" s="246" t="s">
        <v>168</v>
      </c>
      <c r="E39" s="247">
        <v>2.23</v>
      </c>
      <c r="F39" s="248"/>
      <c r="G39" s="249">
        <f>ROUND(E39*F39,2)</f>
        <v>0</v>
      </c>
      <c r="H39" s="230"/>
      <c r="I39" s="229">
        <f>ROUND(E39*H39,2)</f>
        <v>0</v>
      </c>
      <c r="J39" s="230"/>
      <c r="K39" s="229">
        <f>ROUND(E39*J39,2)</f>
        <v>0</v>
      </c>
      <c r="L39" s="229">
        <v>21</v>
      </c>
      <c r="M39" s="229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29"/>
      <c r="S39" s="229" t="s">
        <v>96</v>
      </c>
      <c r="T39" s="229" t="s">
        <v>96</v>
      </c>
      <c r="U39" s="229">
        <v>9.6</v>
      </c>
      <c r="V39" s="229">
        <f>ROUND(E39*U39,2)</f>
        <v>21.41</v>
      </c>
      <c r="W39" s="229"/>
      <c r="X39" s="229" t="s">
        <v>97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98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44">
        <v>29</v>
      </c>
      <c r="B40" s="245" t="s">
        <v>173</v>
      </c>
      <c r="C40" s="253" t="s">
        <v>174</v>
      </c>
      <c r="D40" s="246" t="s">
        <v>95</v>
      </c>
      <c r="E40" s="247">
        <v>11</v>
      </c>
      <c r="F40" s="248"/>
      <c r="G40" s="249">
        <f>ROUND(E40*F40,2)</f>
        <v>0</v>
      </c>
      <c r="H40" s="230"/>
      <c r="I40" s="229">
        <f>ROUND(E40*H40,2)</f>
        <v>0</v>
      </c>
      <c r="J40" s="230"/>
      <c r="K40" s="229">
        <f>ROUND(E40*J40,2)</f>
        <v>0</v>
      </c>
      <c r="L40" s="229">
        <v>21</v>
      </c>
      <c r="M40" s="229">
        <f>G40*(1+L40/100)</f>
        <v>0</v>
      </c>
      <c r="N40" s="229">
        <v>1.3640300000000001</v>
      </c>
      <c r="O40" s="229">
        <f>ROUND(E40*N40,2)</f>
        <v>15</v>
      </c>
      <c r="P40" s="229">
        <v>0</v>
      </c>
      <c r="Q40" s="229">
        <f>ROUND(E40*P40,2)</f>
        <v>0</v>
      </c>
      <c r="R40" s="229"/>
      <c r="S40" s="229" t="s">
        <v>96</v>
      </c>
      <c r="T40" s="229" t="s">
        <v>96</v>
      </c>
      <c r="U40" s="229">
        <v>2.383</v>
      </c>
      <c r="V40" s="229">
        <f>ROUND(E40*U40,2)</f>
        <v>26.21</v>
      </c>
      <c r="W40" s="229"/>
      <c r="X40" s="229" t="s">
        <v>97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98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44">
        <v>30</v>
      </c>
      <c r="B41" s="245" t="s">
        <v>175</v>
      </c>
      <c r="C41" s="253" t="s">
        <v>176</v>
      </c>
      <c r="D41" s="246" t="s">
        <v>177</v>
      </c>
      <c r="E41" s="247">
        <v>12</v>
      </c>
      <c r="F41" s="248"/>
      <c r="G41" s="249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21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 t="s">
        <v>96</v>
      </c>
      <c r="T41" s="229" t="s">
        <v>96</v>
      </c>
      <c r="U41" s="229">
        <v>0.64</v>
      </c>
      <c r="V41" s="229">
        <f>ROUND(E41*U41,2)</f>
        <v>7.68</v>
      </c>
      <c r="W41" s="229"/>
      <c r="X41" s="229" t="s">
        <v>97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98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0.399999999999999" outlineLevel="1" x14ac:dyDescent="0.25">
      <c r="A42" s="244">
        <v>31</v>
      </c>
      <c r="B42" s="245" t="s">
        <v>178</v>
      </c>
      <c r="C42" s="253" t="s">
        <v>179</v>
      </c>
      <c r="D42" s="246" t="s">
        <v>108</v>
      </c>
      <c r="E42" s="247">
        <v>295</v>
      </c>
      <c r="F42" s="248"/>
      <c r="G42" s="249">
        <f>ROUND(E42*F42,2)</f>
        <v>0</v>
      </c>
      <c r="H42" s="230"/>
      <c r="I42" s="229">
        <f>ROUND(E42*H42,2)</f>
        <v>0</v>
      </c>
      <c r="J42" s="230"/>
      <c r="K42" s="229">
        <f>ROUND(E42*J42,2)</f>
        <v>0</v>
      </c>
      <c r="L42" s="229">
        <v>21</v>
      </c>
      <c r="M42" s="229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29"/>
      <c r="S42" s="229" t="s">
        <v>96</v>
      </c>
      <c r="T42" s="229" t="s">
        <v>96</v>
      </c>
      <c r="U42" s="229">
        <v>0.56545999999999996</v>
      </c>
      <c r="V42" s="229">
        <f>ROUND(E42*U42,2)</f>
        <v>166.81</v>
      </c>
      <c r="W42" s="229"/>
      <c r="X42" s="229" t="s">
        <v>97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98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44">
        <v>32</v>
      </c>
      <c r="B43" s="245" t="s">
        <v>180</v>
      </c>
      <c r="C43" s="253" t="s">
        <v>181</v>
      </c>
      <c r="D43" s="246" t="s">
        <v>108</v>
      </c>
      <c r="E43" s="247">
        <v>20</v>
      </c>
      <c r="F43" s="248"/>
      <c r="G43" s="249">
        <f>ROUND(E43*F43,2)</f>
        <v>0</v>
      </c>
      <c r="H43" s="230"/>
      <c r="I43" s="229">
        <f>ROUND(E43*H43,2)</f>
        <v>0</v>
      </c>
      <c r="J43" s="230"/>
      <c r="K43" s="229">
        <f>ROUND(E43*J43,2)</f>
        <v>0</v>
      </c>
      <c r="L43" s="229">
        <v>21</v>
      </c>
      <c r="M43" s="229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29"/>
      <c r="S43" s="229" t="s">
        <v>96</v>
      </c>
      <c r="T43" s="229" t="s">
        <v>96</v>
      </c>
      <c r="U43" s="229">
        <v>0.98924000000000001</v>
      </c>
      <c r="V43" s="229">
        <f>ROUND(E43*U43,2)</f>
        <v>19.78</v>
      </c>
      <c r="W43" s="229"/>
      <c r="X43" s="229" t="s">
        <v>97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98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44">
        <v>33</v>
      </c>
      <c r="B44" s="245" t="s">
        <v>182</v>
      </c>
      <c r="C44" s="253" t="s">
        <v>183</v>
      </c>
      <c r="D44" s="246" t="s">
        <v>168</v>
      </c>
      <c r="E44" s="247">
        <v>35.4</v>
      </c>
      <c r="F44" s="248"/>
      <c r="G44" s="249">
        <f>ROUND(E44*F44,2)</f>
        <v>0</v>
      </c>
      <c r="H44" s="230"/>
      <c r="I44" s="229">
        <f>ROUND(E44*H44,2)</f>
        <v>0</v>
      </c>
      <c r="J44" s="230"/>
      <c r="K44" s="229">
        <f>ROUND(E44*J44,2)</f>
        <v>0</v>
      </c>
      <c r="L44" s="229">
        <v>21</v>
      </c>
      <c r="M44" s="229">
        <f>G44*(1+L44/100)</f>
        <v>0</v>
      </c>
      <c r="N44" s="229">
        <v>0</v>
      </c>
      <c r="O44" s="229">
        <f>ROUND(E44*N44,2)</f>
        <v>0</v>
      </c>
      <c r="P44" s="229">
        <v>0</v>
      </c>
      <c r="Q44" s="229">
        <f>ROUND(E44*P44,2)</f>
        <v>0</v>
      </c>
      <c r="R44" s="229"/>
      <c r="S44" s="229" t="s">
        <v>96</v>
      </c>
      <c r="T44" s="229" t="s">
        <v>96</v>
      </c>
      <c r="U44" s="229">
        <v>0.185</v>
      </c>
      <c r="V44" s="229">
        <f>ROUND(E44*U44,2)</f>
        <v>6.55</v>
      </c>
      <c r="W44" s="229"/>
      <c r="X44" s="229" t="s">
        <v>97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98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0.399999999999999" outlineLevel="1" x14ac:dyDescent="0.25">
      <c r="A45" s="244">
        <v>34</v>
      </c>
      <c r="B45" s="245" t="s">
        <v>184</v>
      </c>
      <c r="C45" s="253" t="s">
        <v>185</v>
      </c>
      <c r="D45" s="246" t="s">
        <v>108</v>
      </c>
      <c r="E45" s="247">
        <v>315</v>
      </c>
      <c r="F45" s="248"/>
      <c r="G45" s="249">
        <f>ROUND(E45*F45,2)</f>
        <v>0</v>
      </c>
      <c r="H45" s="230"/>
      <c r="I45" s="229">
        <f>ROUND(E45*H45,2)</f>
        <v>0</v>
      </c>
      <c r="J45" s="230"/>
      <c r="K45" s="229">
        <f>ROUND(E45*J45,2)</f>
        <v>0</v>
      </c>
      <c r="L45" s="229">
        <v>21</v>
      </c>
      <c r="M45" s="229">
        <f>G45*(1+L45/100)</f>
        <v>0</v>
      </c>
      <c r="N45" s="229">
        <v>0.14699999999999999</v>
      </c>
      <c r="O45" s="229">
        <f>ROUND(E45*N45,2)</f>
        <v>46.31</v>
      </c>
      <c r="P45" s="229">
        <v>0</v>
      </c>
      <c r="Q45" s="229">
        <f>ROUND(E45*P45,2)</f>
        <v>0</v>
      </c>
      <c r="R45" s="229"/>
      <c r="S45" s="229" t="s">
        <v>96</v>
      </c>
      <c r="T45" s="229" t="s">
        <v>96</v>
      </c>
      <c r="U45" s="229">
        <v>5.9799999999999999E-2</v>
      </c>
      <c r="V45" s="229">
        <f>ROUND(E45*U45,2)</f>
        <v>18.84</v>
      </c>
      <c r="W45" s="229"/>
      <c r="X45" s="229" t="s">
        <v>97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98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0.399999999999999" outlineLevel="1" x14ac:dyDescent="0.25">
      <c r="A46" s="244">
        <v>35</v>
      </c>
      <c r="B46" s="245" t="s">
        <v>186</v>
      </c>
      <c r="C46" s="253" t="s">
        <v>187</v>
      </c>
      <c r="D46" s="246" t="s">
        <v>108</v>
      </c>
      <c r="E46" s="247">
        <v>315</v>
      </c>
      <c r="F46" s="248"/>
      <c r="G46" s="249">
        <f>ROUND(E46*F46,2)</f>
        <v>0</v>
      </c>
      <c r="H46" s="230"/>
      <c r="I46" s="229">
        <f>ROUND(E46*H46,2)</f>
        <v>0</v>
      </c>
      <c r="J46" s="230"/>
      <c r="K46" s="229">
        <f>ROUND(E46*J46,2)</f>
        <v>0</v>
      </c>
      <c r="L46" s="229">
        <v>21</v>
      </c>
      <c r="M46" s="229">
        <f>G46*(1+L46/100)</f>
        <v>0</v>
      </c>
      <c r="N46" s="229">
        <v>6.0000000000000002E-5</v>
      </c>
      <c r="O46" s="229">
        <f>ROUND(E46*N46,2)</f>
        <v>0.02</v>
      </c>
      <c r="P46" s="229">
        <v>0</v>
      </c>
      <c r="Q46" s="229">
        <f>ROUND(E46*P46,2)</f>
        <v>0</v>
      </c>
      <c r="R46" s="229"/>
      <c r="S46" s="229" t="s">
        <v>96</v>
      </c>
      <c r="T46" s="229" t="s">
        <v>96</v>
      </c>
      <c r="U46" s="229">
        <v>2.5999999999999999E-2</v>
      </c>
      <c r="V46" s="229">
        <f>ROUND(E46*U46,2)</f>
        <v>8.19</v>
      </c>
      <c r="W46" s="229"/>
      <c r="X46" s="229" t="s">
        <v>97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98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0.399999999999999" outlineLevel="1" x14ac:dyDescent="0.25">
      <c r="A47" s="244">
        <v>36</v>
      </c>
      <c r="B47" s="245" t="s">
        <v>188</v>
      </c>
      <c r="C47" s="253" t="s">
        <v>189</v>
      </c>
      <c r="D47" s="246" t="s">
        <v>108</v>
      </c>
      <c r="E47" s="247">
        <v>19</v>
      </c>
      <c r="F47" s="248"/>
      <c r="G47" s="249">
        <f>ROUND(E47*F47,2)</f>
        <v>0</v>
      </c>
      <c r="H47" s="230"/>
      <c r="I47" s="229">
        <f>ROUND(E47*H47,2)</f>
        <v>0</v>
      </c>
      <c r="J47" s="230"/>
      <c r="K47" s="229">
        <f>ROUND(E47*J47,2)</f>
        <v>0</v>
      </c>
      <c r="L47" s="229">
        <v>21</v>
      </c>
      <c r="M47" s="229">
        <f>G47*(1+L47/100)</f>
        <v>0</v>
      </c>
      <c r="N47" s="229">
        <v>7.8E-2</v>
      </c>
      <c r="O47" s="229">
        <f>ROUND(E47*N47,2)</f>
        <v>1.48</v>
      </c>
      <c r="P47" s="229">
        <v>0</v>
      </c>
      <c r="Q47" s="229">
        <f>ROUND(E47*P47,2)</f>
        <v>0</v>
      </c>
      <c r="R47" s="229"/>
      <c r="S47" s="229" t="s">
        <v>96</v>
      </c>
      <c r="T47" s="229" t="s">
        <v>96</v>
      </c>
      <c r="U47" s="229">
        <v>0.27600000000000002</v>
      </c>
      <c r="V47" s="229">
        <f>ROUND(E47*U47,2)</f>
        <v>5.24</v>
      </c>
      <c r="W47" s="229"/>
      <c r="X47" s="229" t="s">
        <v>97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98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44">
        <v>37</v>
      </c>
      <c r="B48" s="245" t="s">
        <v>190</v>
      </c>
      <c r="C48" s="253" t="s">
        <v>191</v>
      </c>
      <c r="D48" s="246" t="s">
        <v>108</v>
      </c>
      <c r="E48" s="247">
        <v>20</v>
      </c>
      <c r="F48" s="248"/>
      <c r="G48" s="249">
        <f>ROUND(E48*F48,2)</f>
        <v>0</v>
      </c>
      <c r="H48" s="230"/>
      <c r="I48" s="229">
        <f>ROUND(E48*H48,2)</f>
        <v>0</v>
      </c>
      <c r="J48" s="230"/>
      <c r="K48" s="229">
        <f>ROUND(E48*J48,2)</f>
        <v>0</v>
      </c>
      <c r="L48" s="229">
        <v>21</v>
      </c>
      <c r="M48" s="229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29"/>
      <c r="S48" s="229" t="s">
        <v>96</v>
      </c>
      <c r="T48" s="229" t="s">
        <v>96</v>
      </c>
      <c r="U48" s="229">
        <v>0.107</v>
      </c>
      <c r="V48" s="229">
        <f>ROUND(E48*U48,2)</f>
        <v>2.14</v>
      </c>
      <c r="W48" s="229"/>
      <c r="X48" s="229" t="s">
        <v>97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98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44">
        <v>38</v>
      </c>
      <c r="B49" s="245" t="s">
        <v>192</v>
      </c>
      <c r="C49" s="253" t="s">
        <v>193</v>
      </c>
      <c r="D49" s="246" t="s">
        <v>168</v>
      </c>
      <c r="E49" s="247">
        <v>11.6</v>
      </c>
      <c r="F49" s="248"/>
      <c r="G49" s="249">
        <f>ROUND(E49*F49,2)</f>
        <v>0</v>
      </c>
      <c r="H49" s="230"/>
      <c r="I49" s="229">
        <f>ROUND(E49*H49,2)</f>
        <v>0</v>
      </c>
      <c r="J49" s="230"/>
      <c r="K49" s="229">
        <f>ROUND(E49*J49,2)</f>
        <v>0</v>
      </c>
      <c r="L49" s="229">
        <v>21</v>
      </c>
      <c r="M49" s="229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29"/>
      <c r="S49" s="229" t="s">
        <v>96</v>
      </c>
      <c r="T49" s="229" t="s">
        <v>96</v>
      </c>
      <c r="U49" s="229">
        <v>0.66300000000000003</v>
      </c>
      <c r="V49" s="229">
        <f>ROUND(E49*U49,2)</f>
        <v>7.69</v>
      </c>
      <c r="W49" s="229"/>
      <c r="X49" s="229" t="s">
        <v>97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98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44">
        <v>39</v>
      </c>
      <c r="B50" s="245" t="s">
        <v>194</v>
      </c>
      <c r="C50" s="253" t="s">
        <v>195</v>
      </c>
      <c r="D50" s="246" t="s">
        <v>165</v>
      </c>
      <c r="E50" s="247">
        <v>20</v>
      </c>
      <c r="F50" s="248"/>
      <c r="G50" s="249">
        <f>ROUND(E50*F50,2)</f>
        <v>0</v>
      </c>
      <c r="H50" s="230"/>
      <c r="I50" s="229">
        <f>ROUND(E50*H50,2)</f>
        <v>0</v>
      </c>
      <c r="J50" s="230"/>
      <c r="K50" s="229">
        <f>ROUND(E50*J50,2)</f>
        <v>0</v>
      </c>
      <c r="L50" s="229">
        <v>21</v>
      </c>
      <c r="M50" s="229">
        <f>G50*(1+L50/100)</f>
        <v>0</v>
      </c>
      <c r="N50" s="229">
        <v>2.0000000000000002E-5</v>
      </c>
      <c r="O50" s="229">
        <f>ROUND(E50*N50,2)</f>
        <v>0</v>
      </c>
      <c r="P50" s="229">
        <v>0</v>
      </c>
      <c r="Q50" s="229">
        <f>ROUND(E50*P50,2)</f>
        <v>0</v>
      </c>
      <c r="R50" s="229"/>
      <c r="S50" s="229" t="s">
        <v>96</v>
      </c>
      <c r="T50" s="229" t="s">
        <v>96</v>
      </c>
      <c r="U50" s="229">
        <v>0.05</v>
      </c>
      <c r="V50" s="229">
        <f>ROUND(E50*U50,2)</f>
        <v>1</v>
      </c>
      <c r="W50" s="229"/>
      <c r="X50" s="229" t="s">
        <v>97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98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0.399999999999999" outlineLevel="1" x14ac:dyDescent="0.25">
      <c r="A51" s="244">
        <v>40</v>
      </c>
      <c r="B51" s="245" t="s">
        <v>196</v>
      </c>
      <c r="C51" s="253" t="s">
        <v>197</v>
      </c>
      <c r="D51" s="246" t="s">
        <v>165</v>
      </c>
      <c r="E51" s="247">
        <v>315</v>
      </c>
      <c r="F51" s="248"/>
      <c r="G51" s="249">
        <f>ROUND(E51*F51,2)</f>
        <v>0</v>
      </c>
      <c r="H51" s="230"/>
      <c r="I51" s="229">
        <f>ROUND(E51*H51,2)</f>
        <v>0</v>
      </c>
      <c r="J51" s="230"/>
      <c r="K51" s="229">
        <f>ROUND(E51*J51,2)</f>
        <v>0</v>
      </c>
      <c r="L51" s="229">
        <v>21</v>
      </c>
      <c r="M51" s="229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29"/>
      <c r="S51" s="229" t="s">
        <v>96</v>
      </c>
      <c r="T51" s="229" t="s">
        <v>96</v>
      </c>
      <c r="U51" s="229">
        <v>0.129</v>
      </c>
      <c r="V51" s="229">
        <f>ROUND(E51*U51,2)</f>
        <v>40.64</v>
      </c>
      <c r="W51" s="229"/>
      <c r="X51" s="229" t="s">
        <v>97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98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0.399999999999999" outlineLevel="1" x14ac:dyDescent="0.25">
      <c r="A52" s="244">
        <v>41</v>
      </c>
      <c r="B52" s="245" t="s">
        <v>198</v>
      </c>
      <c r="C52" s="253" t="s">
        <v>199</v>
      </c>
      <c r="D52" s="246" t="s">
        <v>165</v>
      </c>
      <c r="E52" s="247">
        <v>60</v>
      </c>
      <c r="F52" s="248"/>
      <c r="G52" s="249">
        <f>ROUND(E52*F52,2)</f>
        <v>0</v>
      </c>
      <c r="H52" s="230"/>
      <c r="I52" s="229">
        <f>ROUND(E52*H52,2)</f>
        <v>0</v>
      </c>
      <c r="J52" s="230"/>
      <c r="K52" s="229">
        <f>ROUND(E52*J52,2)</f>
        <v>0</v>
      </c>
      <c r="L52" s="229">
        <v>21</v>
      </c>
      <c r="M52" s="229">
        <f>G52*(1+L52/100)</f>
        <v>0</v>
      </c>
      <c r="N52" s="229">
        <v>0.15128</v>
      </c>
      <c r="O52" s="229">
        <f>ROUND(E52*N52,2)</f>
        <v>9.08</v>
      </c>
      <c r="P52" s="229">
        <v>0</v>
      </c>
      <c r="Q52" s="229">
        <f>ROUND(E52*P52,2)</f>
        <v>0</v>
      </c>
      <c r="R52" s="229"/>
      <c r="S52" s="229" t="s">
        <v>96</v>
      </c>
      <c r="T52" s="229" t="s">
        <v>96</v>
      </c>
      <c r="U52" s="229">
        <v>4.4999999999999998E-2</v>
      </c>
      <c r="V52" s="229">
        <f>ROUND(E52*U52,2)</f>
        <v>2.7</v>
      </c>
      <c r="W52" s="229"/>
      <c r="X52" s="229" t="s">
        <v>97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98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44">
        <v>42</v>
      </c>
      <c r="B53" s="245" t="s">
        <v>200</v>
      </c>
      <c r="C53" s="253" t="s">
        <v>201</v>
      </c>
      <c r="D53" s="246" t="s">
        <v>135</v>
      </c>
      <c r="E53" s="247">
        <v>11</v>
      </c>
      <c r="F53" s="248"/>
      <c r="G53" s="249">
        <f>ROUND(E53*F53,2)</f>
        <v>0</v>
      </c>
      <c r="H53" s="230"/>
      <c r="I53" s="229">
        <f>ROUND(E53*H53,2)</f>
        <v>0</v>
      </c>
      <c r="J53" s="230"/>
      <c r="K53" s="229">
        <f>ROUND(E53*J53,2)</f>
        <v>0</v>
      </c>
      <c r="L53" s="229">
        <v>21</v>
      </c>
      <c r="M53" s="229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29"/>
      <c r="S53" s="229" t="s">
        <v>136</v>
      </c>
      <c r="T53" s="229" t="s">
        <v>105</v>
      </c>
      <c r="U53" s="229">
        <v>0</v>
      </c>
      <c r="V53" s="229">
        <f>ROUND(E53*U53,2)</f>
        <v>0</v>
      </c>
      <c r="W53" s="229"/>
      <c r="X53" s="229" t="s">
        <v>97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98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38">
        <v>43</v>
      </c>
      <c r="B54" s="239" t="s">
        <v>202</v>
      </c>
      <c r="C54" s="254" t="s">
        <v>203</v>
      </c>
      <c r="D54" s="240" t="s">
        <v>108</v>
      </c>
      <c r="E54" s="241">
        <v>0</v>
      </c>
      <c r="F54" s="242"/>
      <c r="G54" s="243">
        <f>ROUND(E54*F54,2)</f>
        <v>0</v>
      </c>
      <c r="H54" s="230"/>
      <c r="I54" s="229">
        <f>ROUND(E54*H54,2)</f>
        <v>0</v>
      </c>
      <c r="J54" s="230"/>
      <c r="K54" s="229">
        <f>ROUND(E54*J54,2)</f>
        <v>0</v>
      </c>
      <c r="L54" s="229">
        <v>21</v>
      </c>
      <c r="M54" s="229">
        <f>G54*(1+L54/100)</f>
        <v>0</v>
      </c>
      <c r="N54" s="229">
        <v>5.4000000000000001E-4</v>
      </c>
      <c r="O54" s="229">
        <f>ROUND(E54*N54,2)</f>
        <v>0</v>
      </c>
      <c r="P54" s="229">
        <v>0</v>
      </c>
      <c r="Q54" s="229">
        <f>ROUND(E54*P54,2)</f>
        <v>0</v>
      </c>
      <c r="R54" s="229" t="s">
        <v>149</v>
      </c>
      <c r="S54" s="229" t="s">
        <v>96</v>
      </c>
      <c r="T54" s="229" t="s">
        <v>96</v>
      </c>
      <c r="U54" s="229">
        <v>0</v>
      </c>
      <c r="V54" s="229">
        <f>ROUND(E54*U54,2)</f>
        <v>0</v>
      </c>
      <c r="W54" s="229"/>
      <c r="X54" s="229" t="s">
        <v>150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151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5">
      <c r="A55" s="3"/>
      <c r="B55" s="4"/>
      <c r="C55" s="256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E55">
        <v>15</v>
      </c>
      <c r="AF55">
        <v>21</v>
      </c>
      <c r="AG55" t="s">
        <v>78</v>
      </c>
    </row>
    <row r="56" spans="1:60" x14ac:dyDescent="0.25">
      <c r="A56" s="213"/>
      <c r="B56" s="214" t="s">
        <v>31</v>
      </c>
      <c r="C56" s="257"/>
      <c r="D56" s="215"/>
      <c r="E56" s="216"/>
      <c r="F56" s="216"/>
      <c r="G56" s="251">
        <f>G8+G34</f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f>SUMIF(L7:L54,AE55,G7:G54)</f>
        <v>0</v>
      </c>
      <c r="AF56">
        <f>SUMIF(L7:L54,AF55,G7:G54)</f>
        <v>0</v>
      </c>
      <c r="AG56" t="s">
        <v>204</v>
      </c>
    </row>
    <row r="57" spans="1:60" x14ac:dyDescent="0.25">
      <c r="A57" s="3"/>
      <c r="B57" s="4"/>
      <c r="C57" s="256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5">
      <c r="A58" s="3"/>
      <c r="B58" s="4"/>
      <c r="C58" s="256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5">
      <c r="A59" s="217" t="s">
        <v>205</v>
      </c>
      <c r="B59" s="217"/>
      <c r="C59" s="258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5">
      <c r="A60" s="218"/>
      <c r="B60" s="219"/>
      <c r="C60" s="259"/>
      <c r="D60" s="219"/>
      <c r="E60" s="219"/>
      <c r="F60" s="219"/>
      <c r="G60" s="220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AG60" t="s">
        <v>206</v>
      </c>
    </row>
    <row r="61" spans="1:60" x14ac:dyDescent="0.25">
      <c r="A61" s="221"/>
      <c r="B61" s="222"/>
      <c r="C61" s="260"/>
      <c r="D61" s="222"/>
      <c r="E61" s="222"/>
      <c r="F61" s="222"/>
      <c r="G61" s="22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5">
      <c r="A62" s="221"/>
      <c r="B62" s="222"/>
      <c r="C62" s="260"/>
      <c r="D62" s="222"/>
      <c r="E62" s="222"/>
      <c r="F62" s="222"/>
      <c r="G62" s="22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5">
      <c r="A63" s="221"/>
      <c r="B63" s="222"/>
      <c r="C63" s="260"/>
      <c r="D63" s="222"/>
      <c r="E63" s="222"/>
      <c r="F63" s="222"/>
      <c r="G63" s="22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5">
      <c r="A64" s="224"/>
      <c r="B64" s="225"/>
      <c r="C64" s="261"/>
      <c r="D64" s="225"/>
      <c r="E64" s="225"/>
      <c r="F64" s="225"/>
      <c r="G64" s="226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5">
      <c r="A65" s="3"/>
      <c r="B65" s="4"/>
      <c r="C65" s="256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5">
      <c r="C66" s="262"/>
      <c r="D66" s="10"/>
      <c r="AG66" t="s">
        <v>207</v>
      </c>
    </row>
    <row r="67" spans="1:33" x14ac:dyDescent="0.25">
      <c r="D67" s="10"/>
    </row>
    <row r="68" spans="1:33" x14ac:dyDescent="0.25">
      <c r="D68" s="10"/>
    </row>
    <row r="69" spans="1:33" x14ac:dyDescent="0.25">
      <c r="D69" s="10"/>
    </row>
    <row r="70" spans="1:33" x14ac:dyDescent="0.25">
      <c r="D70" s="10"/>
    </row>
    <row r="71" spans="1:33" x14ac:dyDescent="0.25">
      <c r="D71" s="10"/>
    </row>
    <row r="72" spans="1:33" x14ac:dyDescent="0.25">
      <c r="D72" s="10"/>
    </row>
    <row r="73" spans="1:33" x14ac:dyDescent="0.25">
      <c r="D73" s="10"/>
    </row>
    <row r="74" spans="1:33" x14ac:dyDescent="0.25">
      <c r="D74" s="10"/>
    </row>
    <row r="75" spans="1:33" x14ac:dyDescent="0.25">
      <c r="D75" s="10"/>
    </row>
    <row r="76" spans="1:33" x14ac:dyDescent="0.25">
      <c r="D76" s="10"/>
    </row>
    <row r="77" spans="1:33" x14ac:dyDescent="0.25">
      <c r="D77" s="10"/>
    </row>
    <row r="78" spans="1:33" x14ac:dyDescent="0.25">
      <c r="D78" s="10"/>
    </row>
    <row r="79" spans="1:33" x14ac:dyDescent="0.25">
      <c r="D79" s="10"/>
    </row>
    <row r="80" spans="1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8">
    <mergeCell ref="A1:G1"/>
    <mergeCell ref="C2:G2"/>
    <mergeCell ref="C3:G3"/>
    <mergeCell ref="C4:G4"/>
    <mergeCell ref="A59:C59"/>
    <mergeCell ref="A60:G64"/>
    <mergeCell ref="C14:G14"/>
    <mergeCell ref="C16:G1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52922-4413-43B5-B256-5EEF43F50A2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66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67</v>
      </c>
    </row>
    <row r="3" spans="1:60" ht="25.05" customHeight="1" x14ac:dyDescent="0.25">
      <c r="A3" s="196" t="s">
        <v>9</v>
      </c>
      <c r="B3" s="49" t="s">
        <v>49</v>
      </c>
      <c r="C3" s="199" t="s">
        <v>50</v>
      </c>
      <c r="D3" s="197"/>
      <c r="E3" s="197"/>
      <c r="F3" s="197"/>
      <c r="G3" s="198"/>
      <c r="AC3" s="175" t="s">
        <v>67</v>
      </c>
      <c r="AG3" t="s">
        <v>68</v>
      </c>
    </row>
    <row r="4" spans="1:60" ht="25.05" customHeight="1" x14ac:dyDescent="0.25">
      <c r="A4" s="200" t="s">
        <v>10</v>
      </c>
      <c r="B4" s="201" t="s">
        <v>49</v>
      </c>
      <c r="C4" s="202" t="s">
        <v>51</v>
      </c>
      <c r="D4" s="203"/>
      <c r="E4" s="203"/>
      <c r="F4" s="203"/>
      <c r="G4" s="204"/>
      <c r="AG4" t="s">
        <v>69</v>
      </c>
    </row>
    <row r="5" spans="1:60" x14ac:dyDescent="0.25">
      <c r="D5" s="10"/>
    </row>
    <row r="6" spans="1:60" ht="39.6" x14ac:dyDescent="0.25">
      <c r="A6" s="206" t="s">
        <v>70</v>
      </c>
      <c r="B6" s="208" t="s">
        <v>71</v>
      </c>
      <c r="C6" s="208" t="s">
        <v>72</v>
      </c>
      <c r="D6" s="207" t="s">
        <v>73</v>
      </c>
      <c r="E6" s="206" t="s">
        <v>74</v>
      </c>
      <c r="F6" s="205" t="s">
        <v>75</v>
      </c>
      <c r="G6" s="206" t="s">
        <v>31</v>
      </c>
      <c r="H6" s="209" t="s">
        <v>32</v>
      </c>
      <c r="I6" s="209" t="s">
        <v>76</v>
      </c>
      <c r="J6" s="209" t="s">
        <v>33</v>
      </c>
      <c r="K6" s="209" t="s">
        <v>77</v>
      </c>
      <c r="L6" s="209" t="s">
        <v>78</v>
      </c>
      <c r="M6" s="209" t="s">
        <v>79</v>
      </c>
      <c r="N6" s="209" t="s">
        <v>80</v>
      </c>
      <c r="O6" s="209" t="s">
        <v>81</v>
      </c>
      <c r="P6" s="209" t="s">
        <v>82</v>
      </c>
      <c r="Q6" s="209" t="s">
        <v>83</v>
      </c>
      <c r="R6" s="209" t="s">
        <v>84</v>
      </c>
      <c r="S6" s="209" t="s">
        <v>85</v>
      </c>
      <c r="T6" s="209" t="s">
        <v>86</v>
      </c>
      <c r="U6" s="209" t="s">
        <v>87</v>
      </c>
      <c r="V6" s="209" t="s">
        <v>88</v>
      </c>
      <c r="W6" s="209" t="s">
        <v>89</v>
      </c>
      <c r="X6" s="209" t="s">
        <v>90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32" t="s">
        <v>91</v>
      </c>
      <c r="B8" s="233" t="s">
        <v>58</v>
      </c>
      <c r="C8" s="252" t="s">
        <v>59</v>
      </c>
      <c r="D8" s="234"/>
      <c r="E8" s="235"/>
      <c r="F8" s="236"/>
      <c r="G8" s="237">
        <f>SUMIF(AG9:AG30,"&lt;&gt;NOR",G9:G30)</f>
        <v>0</v>
      </c>
      <c r="H8" s="231"/>
      <c r="I8" s="231">
        <f>SUM(I9:I30)</f>
        <v>0</v>
      </c>
      <c r="J8" s="231"/>
      <c r="K8" s="231">
        <f>SUM(K9:K30)</f>
        <v>0</v>
      </c>
      <c r="L8" s="231"/>
      <c r="M8" s="231">
        <f>SUM(M9:M30)</f>
        <v>0</v>
      </c>
      <c r="N8" s="231"/>
      <c r="O8" s="231">
        <f>SUM(O9:O30)</f>
        <v>0.46</v>
      </c>
      <c r="P8" s="231"/>
      <c r="Q8" s="231">
        <f>SUM(Q9:Q30)</f>
        <v>0</v>
      </c>
      <c r="R8" s="231"/>
      <c r="S8" s="231"/>
      <c r="T8" s="231"/>
      <c r="U8" s="231"/>
      <c r="V8" s="231">
        <f>SUM(V9:V30)</f>
        <v>147.69</v>
      </c>
      <c r="W8" s="231"/>
      <c r="X8" s="231"/>
      <c r="AG8" t="s">
        <v>92</v>
      </c>
    </row>
    <row r="9" spans="1:60" outlineLevel="1" x14ac:dyDescent="0.25">
      <c r="A9" s="244">
        <v>1</v>
      </c>
      <c r="B9" s="245" t="s">
        <v>93</v>
      </c>
      <c r="C9" s="253" t="s">
        <v>94</v>
      </c>
      <c r="D9" s="246" t="s">
        <v>95</v>
      </c>
      <c r="E9" s="247">
        <v>10</v>
      </c>
      <c r="F9" s="248"/>
      <c r="G9" s="249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96</v>
      </c>
      <c r="T9" s="229" t="s">
        <v>96</v>
      </c>
      <c r="U9" s="229">
        <v>5.0500000000000003E-2</v>
      </c>
      <c r="V9" s="229">
        <f>ROUND(E9*U9,2)</f>
        <v>0.51</v>
      </c>
      <c r="W9" s="229"/>
      <c r="X9" s="229" t="s">
        <v>97</v>
      </c>
      <c r="Y9" s="210"/>
      <c r="Z9" s="210"/>
      <c r="AA9" s="210"/>
      <c r="AB9" s="210"/>
      <c r="AC9" s="210"/>
      <c r="AD9" s="210"/>
      <c r="AE9" s="210"/>
      <c r="AF9" s="210"/>
      <c r="AG9" s="210" t="s">
        <v>98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44">
        <v>2</v>
      </c>
      <c r="B10" s="245" t="s">
        <v>99</v>
      </c>
      <c r="C10" s="253" t="s">
        <v>100</v>
      </c>
      <c r="D10" s="246" t="s">
        <v>95</v>
      </c>
      <c r="E10" s="247">
        <v>12</v>
      </c>
      <c r="F10" s="248"/>
      <c r="G10" s="249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21</v>
      </c>
      <c r="M10" s="229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 t="s">
        <v>96</v>
      </c>
      <c r="T10" s="229" t="s">
        <v>96</v>
      </c>
      <c r="U10" s="229">
        <v>8.2170000000000007E-2</v>
      </c>
      <c r="V10" s="229">
        <f>ROUND(E10*U10,2)</f>
        <v>0.99</v>
      </c>
      <c r="W10" s="229"/>
      <c r="X10" s="229" t="s">
        <v>97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98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38">
        <v>3</v>
      </c>
      <c r="B11" s="239" t="s">
        <v>106</v>
      </c>
      <c r="C11" s="254" t="s">
        <v>107</v>
      </c>
      <c r="D11" s="240" t="s">
        <v>108</v>
      </c>
      <c r="E11" s="241">
        <v>5</v>
      </c>
      <c r="F11" s="242"/>
      <c r="G11" s="243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96</v>
      </c>
      <c r="T11" s="229" t="s">
        <v>96</v>
      </c>
      <c r="U11" s="229">
        <v>0.18</v>
      </c>
      <c r="V11" s="229">
        <f>ROUND(E11*U11,2)</f>
        <v>0.9</v>
      </c>
      <c r="W11" s="229"/>
      <c r="X11" s="229" t="s">
        <v>97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98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27"/>
      <c r="B12" s="228"/>
      <c r="C12" s="255" t="s">
        <v>109</v>
      </c>
      <c r="D12" s="250"/>
      <c r="E12" s="250"/>
      <c r="F12" s="250"/>
      <c r="G12" s="250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10"/>
      <c r="Z12" s="210"/>
      <c r="AA12" s="210"/>
      <c r="AB12" s="210"/>
      <c r="AC12" s="210"/>
      <c r="AD12" s="210"/>
      <c r="AE12" s="210"/>
      <c r="AF12" s="210"/>
      <c r="AG12" s="210" t="s">
        <v>110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0.399999999999999" outlineLevel="1" x14ac:dyDescent="0.25">
      <c r="A13" s="238">
        <v>4</v>
      </c>
      <c r="B13" s="239" t="s">
        <v>111</v>
      </c>
      <c r="C13" s="254" t="s">
        <v>112</v>
      </c>
      <c r="D13" s="240" t="s">
        <v>108</v>
      </c>
      <c r="E13" s="241">
        <v>193</v>
      </c>
      <c r="F13" s="242"/>
      <c r="G13" s="243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21</v>
      </c>
      <c r="M13" s="229">
        <f>G13*(1+L13/100)</f>
        <v>0</v>
      </c>
      <c r="N13" s="229">
        <v>1.0499999999999999E-3</v>
      </c>
      <c r="O13" s="229">
        <f>ROUND(E13*N13,2)</f>
        <v>0.2</v>
      </c>
      <c r="P13" s="229">
        <v>0</v>
      </c>
      <c r="Q13" s="229">
        <f>ROUND(E13*P13,2)</f>
        <v>0</v>
      </c>
      <c r="R13" s="229"/>
      <c r="S13" s="229" t="s">
        <v>96</v>
      </c>
      <c r="T13" s="229" t="s">
        <v>96</v>
      </c>
      <c r="U13" s="229">
        <v>0.16</v>
      </c>
      <c r="V13" s="229">
        <f>ROUND(E13*U13,2)</f>
        <v>30.88</v>
      </c>
      <c r="W13" s="229"/>
      <c r="X13" s="229" t="s">
        <v>97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98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27"/>
      <c r="B14" s="228"/>
      <c r="C14" s="255" t="s">
        <v>109</v>
      </c>
      <c r="D14" s="250"/>
      <c r="E14" s="250"/>
      <c r="F14" s="250"/>
      <c r="G14" s="250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10"/>
      <c r="Z14" s="210"/>
      <c r="AA14" s="210"/>
      <c r="AB14" s="210"/>
      <c r="AC14" s="210"/>
      <c r="AD14" s="210"/>
      <c r="AE14" s="210"/>
      <c r="AF14" s="210"/>
      <c r="AG14" s="210" t="s">
        <v>110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0.399999999999999" outlineLevel="1" x14ac:dyDescent="0.25">
      <c r="A15" s="244">
        <v>5</v>
      </c>
      <c r="B15" s="245" t="s">
        <v>113</v>
      </c>
      <c r="C15" s="253" t="s">
        <v>114</v>
      </c>
      <c r="D15" s="246" t="s">
        <v>95</v>
      </c>
      <c r="E15" s="247">
        <v>5</v>
      </c>
      <c r="F15" s="248"/>
      <c r="G15" s="249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21</v>
      </c>
      <c r="M15" s="229">
        <f>G15*(1+L15/100)</f>
        <v>0</v>
      </c>
      <c r="N15" s="229">
        <v>1.2999999999999999E-4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96</v>
      </c>
      <c r="T15" s="229" t="s">
        <v>96</v>
      </c>
      <c r="U15" s="229">
        <v>0.35216999999999998</v>
      </c>
      <c r="V15" s="229">
        <f>ROUND(E15*U15,2)</f>
        <v>1.76</v>
      </c>
      <c r="W15" s="229"/>
      <c r="X15" s="229" t="s">
        <v>97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98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0.399999999999999" outlineLevel="1" x14ac:dyDescent="0.25">
      <c r="A16" s="244">
        <v>6</v>
      </c>
      <c r="B16" s="245" t="s">
        <v>115</v>
      </c>
      <c r="C16" s="253" t="s">
        <v>116</v>
      </c>
      <c r="D16" s="246" t="s">
        <v>108</v>
      </c>
      <c r="E16" s="247">
        <v>45</v>
      </c>
      <c r="F16" s="248"/>
      <c r="G16" s="249">
        <f>ROUND(E16*F16,2)</f>
        <v>0</v>
      </c>
      <c r="H16" s="230"/>
      <c r="I16" s="229">
        <f>ROUND(E16*H16,2)</f>
        <v>0</v>
      </c>
      <c r="J16" s="230"/>
      <c r="K16" s="229">
        <f>ROUND(E16*J16,2)</f>
        <v>0</v>
      </c>
      <c r="L16" s="229">
        <v>21</v>
      </c>
      <c r="M16" s="229">
        <f>G16*(1+L16/100)</f>
        <v>0</v>
      </c>
      <c r="N16" s="229">
        <v>1.7000000000000001E-4</v>
      </c>
      <c r="O16" s="229">
        <f>ROUND(E16*N16,2)</f>
        <v>0.01</v>
      </c>
      <c r="P16" s="229">
        <v>0</v>
      </c>
      <c r="Q16" s="229">
        <f>ROUND(E16*P16,2)</f>
        <v>0</v>
      </c>
      <c r="R16" s="229"/>
      <c r="S16" s="229" t="s">
        <v>96</v>
      </c>
      <c r="T16" s="229" t="s">
        <v>105</v>
      </c>
      <c r="U16" s="229">
        <v>5.0959999999999998E-2</v>
      </c>
      <c r="V16" s="229">
        <f>ROUND(E16*U16,2)</f>
        <v>2.29</v>
      </c>
      <c r="W16" s="229"/>
      <c r="X16" s="229" t="s">
        <v>97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98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0.399999999999999" outlineLevel="1" x14ac:dyDescent="0.25">
      <c r="A17" s="244">
        <v>7</v>
      </c>
      <c r="B17" s="245" t="s">
        <v>117</v>
      </c>
      <c r="C17" s="253" t="s">
        <v>118</v>
      </c>
      <c r="D17" s="246" t="s">
        <v>108</v>
      </c>
      <c r="E17" s="247">
        <v>211</v>
      </c>
      <c r="F17" s="248"/>
      <c r="G17" s="249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21</v>
      </c>
      <c r="M17" s="229">
        <f>G17*(1+L17/100)</f>
        <v>0</v>
      </c>
      <c r="N17" s="229">
        <v>9.3000000000000005E-4</v>
      </c>
      <c r="O17" s="229">
        <f>ROUND(E17*N17,2)</f>
        <v>0.2</v>
      </c>
      <c r="P17" s="229">
        <v>0</v>
      </c>
      <c r="Q17" s="229">
        <f>ROUND(E17*P17,2)</f>
        <v>0</v>
      </c>
      <c r="R17" s="229"/>
      <c r="S17" s="229" t="s">
        <v>96</v>
      </c>
      <c r="T17" s="229" t="s">
        <v>96</v>
      </c>
      <c r="U17" s="229">
        <v>7.4060000000000001E-2</v>
      </c>
      <c r="V17" s="229">
        <f>ROUND(E17*U17,2)</f>
        <v>15.63</v>
      </c>
      <c r="W17" s="229"/>
      <c r="X17" s="229" t="s">
        <v>97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98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44">
        <v>8</v>
      </c>
      <c r="B18" s="245" t="s">
        <v>119</v>
      </c>
      <c r="C18" s="253" t="s">
        <v>120</v>
      </c>
      <c r="D18" s="246" t="s">
        <v>108</v>
      </c>
      <c r="E18" s="247">
        <v>211</v>
      </c>
      <c r="F18" s="248"/>
      <c r="G18" s="249">
        <f>ROUND(E18*F18,2)</f>
        <v>0</v>
      </c>
      <c r="H18" s="230"/>
      <c r="I18" s="229">
        <f>ROUND(E18*H18,2)</f>
        <v>0</v>
      </c>
      <c r="J18" s="230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96</v>
      </c>
      <c r="T18" s="229" t="s">
        <v>96</v>
      </c>
      <c r="U18" s="229">
        <v>6.9500000000000006E-2</v>
      </c>
      <c r="V18" s="229">
        <f>ROUND(E18*U18,2)</f>
        <v>14.66</v>
      </c>
      <c r="W18" s="229"/>
      <c r="X18" s="229" t="s">
        <v>97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98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44">
        <v>9</v>
      </c>
      <c r="B19" s="245" t="s">
        <v>121</v>
      </c>
      <c r="C19" s="253" t="s">
        <v>122</v>
      </c>
      <c r="D19" s="246" t="s">
        <v>95</v>
      </c>
      <c r="E19" s="247">
        <v>7</v>
      </c>
      <c r="F19" s="248"/>
      <c r="G19" s="249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21</v>
      </c>
      <c r="M19" s="229">
        <f>G19*(1+L19/100)</f>
        <v>0</v>
      </c>
      <c r="N19" s="229">
        <v>1.0000000000000001E-5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 t="s">
        <v>96</v>
      </c>
      <c r="T19" s="229" t="s">
        <v>96</v>
      </c>
      <c r="U19" s="229">
        <v>0.08</v>
      </c>
      <c r="V19" s="229">
        <f>ROUND(E19*U19,2)</f>
        <v>0.56000000000000005</v>
      </c>
      <c r="W19" s="229"/>
      <c r="X19" s="229" t="s">
        <v>97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98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44">
        <v>10</v>
      </c>
      <c r="B20" s="245" t="s">
        <v>123</v>
      </c>
      <c r="C20" s="253" t="s">
        <v>124</v>
      </c>
      <c r="D20" s="246" t="s">
        <v>95</v>
      </c>
      <c r="E20" s="247">
        <v>5</v>
      </c>
      <c r="F20" s="248"/>
      <c r="G20" s="249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21</v>
      </c>
      <c r="M20" s="229">
        <f>G20*(1+L20/100)</f>
        <v>0</v>
      </c>
      <c r="N20" s="229">
        <v>1.3999999999999999E-4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96</v>
      </c>
      <c r="T20" s="229" t="s">
        <v>96</v>
      </c>
      <c r="U20" s="229">
        <v>0.02</v>
      </c>
      <c r="V20" s="229">
        <f>ROUND(E20*U20,2)</f>
        <v>0.1</v>
      </c>
      <c r="W20" s="229"/>
      <c r="X20" s="229" t="s">
        <v>97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98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44">
        <v>11</v>
      </c>
      <c r="B21" s="245" t="s">
        <v>125</v>
      </c>
      <c r="C21" s="253" t="s">
        <v>126</v>
      </c>
      <c r="D21" s="246" t="s">
        <v>95</v>
      </c>
      <c r="E21" s="247">
        <v>5</v>
      </c>
      <c r="F21" s="248"/>
      <c r="G21" s="249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21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 t="s">
        <v>96</v>
      </c>
      <c r="T21" s="229" t="s">
        <v>96</v>
      </c>
      <c r="U21" s="229">
        <v>0.08</v>
      </c>
      <c r="V21" s="229">
        <f>ROUND(E21*U21,2)</f>
        <v>0.4</v>
      </c>
      <c r="W21" s="229"/>
      <c r="X21" s="229" t="s">
        <v>97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98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4">
        <v>12</v>
      </c>
      <c r="B22" s="245" t="s">
        <v>127</v>
      </c>
      <c r="C22" s="253" t="s">
        <v>208</v>
      </c>
      <c r="D22" s="246" t="s">
        <v>108</v>
      </c>
      <c r="E22" s="247">
        <v>211</v>
      </c>
      <c r="F22" s="248"/>
      <c r="G22" s="249">
        <f>ROUND(E22*F22,2)</f>
        <v>0</v>
      </c>
      <c r="H22" s="230"/>
      <c r="I22" s="229">
        <f>ROUND(E22*H22,2)</f>
        <v>0</v>
      </c>
      <c r="J22" s="230"/>
      <c r="K22" s="229">
        <f>ROUND(E22*J22,2)</f>
        <v>0</v>
      </c>
      <c r="L22" s="229">
        <v>21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 t="s">
        <v>96</v>
      </c>
      <c r="T22" s="229" t="s">
        <v>96</v>
      </c>
      <c r="U22" s="229">
        <v>0.31</v>
      </c>
      <c r="V22" s="229">
        <f>ROUND(E22*U22,2)</f>
        <v>65.41</v>
      </c>
      <c r="W22" s="229"/>
      <c r="X22" s="229" t="s">
        <v>97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98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44">
        <v>13</v>
      </c>
      <c r="B23" s="245" t="s">
        <v>129</v>
      </c>
      <c r="C23" s="253" t="s">
        <v>130</v>
      </c>
      <c r="D23" s="246" t="s">
        <v>95</v>
      </c>
      <c r="E23" s="247">
        <v>5</v>
      </c>
      <c r="F23" s="248"/>
      <c r="G23" s="249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21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 t="s">
        <v>96</v>
      </c>
      <c r="T23" s="229" t="s">
        <v>105</v>
      </c>
      <c r="U23" s="229">
        <v>0.55000000000000004</v>
      </c>
      <c r="V23" s="229">
        <f>ROUND(E23*U23,2)</f>
        <v>2.75</v>
      </c>
      <c r="W23" s="229"/>
      <c r="X23" s="229" t="s">
        <v>97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98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44">
        <v>14</v>
      </c>
      <c r="B24" s="245" t="s">
        <v>131</v>
      </c>
      <c r="C24" s="253" t="s">
        <v>132</v>
      </c>
      <c r="D24" s="246" t="s">
        <v>95</v>
      </c>
      <c r="E24" s="247">
        <v>5</v>
      </c>
      <c r="F24" s="248"/>
      <c r="G24" s="249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21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96</v>
      </c>
      <c r="T24" s="229" t="s">
        <v>96</v>
      </c>
      <c r="U24" s="229">
        <v>1.37</v>
      </c>
      <c r="V24" s="229">
        <f>ROUND(E24*U24,2)</f>
        <v>6.85</v>
      </c>
      <c r="W24" s="229"/>
      <c r="X24" s="229" t="s">
        <v>97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98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44">
        <v>15</v>
      </c>
      <c r="B25" s="245" t="s">
        <v>209</v>
      </c>
      <c r="C25" s="253" t="s">
        <v>210</v>
      </c>
      <c r="D25" s="246" t="s">
        <v>135</v>
      </c>
      <c r="E25" s="247">
        <v>5</v>
      </c>
      <c r="F25" s="248"/>
      <c r="G25" s="249">
        <f>ROUND(E25*F25,2)</f>
        <v>0</v>
      </c>
      <c r="H25" s="230"/>
      <c r="I25" s="229">
        <f>ROUND(E25*H25,2)</f>
        <v>0</v>
      </c>
      <c r="J25" s="230"/>
      <c r="K25" s="229">
        <f>ROUND(E25*J25,2)</f>
        <v>0</v>
      </c>
      <c r="L25" s="229">
        <v>21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 t="s">
        <v>136</v>
      </c>
      <c r="T25" s="229" t="s">
        <v>105</v>
      </c>
      <c r="U25" s="229">
        <v>0</v>
      </c>
      <c r="V25" s="229">
        <f>ROUND(E25*U25,2)</f>
        <v>0</v>
      </c>
      <c r="W25" s="229"/>
      <c r="X25" s="229" t="s">
        <v>97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98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44">
        <v>16</v>
      </c>
      <c r="B26" s="245" t="s">
        <v>139</v>
      </c>
      <c r="C26" s="253" t="s">
        <v>140</v>
      </c>
      <c r="D26" s="246" t="s">
        <v>141</v>
      </c>
      <c r="E26" s="247">
        <v>3</v>
      </c>
      <c r="F26" s="248"/>
      <c r="G26" s="249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21</v>
      </c>
      <c r="M26" s="229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29" t="s">
        <v>142</v>
      </c>
      <c r="S26" s="229" t="s">
        <v>96</v>
      </c>
      <c r="T26" s="229" t="s">
        <v>96</v>
      </c>
      <c r="U26" s="229">
        <v>1</v>
      </c>
      <c r="V26" s="229">
        <f>ROUND(E26*U26,2)</f>
        <v>3</v>
      </c>
      <c r="W26" s="229"/>
      <c r="X26" s="229" t="s">
        <v>143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144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44">
        <v>17</v>
      </c>
      <c r="B27" s="245" t="s">
        <v>145</v>
      </c>
      <c r="C27" s="253" t="s">
        <v>146</v>
      </c>
      <c r="D27" s="246" t="s">
        <v>135</v>
      </c>
      <c r="E27" s="247">
        <v>1</v>
      </c>
      <c r="F27" s="248"/>
      <c r="G27" s="249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21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 t="s">
        <v>142</v>
      </c>
      <c r="S27" s="229" t="s">
        <v>96</v>
      </c>
      <c r="T27" s="229" t="s">
        <v>105</v>
      </c>
      <c r="U27" s="229">
        <v>1</v>
      </c>
      <c r="V27" s="229">
        <f>ROUND(E27*U27,2)</f>
        <v>1</v>
      </c>
      <c r="W27" s="229"/>
      <c r="X27" s="229" t="s">
        <v>143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144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44">
        <v>18</v>
      </c>
      <c r="B28" s="245" t="s">
        <v>211</v>
      </c>
      <c r="C28" s="253" t="s">
        <v>212</v>
      </c>
      <c r="D28" s="246" t="s">
        <v>95</v>
      </c>
      <c r="E28" s="247">
        <v>5</v>
      </c>
      <c r="F28" s="248"/>
      <c r="G28" s="249">
        <f>ROUND(E28*F28,2)</f>
        <v>0</v>
      </c>
      <c r="H28" s="230"/>
      <c r="I28" s="229">
        <f>ROUND(E28*H28,2)</f>
        <v>0</v>
      </c>
      <c r="J28" s="230"/>
      <c r="K28" s="229">
        <f>ROUND(E28*J28,2)</f>
        <v>0</v>
      </c>
      <c r="L28" s="229">
        <v>21</v>
      </c>
      <c r="M28" s="229">
        <f>G28*(1+L28/100)</f>
        <v>0</v>
      </c>
      <c r="N28" s="229">
        <v>9.8200000000000006E-3</v>
      </c>
      <c r="O28" s="229">
        <f>ROUND(E28*N28,2)</f>
        <v>0.05</v>
      </c>
      <c r="P28" s="229">
        <v>0</v>
      </c>
      <c r="Q28" s="229">
        <f>ROUND(E28*P28,2)</f>
        <v>0</v>
      </c>
      <c r="R28" s="229"/>
      <c r="S28" s="229" t="s">
        <v>136</v>
      </c>
      <c r="T28" s="229" t="s">
        <v>105</v>
      </c>
      <c r="U28" s="229">
        <v>0</v>
      </c>
      <c r="V28" s="229">
        <f>ROUND(E28*U28,2)</f>
        <v>0</v>
      </c>
      <c r="W28" s="229"/>
      <c r="X28" s="229" t="s">
        <v>150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151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44">
        <v>19</v>
      </c>
      <c r="B29" s="245" t="s">
        <v>152</v>
      </c>
      <c r="C29" s="253" t="s">
        <v>153</v>
      </c>
      <c r="D29" s="246" t="s">
        <v>95</v>
      </c>
      <c r="E29" s="247">
        <v>2</v>
      </c>
      <c r="F29" s="248"/>
      <c r="G29" s="249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21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 t="s">
        <v>149</v>
      </c>
      <c r="S29" s="229" t="s">
        <v>96</v>
      </c>
      <c r="T29" s="229" t="s">
        <v>96</v>
      </c>
      <c r="U29" s="229">
        <v>0</v>
      </c>
      <c r="V29" s="229">
        <f>ROUND(E29*U29,2)</f>
        <v>0</v>
      </c>
      <c r="W29" s="229"/>
      <c r="X29" s="229" t="s">
        <v>150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151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44">
        <v>20</v>
      </c>
      <c r="B30" s="245" t="s">
        <v>154</v>
      </c>
      <c r="C30" s="253" t="s">
        <v>155</v>
      </c>
      <c r="D30" s="246" t="s">
        <v>156</v>
      </c>
      <c r="E30" s="247">
        <v>5</v>
      </c>
      <c r="F30" s="248"/>
      <c r="G30" s="249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21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 t="s">
        <v>157</v>
      </c>
      <c r="S30" s="229" t="s">
        <v>96</v>
      </c>
      <c r="T30" s="229" t="s">
        <v>96</v>
      </c>
      <c r="U30" s="229">
        <v>0</v>
      </c>
      <c r="V30" s="229">
        <f>ROUND(E30*U30,2)</f>
        <v>0</v>
      </c>
      <c r="W30" s="229"/>
      <c r="X30" s="229" t="s">
        <v>158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159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5">
      <c r="A31" s="232" t="s">
        <v>91</v>
      </c>
      <c r="B31" s="233" t="s">
        <v>60</v>
      </c>
      <c r="C31" s="252" t="s">
        <v>61</v>
      </c>
      <c r="D31" s="234"/>
      <c r="E31" s="235"/>
      <c r="F31" s="236"/>
      <c r="G31" s="237">
        <f>SUMIF(AG32:AG46,"&lt;&gt;NOR",G32:G46)</f>
        <v>0</v>
      </c>
      <c r="H31" s="231"/>
      <c r="I31" s="231">
        <f>SUM(I32:I46)</f>
        <v>0</v>
      </c>
      <c r="J31" s="231"/>
      <c r="K31" s="231">
        <f>SUM(K32:K46)</f>
        <v>0</v>
      </c>
      <c r="L31" s="231"/>
      <c r="M31" s="231">
        <f>SUM(M32:M46)</f>
        <v>0</v>
      </c>
      <c r="N31" s="231"/>
      <c r="O31" s="231">
        <f>SUM(O32:O46)</f>
        <v>42.87</v>
      </c>
      <c r="P31" s="231"/>
      <c r="Q31" s="231">
        <f>SUM(Q32:Q46)</f>
        <v>0</v>
      </c>
      <c r="R31" s="231"/>
      <c r="S31" s="231"/>
      <c r="T31" s="231"/>
      <c r="U31" s="231"/>
      <c r="V31" s="231">
        <f>SUM(V32:V46)</f>
        <v>378.77000000000004</v>
      </c>
      <c r="W31" s="231"/>
      <c r="X31" s="231"/>
      <c r="AG31" t="s">
        <v>92</v>
      </c>
    </row>
    <row r="32" spans="1:60" ht="20.399999999999999" outlineLevel="1" x14ac:dyDescent="0.25">
      <c r="A32" s="244">
        <v>21</v>
      </c>
      <c r="B32" s="245" t="s">
        <v>160</v>
      </c>
      <c r="C32" s="253" t="s">
        <v>161</v>
      </c>
      <c r="D32" s="246" t="s">
        <v>162</v>
      </c>
      <c r="E32" s="247">
        <v>0.191</v>
      </c>
      <c r="F32" s="248"/>
      <c r="G32" s="249">
        <f>ROUND(E32*F32,2)</f>
        <v>0</v>
      </c>
      <c r="H32" s="230"/>
      <c r="I32" s="229">
        <f>ROUND(E32*H32,2)</f>
        <v>0</v>
      </c>
      <c r="J32" s="230"/>
      <c r="K32" s="229">
        <f>ROUND(E32*J32,2)</f>
        <v>0</v>
      </c>
      <c r="L32" s="229">
        <v>21</v>
      </c>
      <c r="M32" s="229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29"/>
      <c r="S32" s="229" t="s">
        <v>96</v>
      </c>
      <c r="T32" s="229" t="s">
        <v>96</v>
      </c>
      <c r="U32" s="229">
        <v>4.8</v>
      </c>
      <c r="V32" s="229">
        <f>ROUND(E32*U32,2)</f>
        <v>0.92</v>
      </c>
      <c r="W32" s="229"/>
      <c r="X32" s="229" t="s">
        <v>97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98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44">
        <v>22</v>
      </c>
      <c r="B33" s="245" t="s">
        <v>163</v>
      </c>
      <c r="C33" s="253" t="s">
        <v>164</v>
      </c>
      <c r="D33" s="246" t="s">
        <v>165</v>
      </c>
      <c r="E33" s="247">
        <v>191</v>
      </c>
      <c r="F33" s="248"/>
      <c r="G33" s="249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21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/>
      <c r="S33" s="229" t="s">
        <v>96</v>
      </c>
      <c r="T33" s="229" t="s">
        <v>96</v>
      </c>
      <c r="U33" s="229">
        <v>0.14199999999999999</v>
      </c>
      <c r="V33" s="229">
        <f>ROUND(E33*U33,2)</f>
        <v>27.12</v>
      </c>
      <c r="W33" s="229"/>
      <c r="X33" s="229" t="s">
        <v>97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98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44">
        <v>23</v>
      </c>
      <c r="B34" s="245" t="s">
        <v>166</v>
      </c>
      <c r="C34" s="253" t="s">
        <v>167</v>
      </c>
      <c r="D34" s="246" t="s">
        <v>168</v>
      </c>
      <c r="E34" s="247">
        <v>5</v>
      </c>
      <c r="F34" s="248"/>
      <c r="G34" s="249">
        <f>ROUND(E34*F34,2)</f>
        <v>0</v>
      </c>
      <c r="H34" s="230"/>
      <c r="I34" s="229">
        <f>ROUND(E34*H34,2)</f>
        <v>0</v>
      </c>
      <c r="J34" s="230"/>
      <c r="K34" s="229">
        <f>ROUND(E34*J34,2)</f>
        <v>0</v>
      </c>
      <c r="L34" s="229">
        <v>21</v>
      </c>
      <c r="M34" s="229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29"/>
      <c r="S34" s="229" t="s">
        <v>96</v>
      </c>
      <c r="T34" s="229" t="s">
        <v>96</v>
      </c>
      <c r="U34" s="229">
        <v>3.96</v>
      </c>
      <c r="V34" s="229">
        <f>ROUND(E34*U34,2)</f>
        <v>19.8</v>
      </c>
      <c r="W34" s="229"/>
      <c r="X34" s="229" t="s">
        <v>97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98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44">
        <v>24</v>
      </c>
      <c r="B35" s="245" t="s">
        <v>213</v>
      </c>
      <c r="C35" s="253" t="s">
        <v>214</v>
      </c>
      <c r="D35" s="246" t="s">
        <v>95</v>
      </c>
      <c r="E35" s="247">
        <v>5</v>
      </c>
      <c r="F35" s="248"/>
      <c r="G35" s="249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21</v>
      </c>
      <c r="M35" s="229">
        <f>G35*(1+L35/100)</f>
        <v>0</v>
      </c>
      <c r="N35" s="229">
        <v>2.90062</v>
      </c>
      <c r="O35" s="229">
        <f>ROUND(E35*N35,2)</f>
        <v>14.5</v>
      </c>
      <c r="P35" s="229">
        <v>0</v>
      </c>
      <c r="Q35" s="229">
        <f>ROUND(E35*P35,2)</f>
        <v>0</v>
      </c>
      <c r="R35" s="229"/>
      <c r="S35" s="229" t="s">
        <v>96</v>
      </c>
      <c r="T35" s="229" t="s">
        <v>96</v>
      </c>
      <c r="U35" s="229">
        <v>3.1829999999999998</v>
      </c>
      <c r="V35" s="229">
        <f>ROUND(E35*U35,2)</f>
        <v>15.92</v>
      </c>
      <c r="W35" s="229"/>
      <c r="X35" s="229" t="s">
        <v>97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98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44">
        <v>25</v>
      </c>
      <c r="B36" s="245" t="s">
        <v>175</v>
      </c>
      <c r="C36" s="253" t="s">
        <v>176</v>
      </c>
      <c r="D36" s="246" t="s">
        <v>177</v>
      </c>
      <c r="E36" s="247">
        <v>5</v>
      </c>
      <c r="F36" s="248"/>
      <c r="G36" s="249">
        <f>ROUND(E36*F36,2)</f>
        <v>0</v>
      </c>
      <c r="H36" s="230"/>
      <c r="I36" s="229">
        <f>ROUND(E36*H36,2)</f>
        <v>0</v>
      </c>
      <c r="J36" s="230"/>
      <c r="K36" s="229">
        <f>ROUND(E36*J36,2)</f>
        <v>0</v>
      </c>
      <c r="L36" s="229">
        <v>21</v>
      </c>
      <c r="M36" s="229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29"/>
      <c r="S36" s="229" t="s">
        <v>96</v>
      </c>
      <c r="T36" s="229" t="s">
        <v>96</v>
      </c>
      <c r="U36" s="229">
        <v>0.64</v>
      </c>
      <c r="V36" s="229">
        <f>ROUND(E36*U36,2)</f>
        <v>3.2</v>
      </c>
      <c r="W36" s="229"/>
      <c r="X36" s="229" t="s">
        <v>97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98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44">
        <v>26</v>
      </c>
      <c r="B37" s="245" t="s">
        <v>180</v>
      </c>
      <c r="C37" s="253" t="s">
        <v>181</v>
      </c>
      <c r="D37" s="246" t="s">
        <v>108</v>
      </c>
      <c r="E37" s="247">
        <v>191</v>
      </c>
      <c r="F37" s="248"/>
      <c r="G37" s="249">
        <f>ROUND(E37*F37,2)</f>
        <v>0</v>
      </c>
      <c r="H37" s="230"/>
      <c r="I37" s="229">
        <f>ROUND(E37*H37,2)</f>
        <v>0</v>
      </c>
      <c r="J37" s="230"/>
      <c r="K37" s="229">
        <f>ROUND(E37*J37,2)</f>
        <v>0</v>
      </c>
      <c r="L37" s="229">
        <v>21</v>
      </c>
      <c r="M37" s="229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29"/>
      <c r="S37" s="229" t="s">
        <v>96</v>
      </c>
      <c r="T37" s="229" t="s">
        <v>96</v>
      </c>
      <c r="U37" s="229">
        <v>0.98924000000000001</v>
      </c>
      <c r="V37" s="229">
        <f>ROUND(E37*U37,2)</f>
        <v>188.94</v>
      </c>
      <c r="W37" s="229"/>
      <c r="X37" s="229" t="s">
        <v>97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98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44">
        <v>27</v>
      </c>
      <c r="B38" s="245" t="s">
        <v>182</v>
      </c>
      <c r="C38" s="253" t="s">
        <v>183</v>
      </c>
      <c r="D38" s="246" t="s">
        <v>168</v>
      </c>
      <c r="E38" s="247">
        <v>40.11</v>
      </c>
      <c r="F38" s="248"/>
      <c r="G38" s="249">
        <f>ROUND(E38*F38,2)</f>
        <v>0</v>
      </c>
      <c r="H38" s="230"/>
      <c r="I38" s="229">
        <f>ROUND(E38*H38,2)</f>
        <v>0</v>
      </c>
      <c r="J38" s="230"/>
      <c r="K38" s="229">
        <f>ROUND(E38*J38,2)</f>
        <v>0</v>
      </c>
      <c r="L38" s="229">
        <v>21</v>
      </c>
      <c r="M38" s="229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29"/>
      <c r="S38" s="229" t="s">
        <v>96</v>
      </c>
      <c r="T38" s="229" t="s">
        <v>96</v>
      </c>
      <c r="U38" s="229">
        <v>0.185</v>
      </c>
      <c r="V38" s="229">
        <f>ROUND(E38*U38,2)</f>
        <v>7.42</v>
      </c>
      <c r="W38" s="229"/>
      <c r="X38" s="229" t="s">
        <v>97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98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0.399999999999999" outlineLevel="1" x14ac:dyDescent="0.25">
      <c r="A39" s="244">
        <v>28</v>
      </c>
      <c r="B39" s="245" t="s">
        <v>215</v>
      </c>
      <c r="C39" s="253" t="s">
        <v>216</v>
      </c>
      <c r="D39" s="246" t="s">
        <v>108</v>
      </c>
      <c r="E39" s="247">
        <v>15</v>
      </c>
      <c r="F39" s="248"/>
      <c r="G39" s="249">
        <f>ROUND(E39*F39,2)</f>
        <v>0</v>
      </c>
      <c r="H39" s="230"/>
      <c r="I39" s="229">
        <f>ROUND(E39*H39,2)</f>
        <v>0</v>
      </c>
      <c r="J39" s="230"/>
      <c r="K39" s="229">
        <f>ROUND(E39*J39,2)</f>
        <v>0</v>
      </c>
      <c r="L39" s="229">
        <v>21</v>
      </c>
      <c r="M39" s="229">
        <f>G39*(1+L39/100)</f>
        <v>0</v>
      </c>
      <c r="N39" s="229">
        <v>1.8499999999999999E-2</v>
      </c>
      <c r="O39" s="229">
        <f>ROUND(E39*N39,2)</f>
        <v>0.28000000000000003</v>
      </c>
      <c r="P39" s="229">
        <v>0</v>
      </c>
      <c r="Q39" s="229">
        <f>ROUND(E39*P39,2)</f>
        <v>0</v>
      </c>
      <c r="R39" s="229"/>
      <c r="S39" s="229" t="s">
        <v>96</v>
      </c>
      <c r="T39" s="229" t="s">
        <v>96</v>
      </c>
      <c r="U39" s="229">
        <v>2.37</v>
      </c>
      <c r="V39" s="229">
        <f>ROUND(E39*U39,2)</f>
        <v>35.549999999999997</v>
      </c>
      <c r="W39" s="229"/>
      <c r="X39" s="229" t="s">
        <v>97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98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0.399999999999999" outlineLevel="1" x14ac:dyDescent="0.25">
      <c r="A40" s="244">
        <v>29</v>
      </c>
      <c r="B40" s="245" t="s">
        <v>184</v>
      </c>
      <c r="C40" s="253" t="s">
        <v>185</v>
      </c>
      <c r="D40" s="246" t="s">
        <v>108</v>
      </c>
      <c r="E40" s="247">
        <v>191</v>
      </c>
      <c r="F40" s="248"/>
      <c r="G40" s="249">
        <f>ROUND(E40*F40,2)</f>
        <v>0</v>
      </c>
      <c r="H40" s="230"/>
      <c r="I40" s="229">
        <f>ROUND(E40*H40,2)</f>
        <v>0</v>
      </c>
      <c r="J40" s="230"/>
      <c r="K40" s="229">
        <f>ROUND(E40*J40,2)</f>
        <v>0</v>
      </c>
      <c r="L40" s="229">
        <v>21</v>
      </c>
      <c r="M40" s="229">
        <f>G40*(1+L40/100)</f>
        <v>0</v>
      </c>
      <c r="N40" s="229">
        <v>0.14699999999999999</v>
      </c>
      <c r="O40" s="229">
        <f>ROUND(E40*N40,2)</f>
        <v>28.08</v>
      </c>
      <c r="P40" s="229">
        <v>0</v>
      </c>
      <c r="Q40" s="229">
        <f>ROUND(E40*P40,2)</f>
        <v>0</v>
      </c>
      <c r="R40" s="229"/>
      <c r="S40" s="229" t="s">
        <v>96</v>
      </c>
      <c r="T40" s="229" t="s">
        <v>96</v>
      </c>
      <c r="U40" s="229">
        <v>5.9799999999999999E-2</v>
      </c>
      <c r="V40" s="229">
        <f>ROUND(E40*U40,2)</f>
        <v>11.42</v>
      </c>
      <c r="W40" s="229"/>
      <c r="X40" s="229" t="s">
        <v>97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98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20.399999999999999" outlineLevel="1" x14ac:dyDescent="0.25">
      <c r="A41" s="244">
        <v>30</v>
      </c>
      <c r="B41" s="245" t="s">
        <v>186</v>
      </c>
      <c r="C41" s="253" t="s">
        <v>187</v>
      </c>
      <c r="D41" s="246" t="s">
        <v>108</v>
      </c>
      <c r="E41" s="247">
        <v>191</v>
      </c>
      <c r="F41" s="248"/>
      <c r="G41" s="249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21</v>
      </c>
      <c r="M41" s="229">
        <f>G41*(1+L41/100)</f>
        <v>0</v>
      </c>
      <c r="N41" s="229">
        <v>6.0000000000000002E-5</v>
      </c>
      <c r="O41" s="229">
        <f>ROUND(E41*N41,2)</f>
        <v>0.01</v>
      </c>
      <c r="P41" s="229">
        <v>0</v>
      </c>
      <c r="Q41" s="229">
        <f>ROUND(E41*P41,2)</f>
        <v>0</v>
      </c>
      <c r="R41" s="229"/>
      <c r="S41" s="229" t="s">
        <v>96</v>
      </c>
      <c r="T41" s="229" t="s">
        <v>96</v>
      </c>
      <c r="U41" s="229">
        <v>2.5999999999999999E-2</v>
      </c>
      <c r="V41" s="229">
        <f>ROUND(E41*U41,2)</f>
        <v>4.97</v>
      </c>
      <c r="W41" s="229"/>
      <c r="X41" s="229" t="s">
        <v>97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98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44">
        <v>31</v>
      </c>
      <c r="B42" s="245" t="s">
        <v>190</v>
      </c>
      <c r="C42" s="253" t="s">
        <v>191</v>
      </c>
      <c r="D42" s="246" t="s">
        <v>108</v>
      </c>
      <c r="E42" s="247">
        <v>191</v>
      </c>
      <c r="F42" s="248"/>
      <c r="G42" s="249">
        <f>ROUND(E42*F42,2)</f>
        <v>0</v>
      </c>
      <c r="H42" s="230"/>
      <c r="I42" s="229">
        <f>ROUND(E42*H42,2)</f>
        <v>0</v>
      </c>
      <c r="J42" s="230"/>
      <c r="K42" s="229">
        <f>ROUND(E42*J42,2)</f>
        <v>0</v>
      </c>
      <c r="L42" s="229">
        <v>21</v>
      </c>
      <c r="M42" s="229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29"/>
      <c r="S42" s="229" t="s">
        <v>96</v>
      </c>
      <c r="T42" s="229" t="s">
        <v>96</v>
      </c>
      <c r="U42" s="229">
        <v>0.107</v>
      </c>
      <c r="V42" s="229">
        <f>ROUND(E42*U42,2)</f>
        <v>20.440000000000001</v>
      </c>
      <c r="W42" s="229"/>
      <c r="X42" s="229" t="s">
        <v>97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98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44">
        <v>32</v>
      </c>
      <c r="B43" s="245" t="s">
        <v>192</v>
      </c>
      <c r="C43" s="253" t="s">
        <v>193</v>
      </c>
      <c r="D43" s="246" t="s">
        <v>168</v>
      </c>
      <c r="E43" s="247">
        <v>13.4</v>
      </c>
      <c r="F43" s="248"/>
      <c r="G43" s="249">
        <f>ROUND(E43*F43,2)</f>
        <v>0</v>
      </c>
      <c r="H43" s="230"/>
      <c r="I43" s="229">
        <f>ROUND(E43*H43,2)</f>
        <v>0</v>
      </c>
      <c r="J43" s="230"/>
      <c r="K43" s="229">
        <f>ROUND(E43*J43,2)</f>
        <v>0</v>
      </c>
      <c r="L43" s="229">
        <v>21</v>
      </c>
      <c r="M43" s="229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29"/>
      <c r="S43" s="229" t="s">
        <v>96</v>
      </c>
      <c r="T43" s="229" t="s">
        <v>96</v>
      </c>
      <c r="U43" s="229">
        <v>0.66300000000000003</v>
      </c>
      <c r="V43" s="229">
        <f>ROUND(E43*U43,2)</f>
        <v>8.8800000000000008</v>
      </c>
      <c r="W43" s="229"/>
      <c r="X43" s="229" t="s">
        <v>97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98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44">
        <v>33</v>
      </c>
      <c r="B44" s="245" t="s">
        <v>194</v>
      </c>
      <c r="C44" s="253" t="s">
        <v>195</v>
      </c>
      <c r="D44" s="246" t="s">
        <v>165</v>
      </c>
      <c r="E44" s="247">
        <v>191</v>
      </c>
      <c r="F44" s="248"/>
      <c r="G44" s="249">
        <f>ROUND(E44*F44,2)</f>
        <v>0</v>
      </c>
      <c r="H44" s="230"/>
      <c r="I44" s="229">
        <f>ROUND(E44*H44,2)</f>
        <v>0</v>
      </c>
      <c r="J44" s="230"/>
      <c r="K44" s="229">
        <f>ROUND(E44*J44,2)</f>
        <v>0</v>
      </c>
      <c r="L44" s="229">
        <v>21</v>
      </c>
      <c r="M44" s="229">
        <f>G44*(1+L44/100)</f>
        <v>0</v>
      </c>
      <c r="N44" s="229">
        <v>2.0000000000000002E-5</v>
      </c>
      <c r="O44" s="229">
        <f>ROUND(E44*N44,2)</f>
        <v>0</v>
      </c>
      <c r="P44" s="229">
        <v>0</v>
      </c>
      <c r="Q44" s="229">
        <f>ROUND(E44*P44,2)</f>
        <v>0</v>
      </c>
      <c r="R44" s="229"/>
      <c r="S44" s="229" t="s">
        <v>96</v>
      </c>
      <c r="T44" s="229" t="s">
        <v>96</v>
      </c>
      <c r="U44" s="229">
        <v>0.05</v>
      </c>
      <c r="V44" s="229">
        <f>ROUND(E44*U44,2)</f>
        <v>9.5500000000000007</v>
      </c>
      <c r="W44" s="229"/>
      <c r="X44" s="229" t="s">
        <v>97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98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0.399999999999999" outlineLevel="1" x14ac:dyDescent="0.25">
      <c r="A45" s="244">
        <v>34</v>
      </c>
      <c r="B45" s="245" t="s">
        <v>196</v>
      </c>
      <c r="C45" s="253" t="s">
        <v>197</v>
      </c>
      <c r="D45" s="246" t="s">
        <v>165</v>
      </c>
      <c r="E45" s="247">
        <v>191</v>
      </c>
      <c r="F45" s="248"/>
      <c r="G45" s="249">
        <f>ROUND(E45*F45,2)</f>
        <v>0</v>
      </c>
      <c r="H45" s="230"/>
      <c r="I45" s="229">
        <f>ROUND(E45*H45,2)</f>
        <v>0</v>
      </c>
      <c r="J45" s="230"/>
      <c r="K45" s="229">
        <f>ROUND(E45*J45,2)</f>
        <v>0</v>
      </c>
      <c r="L45" s="229">
        <v>21</v>
      </c>
      <c r="M45" s="229">
        <f>G45*(1+L45/100)</f>
        <v>0</v>
      </c>
      <c r="N45" s="229">
        <v>0</v>
      </c>
      <c r="O45" s="229">
        <f>ROUND(E45*N45,2)</f>
        <v>0</v>
      </c>
      <c r="P45" s="229">
        <v>0</v>
      </c>
      <c r="Q45" s="229">
        <f>ROUND(E45*P45,2)</f>
        <v>0</v>
      </c>
      <c r="R45" s="229"/>
      <c r="S45" s="229" t="s">
        <v>96</v>
      </c>
      <c r="T45" s="229" t="s">
        <v>96</v>
      </c>
      <c r="U45" s="229">
        <v>0.129</v>
      </c>
      <c r="V45" s="229">
        <f>ROUND(E45*U45,2)</f>
        <v>24.64</v>
      </c>
      <c r="W45" s="229"/>
      <c r="X45" s="229" t="s">
        <v>97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98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38">
        <v>35</v>
      </c>
      <c r="B46" s="239" t="s">
        <v>200</v>
      </c>
      <c r="C46" s="254" t="s">
        <v>201</v>
      </c>
      <c r="D46" s="240" t="s">
        <v>135</v>
      </c>
      <c r="E46" s="241">
        <v>5</v>
      </c>
      <c r="F46" s="242"/>
      <c r="G46" s="243">
        <f>ROUND(E46*F46,2)</f>
        <v>0</v>
      </c>
      <c r="H46" s="230"/>
      <c r="I46" s="229">
        <f>ROUND(E46*H46,2)</f>
        <v>0</v>
      </c>
      <c r="J46" s="230"/>
      <c r="K46" s="229">
        <f>ROUND(E46*J46,2)</f>
        <v>0</v>
      </c>
      <c r="L46" s="229">
        <v>21</v>
      </c>
      <c r="M46" s="229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29"/>
      <c r="S46" s="229" t="s">
        <v>136</v>
      </c>
      <c r="T46" s="229" t="s">
        <v>105</v>
      </c>
      <c r="U46" s="229">
        <v>0</v>
      </c>
      <c r="V46" s="229">
        <f>ROUND(E46*U46,2)</f>
        <v>0</v>
      </c>
      <c r="W46" s="229"/>
      <c r="X46" s="229" t="s">
        <v>97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98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5">
      <c r="A47" s="3"/>
      <c r="B47" s="4"/>
      <c r="C47" s="256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v>15</v>
      </c>
      <c r="AF47">
        <v>21</v>
      </c>
      <c r="AG47" t="s">
        <v>78</v>
      </c>
    </row>
    <row r="48" spans="1:60" x14ac:dyDescent="0.25">
      <c r="A48" s="213"/>
      <c r="B48" s="214" t="s">
        <v>31</v>
      </c>
      <c r="C48" s="257"/>
      <c r="D48" s="215"/>
      <c r="E48" s="216"/>
      <c r="F48" s="216"/>
      <c r="G48" s="251">
        <f>G8+G31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f>SUMIF(L7:L46,AE47,G7:G46)</f>
        <v>0</v>
      </c>
      <c r="AF48">
        <f>SUMIF(L7:L46,AF47,G7:G46)</f>
        <v>0</v>
      </c>
      <c r="AG48" t="s">
        <v>204</v>
      </c>
    </row>
    <row r="49" spans="1:33" x14ac:dyDescent="0.25">
      <c r="A49" s="3"/>
      <c r="B49" s="4"/>
      <c r="C49" s="256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33" x14ac:dyDescent="0.25">
      <c r="A50" s="3"/>
      <c r="B50" s="4"/>
      <c r="C50" s="256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33" x14ac:dyDescent="0.25">
      <c r="A51" s="217" t="s">
        <v>205</v>
      </c>
      <c r="B51" s="217"/>
      <c r="C51" s="258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5">
      <c r="A52" s="218"/>
      <c r="B52" s="219"/>
      <c r="C52" s="259"/>
      <c r="D52" s="219"/>
      <c r="E52" s="219"/>
      <c r="F52" s="219"/>
      <c r="G52" s="220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AG52" t="s">
        <v>206</v>
      </c>
    </row>
    <row r="53" spans="1:33" x14ac:dyDescent="0.25">
      <c r="A53" s="221"/>
      <c r="B53" s="222"/>
      <c r="C53" s="260"/>
      <c r="D53" s="222"/>
      <c r="E53" s="222"/>
      <c r="F53" s="222"/>
      <c r="G53" s="22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33" x14ac:dyDescent="0.25">
      <c r="A54" s="221"/>
      <c r="B54" s="222"/>
      <c r="C54" s="260"/>
      <c r="D54" s="222"/>
      <c r="E54" s="222"/>
      <c r="F54" s="222"/>
      <c r="G54" s="22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33" x14ac:dyDescent="0.25">
      <c r="A55" s="221"/>
      <c r="B55" s="222"/>
      <c r="C55" s="260"/>
      <c r="D55" s="222"/>
      <c r="E55" s="222"/>
      <c r="F55" s="222"/>
      <c r="G55" s="22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33" x14ac:dyDescent="0.25">
      <c r="A56" s="224"/>
      <c r="B56" s="225"/>
      <c r="C56" s="261"/>
      <c r="D56" s="225"/>
      <c r="E56" s="225"/>
      <c r="F56" s="225"/>
      <c r="G56" s="226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33" x14ac:dyDescent="0.25">
      <c r="A57" s="3"/>
      <c r="B57" s="4"/>
      <c r="C57" s="256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33" x14ac:dyDescent="0.25">
      <c r="C58" s="262"/>
      <c r="D58" s="10"/>
      <c r="AG58" t="s">
        <v>207</v>
      </c>
    </row>
    <row r="59" spans="1:33" x14ac:dyDescent="0.25">
      <c r="D59" s="10"/>
    </row>
    <row r="60" spans="1:33" x14ac:dyDescent="0.25">
      <c r="D60" s="10"/>
    </row>
    <row r="61" spans="1:33" x14ac:dyDescent="0.25">
      <c r="D61" s="10"/>
    </row>
    <row r="62" spans="1:33" x14ac:dyDescent="0.25">
      <c r="D62" s="10"/>
    </row>
    <row r="63" spans="1:33" x14ac:dyDescent="0.25">
      <c r="D63" s="10"/>
    </row>
    <row r="64" spans="1:33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8">
    <mergeCell ref="A1:G1"/>
    <mergeCell ref="C2:G2"/>
    <mergeCell ref="C3:G3"/>
    <mergeCell ref="C4:G4"/>
    <mergeCell ref="A51:C51"/>
    <mergeCell ref="A52:G56"/>
    <mergeCell ref="C12:G12"/>
    <mergeCell ref="C14:G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4D9C1-173C-4B43-8E2A-4352C85F97C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66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67</v>
      </c>
    </row>
    <row r="3" spans="1:60" ht="25.05" customHeight="1" x14ac:dyDescent="0.25">
      <c r="A3" s="196" t="s">
        <v>9</v>
      </c>
      <c r="B3" s="49" t="s">
        <v>52</v>
      </c>
      <c r="C3" s="199" t="s">
        <v>53</v>
      </c>
      <c r="D3" s="197"/>
      <c r="E3" s="197"/>
      <c r="F3" s="197"/>
      <c r="G3" s="198"/>
      <c r="AC3" s="175" t="s">
        <v>67</v>
      </c>
      <c r="AG3" t="s">
        <v>68</v>
      </c>
    </row>
    <row r="4" spans="1:60" ht="25.05" customHeight="1" x14ac:dyDescent="0.25">
      <c r="A4" s="200" t="s">
        <v>10</v>
      </c>
      <c r="B4" s="201" t="s">
        <v>52</v>
      </c>
      <c r="C4" s="202" t="s">
        <v>53</v>
      </c>
      <c r="D4" s="203"/>
      <c r="E4" s="203"/>
      <c r="F4" s="203"/>
      <c r="G4" s="204"/>
      <c r="AG4" t="s">
        <v>69</v>
      </c>
    </row>
    <row r="5" spans="1:60" x14ac:dyDescent="0.25">
      <c r="D5" s="10"/>
    </row>
    <row r="6" spans="1:60" ht="39.6" x14ac:dyDescent="0.25">
      <c r="A6" s="206" t="s">
        <v>70</v>
      </c>
      <c r="B6" s="208" t="s">
        <v>71</v>
      </c>
      <c r="C6" s="208" t="s">
        <v>72</v>
      </c>
      <c r="D6" s="207" t="s">
        <v>73</v>
      </c>
      <c r="E6" s="206" t="s">
        <v>74</v>
      </c>
      <c r="F6" s="205" t="s">
        <v>75</v>
      </c>
      <c r="G6" s="206" t="s">
        <v>31</v>
      </c>
      <c r="H6" s="209" t="s">
        <v>32</v>
      </c>
      <c r="I6" s="209" t="s">
        <v>76</v>
      </c>
      <c r="J6" s="209" t="s">
        <v>33</v>
      </c>
      <c r="K6" s="209" t="s">
        <v>77</v>
      </c>
      <c r="L6" s="209" t="s">
        <v>78</v>
      </c>
      <c r="M6" s="209" t="s">
        <v>79</v>
      </c>
      <c r="N6" s="209" t="s">
        <v>80</v>
      </c>
      <c r="O6" s="209" t="s">
        <v>81</v>
      </c>
      <c r="P6" s="209" t="s">
        <v>82</v>
      </c>
      <c r="Q6" s="209" t="s">
        <v>83</v>
      </c>
      <c r="R6" s="209" t="s">
        <v>84</v>
      </c>
      <c r="S6" s="209" t="s">
        <v>85</v>
      </c>
      <c r="T6" s="209" t="s">
        <v>86</v>
      </c>
      <c r="U6" s="209" t="s">
        <v>87</v>
      </c>
      <c r="V6" s="209" t="s">
        <v>88</v>
      </c>
      <c r="W6" s="209" t="s">
        <v>89</v>
      </c>
      <c r="X6" s="209" t="s">
        <v>90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32" t="s">
        <v>91</v>
      </c>
      <c r="B8" s="233" t="s">
        <v>58</v>
      </c>
      <c r="C8" s="252" t="s">
        <v>59</v>
      </c>
      <c r="D8" s="234"/>
      <c r="E8" s="235"/>
      <c r="F8" s="236"/>
      <c r="G8" s="237">
        <f>SUMIF(AG9:AG23,"&lt;&gt;NOR",G9:G23)</f>
        <v>0</v>
      </c>
      <c r="H8" s="231"/>
      <c r="I8" s="231">
        <f>SUM(I9:I23)</f>
        <v>0</v>
      </c>
      <c r="J8" s="231"/>
      <c r="K8" s="231">
        <f>SUM(K9:K23)</f>
        <v>0</v>
      </c>
      <c r="L8" s="231"/>
      <c r="M8" s="231">
        <f>SUM(M9:M23)</f>
        <v>0</v>
      </c>
      <c r="N8" s="231"/>
      <c r="O8" s="231">
        <f>SUM(O9:O23)</f>
        <v>0.38</v>
      </c>
      <c r="P8" s="231"/>
      <c r="Q8" s="231">
        <f>SUM(Q9:Q23)</f>
        <v>0</v>
      </c>
      <c r="R8" s="231"/>
      <c r="S8" s="231"/>
      <c r="T8" s="231"/>
      <c r="U8" s="231"/>
      <c r="V8" s="231">
        <f>SUM(V9:V23)</f>
        <v>81.320000000000007</v>
      </c>
      <c r="W8" s="231"/>
      <c r="X8" s="231"/>
      <c r="AG8" t="s">
        <v>92</v>
      </c>
    </row>
    <row r="9" spans="1:60" outlineLevel="1" x14ac:dyDescent="0.25">
      <c r="A9" s="244">
        <v>1</v>
      </c>
      <c r="B9" s="245" t="s">
        <v>93</v>
      </c>
      <c r="C9" s="253" t="s">
        <v>94</v>
      </c>
      <c r="D9" s="246" t="s">
        <v>95</v>
      </c>
      <c r="E9" s="247">
        <v>14</v>
      </c>
      <c r="F9" s="248"/>
      <c r="G9" s="249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96</v>
      </c>
      <c r="T9" s="229" t="s">
        <v>96</v>
      </c>
      <c r="U9" s="229">
        <v>5.0500000000000003E-2</v>
      </c>
      <c r="V9" s="229">
        <f>ROUND(E9*U9,2)</f>
        <v>0.71</v>
      </c>
      <c r="W9" s="229"/>
      <c r="X9" s="229" t="s">
        <v>97</v>
      </c>
      <c r="Y9" s="210"/>
      <c r="Z9" s="210"/>
      <c r="AA9" s="210"/>
      <c r="AB9" s="210"/>
      <c r="AC9" s="210"/>
      <c r="AD9" s="210"/>
      <c r="AE9" s="210"/>
      <c r="AF9" s="210"/>
      <c r="AG9" s="210" t="s">
        <v>98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44">
        <v>2</v>
      </c>
      <c r="B10" s="245" t="s">
        <v>217</v>
      </c>
      <c r="C10" s="253" t="s">
        <v>218</v>
      </c>
      <c r="D10" s="246" t="s">
        <v>95</v>
      </c>
      <c r="E10" s="247">
        <v>4</v>
      </c>
      <c r="F10" s="248"/>
      <c r="G10" s="249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21</v>
      </c>
      <c r="M10" s="229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 t="s">
        <v>96</v>
      </c>
      <c r="T10" s="229" t="s">
        <v>96</v>
      </c>
      <c r="U10" s="229">
        <v>5.17</v>
      </c>
      <c r="V10" s="229">
        <f>ROUND(E10*U10,2)</f>
        <v>20.68</v>
      </c>
      <c r="W10" s="229"/>
      <c r="X10" s="229" t="s">
        <v>97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98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38">
        <v>3</v>
      </c>
      <c r="B11" s="239" t="s">
        <v>219</v>
      </c>
      <c r="C11" s="254" t="s">
        <v>220</v>
      </c>
      <c r="D11" s="240" t="s">
        <v>95</v>
      </c>
      <c r="E11" s="241">
        <v>2</v>
      </c>
      <c r="F11" s="242"/>
      <c r="G11" s="243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96</v>
      </c>
      <c r="T11" s="229" t="s">
        <v>96</v>
      </c>
      <c r="U11" s="229">
        <v>3.42</v>
      </c>
      <c r="V11" s="229">
        <f>ROUND(E11*U11,2)</f>
        <v>6.84</v>
      </c>
      <c r="W11" s="229"/>
      <c r="X11" s="229" t="s">
        <v>97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98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27"/>
      <c r="B12" s="228"/>
      <c r="C12" s="255" t="s">
        <v>221</v>
      </c>
      <c r="D12" s="250"/>
      <c r="E12" s="250"/>
      <c r="F12" s="250"/>
      <c r="G12" s="250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10"/>
      <c r="Z12" s="210"/>
      <c r="AA12" s="210"/>
      <c r="AB12" s="210"/>
      <c r="AC12" s="210"/>
      <c r="AD12" s="210"/>
      <c r="AE12" s="210"/>
      <c r="AF12" s="210"/>
      <c r="AG12" s="210" t="s">
        <v>110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0.399999999999999" outlineLevel="1" x14ac:dyDescent="0.25">
      <c r="A13" s="244">
        <v>4</v>
      </c>
      <c r="B13" s="245" t="s">
        <v>113</v>
      </c>
      <c r="C13" s="253" t="s">
        <v>114</v>
      </c>
      <c r="D13" s="246" t="s">
        <v>95</v>
      </c>
      <c r="E13" s="247">
        <v>7</v>
      </c>
      <c r="F13" s="248"/>
      <c r="G13" s="249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21</v>
      </c>
      <c r="M13" s="229">
        <f>G13*(1+L13/100)</f>
        <v>0</v>
      </c>
      <c r="N13" s="229">
        <v>1.2999999999999999E-4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96</v>
      </c>
      <c r="T13" s="229" t="s">
        <v>96</v>
      </c>
      <c r="U13" s="229">
        <v>0.35216999999999998</v>
      </c>
      <c r="V13" s="229">
        <f>ROUND(E13*U13,2)</f>
        <v>2.4700000000000002</v>
      </c>
      <c r="W13" s="229"/>
      <c r="X13" s="229" t="s">
        <v>97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98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0.399999999999999" outlineLevel="1" x14ac:dyDescent="0.25">
      <c r="A14" s="244">
        <v>5</v>
      </c>
      <c r="B14" s="245" t="s">
        <v>115</v>
      </c>
      <c r="C14" s="253" t="s">
        <v>116</v>
      </c>
      <c r="D14" s="246" t="s">
        <v>108</v>
      </c>
      <c r="E14" s="247">
        <v>50</v>
      </c>
      <c r="F14" s="248"/>
      <c r="G14" s="249">
        <f>ROUND(E14*F14,2)</f>
        <v>0</v>
      </c>
      <c r="H14" s="230"/>
      <c r="I14" s="229">
        <f>ROUND(E14*H14,2)</f>
        <v>0</v>
      </c>
      <c r="J14" s="230"/>
      <c r="K14" s="229">
        <f>ROUND(E14*J14,2)</f>
        <v>0</v>
      </c>
      <c r="L14" s="229">
        <v>21</v>
      </c>
      <c r="M14" s="229">
        <f>G14*(1+L14/100)</f>
        <v>0</v>
      </c>
      <c r="N14" s="229">
        <v>1.7000000000000001E-4</v>
      </c>
      <c r="O14" s="229">
        <f>ROUND(E14*N14,2)</f>
        <v>0.01</v>
      </c>
      <c r="P14" s="229">
        <v>0</v>
      </c>
      <c r="Q14" s="229">
        <f>ROUND(E14*P14,2)</f>
        <v>0</v>
      </c>
      <c r="R14" s="229"/>
      <c r="S14" s="229" t="s">
        <v>96</v>
      </c>
      <c r="T14" s="229" t="s">
        <v>105</v>
      </c>
      <c r="U14" s="229">
        <v>5.0959999999999998E-2</v>
      </c>
      <c r="V14" s="229">
        <f>ROUND(E14*U14,2)</f>
        <v>2.5499999999999998</v>
      </c>
      <c r="W14" s="229"/>
      <c r="X14" s="229" t="s">
        <v>97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98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0.399999999999999" outlineLevel="1" x14ac:dyDescent="0.25">
      <c r="A15" s="244">
        <v>6</v>
      </c>
      <c r="B15" s="245" t="s">
        <v>117</v>
      </c>
      <c r="C15" s="253" t="s">
        <v>118</v>
      </c>
      <c r="D15" s="246" t="s">
        <v>108</v>
      </c>
      <c r="E15" s="247">
        <v>325</v>
      </c>
      <c r="F15" s="248"/>
      <c r="G15" s="249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21</v>
      </c>
      <c r="M15" s="229">
        <f>G15*(1+L15/100)</f>
        <v>0</v>
      </c>
      <c r="N15" s="229">
        <v>9.3000000000000005E-4</v>
      </c>
      <c r="O15" s="229">
        <f>ROUND(E15*N15,2)</f>
        <v>0.3</v>
      </c>
      <c r="P15" s="229">
        <v>0</v>
      </c>
      <c r="Q15" s="229">
        <f>ROUND(E15*P15,2)</f>
        <v>0</v>
      </c>
      <c r="R15" s="229"/>
      <c r="S15" s="229" t="s">
        <v>96</v>
      </c>
      <c r="T15" s="229" t="s">
        <v>96</v>
      </c>
      <c r="U15" s="229">
        <v>7.4060000000000001E-2</v>
      </c>
      <c r="V15" s="229">
        <f>ROUND(E15*U15,2)</f>
        <v>24.07</v>
      </c>
      <c r="W15" s="229"/>
      <c r="X15" s="229" t="s">
        <v>97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98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44">
        <v>7</v>
      </c>
      <c r="B16" s="245" t="s">
        <v>121</v>
      </c>
      <c r="C16" s="253" t="s">
        <v>122</v>
      </c>
      <c r="D16" s="246" t="s">
        <v>95</v>
      </c>
      <c r="E16" s="247">
        <v>7</v>
      </c>
      <c r="F16" s="248"/>
      <c r="G16" s="249">
        <f>ROUND(E16*F16,2)</f>
        <v>0</v>
      </c>
      <c r="H16" s="230"/>
      <c r="I16" s="229">
        <f>ROUND(E16*H16,2)</f>
        <v>0</v>
      </c>
      <c r="J16" s="230"/>
      <c r="K16" s="229">
        <f>ROUND(E16*J16,2)</f>
        <v>0</v>
      </c>
      <c r="L16" s="229">
        <v>21</v>
      </c>
      <c r="M16" s="229">
        <f>G16*(1+L16/100)</f>
        <v>0</v>
      </c>
      <c r="N16" s="229">
        <v>1.0000000000000001E-5</v>
      </c>
      <c r="O16" s="229">
        <f>ROUND(E16*N16,2)</f>
        <v>0</v>
      </c>
      <c r="P16" s="229">
        <v>0</v>
      </c>
      <c r="Q16" s="229">
        <f>ROUND(E16*P16,2)</f>
        <v>0</v>
      </c>
      <c r="R16" s="229"/>
      <c r="S16" s="229" t="s">
        <v>96</v>
      </c>
      <c r="T16" s="229" t="s">
        <v>96</v>
      </c>
      <c r="U16" s="229">
        <v>0.08</v>
      </c>
      <c r="V16" s="229">
        <f>ROUND(E16*U16,2)</f>
        <v>0.56000000000000005</v>
      </c>
      <c r="W16" s="229"/>
      <c r="X16" s="229" t="s">
        <v>97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98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44">
        <v>8</v>
      </c>
      <c r="B17" s="245" t="s">
        <v>129</v>
      </c>
      <c r="C17" s="253" t="s">
        <v>130</v>
      </c>
      <c r="D17" s="246" t="s">
        <v>95</v>
      </c>
      <c r="E17" s="247">
        <v>7</v>
      </c>
      <c r="F17" s="248"/>
      <c r="G17" s="249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21</v>
      </c>
      <c r="M17" s="229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29"/>
      <c r="S17" s="229" t="s">
        <v>96</v>
      </c>
      <c r="T17" s="229" t="s">
        <v>105</v>
      </c>
      <c r="U17" s="229">
        <v>0.55000000000000004</v>
      </c>
      <c r="V17" s="229">
        <f>ROUND(E17*U17,2)</f>
        <v>3.85</v>
      </c>
      <c r="W17" s="229"/>
      <c r="X17" s="229" t="s">
        <v>97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98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44">
        <v>9</v>
      </c>
      <c r="B18" s="245" t="s">
        <v>131</v>
      </c>
      <c r="C18" s="253" t="s">
        <v>132</v>
      </c>
      <c r="D18" s="246" t="s">
        <v>95</v>
      </c>
      <c r="E18" s="247">
        <v>7</v>
      </c>
      <c r="F18" s="248"/>
      <c r="G18" s="249">
        <f>ROUND(E18*F18,2)</f>
        <v>0</v>
      </c>
      <c r="H18" s="230"/>
      <c r="I18" s="229">
        <f>ROUND(E18*H18,2)</f>
        <v>0</v>
      </c>
      <c r="J18" s="230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96</v>
      </c>
      <c r="T18" s="229" t="s">
        <v>96</v>
      </c>
      <c r="U18" s="229">
        <v>1.37</v>
      </c>
      <c r="V18" s="229">
        <f>ROUND(E18*U18,2)</f>
        <v>9.59</v>
      </c>
      <c r="W18" s="229"/>
      <c r="X18" s="229" t="s">
        <v>97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98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44">
        <v>10</v>
      </c>
      <c r="B19" s="245" t="s">
        <v>133</v>
      </c>
      <c r="C19" s="253" t="s">
        <v>134</v>
      </c>
      <c r="D19" s="246" t="s">
        <v>135</v>
      </c>
      <c r="E19" s="247">
        <v>11</v>
      </c>
      <c r="F19" s="248"/>
      <c r="G19" s="249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21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 t="s">
        <v>136</v>
      </c>
      <c r="T19" s="229" t="s">
        <v>105</v>
      </c>
      <c r="U19" s="229">
        <v>0</v>
      </c>
      <c r="V19" s="229">
        <f>ROUND(E19*U19,2)</f>
        <v>0</v>
      </c>
      <c r="W19" s="229"/>
      <c r="X19" s="229" t="s">
        <v>97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98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44">
        <v>11</v>
      </c>
      <c r="B20" s="245" t="s">
        <v>222</v>
      </c>
      <c r="C20" s="253" t="s">
        <v>223</v>
      </c>
      <c r="D20" s="246" t="s">
        <v>135</v>
      </c>
      <c r="E20" s="247">
        <v>2</v>
      </c>
      <c r="F20" s="248"/>
      <c r="G20" s="249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21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136</v>
      </c>
      <c r="T20" s="229" t="s">
        <v>105</v>
      </c>
      <c r="U20" s="229">
        <v>0</v>
      </c>
      <c r="V20" s="229">
        <f>ROUND(E20*U20,2)</f>
        <v>0</v>
      </c>
      <c r="W20" s="229"/>
      <c r="X20" s="229" t="s">
        <v>97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98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5">
      <c r="A21" s="244">
        <v>12</v>
      </c>
      <c r="B21" s="245" t="s">
        <v>139</v>
      </c>
      <c r="C21" s="253" t="s">
        <v>140</v>
      </c>
      <c r="D21" s="246" t="s">
        <v>141</v>
      </c>
      <c r="E21" s="247">
        <v>10</v>
      </c>
      <c r="F21" s="248"/>
      <c r="G21" s="249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21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 t="s">
        <v>142</v>
      </c>
      <c r="S21" s="229" t="s">
        <v>96</v>
      </c>
      <c r="T21" s="229" t="s">
        <v>96</v>
      </c>
      <c r="U21" s="229">
        <v>1</v>
      </c>
      <c r="V21" s="229">
        <f>ROUND(E21*U21,2)</f>
        <v>10</v>
      </c>
      <c r="W21" s="229"/>
      <c r="X21" s="229" t="s">
        <v>143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144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4">
        <v>13</v>
      </c>
      <c r="B22" s="245" t="s">
        <v>224</v>
      </c>
      <c r="C22" s="253" t="s">
        <v>225</v>
      </c>
      <c r="D22" s="246" t="s">
        <v>95</v>
      </c>
      <c r="E22" s="247">
        <v>7</v>
      </c>
      <c r="F22" s="248"/>
      <c r="G22" s="249">
        <f>ROUND(E22*F22,2)</f>
        <v>0</v>
      </c>
      <c r="H22" s="230"/>
      <c r="I22" s="229">
        <f>ROUND(E22*H22,2)</f>
        <v>0</v>
      </c>
      <c r="J22" s="230"/>
      <c r="K22" s="229">
        <f>ROUND(E22*J22,2)</f>
        <v>0</v>
      </c>
      <c r="L22" s="229">
        <v>21</v>
      </c>
      <c r="M22" s="229">
        <f>G22*(1+L22/100)</f>
        <v>0</v>
      </c>
      <c r="N22" s="229">
        <v>9.8200000000000006E-3</v>
      </c>
      <c r="O22" s="229">
        <f>ROUND(E22*N22,2)</f>
        <v>7.0000000000000007E-2</v>
      </c>
      <c r="P22" s="229">
        <v>0</v>
      </c>
      <c r="Q22" s="229">
        <f>ROUND(E22*P22,2)</f>
        <v>0</v>
      </c>
      <c r="R22" s="229"/>
      <c r="S22" s="229" t="s">
        <v>136</v>
      </c>
      <c r="T22" s="229" t="s">
        <v>105</v>
      </c>
      <c r="U22" s="229">
        <v>0</v>
      </c>
      <c r="V22" s="229">
        <f>ROUND(E22*U22,2)</f>
        <v>0</v>
      </c>
      <c r="W22" s="229"/>
      <c r="X22" s="229" t="s">
        <v>150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151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44">
        <v>14</v>
      </c>
      <c r="B23" s="245" t="s">
        <v>154</v>
      </c>
      <c r="C23" s="253" t="s">
        <v>226</v>
      </c>
      <c r="D23" s="246" t="s">
        <v>156</v>
      </c>
      <c r="E23" s="247">
        <v>10</v>
      </c>
      <c r="F23" s="248"/>
      <c r="G23" s="249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21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 t="s">
        <v>157</v>
      </c>
      <c r="S23" s="229" t="s">
        <v>96</v>
      </c>
      <c r="T23" s="229" t="s">
        <v>96</v>
      </c>
      <c r="U23" s="229">
        <v>0</v>
      </c>
      <c r="V23" s="229">
        <f>ROUND(E23*U23,2)</f>
        <v>0</v>
      </c>
      <c r="W23" s="229"/>
      <c r="X23" s="229" t="s">
        <v>158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159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5">
      <c r="A24" s="232" t="s">
        <v>91</v>
      </c>
      <c r="B24" s="233" t="s">
        <v>60</v>
      </c>
      <c r="C24" s="252" t="s">
        <v>61</v>
      </c>
      <c r="D24" s="234"/>
      <c r="E24" s="235"/>
      <c r="F24" s="236"/>
      <c r="G24" s="237">
        <f>SUMIF(AG25:AG31,"&lt;&gt;NOR",G25:G31)</f>
        <v>0</v>
      </c>
      <c r="H24" s="231"/>
      <c r="I24" s="231">
        <f>SUM(I25:I31)</f>
        <v>0</v>
      </c>
      <c r="J24" s="231"/>
      <c r="K24" s="231">
        <f>SUM(K25:K31)</f>
        <v>0</v>
      </c>
      <c r="L24" s="231"/>
      <c r="M24" s="231">
        <f>SUM(M25:M31)</f>
        <v>0</v>
      </c>
      <c r="N24" s="231"/>
      <c r="O24" s="231">
        <f>SUM(O25:O31)</f>
        <v>2.73</v>
      </c>
      <c r="P24" s="231"/>
      <c r="Q24" s="231">
        <f>SUM(Q25:Q31)</f>
        <v>0</v>
      </c>
      <c r="R24" s="231"/>
      <c r="S24" s="231"/>
      <c r="T24" s="231"/>
      <c r="U24" s="231"/>
      <c r="V24" s="231">
        <f>SUM(V25:V31)</f>
        <v>27.55</v>
      </c>
      <c r="W24" s="231"/>
      <c r="X24" s="231"/>
      <c r="AG24" t="s">
        <v>92</v>
      </c>
    </row>
    <row r="25" spans="1:60" outlineLevel="1" x14ac:dyDescent="0.25">
      <c r="A25" s="244">
        <v>15</v>
      </c>
      <c r="B25" s="245" t="s">
        <v>166</v>
      </c>
      <c r="C25" s="253" t="s">
        <v>167</v>
      </c>
      <c r="D25" s="246" t="s">
        <v>168</v>
      </c>
      <c r="E25" s="247">
        <v>2</v>
      </c>
      <c r="F25" s="248"/>
      <c r="G25" s="249">
        <f>ROUND(E25*F25,2)</f>
        <v>0</v>
      </c>
      <c r="H25" s="230"/>
      <c r="I25" s="229">
        <f>ROUND(E25*H25,2)</f>
        <v>0</v>
      </c>
      <c r="J25" s="230"/>
      <c r="K25" s="229">
        <f>ROUND(E25*J25,2)</f>
        <v>0</v>
      </c>
      <c r="L25" s="229">
        <v>21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 t="s">
        <v>96</v>
      </c>
      <c r="T25" s="229" t="s">
        <v>96</v>
      </c>
      <c r="U25" s="229">
        <v>3.96</v>
      </c>
      <c r="V25" s="229">
        <f>ROUND(E25*U25,2)</f>
        <v>7.92</v>
      </c>
      <c r="W25" s="229"/>
      <c r="X25" s="229" t="s">
        <v>97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98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44">
        <v>16</v>
      </c>
      <c r="B26" s="245" t="s">
        <v>173</v>
      </c>
      <c r="C26" s="253" t="s">
        <v>174</v>
      </c>
      <c r="D26" s="246" t="s">
        <v>95</v>
      </c>
      <c r="E26" s="247">
        <v>2</v>
      </c>
      <c r="F26" s="248"/>
      <c r="G26" s="249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21</v>
      </c>
      <c r="M26" s="229">
        <f>G26*(1+L26/100)</f>
        <v>0</v>
      </c>
      <c r="N26" s="229">
        <v>1.3640300000000001</v>
      </c>
      <c r="O26" s="229">
        <f>ROUND(E26*N26,2)</f>
        <v>2.73</v>
      </c>
      <c r="P26" s="229">
        <v>0</v>
      </c>
      <c r="Q26" s="229">
        <f>ROUND(E26*P26,2)</f>
        <v>0</v>
      </c>
      <c r="R26" s="229"/>
      <c r="S26" s="229" t="s">
        <v>96</v>
      </c>
      <c r="T26" s="229" t="s">
        <v>96</v>
      </c>
      <c r="U26" s="229">
        <v>2.383</v>
      </c>
      <c r="V26" s="229">
        <f>ROUND(E26*U26,2)</f>
        <v>4.7699999999999996</v>
      </c>
      <c r="W26" s="229"/>
      <c r="X26" s="229" t="s">
        <v>97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98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44">
        <v>17</v>
      </c>
      <c r="B27" s="245" t="s">
        <v>175</v>
      </c>
      <c r="C27" s="253" t="s">
        <v>176</v>
      </c>
      <c r="D27" s="246" t="s">
        <v>177</v>
      </c>
      <c r="E27" s="247">
        <v>2</v>
      </c>
      <c r="F27" s="248"/>
      <c r="G27" s="249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21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 t="s">
        <v>96</v>
      </c>
      <c r="T27" s="229" t="s">
        <v>96</v>
      </c>
      <c r="U27" s="229">
        <v>0.64</v>
      </c>
      <c r="V27" s="229">
        <f>ROUND(E27*U27,2)</f>
        <v>1.28</v>
      </c>
      <c r="W27" s="229"/>
      <c r="X27" s="229" t="s">
        <v>97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98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44">
        <v>18</v>
      </c>
      <c r="B28" s="245" t="s">
        <v>180</v>
      </c>
      <c r="C28" s="253" t="s">
        <v>181</v>
      </c>
      <c r="D28" s="246" t="s">
        <v>108</v>
      </c>
      <c r="E28" s="247">
        <v>6</v>
      </c>
      <c r="F28" s="248"/>
      <c r="G28" s="249">
        <f>ROUND(E28*F28,2)</f>
        <v>0</v>
      </c>
      <c r="H28" s="230"/>
      <c r="I28" s="229">
        <f>ROUND(E28*H28,2)</f>
        <v>0</v>
      </c>
      <c r="J28" s="230"/>
      <c r="K28" s="229">
        <f>ROUND(E28*J28,2)</f>
        <v>0</v>
      </c>
      <c r="L28" s="229">
        <v>21</v>
      </c>
      <c r="M28" s="229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29"/>
      <c r="S28" s="229" t="s">
        <v>96</v>
      </c>
      <c r="T28" s="229" t="s">
        <v>96</v>
      </c>
      <c r="U28" s="229">
        <v>0.98924000000000001</v>
      </c>
      <c r="V28" s="229">
        <f>ROUND(E28*U28,2)</f>
        <v>5.94</v>
      </c>
      <c r="W28" s="229"/>
      <c r="X28" s="229" t="s">
        <v>97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98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44">
        <v>19</v>
      </c>
      <c r="B29" s="245" t="s">
        <v>182</v>
      </c>
      <c r="C29" s="253" t="s">
        <v>183</v>
      </c>
      <c r="D29" s="246" t="s">
        <v>168</v>
      </c>
      <c r="E29" s="247">
        <v>35.4</v>
      </c>
      <c r="F29" s="248"/>
      <c r="G29" s="249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21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/>
      <c r="S29" s="229" t="s">
        <v>96</v>
      </c>
      <c r="T29" s="229" t="s">
        <v>96</v>
      </c>
      <c r="U29" s="229">
        <v>0.185</v>
      </c>
      <c r="V29" s="229">
        <f>ROUND(E29*U29,2)</f>
        <v>6.55</v>
      </c>
      <c r="W29" s="229"/>
      <c r="X29" s="229" t="s">
        <v>97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98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44">
        <v>20</v>
      </c>
      <c r="B30" s="245" t="s">
        <v>190</v>
      </c>
      <c r="C30" s="253" t="s">
        <v>191</v>
      </c>
      <c r="D30" s="246" t="s">
        <v>108</v>
      </c>
      <c r="E30" s="247">
        <v>3</v>
      </c>
      <c r="F30" s="248"/>
      <c r="G30" s="249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21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/>
      <c r="S30" s="229" t="s">
        <v>96</v>
      </c>
      <c r="T30" s="229" t="s">
        <v>96</v>
      </c>
      <c r="U30" s="229">
        <v>0.107</v>
      </c>
      <c r="V30" s="229">
        <f>ROUND(E30*U30,2)</f>
        <v>0.32</v>
      </c>
      <c r="W30" s="229"/>
      <c r="X30" s="229" t="s">
        <v>97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98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0.399999999999999" outlineLevel="1" x14ac:dyDescent="0.25">
      <c r="A31" s="244">
        <v>21</v>
      </c>
      <c r="B31" s="245" t="s">
        <v>196</v>
      </c>
      <c r="C31" s="253" t="s">
        <v>197</v>
      </c>
      <c r="D31" s="246" t="s">
        <v>165</v>
      </c>
      <c r="E31" s="247">
        <v>6</v>
      </c>
      <c r="F31" s="248"/>
      <c r="G31" s="249">
        <f>ROUND(E31*F31,2)</f>
        <v>0</v>
      </c>
      <c r="H31" s="230"/>
      <c r="I31" s="229">
        <f>ROUND(E31*H31,2)</f>
        <v>0</v>
      </c>
      <c r="J31" s="230"/>
      <c r="K31" s="229">
        <f>ROUND(E31*J31,2)</f>
        <v>0</v>
      </c>
      <c r="L31" s="229">
        <v>21</v>
      </c>
      <c r="M31" s="229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29"/>
      <c r="S31" s="229" t="s">
        <v>96</v>
      </c>
      <c r="T31" s="229" t="s">
        <v>96</v>
      </c>
      <c r="U31" s="229">
        <v>0.129</v>
      </c>
      <c r="V31" s="229">
        <f>ROUND(E31*U31,2)</f>
        <v>0.77</v>
      </c>
      <c r="W31" s="229"/>
      <c r="X31" s="229" t="s">
        <v>97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98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x14ac:dyDescent="0.25">
      <c r="A32" s="232" t="s">
        <v>91</v>
      </c>
      <c r="B32" s="233" t="s">
        <v>62</v>
      </c>
      <c r="C32" s="252" t="s">
        <v>63</v>
      </c>
      <c r="D32" s="234"/>
      <c r="E32" s="235"/>
      <c r="F32" s="236"/>
      <c r="G32" s="237">
        <f>SUMIF(AG33:AG33,"&lt;&gt;NOR",G33:G33)</f>
        <v>0</v>
      </c>
      <c r="H32" s="231"/>
      <c r="I32" s="231">
        <f>SUM(I33:I33)</f>
        <v>0</v>
      </c>
      <c r="J32" s="231"/>
      <c r="K32" s="231">
        <f>SUM(K33:K33)</f>
        <v>0</v>
      </c>
      <c r="L32" s="231"/>
      <c r="M32" s="231">
        <f>SUM(M33:M33)</f>
        <v>0</v>
      </c>
      <c r="N32" s="231"/>
      <c r="O32" s="231">
        <f>SUM(O33:O33)</f>
        <v>0</v>
      </c>
      <c r="P32" s="231"/>
      <c r="Q32" s="231">
        <f>SUM(Q33:Q33)</f>
        <v>0</v>
      </c>
      <c r="R32" s="231"/>
      <c r="S32" s="231"/>
      <c r="T32" s="231"/>
      <c r="U32" s="231"/>
      <c r="V32" s="231">
        <f>SUM(V33:V33)</f>
        <v>1.89</v>
      </c>
      <c r="W32" s="231"/>
      <c r="X32" s="231"/>
      <c r="AG32" t="s">
        <v>92</v>
      </c>
    </row>
    <row r="33" spans="1:60" outlineLevel="1" x14ac:dyDescent="0.25">
      <c r="A33" s="238">
        <v>22</v>
      </c>
      <c r="B33" s="239" t="s">
        <v>227</v>
      </c>
      <c r="C33" s="254" t="s">
        <v>228</v>
      </c>
      <c r="D33" s="240" t="s">
        <v>95</v>
      </c>
      <c r="E33" s="241">
        <v>7</v>
      </c>
      <c r="F33" s="242"/>
      <c r="G33" s="243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21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/>
      <c r="S33" s="229" t="s">
        <v>96</v>
      </c>
      <c r="T33" s="229" t="s">
        <v>96</v>
      </c>
      <c r="U33" s="229">
        <v>0.27</v>
      </c>
      <c r="V33" s="229">
        <f>ROUND(E33*U33,2)</f>
        <v>1.89</v>
      </c>
      <c r="W33" s="229"/>
      <c r="X33" s="229" t="s">
        <v>97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98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x14ac:dyDescent="0.25">
      <c r="A34" s="3"/>
      <c r="B34" s="4"/>
      <c r="C34" s="256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v>15</v>
      </c>
      <c r="AF34">
        <v>21</v>
      </c>
      <c r="AG34" t="s">
        <v>78</v>
      </c>
    </row>
    <row r="35" spans="1:60" x14ac:dyDescent="0.25">
      <c r="A35" s="213"/>
      <c r="B35" s="214" t="s">
        <v>31</v>
      </c>
      <c r="C35" s="257"/>
      <c r="D35" s="215"/>
      <c r="E35" s="216"/>
      <c r="F35" s="216"/>
      <c r="G35" s="251">
        <f>G8+G24+G32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f>SUMIF(L7:L33,AE34,G7:G33)</f>
        <v>0</v>
      </c>
      <c r="AF35">
        <f>SUMIF(L7:L33,AF34,G7:G33)</f>
        <v>0</v>
      </c>
      <c r="AG35" t="s">
        <v>204</v>
      </c>
    </row>
    <row r="36" spans="1:60" x14ac:dyDescent="0.25">
      <c r="A36" s="3"/>
      <c r="B36" s="4"/>
      <c r="C36" s="256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60" x14ac:dyDescent="0.25">
      <c r="A37" s="3"/>
      <c r="B37" s="4"/>
      <c r="C37" s="256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60" x14ac:dyDescent="0.25">
      <c r="A38" s="217" t="s">
        <v>205</v>
      </c>
      <c r="B38" s="217"/>
      <c r="C38" s="258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60" x14ac:dyDescent="0.25">
      <c r="A39" s="218"/>
      <c r="B39" s="219"/>
      <c r="C39" s="259"/>
      <c r="D39" s="219"/>
      <c r="E39" s="219"/>
      <c r="F39" s="219"/>
      <c r="G39" s="220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G39" t="s">
        <v>206</v>
      </c>
    </row>
    <row r="40" spans="1:60" x14ac:dyDescent="0.25">
      <c r="A40" s="221"/>
      <c r="B40" s="222"/>
      <c r="C40" s="260"/>
      <c r="D40" s="222"/>
      <c r="E40" s="222"/>
      <c r="F40" s="222"/>
      <c r="G40" s="22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60" x14ac:dyDescent="0.25">
      <c r="A41" s="221"/>
      <c r="B41" s="222"/>
      <c r="C41" s="260"/>
      <c r="D41" s="222"/>
      <c r="E41" s="222"/>
      <c r="F41" s="222"/>
      <c r="G41" s="22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5">
      <c r="A42" s="221"/>
      <c r="B42" s="222"/>
      <c r="C42" s="260"/>
      <c r="D42" s="222"/>
      <c r="E42" s="222"/>
      <c r="F42" s="222"/>
      <c r="G42" s="22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 x14ac:dyDescent="0.25">
      <c r="A43" s="224"/>
      <c r="B43" s="225"/>
      <c r="C43" s="261"/>
      <c r="D43" s="225"/>
      <c r="E43" s="225"/>
      <c r="F43" s="225"/>
      <c r="G43" s="226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5">
      <c r="A44" s="3"/>
      <c r="B44" s="4"/>
      <c r="C44" s="256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5">
      <c r="C45" s="262"/>
      <c r="D45" s="10"/>
      <c r="AG45" t="s">
        <v>207</v>
      </c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7">
    <mergeCell ref="A1:G1"/>
    <mergeCell ref="C2:G2"/>
    <mergeCell ref="C3:G3"/>
    <mergeCell ref="C4:G4"/>
    <mergeCell ref="A38:C38"/>
    <mergeCell ref="A39:G43"/>
    <mergeCell ref="C12:G1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2 2 Pol</vt:lpstr>
      <vt:lpstr>3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'2 2 Pol'!Názvy_tisku</vt:lpstr>
      <vt:lpstr>'3 3 Pol'!Názvy_tisku</vt:lpstr>
      <vt:lpstr>oadresa</vt:lpstr>
      <vt:lpstr>Stavba!Objednatel</vt:lpstr>
      <vt:lpstr>Stavba!Objekt</vt:lpstr>
      <vt:lpstr>'1 1 Pol'!Oblast_tisku</vt:lpstr>
      <vt:lpstr>'2 2 Pol'!Oblast_tisku</vt:lpstr>
      <vt:lpstr>'3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rozpoctar</dc:creator>
  <cp:lastModifiedBy>rozpoctar</cp:lastModifiedBy>
  <cp:lastPrinted>2019-03-19T12:27:02Z</cp:lastPrinted>
  <dcterms:created xsi:type="dcterms:W3CDTF">2009-04-08T07:15:50Z</dcterms:created>
  <dcterms:modified xsi:type="dcterms:W3CDTF">2022-08-09T10:38:20Z</dcterms:modified>
</cp:coreProperties>
</file>