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tabRatio="500" activeTab="0"/>
  </bookViews>
  <sheets>
    <sheet name="Kryci list" sheetId="1" r:id="rId1"/>
    <sheet name="Rekapitulace" sheetId="2" r:id="rId2"/>
    <sheet name="Zakazka" sheetId="3" r:id="rId3"/>
  </sheets>
  <definedNames>
    <definedName name="__CENA__">'Zakazka'!$O$6:$O$474</definedName>
    <definedName name="__MAIN__">'Zakazka'!$F$1:$CX$265</definedName>
    <definedName name="__MAIN2__" localSheetId="1">'Rekapitulace'!$B$1:$H$40</definedName>
    <definedName name="__MAIN2__">#REF!</definedName>
    <definedName name="__MAIN3__">'Kryci list'!$A$3:$F$23</definedName>
    <definedName name="__SAZBA__">'Zakazka'!$T$6:$T$474</definedName>
    <definedName name="__T0__">'Zakazka'!$F$5:$W$265</definedName>
    <definedName name="__T1__">'Zakazka'!$F$6:$W$38</definedName>
    <definedName name="__T2__">'Zakazka'!$F$7:$CX$9</definedName>
    <definedName name="__T3__">'Zakazka'!#REF!</definedName>
    <definedName name="__TE0__">'Kryci list'!$A$4:$C$8</definedName>
    <definedName name="__TE1__">'Kryci list'!#REF!</definedName>
    <definedName name="__TE2__">'Kryci list'!$A$12:$E$12</definedName>
    <definedName name="__TE3__">'Kryci list'!$A$16:$E$16</definedName>
    <definedName name="__TE4__">#REF!</definedName>
    <definedName name="__TR0__" localSheetId="1">'Rekapitulace'!$B$5:$F$6</definedName>
    <definedName name="__TR0__">#REF!</definedName>
    <definedName name="__TR1__" localSheetId="1">'Rekapitulace'!$B$6:$F$6</definedName>
    <definedName name="__TR1__">#REF!</definedName>
    <definedName name="Excel_BuiltIn_Print_Area" localSheetId="2">'Zakazka'!$F$1:$X$474</definedName>
    <definedName name="_xlnm.Print_Titles" localSheetId="2">'Zakazka'!$3:$4</definedName>
    <definedName name="_xlnm.Print_Area" localSheetId="0">'Kryci list'!$B$1:$E$35</definedName>
    <definedName name="_xlnm.Print_Area" localSheetId="1">'Rekapitulace'!$A$1:$F$39</definedName>
  </definedNames>
  <calcPr fullCalcOnLoad="1"/>
</workbook>
</file>

<file path=xl/sharedStrings.xml><?xml version="1.0" encoding="utf-8"?>
<sst xmlns="http://schemas.openxmlformats.org/spreadsheetml/2006/main" count="915" uniqueCount="386">
  <si>
    <t>Krycí list rozpočtu</t>
  </si>
  <si>
    <t>Číslo zakázky</t>
  </si>
  <si>
    <t>Zakázka</t>
  </si>
  <si>
    <t>Modernizace technologie sladovny</t>
  </si>
  <si>
    <t>Komentář</t>
  </si>
  <si>
    <t>Popis verze</t>
  </si>
  <si>
    <t>Nabídka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</si>
  <si>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</si>
  <si>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</si>
  <si>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</si>
  <si>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</si>
  <si>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</si>
  <si>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</si>
  <si>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</si>
  <si>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</si>
  <si>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</si>
  <si>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</si>
  <si>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</si>
  <si>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Zpracovatel</t>
  </si>
  <si>
    <t>REKAPITULACE</t>
  </si>
  <si>
    <t>Kód stavebního objektu</t>
  </si>
  <si>
    <t>Popis objektu</t>
  </si>
  <si>
    <t>Kód zatřídění</t>
  </si>
  <si>
    <t>Zatřídění</t>
  </si>
  <si>
    <t>SO01</t>
  </si>
  <si>
    <t>Změna vytápění sladovny</t>
  </si>
  <si>
    <t>SO04</t>
  </si>
  <si>
    <t>Systém využití odpadního tepla z odtahu spalin plynového ohřívače vzduchu</t>
  </si>
  <si>
    <t>Celkem (bez DPH)</t>
  </si>
  <si>
    <t>DPH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</si>
  <si>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</si>
  <si>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</si>
  <si>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</si>
  <si>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</si>
  <si>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</si>
  <si>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</si>
  <si>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</si>
  <si>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</si>
  <si>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</si>
  <si>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</si>
  <si>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</si>
  <si>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</si>
  <si>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Cena s DPH</t>
  </si>
  <si>
    <t>Poř.</t>
  </si>
  <si>
    <t>Typ</t>
  </si>
  <si>
    <t>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</si>
  <si>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</si>
  <si>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</si>
  <si>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</si>
  <si>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</si>
  <si>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</si>
  <si>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</si>
  <si>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</si>
  <si>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</si>
  <si>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</si>
  <si>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Cen. soustava</t>
  </si>
  <si>
    <t>Počet</t>
  </si>
  <si>
    <t xml:space="preserve">SO01: Vzduchotechnická jednotka </t>
  </si>
  <si>
    <t>001: Stavební práce a úpravy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</si>
  <si>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</si>
  <si>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</si>
  <si>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</si>
  <si>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</si>
  <si>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</si>
  <si>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</si>
  <si>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131133102.1</t>
  </si>
  <si>
    <t>Výkop pro nový základ první části VZT jednotky - šířka 1930mm, délka 6550mm, hloubka 1000mm</t>
  </si>
  <si>
    <t>m3</t>
  </si>
  <si>
    <t>Plný popis:</t>
  </si>
  <si>
    <t>Hloubení zapažených i nezapažených jam při překopech inženýrských sítí ručně
  objemu do 10 m3
    s urovnáním dna do předepsaného profilu a spádu
    v horninách tř. 1 a 2
      nesoudržných</t>
  </si>
  <si>
    <t>131133102.2</t>
  </si>
  <si>
    <t>Výkop pro nový základ druhé části VZT jednotky - šířka 2930mm, délka 5850mm, hloubka 1000mm</t>
  </si>
  <si>
    <t>131133102.3</t>
  </si>
  <si>
    <t>Výkop pro nový základ potrubních VZT rozvodů - šířka 500mm, délka 500mm, hloubka 500mm</t>
  </si>
  <si>
    <t>273321411</t>
  </si>
  <si>
    <t>Základové desky ze ŽB bez zvýšených nároků na prostředí tř. C 20/25</t>
  </si>
  <si>
    <t>Základy z betonu železového (bez výztuže)
  desky
    z betonu bez zvláštních nároků na prostředí
      tř. C 20/25</t>
  </si>
  <si>
    <t>273362021</t>
  </si>
  <si>
    <t>Výztuž základových desek svařovanými sítěmi Kari</t>
  </si>
  <si>
    <t>t</t>
  </si>
  <si>
    <t>Výztuž základů
  desek
    ze svařovaných sítí
      z drátů typu KARI</t>
  </si>
  <si>
    <t>M</t>
  </si>
  <si>
    <t>167151101</t>
  </si>
  <si>
    <t>Nakládání, skládání a překládání neulehlého výkopku nebo sypaniny strojně nakládání, množství do 100 m3, z horniny třídy těžitelnosti I, skupiny 1 až 3</t>
  </si>
  <si>
    <t>181951101</t>
  </si>
  <si>
    <t>Úprava pláně v hornině tř. 1 až 4 bez zhutnění</t>
  </si>
  <si>
    <t>m2</t>
  </si>
  <si>
    <t>Úprava pláně vyrovnáním výškových rozdílů 
  v hornině tř. 1 až 4
    bez zhutnění</t>
  </si>
  <si>
    <t>kg</t>
  </si>
  <si>
    <t>310237251</t>
  </si>
  <si>
    <t>Zazdívka otvorů ve zdivu nadzákladovém cihlami pálenými plochy přes 0,09 m2 do 0,25 m2, ve zdi tl. přes 300 do 450 mm</t>
  </si>
  <si>
    <t>kus</t>
  </si>
  <si>
    <t>612325413</t>
  </si>
  <si>
    <t>Oprava vápenné omítky vnitřních ploch štukové dvouvrstvé, tloušťky do 20 mm a tloušťky štuku do 3 mm</t>
  </si>
  <si>
    <t>Oprava vápenocementové omítky vnitřních ploch
  hladké, tloušťky do 20 mm
    stěn</t>
  </si>
  <si>
    <t>971035541</t>
  </si>
  <si>
    <t>Vybourání otvoru ve stávajícím obvodovém zdivu hvozdu - 1000x1000mm</t>
  </si>
  <si>
    <t>Vybourání otvorů ve zdivu základovém nebo nadzákladovém z cihel, tvárnic, příčkovek 
  z cihel pálených
    na maltu cementovou
    plochy do 1 m2, tl.
      do 300 mm</t>
  </si>
  <si>
    <t>_</t>
  </si>
  <si>
    <t>024: Zařízení</t>
  </si>
  <si>
    <t>H</t>
  </si>
  <si>
    <t>751600000.1</t>
  </si>
  <si>
    <t>Přívodní vzduchotechnická jednotka, přívod čerstvého vzduchu 28.000m3/h</t>
  </si>
  <si>
    <t>kpl</t>
  </si>
  <si>
    <t>MP</t>
  </si>
  <si>
    <t>751611118.1</t>
  </si>
  <si>
    <t>Montáž vzduchotechnické jednotky</t>
  </si>
  <si>
    <t>723234351.1</t>
  </si>
  <si>
    <t>Plynová skřín pro sestavu plynoměru, rozměr 800x600x450mm</t>
  </si>
  <si>
    <t>Kotvení do stěny</t>
  </si>
  <si>
    <t>024.2: Potrubní rozvody VZT - ocelové svařované</t>
  </si>
  <si>
    <t>751510023.1</t>
  </si>
  <si>
    <t>Vzduchotechnický přechod nesymetrick (ŠxV) 2825x1887mm / 1000x1887mm, délka 1000mm, AK40, materiál 11 373, tl.1,5mm</t>
  </si>
  <si>
    <t>ks</t>
  </si>
  <si>
    <t>751510019.1</t>
  </si>
  <si>
    <t>Vzduchotechnická trubka (ŠxV) 1000x1887mm, délka 1000mm - volná příruba, AK40, materiál 11 373, tl.1,5mm</t>
  </si>
  <si>
    <t>751510019.2</t>
  </si>
  <si>
    <t>Vzduchotechnický přechodový oblouk (ŠxV) 1000x1887mm / 1000x1000mm, R150, 90°, AK40, materiál 11 373, tl.1,5mm</t>
  </si>
  <si>
    <t>751510017.1</t>
  </si>
  <si>
    <t>Vzduchotechnická trubka (ŠxV) 1000x1000mm, délka 1000mm, AK40, materiál 11 373, tl.1,5mm</t>
  </si>
  <si>
    <t>751510017.2</t>
  </si>
  <si>
    <t>Vzduchotechnický oblouk (ŠxV) 1000x1000mm, R150, 90°, AK40, materiál 11 373, tl.1,5mm</t>
  </si>
  <si>
    <t>751510017.3</t>
  </si>
  <si>
    <t>Vzduchotechnický oblouk (ŠxV) 1000x1000mm, R150, 11° (doměřit při instalaci), AK40, materiál 11 373, tl.1,5mm</t>
  </si>
  <si>
    <t>751510017.4</t>
  </si>
  <si>
    <t>Vzduchotechnická trubka (ŠxV) 1000x1000mm, délka 1000mm - volná příruba, AK40, materiál 11 373, tl.1,5mm</t>
  </si>
  <si>
    <t>42973071.1</t>
  </si>
  <si>
    <t>Vzduchotechnická výdechová mřížka (ŠxV) 1000x1000mm, montáž na stěnu do stávajícího cihlového zdiva</t>
  </si>
  <si>
    <t>751398025</t>
  </si>
  <si>
    <t>Mtž větrací mřížky stěnové přes 0,200 m2</t>
  </si>
  <si>
    <t>63141418</t>
  </si>
  <si>
    <t>Izolační desky z kamenné vlny, minimální gramáž 80kg/m3, tloušťka 40mm</t>
  </si>
  <si>
    <t>713381511</t>
  </si>
  <si>
    <t>Montáž izolace tepelné vzduchotechnických kanálů deskami připevněnými na trny</t>
  </si>
  <si>
    <t>13824111</t>
  </si>
  <si>
    <t>plech Pz 275g/m2 tl 0,55mm svitek š 1000mm</t>
  </si>
  <si>
    <t>713391112</t>
  </si>
  <si>
    <t>Montáž izolace tepelné těles oplechování pevné plochy tvarové</t>
  </si>
  <si>
    <t>723.1: Armatury</t>
  </si>
  <si>
    <t>723214136</t>
  </si>
  <si>
    <t>Filtr plynový DN 50 PN 16 do 300°C těleso uhlíková ocel s vypouštěcí přírubou</t>
  </si>
  <si>
    <t>soubor</t>
  </si>
  <si>
    <t>Armatury přírubové
  plynové filtry
    těleso uhlíková ocel s vypouštěcí přírubou
    PN 16 do 300 st.C (D 71 118 616)
      DN 50</t>
  </si>
  <si>
    <t>723234313</t>
  </si>
  <si>
    <t>Regulátor tlaku plynu DN40/PN40, vstup 40kPa, kapacita 80m3/h, vodorovná instalace</t>
  </si>
  <si>
    <t>Armatury se dvěma závity
  středotlaké regulátory tlaku plynu
    jednostupňové
    pro zemní plyn, výkon
      do 50 m3/hod s přírubami</t>
  </si>
  <si>
    <t>38822276</t>
  </si>
  <si>
    <t>Podružný rotační pístový plynoměr, DN50/PN16, kapacita 5 - 80 m3/h, svislá instalace, tok z hora</t>
  </si>
  <si>
    <t>723261916</t>
  </si>
  <si>
    <t>Montáž plynoměrů G-65 maximální průtok 100 m3/hod.</t>
  </si>
  <si>
    <t>Montáž plynoměrů při rekonstrukci plynoinstalací 
  s odvzdušněním a odzkoušením
    maximální průtok Q (m3/h)
      100 m3/h</t>
  </si>
  <si>
    <t>723231163</t>
  </si>
  <si>
    <t>Kohout kulový přímý G 3/4 PN 42 do 185°C plnoprůtokový vnitřní závit těžká řada</t>
  </si>
  <si>
    <t>Armatury se dvěma závity
  kohouty kulové
    PN 42 do 185 st.C
    plnoprůtokové
    vnitřní závit těžká řada
      G 3/4</t>
  </si>
  <si>
    <t>723231167</t>
  </si>
  <si>
    <t>Kohout kulový přímý G 2 PN 42 do 185°C plnoprůtokový vnitřní závit těžká řada</t>
  </si>
  <si>
    <t>Armatury se dvěma závity
  kohouty kulové
    PN 42 do 185 st.C
    plnoprůtokové
    vnitřní závit těžká řada
      G 2</t>
  </si>
  <si>
    <t>723221304</t>
  </si>
  <si>
    <t>Ventil vzorkovací rohový G 1/2 PN 5 s vnitřním závitem</t>
  </si>
  <si>
    <t>Armatury s jedním závitem
  ventily vzorkovací
    rohové PN 5
    vnitřní závit
      G 1/2</t>
  </si>
  <si>
    <t>734421102.1</t>
  </si>
  <si>
    <t>Manometr 0-250kPa, D80mm, spodní připojení M20x1,5</t>
  </si>
  <si>
    <t>734421102.2</t>
  </si>
  <si>
    <t>Manometr 0-60kPa, D80mm, spodní připojení M20x1,5</t>
  </si>
  <si>
    <t>734424101</t>
  </si>
  <si>
    <t>Kondenzační smyčka k přivaření zahnutá PN 250 do 300°C</t>
  </si>
  <si>
    <t>Tlakoměry
  kondenzační smyčky k přivaření, PN 250 do 300 st.C
    zahnuté</t>
  </si>
  <si>
    <t>734424912</t>
  </si>
  <si>
    <t>Man. kohout třícestný M20x1,5</t>
  </si>
  <si>
    <t>Příslušenství tlakoměrů 
  kohouty čepové s nátrubkovou přípojkou
    PN 25 do 50 st.C
      M 20 x 1,5</t>
  </si>
  <si>
    <t>723.2: Potrubní rozvody</t>
  </si>
  <si>
    <t>733121152</t>
  </si>
  <si>
    <t>Potrubí ocelové hladké bezešvé nízkotlaké nebo středotlaké D 28x2,6</t>
  </si>
  <si>
    <t>m</t>
  </si>
  <si>
    <t>Potrubí z trubek ocelových hladkých
  bezešvých tvářených za tepla
    nízkotlakých a středotlakých
      D 28/2,6</t>
  </si>
  <si>
    <t>733121156</t>
  </si>
  <si>
    <t>Potrubí ocelové hladké bezešvé nízkotlaké nebo středotlaké D 44,5x2,6</t>
  </si>
  <si>
    <t>Potrubí z trubek ocelových hladkých
  bezešvých tvářených za tepla
    nízkotlakých a středotlakých
      D 44,5/2,6</t>
  </si>
  <si>
    <t>733121159</t>
  </si>
  <si>
    <t>Potrubí ocelové hladké bezešvé nízkotlaké nebo středotlaké D 60,3x2,9</t>
  </si>
  <si>
    <t>Potrubí z trubek ocelových hladkých
  bezešvých tvářených za tepla
    nízkotlakých a středotlakých
      D 60,3/2,9</t>
  </si>
  <si>
    <t>31630460</t>
  </si>
  <si>
    <t>oblouk trubkový  typ 3D tvar 90° - K3 D 26,9 mm tl 2,3 mm</t>
  </si>
  <si>
    <t>31630519</t>
  </si>
  <si>
    <t>oblouk trubkový typ 3D tvar 90° - K3 D 60,3mm tl 2,9mm</t>
  </si>
  <si>
    <t>733194912</t>
  </si>
  <si>
    <t>Navaření odbočky na potrubí ocelové hladké D 28x2,6 mm</t>
  </si>
  <si>
    <t>Opravy rozvodů potrubí z trubek ocelových 
  hladkých
    navaření odbočky na stávající potrubí odbočka
      D 28/2,6</t>
  </si>
  <si>
    <t>733194919</t>
  </si>
  <si>
    <t>Navaření odbočky na potrubí ocelové hladké D 60,3x2,9 mm</t>
  </si>
  <si>
    <t>Opravy rozvodů potrubí z trubek ocelových 
  hladkých
    navaření odbočky na stávající potrubí odbočka
      D 60,3/2,9</t>
  </si>
  <si>
    <t>733124112</t>
  </si>
  <si>
    <t>Příplatek k potrubí ocelovému hladkému za zhotovení přechodů z trubek hladkých kováním DN 20/15</t>
  </si>
  <si>
    <t>Potrubí z trubek ocelových hladkých
  zhotovení trubkových přechodů jednostranných přímých
    z trubek ocelových hladkých
    kováním DN/DN 1
      20/ 10</t>
  </si>
  <si>
    <t>733124117</t>
  </si>
  <si>
    <t>Příplatek k potrubí ocelovému hladkému za zhotovení přechodů z trubek hladkých kováním DN 50/40</t>
  </si>
  <si>
    <t>Potrubí z trubek ocelových hladkých
  zhotovení trubkových přechodů jednostranných přímých
    z trubek ocelových hladkých
    kováním DN/DN 1
      50/ 32</t>
  </si>
  <si>
    <t>733113113</t>
  </si>
  <si>
    <t>Příplatek k potrubí z trubek ocelových závitových za zhotovení závitové ocelové přípojky DN 15</t>
  </si>
  <si>
    <t>Potrubí z trubek ocelových závitových 
  Příplatek k ceně
    za zhotovení přípojky z ocelových trubek závitových
      DN 15</t>
  </si>
  <si>
    <t>733113114</t>
  </si>
  <si>
    <t>Příplatek k potrubí z trubek ocelových závitových za zhotovení závitové ocelové přípojky DN 20</t>
  </si>
  <si>
    <t>Potrubí z trubek ocelových závitových 
  Příplatek k ceně
    za zhotovení přípojky z ocelových trubek závitových
      DN 20</t>
  </si>
  <si>
    <t>733113117</t>
  </si>
  <si>
    <t>Příplatek k potrubí z trubek ocelových závitových za zhotovení závitové ocelové přípojky DN 40</t>
  </si>
  <si>
    <t>Potrubí z trubek ocelových závitových 
  Příplatek k ceně
    za zhotovení přípojky z ocelových trubek závitových
      DN 40</t>
  </si>
  <si>
    <t>733113118</t>
  </si>
  <si>
    <t>Příplatek k potrubí z trubek ocelových závitových za zhotovení závitové ocelové přípojky DN 50</t>
  </si>
  <si>
    <t>Potrubí z trubek ocelových závitových 
  Příplatek k ceně
    za zhotovení přípojky z ocelových trubek závitových
      DN 50</t>
  </si>
  <si>
    <t>734109214</t>
  </si>
  <si>
    <t>Montáž armatury přírubové se dvěma přírubami PN 16 DN 50</t>
  </si>
  <si>
    <t>Montáž armatur přírubových 
  se dvěma přírubami
    PN 16
      DN 50</t>
  </si>
  <si>
    <t>734261238</t>
  </si>
  <si>
    <t>Šroubení topenářské přímé G 2 PN 16 do 120°C</t>
  </si>
  <si>
    <t>Šroubení
  topenářské
    PN 16 do 120 st.C
    přímé
      G 2</t>
  </si>
  <si>
    <t>723.3: Kotevní materiál</t>
  </si>
  <si>
    <t>42390138</t>
  </si>
  <si>
    <t>objímka potrubí jednošroubová M8 60–64 2”</t>
  </si>
  <si>
    <t>31197002</t>
  </si>
  <si>
    <t>tyč závitová Pz 4.6 M8</t>
  </si>
  <si>
    <t>31111004.1</t>
  </si>
  <si>
    <t>Prodlužovací matice k závitovým tyčím M8</t>
  </si>
  <si>
    <t>100 kusů</t>
  </si>
  <si>
    <t>matice přesná šestihranná Pz DIN 934-8 M8</t>
  </si>
  <si>
    <t>31111004</t>
  </si>
  <si>
    <t>30900000.1</t>
  </si>
  <si>
    <t>Vrut kombinovaný se šroubem M8 x 100mm</t>
  </si>
  <si>
    <t>56281003</t>
  </si>
  <si>
    <t>hmoždinka univerzální 10x50mm PE</t>
  </si>
  <si>
    <t>100 kus</t>
  </si>
  <si>
    <t>31100000.1</t>
  </si>
  <si>
    <t>Další drobný kotevní materiál</t>
  </si>
  <si>
    <t>723.5: Ostatní materiál</t>
  </si>
  <si>
    <t>40000000.1</t>
  </si>
  <si>
    <t>Drobný montážní materiál (řezné kotouče, brusné kotouče, pytle na odpad atp.)</t>
  </si>
  <si>
    <t>723.6: Spojovací materiál</t>
  </si>
  <si>
    <t>28329010</t>
  </si>
  <si>
    <t>páska těsnící teflonová 0,2 x 19 mm - 15 m</t>
  </si>
  <si>
    <t>27241017</t>
  </si>
  <si>
    <t>Těsnění přírubového spoje</t>
  </si>
  <si>
    <t>deska těsnící vláknitopryžová tl 3mm</t>
  </si>
  <si>
    <t>30925282</t>
  </si>
  <si>
    <t>šroub metrický celozávit DIN 933 8.8 BZ M16x60mm</t>
  </si>
  <si>
    <t>31121014</t>
  </si>
  <si>
    <t>Podložka vějířová M16</t>
  </si>
  <si>
    <t>podložka pružná s čtvercovým průřezem DIN 7980 BZ D 16mm</t>
  </si>
  <si>
    <t>31111008</t>
  </si>
  <si>
    <t>matice přesná šestihranná Pz DIN 934-8 M16</t>
  </si>
  <si>
    <t>42900000.1</t>
  </si>
  <si>
    <t>Stahovací svorka VZT potrubí - tvar C, pozinkovaná</t>
  </si>
  <si>
    <t>30925258</t>
  </si>
  <si>
    <t>šroub metrický celozávit DIN 933 8.8 BZ M10x25mm</t>
  </si>
  <si>
    <t>31121012</t>
  </si>
  <si>
    <t>Podložka vějířová M10</t>
  </si>
  <si>
    <t>podložka pružná s čtvercovým průřezem DIN 7980 BZ D 10mm</t>
  </si>
  <si>
    <t>31111005</t>
  </si>
  <si>
    <t>matice přesná šestihranná Pz DIN 934-8 M10</t>
  </si>
  <si>
    <t>VRN: Ostatní náklady</t>
  </si>
  <si>
    <t>ON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</si>
  <si>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</si>
  <si>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</si>
  <si>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</si>
  <si>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723000000.1</t>
  </si>
  <si>
    <t>Montáž</t>
  </si>
  <si>
    <t>946111114</t>
  </si>
  <si>
    <t>Montáž pojízdných věží trubkových/dílcových š do 0,9 m dl do 3,2 m v do 4,5 m</t>
  </si>
  <si>
    <t>Montáž pojízdných věží trubkových nebo dílcových 
  s maximálním zatížením podlahy do 200 kg/m2
    šířky od 0,6 do 0,9 m, délky do 3,2 m, výšky
      přes 3,5 m do 4,5 m</t>
  </si>
  <si>
    <t>946111214</t>
  </si>
  <si>
    <t>Příplatek k pojízdným věžím š do 0,9 m dl do 3,2 m v do 4,5 m za první a ZKD den použití</t>
  </si>
  <si>
    <t>Montáž pojízdných věží trubkových nebo dílcových 
  s maximálním zatížením podlahy do 200 kg/m2
    Příplatek za první a každý další den použití pojízdného lešení
      k ceně -1114</t>
  </si>
  <si>
    <t>946111814</t>
  </si>
  <si>
    <t>Demontáž pojízdných věží trubkových/dílcových š do 0,9 m dl do 3,2 m v do 4,5 m</t>
  </si>
  <si>
    <t>Demontáž pojízdných věží trubkových nebo dílcových 
  s maximálním zatížením podlahy do 200 kg/m2
    šířky od 0,6 do 0,9 m, délky do 3,2 m, výšky
      přes 3,5 m do 4,5 m</t>
  </si>
  <si>
    <t>081002000</t>
  </si>
  <si>
    <t>Doprava zaměstnanců</t>
  </si>
  <si>
    <t>Hlavní tituly průvodních činností a nákladů 
  další náklady na pracovníky
    denní doprava zaměstnanců na staveniště</t>
  </si>
  <si>
    <t>065002000</t>
  </si>
  <si>
    <t>Mimostaveništní doprava materiálů</t>
  </si>
  <si>
    <t>Hlavní tituly průvodních činností a nákladů 
  územní vlivy
    mimostaveništní doprava materiálů a výrobků</t>
  </si>
  <si>
    <t>082002000</t>
  </si>
  <si>
    <t>Stravné, nocležné</t>
  </si>
  <si>
    <t>Hlavní tituly průvodních činností a nákladů 
  další náklady na pracovníky
    stravné, nocležné</t>
  </si>
  <si>
    <t>090001000</t>
  </si>
  <si>
    <t>Ostatní náklady</t>
  </si>
  <si>
    <t>Základní rozdělení průvodních činností a nákladů
  ostatní náklady</t>
  </si>
  <si>
    <t>044002000</t>
  </si>
  <si>
    <t>Revize</t>
  </si>
  <si>
    <t>Hlavní tituly průvodních činností a nákladů 
  inženýrská činnost
    revize</t>
  </si>
  <si>
    <t>733190219</t>
  </si>
  <si>
    <t>Zkouška těsnosti potrubí ocelové hladké do D 60,3x2,9</t>
  </si>
  <si>
    <t>Zkoušky těsnosti potrubí, manžety prostupové z trubek ocelových 
  zkoušky těsnosti potrubí (za provozu)
    z trubek ocelových
    hladkých
  do 60,3/2,9</t>
  </si>
  <si>
    <t>SO04: Systém využití odpadního tepla z odtahu spalin plynového ohřívače VTJ</t>
  </si>
  <si>
    <t>713: Izolace tepelné</t>
  </si>
  <si>
    <t>63154531</t>
  </si>
  <si>
    <t>pouzdro izolační potrubní s jednostrannou Al fólií max. 250/100 °C 28/30 mm</t>
  </si>
  <si>
    <t>63154575</t>
  </si>
  <si>
    <t>pouzdro izolační potrubní s jednostrannou Al fólií max. 250/100 °C 60/40 mm</t>
  </si>
  <si>
    <t>713491111.1</t>
  </si>
  <si>
    <t>Oplechování potrubí opatřeného izolací (pr. 228mm), pozinkovaným plechem tl. 0,6mm, vodotěsné</t>
  </si>
  <si>
    <t>Montáž izolace tepelné potrubí a ohybů - doplňky a konstrukční součástí
  oplechování
    pevného
    vnějšího obvodu do 500 mm
      potrubí</t>
  </si>
  <si>
    <t>730.1: Kotevní materiál</t>
  </si>
  <si>
    <t>42390134</t>
  </si>
  <si>
    <t>objímka potrubí jednošroubová M8 25–30 3/4“</t>
  </si>
  <si>
    <t>730.2: Ostatní materiál</t>
  </si>
  <si>
    <t>730.3: Spojovací materiál</t>
  </si>
  <si>
    <t>731: Odtah spalin od plynového ohřívače a výměníku</t>
  </si>
  <si>
    <t>731800001.1</t>
  </si>
  <si>
    <t>Trubka třísložkového kouřovodu, vnitřní průměr D300mm, délka 1000mm</t>
  </si>
  <si>
    <t>731800001.2</t>
  </si>
  <si>
    <t>Koleno třísložkovéhé kouřovodu, vnitřní průměr D300mm, 90°C</t>
  </si>
  <si>
    <t>731800001.3</t>
  </si>
  <si>
    <t>Přechod třísložkovéhé kouřovodu, vnitřní průměr 250mm / 300mm, délka 250mm</t>
  </si>
  <si>
    <t>731800001.4</t>
  </si>
  <si>
    <t>Trubka třísložkového fasádního komínu, vnitřní průměr 300mm, délka 1000mm</t>
  </si>
  <si>
    <t>731800001.5</t>
  </si>
  <si>
    <t>T-kus třísložkového fasádního komínu, vnitřní průměr D300mm</t>
  </si>
  <si>
    <t>731800001.6</t>
  </si>
  <si>
    <t>T-kus s revizním otvorem třísložkového fasádního komínu, vnitřní průměr D300mm</t>
  </si>
  <si>
    <t>731800001.7</t>
  </si>
  <si>
    <t>Koleno třísložkového fasádního komínu, vnitřní průměr 300mm, 45°</t>
  </si>
  <si>
    <t>731800001.8</t>
  </si>
  <si>
    <t>Hlavice třísložkévého fasádního komínu, vnitřní průměr D300mm</t>
  </si>
  <si>
    <t>731800001.9</t>
  </si>
  <si>
    <t>Základová stolička pro vystavění fasádního komínu, kotvení do zdiva hvozdu</t>
  </si>
  <si>
    <t>731800001.10</t>
  </si>
  <si>
    <t>Kotvení komínového tělesa po fasádě, do zdiva hvozdu</t>
  </si>
  <si>
    <t>732: Ústřední vytápění - strojovny</t>
  </si>
  <si>
    <t>731800000.1</t>
  </si>
  <si>
    <t>Spalinový výměník tepla z odtahu spalin plynového ohřívače vzduchu (parametry spalin dle plynového ohřívače), výkon výměníku 70kW (80/60°C, 30% ethylen-glykol/voda), výměník s malou tlakovou ztrátou, / vodorovná instalace, venkovní provedení, instalace na ocelový rám, výměník zapojen protiproudě, - včetně izolace a opláštění</t>
  </si>
  <si>
    <t>Venkovní provedení</t>
  </si>
  <si>
    <t>731800000.2</t>
  </si>
  <si>
    <t>Ocelová konstrukce výměníku, kotvení do betonu, profil JA50x2, svařováno, opatřeno nátěrem (základ + vrch)</t>
  </si>
  <si>
    <t>731800000.3</t>
  </si>
  <si>
    <t>Spalinová klapka - pro by-pass výměníku, se servopohonem 230V/50Hz s funkcní bez proudu uzavřen, včetně izolace a oplech.</t>
  </si>
  <si>
    <t>732421213</t>
  </si>
  <si>
    <t>Oběhové čerpadlo řízené dle 9 křivek, průtok 3,1m3/h, dopravní výška 4m, max.180W/230V/50Hz směs 30% ethylen-glykol/voda</t>
  </si>
  <si>
    <t>732331716</t>
  </si>
  <si>
    <t>Expanzní nádoba objem 50l / 6bar, směs 30% ethylen-glykol/voda</t>
  </si>
  <si>
    <t>733: Potrubní rozvody - ocelové</t>
  </si>
  <si>
    <t>733123119</t>
  </si>
  <si>
    <t>Příplatek k potrubí ocelovému hladkému za zhotovení přípojky z trubek ocelových hladkých D 60,3x2,9</t>
  </si>
  <si>
    <t>Potrubí z trubek ocelových hladkých
  Příplatek k cenám
    za zhotovení přípojky z trubek ocelových hladkých
      D 60,3/2,9</t>
  </si>
  <si>
    <t>733124118</t>
  </si>
  <si>
    <t>Příplatek k potrubí ocelovému hladkému za zhotovení přechodů z trubek hladkých kováním DN 50/25</t>
  </si>
  <si>
    <t>Potrubí z trubek ocelových hladkých
  zhotovení trubkových přechodů jednostranných přímých
    z trubek ocelových hladkých
    kováním DN/DN 1
      50/ 25</t>
  </si>
  <si>
    <t>734494213</t>
  </si>
  <si>
    <t>Návarek s trubkovým závitem G 1/2</t>
  </si>
  <si>
    <t>Měřicí armatury
  návarky s trubkovým závitem
    G 1/2</t>
  </si>
  <si>
    <t>734261234</t>
  </si>
  <si>
    <t>Šroubení topenářské přímé G 3/4 PN 16 do 120°C</t>
  </si>
  <si>
    <t>Šroubení
  topenářské
    PN 16 do 120 st.C
    přímé
      G 3/4</t>
  </si>
  <si>
    <t>734261235</t>
  </si>
  <si>
    <t>Šroubení topenářské přímé G 1 PN 16 do 120°C</t>
  </si>
  <si>
    <t>Šroubení
  topenářské
    PN 16 do 120 st.C
    přímé
      G 1</t>
  </si>
  <si>
    <t>734.1: Armatury</t>
  </si>
  <si>
    <t>722232044</t>
  </si>
  <si>
    <t>Kohout kulový přímý G 3/4 PN 42 do 185°C vnitřní závit</t>
  </si>
  <si>
    <t>Armatury se dvěma závity
  kulové kohouty
    PN 42 do 185  st.C
    přímé
    vnitřní závit
      G 3/4</t>
  </si>
  <si>
    <t>722232048</t>
  </si>
  <si>
    <t>Kohout kulový přímý G 2 PN 42 do 185°C vnitřní závit</t>
  </si>
  <si>
    <t>Armatury se dvěma závity
  kulové kohouty
    PN 42 do 185  st.C
    přímé
    vnitřní závit
      G 2</t>
  </si>
  <si>
    <t>734291247</t>
  </si>
  <si>
    <t>Filtr závitový přímý G 2 PN 16 do 130°C s vnitřními závity</t>
  </si>
  <si>
    <t>Ostatní armatury
  filtry závitové
    PN 16 do 130 st.C
    přímé s vnitřními závity
      G 2</t>
  </si>
  <si>
    <t>55121289</t>
  </si>
  <si>
    <t>ventil automatický odvzdušňovací svislý + zpětný ventil do 120°C mosaz 1/2"</t>
  </si>
  <si>
    <t>55124389</t>
  </si>
  <si>
    <t>kohout vypouštěcí  kulový, s hadicovou vývodkou a zátkou, PN 10, T 110°C 1/2"</t>
  </si>
  <si>
    <t>734411123</t>
  </si>
  <si>
    <t>Teploměr technický s pevným stonkem a jímkou zadní připojení průměr 100 mm délky 50 mm</t>
  </si>
  <si>
    <t>Teploměry technické
  s pevným stonkem a jímkou
    zadní připojení (axiální)
    průměr 100 mm
    délka stonku
      50 mm</t>
  </si>
  <si>
    <t>734421112</t>
  </si>
  <si>
    <t>Tlakoměr s pevným stonkem a zpětnou klapkou tlak 0-16 bar průměr 63 mm zadní připojení</t>
  </si>
  <si>
    <t>Tlakoměry
  s pevným stonkem a zpětnou klapkou
    zadní připojení (axiální)
    tlaku 0–16 bar
    průměru
      63 mm</t>
  </si>
  <si>
    <t>734251212</t>
  </si>
  <si>
    <t>Ventil závitový pojistný rohový G 3/4 provozní tlak od 2,5 do 6 barů</t>
  </si>
  <si>
    <t>Ventily pojistné závitové a čepové
  rohové
    provozní tlak
    od 2,5 do 6 bar
      G 3/4</t>
  </si>
  <si>
    <t>723000000.3</t>
  </si>
  <si>
    <t>Zkoušky těsnosti potrubí, manžety prostupové z trubek ocelových 
  zkoušky těsnosti potrubí (za provozu)
    z trubek ocelových
    hladkých
      D přes 51/2,6 do 60,3/2,9</t>
  </si>
  <si>
    <t>Externí tlak 400Pa, teplota vyfukovaného vzduchu 85°C - 104°C, venkovní provedení, jednotka je vybavena: Nasávací proti-dešťová žaluzie, nasávací klapka se servopohonem, volná komora, komora kapsového filtru - filtrace F7, komora tlumiče hluku (útlum dle hluk. studie), volná komora, komora ohřívače - 1. stupeň - 735kW (65/30°C, směs 30% ethylen-glykol/voda), komora antimrazové ochrany, komora ohřívače - 2. stupeň - 140kW (26,8/21°C, směs 30% ethylen-glykol/voda), komora antimrazové ochrany,  komora ohřívače - 3. stupeň - 70kW (80/60°C, směs 30% ethylen-glykol/voda), komora antimrazové ochrany, volná komora - příprava pro 4. stupeň - 300kW (80/60°C, voda), přední panel bez klapek, přívodní komora, komora přívodního ventilátoru - 47.000m3/h (přívod + recirkulace) 2x motor max. 18,5kW/400V/50Hz, komora deskového filtru, volná komora, komora s přímým hořákem - 750kW - 47.000m3/h - výstup vzduchu 85°C - 104°C, včetně by-passu recirkulace s regulačními klapkami, hořák s připojovacím tlakem plynu 10 - 50 kPa, venkovní kryt hořáku</t>
  </si>
  <si>
    <t xml:space="preserve">Měření a regulace systému - kompletní technologický celek - dle přiloženého popisu </t>
  </si>
  <si>
    <t xml:space="preserve">„Snížení energetické náročnosti výroby historické sladovny v Bruntále - Rekuperace tepla z hvozdu“ </t>
  </si>
  <si>
    <t>„Snížení energetické náročnosti výroby historické sladovny v Bruntále - Chlazení odparek“</t>
  </si>
  <si>
    <t>Samostatná položka</t>
  </si>
  <si>
    <t xml:space="preserve">     jednak samostatné MaR vzduchotechnické jednotky včetně níže uvedeného systému využití odpadního tepla z odtahu spalin,</t>
  </si>
  <si>
    <t xml:space="preserve">     jednak i vstupy a výstupy pro MaR dílčích technologií  - viz. samostatná výběrová řízení: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</si>
</sst>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_(#,##0_);[Red]&quot;- &quot;#,##0_);\–??;_(@_)"/>
    <numFmt numFmtId="166" formatCode="_(#,##0\._);;;_(@_)"/>
    <numFmt numFmtId="167" formatCode="_(#,##0.00_);[Red]&quot;- &quot;#,##0.00_);\–??;_(@_)"/>
    <numFmt numFmtId="168" formatCode="_(#,##0.0_);[Red]&quot;- &quot;#,##0.0_);\–??;_(@_)"/>
    <numFmt numFmtId="169" formatCode="_(#,##0.0??;&quot;- &quot;#,##0.0??;\–???;_(@_)"/>
    <numFmt numFmtId="170" formatCode="_(#,##0.00000_);[Red]&quot;- &quot;#,##0.00000_);\–??;_(@_)"/>
    <numFmt numFmtId="171" formatCode="#"/>
  </numFmts>
  <fonts count="68">
    <font>
      <sz val="10"/>
      <name val="Arial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b/>
      <sz val="16"/>
      <color indexed="16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b/>
      <i/>
      <sz val="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rgb="FF9999FF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38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9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5" fontId="12" fillId="0" borderId="43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165" fontId="12" fillId="0" borderId="35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34" xfId="0" applyFont="1" applyBorder="1" applyAlignment="1">
      <alignment horizontal="left"/>
    </xf>
    <xf numFmtId="165" fontId="6" fillId="0" borderId="35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 horizontal="left"/>
    </xf>
    <xf numFmtId="165" fontId="6" fillId="0" borderId="43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6" xfId="0" applyFont="1" applyBorder="1" applyAlignment="1">
      <alignment horizontal="left"/>
    </xf>
    <xf numFmtId="165" fontId="8" fillId="0" borderId="3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34" xfId="47" applyFont="1" applyBorder="1">
      <alignment/>
      <protection/>
    </xf>
    <xf numFmtId="0" fontId="6" fillId="0" borderId="35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7" xfId="47" applyFont="1" applyBorder="1" applyAlignment="1">
      <alignment horizontal="left" vertical="top"/>
      <protection/>
    </xf>
    <xf numFmtId="166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6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5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5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5" fontId="28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5" fontId="29" fillId="0" borderId="0" xfId="0" applyNumberFormat="1" applyFont="1" applyAlignment="1">
      <alignment/>
    </xf>
    <xf numFmtId="166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9" fontId="30" fillId="0" borderId="0" xfId="0" applyNumberFormat="1" applyFont="1" applyFill="1" applyBorder="1" applyAlignment="1">
      <alignment horizontal="right" vertical="top"/>
    </xf>
    <xf numFmtId="167" fontId="30" fillId="0" borderId="0" xfId="0" applyNumberFormat="1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170" fontId="30" fillId="0" borderId="0" xfId="0" applyNumberFormat="1" applyFont="1" applyAlignment="1">
      <alignment horizontal="right" vertical="top"/>
    </xf>
    <xf numFmtId="169" fontId="18" fillId="0" borderId="0" xfId="0" applyNumberFormat="1" applyFont="1" applyFill="1" applyBorder="1" applyAlignment="1">
      <alignment/>
    </xf>
    <xf numFmtId="170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6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0" fontId="31" fillId="0" borderId="0" xfId="0" applyNumberFormat="1" applyFont="1" applyAlignment="1" applyProtection="1">
      <alignment horizontal="left"/>
      <protection/>
    </xf>
    <xf numFmtId="169" fontId="23" fillId="0" borderId="0" xfId="0" applyNumberFormat="1" applyFont="1" applyFill="1" applyBorder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171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6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9" fontId="25" fillId="0" borderId="0" xfId="0" applyNumberFormat="1" applyFont="1" applyFill="1" applyBorder="1" applyAlignment="1" applyProtection="1">
      <alignment/>
      <protection/>
    </xf>
    <xf numFmtId="167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71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6" fontId="32" fillId="33" borderId="46" xfId="0" applyNumberFormat="1" applyFont="1" applyFill="1" applyBorder="1" applyAlignment="1" applyProtection="1">
      <alignment horizontal="right" vertical="top"/>
      <protection/>
    </xf>
    <xf numFmtId="49" fontId="32" fillId="33" borderId="46" xfId="0" applyNumberFormat="1" applyFont="1" applyFill="1" applyBorder="1" applyAlignment="1" applyProtection="1">
      <alignment horizontal="center" vertical="top"/>
      <protection/>
    </xf>
    <xf numFmtId="49" fontId="32" fillId="33" borderId="46" xfId="0" applyNumberFormat="1" applyFont="1" applyFill="1" applyBorder="1" applyAlignment="1" applyProtection="1">
      <alignment horizontal="left" vertical="top"/>
      <protection/>
    </xf>
    <xf numFmtId="0" fontId="32" fillId="33" borderId="46" xfId="0" applyNumberFormat="1" applyFont="1" applyFill="1" applyBorder="1" applyAlignment="1" applyProtection="1">
      <alignment horizontal="left" vertical="top" wrapText="1"/>
      <protection/>
    </xf>
    <xf numFmtId="169" fontId="32" fillId="33" borderId="46" xfId="0" applyNumberFormat="1" applyFont="1" applyFill="1" applyBorder="1" applyAlignment="1" applyProtection="1">
      <alignment horizontal="right" vertical="top"/>
      <protection/>
    </xf>
    <xf numFmtId="167" fontId="32" fillId="33" borderId="46" xfId="0" applyNumberFormat="1" applyFont="1" applyFill="1" applyBorder="1" applyAlignment="1" applyProtection="1">
      <alignment horizontal="right" vertical="top"/>
      <protection/>
    </xf>
    <xf numFmtId="167" fontId="17" fillId="34" borderId="46" xfId="0" applyNumberFormat="1" applyFont="1" applyFill="1" applyBorder="1" applyAlignment="1" applyProtection="1">
      <alignment horizontal="right" vertical="top"/>
      <protection locked="0"/>
    </xf>
    <xf numFmtId="165" fontId="32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6" fontId="32" fillId="0" borderId="0" xfId="0" applyNumberFormat="1" applyFont="1" applyBorder="1" applyAlignment="1" applyProtection="1">
      <alignment horizontal="right" vertical="top"/>
      <protection/>
    </xf>
    <xf numFmtId="49" fontId="32" fillId="0" borderId="0" xfId="0" applyNumberFormat="1" applyFont="1" applyBorder="1" applyAlignment="1" applyProtection="1">
      <alignment horizontal="center" vertical="top"/>
      <protection/>
    </xf>
    <xf numFmtId="49" fontId="33" fillId="0" borderId="0" xfId="0" applyNumberFormat="1" applyFont="1" applyBorder="1" applyAlignment="1" applyProtection="1">
      <alignment horizontal="right" vertical="top"/>
      <protection/>
    </xf>
    <xf numFmtId="170" fontId="32" fillId="0" borderId="0" xfId="0" applyNumberFormat="1" applyFont="1" applyBorder="1" applyAlignment="1" applyProtection="1">
      <alignment horizontal="right" vertical="top"/>
      <protection/>
    </xf>
    <xf numFmtId="168" fontId="32" fillId="0" borderId="0" xfId="0" applyNumberFormat="1" applyFont="1" applyBorder="1" applyAlignment="1" applyProtection="1">
      <alignment horizontal="right" vertical="top"/>
      <protection/>
    </xf>
    <xf numFmtId="165" fontId="32" fillId="0" borderId="0" xfId="0" applyNumberFormat="1" applyFont="1" applyBorder="1" applyAlignment="1" applyProtection="1">
      <alignment horizontal="righ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49" fontId="32" fillId="0" borderId="0" xfId="0" applyNumberFormat="1" applyFont="1" applyBorder="1" applyAlignment="1" applyProtection="1">
      <alignment horizontal="left" vertical="top"/>
      <protection/>
    </xf>
    <xf numFmtId="0" fontId="33" fillId="0" borderId="0" xfId="0" applyNumberFormat="1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 wrapText="1"/>
      <protection/>
    </xf>
    <xf numFmtId="169" fontId="34" fillId="0" borderId="0" xfId="0" applyNumberFormat="1" applyFont="1" applyFill="1" applyBorder="1" applyAlignment="1" applyProtection="1">
      <alignment horizontal="center" vertical="center"/>
      <protection/>
    </xf>
    <xf numFmtId="167" fontId="34" fillId="0" borderId="0" xfId="0" applyNumberFormat="1" applyFont="1" applyAlignment="1" applyProtection="1">
      <alignment horizontal="center" vertical="center"/>
      <protection/>
    </xf>
    <xf numFmtId="165" fontId="34" fillId="0" borderId="0" xfId="0" applyNumberFormat="1" applyFont="1" applyAlignment="1" applyProtection="1">
      <alignment horizontal="center" vertical="center"/>
      <protection/>
    </xf>
    <xf numFmtId="170" fontId="34" fillId="0" borderId="0" xfId="0" applyNumberFormat="1" applyFont="1" applyAlignment="1" applyProtection="1">
      <alignment horizontal="center" vertical="center"/>
      <protection/>
    </xf>
    <xf numFmtId="171" fontId="34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4" fillId="0" borderId="47" xfId="36" applyNumberFormat="1" applyFont="1" applyFill="1" applyBorder="1" applyAlignment="1" applyProtection="1">
      <alignment horizontal="center"/>
      <protection/>
    </xf>
    <xf numFmtId="0" fontId="8" fillId="0" borderId="43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7" xfId="0" applyNumberFormat="1" applyFont="1" applyBorder="1" applyAlignment="1">
      <alignment horizontal="center"/>
    </xf>
    <xf numFmtId="0" fontId="33" fillId="0" borderId="48" xfId="0" applyNumberFormat="1" applyFont="1" applyBorder="1" applyAlignment="1" applyProtection="1">
      <alignment horizontal="left" vertical="top" wrapText="1"/>
      <protection/>
    </xf>
    <xf numFmtId="167" fontId="17" fillId="35" borderId="46" xfId="0" applyNumberFormat="1" applyFont="1" applyFill="1" applyBorder="1" applyAlignment="1" applyProtection="1">
      <alignment horizontal="right" vertical="top"/>
      <protection locked="0"/>
    </xf>
    <xf numFmtId="0" fontId="7" fillId="36" borderId="0" xfId="0" applyFont="1" applyFill="1" applyAlignment="1">
      <alignment/>
    </xf>
    <xf numFmtId="0" fontId="0" fillId="37" borderId="0" xfId="0" applyFill="1" applyAlignment="1">
      <alignment/>
    </xf>
    <xf numFmtId="0" fontId="50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115" zoomScaleSheetLayoutView="115" zoomScalePageLayoutView="0" workbookViewId="0" topLeftCell="B7">
      <selection activeCell="C23" sqref="C23"/>
    </sheetView>
  </sheetViews>
  <sheetFormatPr defaultColWidth="9.140625" defaultRowHeight="12.75"/>
  <cols>
    <col min="1" max="1" width="9.140625" style="1" hidden="1" customWidth="1"/>
    <col min="2" max="2" width="32.8515625" style="1" customWidth="1"/>
    <col min="3" max="3" width="39.28125" style="1" customWidth="1"/>
    <col min="4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75" t="s">
        <v>0</v>
      </c>
      <c r="C1" s="175"/>
      <c r="D1" s="175"/>
      <c r="E1" s="175"/>
    </row>
    <row r="2" spans="1:6" ht="12" customHeight="1">
      <c r="A2" s="4"/>
      <c r="B2" s="5" t="s">
        <v>1</v>
      </c>
      <c r="C2" s="6" t="s">
        <v>2</v>
      </c>
      <c r="D2" s="6"/>
      <c r="E2" s="7"/>
      <c r="F2" s="8"/>
    </row>
    <row r="3" spans="1:6" ht="18.75" customHeight="1">
      <c r="A3" s="4" t="e">
        <f>#REF!</f>
        <v>#REF!</v>
      </c>
      <c r="B3" s="9"/>
      <c r="C3" s="176" t="s">
        <v>3</v>
      </c>
      <c r="D3" s="176"/>
      <c r="E3" s="176"/>
      <c r="F3" s="8"/>
    </row>
    <row r="4" spans="1:6" ht="24.75" customHeight="1">
      <c r="A4" s="4" t="e">
        <f>#REF!</f>
        <v>#REF!</v>
      </c>
      <c r="B4" s="10" t="s">
        <v>4</v>
      </c>
      <c r="C4" s="177"/>
      <c r="D4" s="177"/>
      <c r="E4" s="177"/>
      <c r="F4" s="8"/>
    </row>
    <row r="5" spans="1:6" ht="12.75">
      <c r="A5" s="4"/>
      <c r="B5" s="10" t="s">
        <v>5</v>
      </c>
      <c r="C5" s="11" t="s">
        <v>6</v>
      </c>
      <c r="D5" s="12"/>
      <c r="E5" s="13"/>
      <c r="F5" s="8"/>
    </row>
    <row r="6" spans="1:6" ht="12.75">
      <c r="A6" s="4"/>
      <c r="B6" s="10" t="s">
        <v>7</v>
      </c>
      <c r="C6" s="11"/>
      <c r="D6" s="12"/>
      <c r="E6" s="13"/>
      <c r="F6" s="8"/>
    </row>
    <row r="7" spans="1:6" ht="12.75">
      <c r="A7" s="4"/>
      <c r="B7" s="10" t="s">
        <v>8</v>
      </c>
      <c r="C7" s="14"/>
      <c r="D7" s="15" t="s">
        <v>9</v>
      </c>
      <c r="E7" s="16"/>
      <c r="F7" s="8"/>
    </row>
    <row r="8" spans="1:6" ht="12.75" customHeight="1">
      <c r="A8" s="4"/>
      <c r="B8" s="17" t="s">
        <v>10</v>
      </c>
      <c r="C8" s="18"/>
      <c r="D8" s="19" t="s">
        <v>11</v>
      </c>
      <c r="E8" s="20"/>
      <c r="F8" s="8"/>
    </row>
    <row r="9" spans="1:6" ht="10.5" customHeight="1">
      <c r="A9" s="4"/>
      <c r="B9" s="21" t="s">
        <v>12</v>
      </c>
      <c r="C9" s="22" t="s">
        <v>13</v>
      </c>
      <c r="D9" s="23" t="s">
        <v>14</v>
      </c>
      <c r="E9" s="24" t="s">
        <v>15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16</v>
      </c>
      <c r="C11" s="30" t="s">
        <v>17</v>
      </c>
      <c r="D11" s="31"/>
      <c r="E11" s="32"/>
      <c r="F11" s="8"/>
    </row>
    <row r="12" spans="1:6" ht="12.75" customHeight="1">
      <c r="A12" s="4"/>
      <c r="B12" s="33" t="s">
        <v>18</v>
      </c>
      <c r="C12" s="34"/>
      <c r="D12" s="35"/>
      <c r="E12" s="36"/>
      <c r="F12" s="8"/>
    </row>
    <row r="13" spans="1:6" ht="7.5" customHeight="1">
      <c r="A13" s="4"/>
      <c r="B13" s="37"/>
      <c r="C13" s="38"/>
      <c r="D13" s="27"/>
      <c r="E13" s="39"/>
      <c r="F13" s="8"/>
    </row>
    <row r="14" spans="1:6" ht="18.75">
      <c r="A14" s="4"/>
      <c r="B14" s="178" t="s">
        <v>19</v>
      </c>
      <c r="C14" s="178"/>
      <c r="D14" s="178"/>
      <c r="E14" s="178"/>
      <c r="F14" s="8"/>
    </row>
    <row r="15" spans="1:6" ht="12.75">
      <c r="A15" s="4"/>
      <c r="B15" s="40" t="s">
        <v>20</v>
      </c>
      <c r="C15" s="22" t="s">
        <v>21</v>
      </c>
      <c r="D15" s="23" t="s">
        <v>22</v>
      </c>
      <c r="E15" s="24" t="s">
        <v>23</v>
      </c>
      <c r="F15" s="8"/>
    </row>
    <row r="16" spans="1:6" ht="13.5" customHeight="1">
      <c r="A16" s="4"/>
      <c r="B16" s="41" t="s">
        <v>24</v>
      </c>
      <c r="C16" s="42" t="s">
        <v>25</v>
      </c>
      <c r="D16" s="43"/>
      <c r="E16" s="44"/>
      <c r="F16" s="8"/>
    </row>
    <row r="17" spans="1:6" ht="13.5" customHeight="1">
      <c r="A17" s="4"/>
      <c r="B17" s="41"/>
      <c r="C17" s="42"/>
      <c r="D17" s="43"/>
      <c r="E17" s="44"/>
      <c r="F17" s="8"/>
    </row>
    <row r="18" spans="1:6" ht="13.5" customHeight="1">
      <c r="A18" s="4"/>
      <c r="B18" s="41"/>
      <c r="C18" s="42"/>
      <c r="D18" s="43"/>
      <c r="E18" s="44"/>
      <c r="F18" s="8"/>
    </row>
    <row r="19" spans="1:6" ht="25.5">
      <c r="A19" s="4"/>
      <c r="B19" s="41" t="s">
        <v>26</v>
      </c>
      <c r="C19" s="42" t="s">
        <v>27</v>
      </c>
      <c r="D19" s="43"/>
      <c r="E19" s="44"/>
      <c r="F19" s="8"/>
    </row>
    <row r="20" spans="1:6" ht="6" customHeight="1">
      <c r="A20" s="4"/>
      <c r="B20" s="45"/>
      <c r="C20" s="46"/>
      <c r="D20" s="47"/>
      <c r="E20" s="28"/>
      <c r="F20" s="8"/>
    </row>
    <row r="21" spans="1:6" ht="15">
      <c r="A21" s="4"/>
      <c r="B21" s="37"/>
      <c r="C21" s="48"/>
      <c r="D21" s="49" t="s">
        <v>28</v>
      </c>
      <c r="E21" s="50">
        <f>SUBTOTAL(9,__CENA__)</f>
        <v>0</v>
      </c>
      <c r="F21" s="8"/>
    </row>
    <row r="22" spans="1:6" ht="15">
      <c r="A22" s="4"/>
      <c r="B22" s="37"/>
      <c r="C22" s="48"/>
      <c r="D22" s="51" t="s">
        <v>29</v>
      </c>
      <c r="E22" s="52">
        <f>SUBTOTAL(9,E23:E24)</f>
        <v>0</v>
      </c>
      <c r="F22" s="8"/>
    </row>
    <row r="23" spans="1:8" ht="14.25">
      <c r="A23" s="53">
        <f>IF(ISNUMBER(A3),SUMIF(__SAZBA__,A3,__CENA__),0)</f>
        <v>0</v>
      </c>
      <c r="B23" s="37"/>
      <c r="C23" s="48"/>
      <c r="D23" s="54">
        <f>IF(A23=0,"","DPH "&amp;A3&amp;" % ze základny: "&amp;TEXT(A23,"# ##0"))</f>
      </c>
      <c r="E23" s="55">
        <f>IF(A23=0,"",A23*A3/100)</f>
      </c>
      <c r="F23" s="8"/>
      <c r="H23" s="56"/>
    </row>
    <row r="24" spans="1:8" ht="14.25">
      <c r="A24" s="53">
        <f>IF(ISNUMBER(A4),SUMIF(__SAZBA__,A4,__CENA__),0)</f>
        <v>0</v>
      </c>
      <c r="B24" s="37"/>
      <c r="C24" s="57"/>
      <c r="D24" s="58">
        <f>IF(A24=0,"","DPH "&amp;A4&amp;" % ze základny: "&amp;TEXT(A24,"# ##0"))</f>
      </c>
      <c r="E24" s="59">
        <f>IF(A24=0,"",A24*A4/100)</f>
      </c>
      <c r="F24" s="8"/>
      <c r="H24" s="56"/>
    </row>
    <row r="25" spans="1:6" s="66" customFormat="1" ht="18.75">
      <c r="A25" s="60"/>
      <c r="B25" s="61"/>
      <c r="C25" s="62"/>
      <c r="D25" s="63" t="s">
        <v>30</v>
      </c>
      <c r="E25" s="64">
        <f>SUM(E21:E22)</f>
        <v>0</v>
      </c>
      <c r="F25" s="65"/>
    </row>
    <row r="26" spans="1:8" ht="14.25">
      <c r="A26" s="4"/>
      <c r="B26" s="67" t="s">
        <v>31</v>
      </c>
      <c r="C26" s="68"/>
      <c r="D26" s="69" t="s">
        <v>32</v>
      </c>
      <c r="E26" s="70"/>
      <c r="F26" s="8"/>
      <c r="H26" s="56"/>
    </row>
    <row r="27" spans="1:6" ht="12.75">
      <c r="A27" s="4"/>
      <c r="B27" s="67" t="s">
        <v>33</v>
      </c>
      <c r="C27" s="71">
        <f>IF(ISNA(VLOOKUP("Zhotovitel",B10:E10,3,FALSE)),"",VLOOKUP("Zhotovitel",B10:E10,3,FALSE))</f>
      </c>
      <c r="D27" s="69" t="s">
        <v>33</v>
      </c>
      <c r="E27" s="70">
        <f>IF(ISNA(VLOOKUP("Objednatel",B10:E10,3,FALSE)),"",VLOOKUP("Objednatel",B10:E10,3,FALSE))</f>
      </c>
      <c r="F27" s="8"/>
    </row>
    <row r="28" spans="1:6" ht="12.75">
      <c r="A28" s="4"/>
      <c r="B28" s="67" t="s">
        <v>34</v>
      </c>
      <c r="C28" s="68"/>
      <c r="D28" s="69" t="s">
        <v>34</v>
      </c>
      <c r="E28" s="70"/>
      <c r="F28" s="8"/>
    </row>
    <row r="29" spans="1:6" ht="12.75">
      <c r="A29" s="4"/>
      <c r="B29" s="67" t="s">
        <v>35</v>
      </c>
      <c r="C29" s="68"/>
      <c r="D29" s="69" t="s">
        <v>36</v>
      </c>
      <c r="E29" s="70"/>
      <c r="F29" s="8"/>
    </row>
    <row r="30" spans="1:6" ht="12.75">
      <c r="A30" s="4"/>
      <c r="B30" s="72"/>
      <c r="C30" s="68"/>
      <c r="D30" s="69"/>
      <c r="E30" s="70"/>
      <c r="F30" s="8"/>
    </row>
    <row r="31" spans="1:6" ht="12.75">
      <c r="A31" s="4"/>
      <c r="B31" s="73" t="s">
        <v>37</v>
      </c>
      <c r="C31" s="74"/>
      <c r="D31" s="74"/>
      <c r="E31" s="75"/>
      <c r="F31" s="8"/>
    </row>
    <row r="32" spans="1:6" ht="12.75">
      <c r="A32" s="4"/>
      <c r="B32" s="76"/>
      <c r="C32" s="77"/>
      <c r="D32" s="77"/>
      <c r="E32" s="78"/>
      <c r="F32" s="8"/>
    </row>
    <row r="33" spans="1:6" ht="12.75">
      <c r="A33" s="4"/>
      <c r="B33" s="76"/>
      <c r="C33" s="77"/>
      <c r="D33" s="77"/>
      <c r="E33" s="78"/>
      <c r="F33" s="8"/>
    </row>
    <row r="34" spans="1:6" ht="12.75">
      <c r="A34" s="4"/>
      <c r="B34" s="76"/>
      <c r="C34" s="77"/>
      <c r="D34" s="77"/>
      <c r="E34" s="78"/>
      <c r="F34" s="8"/>
    </row>
    <row r="35" spans="1:6" ht="12.75">
      <c r="A35" s="4"/>
      <c r="B35" s="79"/>
      <c r="C35" s="80"/>
      <c r="D35" s="80"/>
      <c r="E35" s="81"/>
      <c r="F35" s="8"/>
    </row>
  </sheetData>
  <sheetProtection selectLockedCells="1" selectUnlockedCells="1"/>
  <mergeCells count="4">
    <mergeCell ref="B1:E1"/>
    <mergeCell ref="C3:E3"/>
    <mergeCell ref="C4:E4"/>
    <mergeCell ref="B14:E1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F25" sqref="F25"/>
    </sheetView>
  </sheetViews>
  <sheetFormatPr defaultColWidth="9.140625" defaultRowHeight="12.75" outlineLevelRow="1"/>
  <cols>
    <col min="1" max="1" width="12.421875" style="4" hidden="1" customWidth="1"/>
    <col min="2" max="2" width="80.7109375" style="4" customWidth="1"/>
    <col min="3" max="3" width="15.7109375" style="4" customWidth="1"/>
    <col min="4" max="4" width="15.7109375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82"/>
      <c r="B1" s="4" t="s">
        <v>38</v>
      </c>
      <c r="C1" s="83"/>
      <c r="D1" s="84"/>
      <c r="E1" s="85"/>
      <c r="F1" s="83"/>
    </row>
    <row r="2" spans="2:7" ht="14.25" customHeight="1">
      <c r="B2" s="86" t="str">
        <f>'Kryci list'!C3</f>
        <v>Modernizace technologie sladovny</v>
      </c>
      <c r="C2" s="83"/>
      <c r="D2" s="84"/>
      <c r="E2" s="85"/>
      <c r="F2" s="83"/>
      <c r="G2" s="86"/>
    </row>
    <row r="3" spans="1:7" s="87" customFormat="1" ht="12.75">
      <c r="A3" s="87" t="e">
        <f>#REF!</f>
        <v>#REF!</v>
      </c>
      <c r="B3" s="88" t="s">
        <v>39</v>
      </c>
      <c r="C3" s="88" t="s">
        <v>40</v>
      </c>
      <c r="D3" s="88" t="s">
        <v>41</v>
      </c>
      <c r="E3" s="88" t="s">
        <v>29</v>
      </c>
      <c r="F3" s="88" t="s">
        <v>42</v>
      </c>
      <c r="G3" s="88"/>
    </row>
    <row r="4" spans="1:7" ht="12.75">
      <c r="A4" s="4" t="e">
        <f>#REF!</f>
        <v>#REF!</v>
      </c>
      <c r="B4" s="89"/>
      <c r="C4" s="90"/>
      <c r="D4" s="90"/>
      <c r="E4" s="90"/>
      <c r="F4" s="90"/>
      <c r="G4" s="89"/>
    </row>
    <row r="5" spans="2:7" s="91" customFormat="1" ht="15.75" customHeight="1">
      <c r="B5" s="92" t="str">
        <f>IF(Zakazka!$I$5=0,"",Zakazka!$I$5)</f>
        <v>SO01: Vzduchotechnická jednotka </v>
      </c>
      <c r="C5" s="93">
        <f>IF(Zakazka!$O$5=0,"",Zakazka!$O$5)</f>
      </c>
      <c r="D5" s="94">
        <f>IF(Zakazka!$Q$5=0,"",Zakazka!$Q$5)</f>
        <v>140.06718220000008</v>
      </c>
      <c r="E5" s="93">
        <f>IF(Zakazka!$U$5=0,"",Zakazka!$U$5)</f>
      </c>
      <c r="F5" s="93">
        <f>IF(Zakazka!$V$5=0,"",Zakazka!$V$5)</f>
      </c>
      <c r="G5" s="93"/>
    </row>
    <row r="6" spans="2:7" s="95" customFormat="1" ht="15" customHeight="1" outlineLevel="1">
      <c r="B6" s="96" t="str">
        <f>IF(Zakazka!$I$6=0,"",Zakazka!$I$6)</f>
        <v>001: Stavební práce a úpravy</v>
      </c>
      <c r="C6" s="97">
        <f>IF(Zakazka!$O$6=0,"",Zakazka!$O$6)</f>
      </c>
      <c r="D6" s="98">
        <f>IF(Zakazka!$Q$6=0,"",Zakazka!$Q$6)</f>
        <v>79.542972</v>
      </c>
      <c r="E6" s="97">
        <f>IF(Zakazka!$U$6=0,"",Zakazka!$U$6)</f>
      </c>
      <c r="F6" s="97">
        <f>IF(Zakazka!$V$6=0,"",Zakazka!$V$6)</f>
      </c>
      <c r="G6" s="97"/>
    </row>
    <row r="7" spans="2:7" s="95" customFormat="1" ht="15" customHeight="1" outlineLevel="1">
      <c r="B7" s="96" t="str">
        <f>IF(Zakazka!$I$39=0,"",Zakazka!$I$39)</f>
        <v>024: Zařízení</v>
      </c>
      <c r="C7" s="97">
        <f>IF(Zakazka!$O$39=0,"",Zakazka!$O$39)</f>
      </c>
      <c r="D7" s="98">
        <f>IF(Zakazka!$Q$39=0,"",Zakazka!$Q$39)</f>
        <v>0.005</v>
      </c>
      <c r="E7" s="97">
        <f>IF(Zakazka!$U$39=0,"",Zakazka!$U$39)</f>
      </c>
      <c r="F7" s="97">
        <f>IF(Zakazka!$V$39=0,"",Zakazka!$V$39)</f>
      </c>
      <c r="G7" s="97"/>
    </row>
    <row r="8" spans="2:7" s="95" customFormat="1" ht="15" customHeight="1" outlineLevel="1">
      <c r="B8" s="96" t="str">
        <f>IF(Zakazka!$I$50=0,"",Zakazka!$I$50)</f>
        <v>024.2: Potrubní rozvody VZT - ocelové svařované</v>
      </c>
      <c r="C8" s="97">
        <f>IF(Zakazka!$O$50=0,"",Zakazka!$O$50)</f>
      </c>
      <c r="D8" s="98">
        <f>IF(Zakazka!$Q$50=0,"",Zakazka!$Q$50)</f>
        <v>60.2694</v>
      </c>
      <c r="E8" s="97">
        <f>IF(Zakazka!$U$50=0,"",Zakazka!$U$50)</f>
      </c>
      <c r="F8" s="97">
        <f>IF(Zakazka!$V$50=0,"",Zakazka!$V$50)</f>
      </c>
      <c r="G8" s="97"/>
    </row>
    <row r="9" spans="2:7" s="95" customFormat="1" ht="15" customHeight="1" outlineLevel="1">
      <c r="B9" s="96" t="str">
        <f>IF(Zakazka!$I$91=0,"",Zakazka!$I$91)</f>
        <v>723.1: Armatury</v>
      </c>
      <c r="C9" s="97">
        <f>IF(Zakazka!$O$91=0,"",Zakazka!$O$91)</f>
      </c>
      <c r="D9" s="98">
        <f>IF(Zakazka!$Q$91=0,"",Zakazka!$Q$91)</f>
        <v>0.04227999999999999</v>
      </c>
      <c r="E9" s="97">
        <f>IF(Zakazka!$U$91=0,"",Zakazka!$U$91)</f>
      </c>
      <c r="F9" s="97">
        <f>IF(Zakazka!$V$91=0,"",Zakazka!$V$91)</f>
      </c>
      <c r="G9" s="97"/>
    </row>
    <row r="10" spans="2:7" s="95" customFormat="1" ht="15" customHeight="1" outlineLevel="1">
      <c r="B10" s="96" t="str">
        <f>IF(Zakazka!$I$126=0,"",Zakazka!$I$126)</f>
        <v>723.2: Potrubní rozvody</v>
      </c>
      <c r="C10" s="97">
        <f>IF(Zakazka!$O$126=0,"",Zakazka!$O$126)</f>
      </c>
      <c r="D10" s="98">
        <f>IF(Zakazka!$Q$126=0,"",Zakazka!$Q$126)</f>
        <v>0.19478</v>
      </c>
      <c r="E10" s="97">
        <f>IF(Zakazka!$U$126=0,"",Zakazka!$U$126)</f>
      </c>
      <c r="F10" s="97">
        <f>IF(Zakazka!$V$126=0,"",Zakazka!$V$126)</f>
      </c>
      <c r="G10" s="97"/>
    </row>
    <row r="11" spans="2:7" s="95" customFormat="1" ht="15" customHeight="1" outlineLevel="1">
      <c r="B11" s="96" t="str">
        <f>IF(Zakazka!$I$173=0,"",Zakazka!$I$173)</f>
        <v>723.3: Kotevní materiál</v>
      </c>
      <c r="C11" s="97">
        <f>IF(Zakazka!$O$173=0,"",Zakazka!$O$173)</f>
      </c>
      <c r="D11" s="98">
        <f>IF(Zakazka!$Q$173=0,"",Zakazka!$Q$173)</f>
        <v>0.0036720000000000004</v>
      </c>
      <c r="E11" s="97">
        <f>IF(Zakazka!$U$173=0,"",Zakazka!$U$173)</f>
      </c>
      <c r="F11" s="97">
        <f>IF(Zakazka!$V$173=0,"",Zakazka!$V$173)</f>
      </c>
      <c r="G11" s="97"/>
    </row>
    <row r="12" spans="2:7" s="95" customFormat="1" ht="15" customHeight="1" outlineLevel="1">
      <c r="B12" s="96" t="str">
        <f>IF(Zakazka!$I$196=0,"",Zakazka!$I$196)</f>
        <v>723.5: Ostatní materiál</v>
      </c>
      <c r="C12" s="97">
        <f>IF(Zakazka!$O$196=0,"",Zakazka!$O$196)</f>
      </c>
      <c r="D12" s="98">
        <f>IF(Zakazka!$Q$196=0,"",Zakazka!$Q$196)</f>
      </c>
      <c r="E12" s="97">
        <f>IF(Zakazka!$U$196=0,"",Zakazka!$U$196)</f>
      </c>
      <c r="F12" s="97">
        <f>IF(Zakazka!$V$196=0,"",Zakazka!$V$196)</f>
      </c>
      <c r="G12" s="97"/>
    </row>
    <row r="13" spans="2:7" s="95" customFormat="1" ht="15" customHeight="1" outlineLevel="1">
      <c r="B13" s="96" t="str">
        <f>IF(Zakazka!$I$201=0,"",Zakazka!$I$201)</f>
        <v>723.6: Spojovací materiál</v>
      </c>
      <c r="C13" s="97">
        <f>IF(Zakazka!$O$201=0,"",Zakazka!$O$201)</f>
      </c>
      <c r="D13" s="98">
        <f>IF(Zakazka!$Q$201=0,"",Zakazka!$Q$201)</f>
        <v>0.009078200000000002</v>
      </c>
      <c r="E13" s="97">
        <f>IF(Zakazka!$U$201=0,"",Zakazka!$U$201)</f>
      </c>
      <c r="F13" s="97">
        <f>IF(Zakazka!$V$201=0,"",Zakazka!$V$201)</f>
      </c>
      <c r="G13" s="97"/>
    </row>
    <row r="14" spans="2:7" s="95" customFormat="1" ht="15" customHeight="1" outlineLevel="1">
      <c r="B14" s="96" t="str">
        <f>IF(Zakazka!$I$230=0,"",Zakazka!$I$230)</f>
        <v>VRN: Ostatní náklady</v>
      </c>
      <c r="C14" s="97">
        <f>IF(Zakazka!$O$230=0,"",Zakazka!$O$230)</f>
      </c>
      <c r="D14" s="98">
        <f>IF(Zakazka!$Q$230=0,"",Zakazka!$Q$230)</f>
      </c>
      <c r="E14" s="97">
        <f>IF(Zakazka!$U$230=0,"",Zakazka!$U$230)</f>
      </c>
      <c r="F14" s="97">
        <f>IF(Zakazka!$V$230=0,"",Zakazka!$V$230)</f>
      </c>
      <c r="G14" s="97"/>
    </row>
    <row r="15" spans="2:7" s="91" customFormat="1" ht="15.75" customHeight="1">
      <c r="B15" s="92" t="str">
        <f>IF(Zakazka!$I$266=0,"",Zakazka!$I$266)</f>
        <v>Měření a regulace systému - kompletní technologický celek - dle přiloženého popisu </v>
      </c>
      <c r="C15" s="93"/>
      <c r="D15" s="94"/>
      <c r="E15" s="93"/>
      <c r="F15" s="93">
        <f>Zakazka!O266</f>
        <v>0</v>
      </c>
      <c r="G15" s="93"/>
    </row>
    <row r="16" spans="2:7" s="95" customFormat="1" ht="15" customHeight="1" outlineLevel="1">
      <c r="B16" s="96" t="str">
        <f>IF(Zakazka!$I$267=0,"",Zakazka!$I$267)</f>
        <v>     jednak samostatné MaR vzduchotechnické jednotky včetně níže uvedeného systému využití odpadního tepla z odtahu spalin,</v>
      </c>
      <c r="C16" s="97">
        <f>IF(Zakazka!$O$267=0,"",Zakazka!$O$267)</f>
      </c>
      <c r="D16" s="98">
        <f>IF(Zakazka!$Q$267=0,"",Zakazka!$Q$267)</f>
      </c>
      <c r="E16" s="97">
        <f>IF(Zakazka!$U$267=0,"",Zakazka!$U$267)</f>
      </c>
      <c r="F16" s="97">
        <f>IF(Zakazka!$V$267=0,"",Zakazka!$V$267)</f>
      </c>
      <c r="G16" s="97"/>
    </row>
    <row r="17" spans="2:7" s="95" customFormat="1" ht="15" customHeight="1" outlineLevel="1">
      <c r="B17" s="96">
        <f>IF(Zakazka!$I$276=0,"",Zakazka!$I$276)</f>
      </c>
      <c r="C17" s="97">
        <f>IF(Zakazka!$O$276=0,"",Zakazka!$O$276)</f>
      </c>
      <c r="D17" s="98">
        <f>IF(Zakazka!$Q$276=0,"",Zakazka!$Q$276)</f>
      </c>
      <c r="E17" s="97">
        <f>IF(Zakazka!$U$276=0,"",Zakazka!$U$276)</f>
      </c>
      <c r="F17" s="97">
        <f>IF(Zakazka!$V$276=0,"",Zakazka!$V$276)</f>
      </c>
      <c r="G17" s="97"/>
    </row>
    <row r="18" spans="2:7" s="95" customFormat="1" ht="15" customHeight="1" outlineLevel="1">
      <c r="B18" s="96"/>
      <c r="C18" s="97">
        <f>IF(Zakazka!$O$296=0,"",Zakazka!$O$296)</f>
      </c>
      <c r="D18" s="98">
        <f>IF(Zakazka!$Q$296=0,"",Zakazka!$Q$296)</f>
      </c>
      <c r="E18" s="97">
        <f>IF(Zakazka!$U$296=0,"",Zakazka!$U$296)</f>
      </c>
      <c r="F18" s="97">
        <f>IF(Zakazka!$V$296=0,"",Zakazka!$V$296)</f>
      </c>
      <c r="G18" s="97"/>
    </row>
    <row r="19" spans="2:7" s="95" customFormat="1" ht="15" customHeight="1" outlineLevel="1">
      <c r="B19" s="96"/>
      <c r="C19" s="97">
        <f>IF(Zakazka!$O$316=0,"",Zakazka!$O$316)</f>
      </c>
      <c r="D19" s="98">
        <f>IF(Zakazka!$Q$316=0,"",Zakazka!$Q$316)</f>
      </c>
      <c r="E19" s="97">
        <f>IF(Zakazka!$U$316=0,"",Zakazka!$U$316)</f>
      </c>
      <c r="F19" s="97">
        <f>IF(Zakazka!$V$316=0,"",Zakazka!$V$316)</f>
      </c>
      <c r="G19" s="97"/>
    </row>
    <row r="20" spans="2:7" s="95" customFormat="1" ht="15" customHeight="1" outlineLevel="1">
      <c r="B20" s="96"/>
      <c r="C20" s="97"/>
      <c r="D20" s="98"/>
      <c r="E20" s="97"/>
      <c r="F20" s="97"/>
      <c r="G20" s="97"/>
    </row>
    <row r="21" spans="2:7" s="95" customFormat="1" ht="15" customHeight="1" outlineLevel="1">
      <c r="B21" s="96"/>
      <c r="C21" s="97"/>
      <c r="D21" s="98"/>
      <c r="E21" s="97"/>
      <c r="F21" s="97"/>
      <c r="G21" s="97"/>
    </row>
    <row r="22" spans="2:7" s="95" customFormat="1" ht="15" customHeight="1" outlineLevel="1">
      <c r="B22" s="96"/>
      <c r="C22" s="97"/>
      <c r="D22" s="98"/>
      <c r="E22" s="97"/>
      <c r="F22" s="97"/>
      <c r="G22" s="97"/>
    </row>
    <row r="23" spans="2:7" s="95" customFormat="1" ht="15" customHeight="1" outlineLevel="1">
      <c r="B23" s="96"/>
      <c r="C23" s="97"/>
      <c r="D23" s="98"/>
      <c r="E23" s="97"/>
      <c r="F23" s="97"/>
      <c r="G23" s="97"/>
    </row>
    <row r="24" spans="2:7" s="91" customFormat="1" ht="15.75" customHeight="1">
      <c r="B24" s="92" t="str">
        <f>IF(Zakazka!$I$278=0,"",Zakazka!$I$278)</f>
        <v>SO04: Systém využití odpadního tepla z odtahu spalin plynového ohřívače VTJ</v>
      </c>
      <c r="C24" s="93">
        <f>IF(Zakazka!$O$278=0,"",Zakazka!$O$278)</f>
      </c>
      <c r="D24" s="94" t="e">
        <f>IF(Zakazka!$Q$278=0,"",Zakazka!$Q$278)</f>
        <v>#REF!</v>
      </c>
      <c r="E24" s="93"/>
      <c r="F24" s="93"/>
      <c r="G24" s="93"/>
    </row>
    <row r="25" spans="2:7" s="95" customFormat="1" ht="15" customHeight="1" outlineLevel="1">
      <c r="B25" s="96" t="str">
        <f>IF(Zakazka!$I$279=0,"",Zakazka!$I$279)</f>
        <v>713: Izolace tepelné</v>
      </c>
      <c r="C25" s="97">
        <f>IF(Zakazka!$O$279=0,"",Zakazka!$O$279)</f>
      </c>
      <c r="D25" s="98">
        <f>IF(Zakazka!$Q$279=0,"",Zakazka!$Q$279)</f>
        <v>0.023039999999999998</v>
      </c>
      <c r="E25" s="97">
        <f>IF(Zakazka!$U$279=0,"",Zakazka!$U$279)</f>
      </c>
      <c r="F25" s="97">
        <f>IF(Zakazka!$V$279=0,"",Zakazka!$V$279)</f>
      </c>
      <c r="G25" s="97"/>
    </row>
    <row r="26" spans="2:7" s="95" customFormat="1" ht="15" customHeight="1" outlineLevel="1">
      <c r="B26" s="96" t="str">
        <f>IF(Zakazka!$I$290=0,"",Zakazka!$I$290)</f>
        <v>730.1: Kotevní materiál</v>
      </c>
      <c r="C26" s="97">
        <f>IF(Zakazka!$O$290=0,"",Zakazka!$O$290)</f>
      </c>
      <c r="D26" s="98">
        <f>IF(Zakazka!$Q$290=0,"",Zakazka!$Q$290)</f>
        <v>0.0022124000000000002</v>
      </c>
      <c r="E26" s="97">
        <f>IF(Zakazka!$U$290=0,"",Zakazka!$U$290)</f>
      </c>
      <c r="F26" s="97">
        <f>IF(Zakazka!$V$290=0,"",Zakazka!$V$290)</f>
      </c>
      <c r="G26" s="97"/>
    </row>
    <row r="27" spans="2:7" s="95" customFormat="1" ht="15" customHeight="1" outlineLevel="1">
      <c r="B27" s="96" t="str">
        <f>IF(Zakazka!$I$316=0,"",Zakazka!$I$316)</f>
        <v>730.2: Ostatní materiál</v>
      </c>
      <c r="C27" s="97">
        <f>IF(Zakazka!$O$316=0,"",Zakazka!$O$316)</f>
      </c>
      <c r="D27" s="98">
        <f>IF(Zakazka!$Q$316=0,"",Zakazka!$Q$316)</f>
      </c>
      <c r="E27" s="97">
        <f>IF(Zakazka!$U$316=0,"",Zakazka!$U$316)</f>
      </c>
      <c r="F27" s="97">
        <f>IF(Zakazka!$V$316=0,"",Zakazka!$V$316)</f>
      </c>
      <c r="G27" s="97"/>
    </row>
    <row r="28" spans="2:7" s="95" customFormat="1" ht="15" customHeight="1" outlineLevel="1">
      <c r="B28" s="96" t="str">
        <f>IF(Zakazka!$I$321=0,"",Zakazka!$I$321)</f>
        <v>730.3: Spojovací materiál</v>
      </c>
      <c r="C28" s="97">
        <f>IF(Zakazka!$O$321=0,"",Zakazka!$O$321)</f>
      </c>
      <c r="D28" s="98">
        <f>IF(Zakazka!$Q$321=0,"",Zakazka!$Q$321)</f>
        <v>0.0009</v>
      </c>
      <c r="E28" s="97">
        <f>IF(Zakazka!$U$321=0,"",Zakazka!$U$321)</f>
      </c>
      <c r="F28" s="97">
        <f>IF(Zakazka!$V$321=0,"",Zakazka!$V$321)</f>
      </c>
      <c r="G28" s="97"/>
    </row>
    <row r="29" spans="2:7" s="95" customFormat="1" ht="15" customHeight="1" outlineLevel="1">
      <c r="B29" s="96" t="str">
        <f>IF(Zakazka!$I$326=0,"",Zakazka!$I$326)</f>
        <v>731: Odtah spalin od plynového ohřívače a výměníku</v>
      </c>
      <c r="C29" s="97">
        <f>IF(Zakazka!$O$326=0,"",Zakazka!$O$326)</f>
      </c>
      <c r="D29" s="98">
        <f>IF(Zakazka!$Q$326=0,"",Zakazka!$Q$326)</f>
      </c>
      <c r="E29" s="97">
        <f>IF(Zakazka!$U$326=0,"",Zakazka!$U$326)</f>
      </c>
      <c r="F29" s="97">
        <f>IF(Zakazka!$V$326=0,"",Zakazka!$V$326)</f>
      </c>
      <c r="G29" s="97"/>
    </row>
    <row r="30" spans="2:7" s="95" customFormat="1" ht="15" customHeight="1" outlineLevel="1">
      <c r="B30" s="96" t="str">
        <f>IF(Zakazka!$I$358=0,"",Zakazka!$I$358)</f>
        <v>732: Ústřední vytápění - strojovny</v>
      </c>
      <c r="C30" s="97">
        <f>IF(Zakazka!$O$358=0,"",Zakazka!$O$358)</f>
      </c>
      <c r="D30" s="98">
        <f>IF(Zakazka!$Q$358=0,"",Zakazka!$Q$358)</f>
        <v>0.01242</v>
      </c>
      <c r="E30" s="97">
        <f>IF(Zakazka!$U$358=0,"",Zakazka!$U$358)</f>
      </c>
      <c r="F30" s="97">
        <f>IF(Zakazka!$V$358=0,"",Zakazka!$V$358)</f>
      </c>
      <c r="G30" s="97"/>
    </row>
    <row r="31" spans="2:7" s="95" customFormat="1" ht="15" customHeight="1" outlineLevel="1">
      <c r="B31" s="96" t="str">
        <f>IF(Zakazka!$I$375=0,"",Zakazka!$I$375)</f>
        <v>733: Potrubní rozvody - ocelové</v>
      </c>
      <c r="C31" s="97">
        <f>IF(Zakazka!$O$375=0,"",Zakazka!$O$375)</f>
      </c>
      <c r="D31" s="98">
        <f>IF(Zakazka!$Q$375=0,"",Zakazka!$Q$375)</f>
        <v>0.16639000000000004</v>
      </c>
      <c r="E31" s="97">
        <f>IF(Zakazka!$U$375=0,"",Zakazka!$U$375)</f>
      </c>
      <c r="F31" s="97">
        <f>IF(Zakazka!$V$375=0,"",Zakazka!$V$375)</f>
      </c>
      <c r="G31" s="97"/>
    </row>
    <row r="32" spans="2:7" s="95" customFormat="1" ht="15" customHeight="1" outlineLevel="1">
      <c r="B32" s="96" t="str">
        <f>IF(Zakazka!$I$410=0,"",Zakazka!$I$410)</f>
        <v>734.1: Armatury</v>
      </c>
      <c r="C32" s="97">
        <f>IF(Zakazka!$O$410=0,"",Zakazka!$O$410)</f>
      </c>
      <c r="D32" s="98">
        <f>IF(Zakazka!$Q$410=0,"",Zakazka!$Q$410)</f>
        <v>0.020840000000000004</v>
      </c>
      <c r="E32" s="97">
        <f>IF(Zakazka!$U$410=0,"",Zakazka!$U$410)</f>
      </c>
      <c r="F32" s="97">
        <f>IF(Zakazka!$V$410=0,"",Zakazka!$V$410)</f>
      </c>
      <c r="G32" s="97"/>
    </row>
    <row r="33" spans="2:7" s="95" customFormat="1" ht="15" customHeight="1" outlineLevel="1">
      <c r="B33" s="96" t="str">
        <f>IF(Zakazka!$I$439=0,"",Zakazka!$I$439)</f>
        <v>VRN: Ostatní náklady</v>
      </c>
      <c r="C33" s="97"/>
      <c r="D33" s="98"/>
      <c r="E33" s="97"/>
      <c r="F33" s="97">
        <f>Zakazka!O439</f>
        <v>0</v>
      </c>
      <c r="G33" s="97"/>
    </row>
    <row r="34" spans="2:7" ht="12.75" outlineLevel="1">
      <c r="B34" s="99"/>
      <c r="G34" s="99"/>
    </row>
    <row r="35" spans="1:7" s="100" customFormat="1" ht="15">
      <c r="A35" s="100">
        <f>SUM(A37:A38)</f>
        <v>0</v>
      </c>
      <c r="B35" s="101" t="s">
        <v>28</v>
      </c>
      <c r="C35" s="102">
        <f>SUBTOTAL(9,C5:C34)/2</f>
        <v>0</v>
      </c>
      <c r="D35" s="103"/>
      <c r="E35" s="104"/>
      <c r="F35" s="104"/>
      <c r="G35" s="101"/>
    </row>
    <row r="36" spans="2:7" s="100" customFormat="1" ht="15">
      <c r="B36" s="105" t="s">
        <v>29</v>
      </c>
      <c r="C36" s="106">
        <f>SUBTOTAL(9,C37:C38)</f>
        <v>0</v>
      </c>
      <c r="G36" s="105"/>
    </row>
    <row r="37" spans="1:7" s="53" customFormat="1" ht="12.75">
      <c r="A37" s="53">
        <f>IF(ISNUMBER(A3),SUMIF(__SAZBA__,A3,__CENA__),0)</f>
        <v>0</v>
      </c>
      <c r="B37" s="107">
        <f>IF(A37=0,"","DPH "&amp;A3&amp;" % ze základny: "&amp;TEXT(A37,"# ##0"))</f>
      </c>
      <c r="C37" s="108">
        <f>IF(A37=0,"",A37*A3/100)</f>
      </c>
      <c r="G37" s="107"/>
    </row>
    <row r="38" spans="1:7" s="53" customFormat="1" ht="12.75">
      <c r="A38" s="53">
        <f>IF(ISNUMBER(A4),SUMIF(__SAZBA__,A4,__CENA__),0)</f>
        <v>0</v>
      </c>
      <c r="B38" s="107">
        <f>IF(A38=0,"","DPH "&amp;A4&amp;" % ze základny: "&amp;TEXT(A38,"# ##0"))</f>
      </c>
      <c r="C38" s="108">
        <f>IF(A38=0,"",A38*A4/100)</f>
      </c>
      <c r="G38" s="107"/>
    </row>
    <row r="39" spans="2:7" s="100" customFormat="1" ht="15">
      <c r="B39" s="101" t="s">
        <v>30</v>
      </c>
      <c r="C39" s="102">
        <f>SUM(C35:C36)</f>
        <v>0</v>
      </c>
      <c r="D39" s="101"/>
      <c r="E39" s="104"/>
      <c r="F39" s="104"/>
      <c r="G39" s="101"/>
    </row>
  </sheetData>
  <sheetProtection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4"/>
  <sheetViews>
    <sheetView showGridLines="0" view="pageBreakPreview" zoomScale="115" zoomScaleNormal="115" zoomScaleSheetLayoutView="115" zoomScalePageLayoutView="0" workbookViewId="0" topLeftCell="F268">
      <selection activeCell="J275" sqref="J275"/>
    </sheetView>
  </sheetViews>
  <sheetFormatPr defaultColWidth="9.140625" defaultRowHeight="12.75" outlineLevelRow="2"/>
  <cols>
    <col min="1" max="5" width="9.140625" style="4" hidden="1" customWidth="1"/>
    <col min="6" max="6" width="5.421875" style="109" customWidth="1"/>
    <col min="7" max="7" width="4.28125" style="110" customWidth="1"/>
    <col min="8" max="8" width="14.28125" style="111" customWidth="1"/>
    <col min="9" max="9" width="82.28125" style="112" customWidth="1"/>
    <col min="10" max="10" width="7.28125" style="110" customWidth="1"/>
    <col min="11" max="11" width="13.7109375" style="113" hidden="1" customWidth="1"/>
    <col min="12" max="12" width="6.8515625" style="114" hidden="1" customWidth="1"/>
    <col min="13" max="13" width="14.421875" style="113" customWidth="1"/>
    <col min="14" max="14" width="12.421875" style="114" customWidth="1"/>
    <col min="15" max="15" width="15.7109375" style="115" customWidth="1"/>
    <col min="16" max="16" width="11.421875" style="116" hidden="1" customWidth="1"/>
    <col min="17" max="17" width="14.28125" style="114" hidden="1" customWidth="1"/>
    <col min="18" max="18" width="11.421875" style="114" hidden="1" customWidth="1"/>
    <col min="19" max="19" width="14.28125" style="114" hidden="1" customWidth="1"/>
    <col min="20" max="20" width="9.7109375" style="114" hidden="1" customWidth="1"/>
    <col min="21" max="21" width="14.57421875" style="114" hidden="1" customWidth="1"/>
    <col min="22" max="22" width="15.7109375" style="114" hidden="1" customWidth="1"/>
    <col min="23" max="23" width="25.7109375" style="114" hidden="1" customWidth="1"/>
    <col min="24" max="24" width="11.8515625" style="4" customWidth="1"/>
    <col min="25" max="25" width="9.140625" style="4" hidden="1" customWidth="1"/>
    <col min="26" max="16384" width="9.140625" style="4" customWidth="1"/>
  </cols>
  <sheetData>
    <row r="1" spans="6:23" ht="15.75">
      <c r="F1" s="4" t="s">
        <v>38</v>
      </c>
      <c r="G1" s="83"/>
      <c r="H1" s="83"/>
      <c r="I1" s="83"/>
      <c r="J1" s="83"/>
      <c r="K1" s="117"/>
      <c r="L1" s="85"/>
      <c r="M1" s="117"/>
      <c r="N1" s="85"/>
      <c r="O1" s="84"/>
      <c r="P1" s="118"/>
      <c r="Q1" s="85"/>
      <c r="R1" s="85"/>
      <c r="S1" s="85"/>
      <c r="T1" s="85"/>
      <c r="U1" s="85"/>
      <c r="V1" s="85"/>
      <c r="W1" s="85"/>
    </row>
    <row r="2" spans="6:23" ht="15.75">
      <c r="F2" s="86" t="str">
        <f>'Kryci list'!C3</f>
        <v>Modernizace technologie sladovny</v>
      </c>
      <c r="G2" s="83"/>
      <c r="H2" s="83"/>
      <c r="I2" s="83"/>
      <c r="J2" s="83"/>
      <c r="K2" s="117"/>
      <c r="L2" s="85"/>
      <c r="M2" s="117"/>
      <c r="N2" s="85"/>
      <c r="O2" s="84"/>
      <c r="P2" s="118"/>
      <c r="Q2" s="85"/>
      <c r="R2" s="85"/>
      <c r="S2" s="85"/>
      <c r="T2" s="85"/>
      <c r="U2" s="85"/>
      <c r="V2" s="85"/>
      <c r="W2" s="85"/>
    </row>
    <row r="3" spans="6:25" s="87" customFormat="1" ht="12.75">
      <c r="F3" s="88" t="s">
        <v>43</v>
      </c>
      <c r="G3" s="88" t="s">
        <v>44</v>
      </c>
      <c r="H3" s="88" t="s">
        <v>45</v>
      </c>
      <c r="I3" s="119" t="s">
        <v>39</v>
      </c>
      <c r="J3" s="88" t="s">
        <v>46</v>
      </c>
      <c r="K3" s="88" t="s">
        <v>47</v>
      </c>
      <c r="L3" s="88" t="s">
        <v>48</v>
      </c>
      <c r="M3" s="88" t="s">
        <v>49</v>
      </c>
      <c r="N3" s="88" t="s">
        <v>50</v>
      </c>
      <c r="O3" s="88" t="s">
        <v>40</v>
      </c>
      <c r="P3" s="88" t="s">
        <v>51</v>
      </c>
      <c r="Q3" s="88" t="s">
        <v>41</v>
      </c>
      <c r="R3" s="88" t="s">
        <v>52</v>
      </c>
      <c r="S3" s="88" t="s">
        <v>53</v>
      </c>
      <c r="T3" s="88" t="s">
        <v>54</v>
      </c>
      <c r="U3" s="88" t="s">
        <v>29</v>
      </c>
      <c r="V3" s="88" t="s">
        <v>42</v>
      </c>
      <c r="W3" s="88" t="s">
        <v>4</v>
      </c>
      <c r="X3" s="88" t="s">
        <v>55</v>
      </c>
      <c r="Y3" s="87" t="s">
        <v>56</v>
      </c>
    </row>
    <row r="4" spans="6:23" ht="12.75">
      <c r="F4" s="120"/>
      <c r="G4" s="121"/>
      <c r="H4" s="122"/>
      <c r="I4" s="123"/>
      <c r="J4" s="121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4"/>
    </row>
    <row r="5" spans="6:25" s="125" customFormat="1" ht="21">
      <c r="F5" s="126"/>
      <c r="G5" s="127"/>
      <c r="H5" s="128"/>
      <c r="I5" s="129" t="s">
        <v>57</v>
      </c>
      <c r="J5" s="127"/>
      <c r="K5" s="130"/>
      <c r="L5" s="131"/>
      <c r="M5" s="130"/>
      <c r="N5" s="131"/>
      <c r="O5" s="132">
        <f>SUBTOTAL(9,O6:O265)</f>
        <v>0</v>
      </c>
      <c r="P5" s="133"/>
      <c r="Q5" s="132">
        <f>SUBTOTAL(9,Q6:Q265)</f>
        <v>140.06718220000008</v>
      </c>
      <c r="R5" s="131"/>
      <c r="S5" s="132">
        <f>SUBTOTAL(9,S6:S265)</f>
        <v>0.975</v>
      </c>
      <c r="T5" s="134"/>
      <c r="U5" s="132">
        <f>SUBTOTAL(9,U6:U265)</f>
        <v>0</v>
      </c>
      <c r="V5" s="132">
        <f>SUBTOTAL(9,V6:V265)</f>
        <v>0</v>
      </c>
      <c r="W5" s="135"/>
      <c r="Y5" s="132">
        <f>SUBTOTAL(9,Y6:Y265)</f>
        <v>80</v>
      </c>
    </row>
    <row r="6" spans="6:25" s="136" customFormat="1" ht="12" outlineLevel="1">
      <c r="F6" s="137"/>
      <c r="G6" s="138"/>
      <c r="H6" s="139"/>
      <c r="I6" s="139" t="s">
        <v>58</v>
      </c>
      <c r="J6" s="138"/>
      <c r="K6" s="140"/>
      <c r="L6" s="141"/>
      <c r="M6" s="140"/>
      <c r="N6" s="141"/>
      <c r="O6" s="142">
        <f>SUBTOTAL(9,O7:O38)</f>
        <v>0</v>
      </c>
      <c r="P6" s="143"/>
      <c r="Q6" s="142">
        <f>SUBTOTAL(9,Q7:Q38)</f>
        <v>79.542972</v>
      </c>
      <c r="R6" s="141"/>
      <c r="S6" s="142">
        <f>SUBTOTAL(9,S7:S38)</f>
        <v>0.975</v>
      </c>
      <c r="T6" s="144"/>
      <c r="U6" s="142">
        <f>SUBTOTAL(9,U7:U38)</f>
        <v>0</v>
      </c>
      <c r="V6" s="142">
        <f>SUBTOTAL(9,V7:V38)</f>
        <v>0</v>
      </c>
      <c r="W6" s="145"/>
      <c r="Y6" s="142">
        <f>SUBTOTAL(9,Y7:Y38)</f>
        <v>10</v>
      </c>
    </row>
    <row r="7" spans="1:25" s="155" customFormat="1" ht="24" outlineLevel="2">
      <c r="A7" s="146" t="s">
        <v>59</v>
      </c>
      <c r="B7" s="146" t="s">
        <v>60</v>
      </c>
      <c r="C7" s="146" t="s">
        <v>61</v>
      </c>
      <c r="D7" s="146" t="s">
        <v>62</v>
      </c>
      <c r="E7" s="146" t="s">
        <v>63</v>
      </c>
      <c r="F7" s="147">
        <v>1</v>
      </c>
      <c r="G7" s="148" t="s">
        <v>64</v>
      </c>
      <c r="H7" s="149" t="s">
        <v>65</v>
      </c>
      <c r="I7" s="150" t="s">
        <v>66</v>
      </c>
      <c r="J7" s="148" t="s">
        <v>67</v>
      </c>
      <c r="K7" s="151">
        <v>14</v>
      </c>
      <c r="L7" s="152">
        <v>0</v>
      </c>
      <c r="M7" s="151">
        <v>14</v>
      </c>
      <c r="N7" s="153"/>
      <c r="O7" s="154">
        <f>M7*N7</f>
        <v>0</v>
      </c>
      <c r="P7" s="154"/>
      <c r="Q7" s="154">
        <f>M7*P7</f>
        <v>0</v>
      </c>
      <c r="R7" s="154"/>
      <c r="S7" s="154">
        <f>M7*R7</f>
        <v>0</v>
      </c>
      <c r="T7" s="154">
        <v>21</v>
      </c>
      <c r="U7" s="154">
        <f>O7*T7/100</f>
        <v>0</v>
      </c>
      <c r="V7" s="154">
        <f>U7+O7</f>
        <v>0</v>
      </c>
      <c r="W7" s="154"/>
      <c r="X7" s="154"/>
      <c r="Y7" s="154">
        <v>1</v>
      </c>
    </row>
    <row r="8" spans="6:23" s="155" customFormat="1" ht="45" customHeight="1" outlineLevel="2">
      <c r="F8" s="156"/>
      <c r="G8" s="157"/>
      <c r="H8" s="158" t="s">
        <v>68</v>
      </c>
      <c r="I8" s="179" t="s">
        <v>69</v>
      </c>
      <c r="J8" s="179"/>
      <c r="K8" s="179"/>
      <c r="L8" s="179"/>
      <c r="M8" s="179"/>
      <c r="N8" s="179"/>
      <c r="O8" s="179"/>
      <c r="P8" s="159"/>
      <c r="Q8" s="160"/>
      <c r="R8" s="159"/>
      <c r="S8" s="160"/>
      <c r="T8" s="161"/>
      <c r="U8" s="161"/>
      <c r="V8" s="161"/>
      <c r="W8" s="162"/>
    </row>
    <row r="9" spans="6:23" s="155" customFormat="1" ht="12" outlineLevel="2">
      <c r="F9" s="156"/>
      <c r="G9" s="157"/>
      <c r="H9" s="163"/>
      <c r="I9" s="164"/>
      <c r="J9" s="164"/>
      <c r="K9" s="164"/>
      <c r="L9" s="164"/>
      <c r="M9" s="164"/>
      <c r="N9" s="164"/>
      <c r="O9" s="164"/>
      <c r="P9" s="159"/>
      <c r="Q9" s="160"/>
      <c r="R9" s="159"/>
      <c r="S9" s="160"/>
      <c r="T9" s="161"/>
      <c r="U9" s="161"/>
      <c r="V9" s="161"/>
      <c r="W9" s="162"/>
    </row>
    <row r="10" spans="6:25" s="155" customFormat="1" ht="24" outlineLevel="2">
      <c r="F10" s="147">
        <v>2</v>
      </c>
      <c r="G10" s="148" t="s">
        <v>64</v>
      </c>
      <c r="H10" s="149" t="s">
        <v>70</v>
      </c>
      <c r="I10" s="150" t="s">
        <v>71</v>
      </c>
      <c r="J10" s="148" t="s">
        <v>67</v>
      </c>
      <c r="K10" s="151">
        <v>18</v>
      </c>
      <c r="L10" s="152">
        <v>0</v>
      </c>
      <c r="M10" s="151">
        <v>18</v>
      </c>
      <c r="N10" s="153"/>
      <c r="O10" s="154">
        <f>M10*N10</f>
        <v>0</v>
      </c>
      <c r="P10" s="154"/>
      <c r="Q10" s="154">
        <f>M10*P10</f>
        <v>0</v>
      </c>
      <c r="R10" s="154"/>
      <c r="S10" s="154">
        <f>M10*R10</f>
        <v>0</v>
      </c>
      <c r="T10" s="154">
        <v>21</v>
      </c>
      <c r="U10" s="154">
        <f>O10*T10/100</f>
        <v>0</v>
      </c>
      <c r="V10" s="154">
        <f>U10+O10</f>
        <v>0</v>
      </c>
      <c r="W10" s="154"/>
      <c r="X10" s="154"/>
      <c r="Y10" s="154">
        <v>1</v>
      </c>
    </row>
    <row r="11" spans="6:23" s="155" customFormat="1" ht="45" customHeight="1" outlineLevel="2">
      <c r="F11" s="156"/>
      <c r="G11" s="157"/>
      <c r="H11" s="158" t="s">
        <v>68</v>
      </c>
      <c r="I11" s="179" t="s">
        <v>69</v>
      </c>
      <c r="J11" s="179"/>
      <c r="K11" s="179"/>
      <c r="L11" s="179"/>
      <c r="M11" s="179"/>
      <c r="N11" s="179"/>
      <c r="O11" s="179"/>
      <c r="P11" s="159"/>
      <c r="Q11" s="160"/>
      <c r="R11" s="159"/>
      <c r="S11" s="160"/>
      <c r="T11" s="161"/>
      <c r="U11" s="161"/>
      <c r="V11" s="161"/>
      <c r="W11" s="162"/>
    </row>
    <row r="12" spans="6:23" s="155" customFormat="1" ht="12" outlineLevel="2">
      <c r="F12" s="156"/>
      <c r="G12" s="157"/>
      <c r="H12" s="163"/>
      <c r="I12" s="164"/>
      <c r="J12" s="164"/>
      <c r="K12" s="164"/>
      <c r="L12" s="164"/>
      <c r="M12" s="164"/>
      <c r="N12" s="164"/>
      <c r="O12" s="164"/>
      <c r="P12" s="159"/>
      <c r="Q12" s="160"/>
      <c r="R12" s="159"/>
      <c r="S12" s="160"/>
      <c r="T12" s="161"/>
      <c r="U12" s="161"/>
      <c r="V12" s="161"/>
      <c r="W12" s="162"/>
    </row>
    <row r="13" spans="6:25" s="155" customFormat="1" ht="24" outlineLevel="2">
      <c r="F13" s="147">
        <v>3</v>
      </c>
      <c r="G13" s="148" t="s">
        <v>64</v>
      </c>
      <c r="H13" s="149" t="s">
        <v>72</v>
      </c>
      <c r="I13" s="150" t="s">
        <v>73</v>
      </c>
      <c r="J13" s="148" t="s">
        <v>67</v>
      </c>
      <c r="K13" s="151">
        <v>0.25</v>
      </c>
      <c r="L13" s="152">
        <v>0</v>
      </c>
      <c r="M13" s="151">
        <v>0.25</v>
      </c>
      <c r="N13" s="153"/>
      <c r="O13" s="154">
        <f>M13*N13</f>
        <v>0</v>
      </c>
      <c r="P13" s="154"/>
      <c r="Q13" s="154">
        <f>M13*P13</f>
        <v>0</v>
      </c>
      <c r="R13" s="154"/>
      <c r="S13" s="154">
        <f>M13*R13</f>
        <v>0</v>
      </c>
      <c r="T13" s="154">
        <v>21</v>
      </c>
      <c r="U13" s="154">
        <f>O13*T13/100</f>
        <v>0</v>
      </c>
      <c r="V13" s="154">
        <f>U13+O13</f>
        <v>0</v>
      </c>
      <c r="W13" s="154"/>
      <c r="X13" s="154"/>
      <c r="Y13" s="154">
        <v>1</v>
      </c>
    </row>
    <row r="14" spans="6:23" s="155" customFormat="1" ht="45" customHeight="1" outlineLevel="2">
      <c r="F14" s="156"/>
      <c r="G14" s="157"/>
      <c r="H14" s="158" t="s">
        <v>68</v>
      </c>
      <c r="I14" s="179" t="s">
        <v>69</v>
      </c>
      <c r="J14" s="179"/>
      <c r="K14" s="179"/>
      <c r="L14" s="179"/>
      <c r="M14" s="179"/>
      <c r="N14" s="179"/>
      <c r="O14" s="179"/>
      <c r="P14" s="159"/>
      <c r="Q14" s="160"/>
      <c r="R14" s="159"/>
      <c r="S14" s="160"/>
      <c r="T14" s="161"/>
      <c r="U14" s="161"/>
      <c r="V14" s="161"/>
      <c r="W14" s="162"/>
    </row>
    <row r="15" spans="6:23" s="155" customFormat="1" ht="12" outlineLevel="2">
      <c r="F15" s="156"/>
      <c r="G15" s="157"/>
      <c r="H15" s="163"/>
      <c r="I15" s="164"/>
      <c r="J15" s="164"/>
      <c r="K15" s="164"/>
      <c r="L15" s="164"/>
      <c r="M15" s="164"/>
      <c r="N15" s="164"/>
      <c r="O15" s="164"/>
      <c r="P15" s="159"/>
      <c r="Q15" s="160"/>
      <c r="R15" s="159"/>
      <c r="S15" s="160"/>
      <c r="T15" s="161"/>
      <c r="U15" s="161"/>
      <c r="V15" s="161"/>
      <c r="W15" s="162"/>
    </row>
    <row r="16" spans="6:25" s="155" customFormat="1" ht="12" outlineLevel="2">
      <c r="F16" s="147">
        <v>4</v>
      </c>
      <c r="G16" s="148" t="s">
        <v>64</v>
      </c>
      <c r="H16" s="149" t="s">
        <v>74</v>
      </c>
      <c r="I16" s="150" t="s">
        <v>75</v>
      </c>
      <c r="J16" s="148" t="s">
        <v>67</v>
      </c>
      <c r="K16" s="151">
        <v>32.25</v>
      </c>
      <c r="L16" s="152">
        <v>0</v>
      </c>
      <c r="M16" s="151">
        <v>32.25</v>
      </c>
      <c r="N16" s="153"/>
      <c r="O16" s="154">
        <f>M16*N16</f>
        <v>0</v>
      </c>
      <c r="P16" s="154">
        <v>2.45329</v>
      </c>
      <c r="Q16" s="154">
        <f>M16*P16</f>
        <v>79.1186025</v>
      </c>
      <c r="R16" s="154"/>
      <c r="S16" s="154">
        <f>M16*R16</f>
        <v>0</v>
      </c>
      <c r="T16" s="154">
        <v>21</v>
      </c>
      <c r="U16" s="154">
        <f>O16*T16/100</f>
        <v>0</v>
      </c>
      <c r="V16" s="154">
        <f>U16+O16</f>
        <v>0</v>
      </c>
      <c r="W16" s="154"/>
      <c r="X16" s="154"/>
      <c r="Y16" s="154">
        <v>1</v>
      </c>
    </row>
    <row r="17" spans="6:23" s="155" customFormat="1" ht="36.75" customHeight="1" outlineLevel="2">
      <c r="F17" s="156"/>
      <c r="G17" s="157"/>
      <c r="H17" s="158" t="s">
        <v>68</v>
      </c>
      <c r="I17" s="179" t="s">
        <v>76</v>
      </c>
      <c r="J17" s="179"/>
      <c r="K17" s="179"/>
      <c r="L17" s="179"/>
      <c r="M17" s="179"/>
      <c r="N17" s="179"/>
      <c r="O17" s="179"/>
      <c r="P17" s="159"/>
      <c r="Q17" s="160"/>
      <c r="R17" s="159"/>
      <c r="S17" s="160"/>
      <c r="T17" s="161"/>
      <c r="U17" s="161"/>
      <c r="V17" s="161"/>
      <c r="W17" s="162"/>
    </row>
    <row r="18" spans="6:23" s="155" customFormat="1" ht="12" outlineLevel="2">
      <c r="F18" s="156"/>
      <c r="G18" s="157"/>
      <c r="H18" s="163"/>
      <c r="I18" s="164"/>
      <c r="J18" s="164"/>
      <c r="K18" s="164"/>
      <c r="L18" s="164"/>
      <c r="M18" s="164"/>
      <c r="N18" s="164"/>
      <c r="O18" s="164"/>
      <c r="P18" s="159"/>
      <c r="Q18" s="160"/>
      <c r="R18" s="159"/>
      <c r="S18" s="160"/>
      <c r="T18" s="161"/>
      <c r="U18" s="161"/>
      <c r="V18" s="161"/>
      <c r="W18" s="162"/>
    </row>
    <row r="19" spans="6:25" s="155" customFormat="1" ht="12" outlineLevel="2">
      <c r="F19" s="147">
        <v>5</v>
      </c>
      <c r="G19" s="148" t="s">
        <v>64</v>
      </c>
      <c r="H19" s="149" t="s">
        <v>77</v>
      </c>
      <c r="I19" s="150" t="s">
        <v>78</v>
      </c>
      <c r="J19" s="148" t="s">
        <v>79</v>
      </c>
      <c r="K19" s="151">
        <v>0.35</v>
      </c>
      <c r="L19" s="152">
        <v>0</v>
      </c>
      <c r="M19" s="151">
        <v>0.35</v>
      </c>
      <c r="N19" s="153"/>
      <c r="O19" s="154">
        <f>M19*N19</f>
        <v>0</v>
      </c>
      <c r="P19" s="154">
        <v>1.06277</v>
      </c>
      <c r="Q19" s="154">
        <f>M19*P19</f>
        <v>0.37196949999999995</v>
      </c>
      <c r="R19" s="154"/>
      <c r="S19" s="154">
        <f>M19*R19</f>
        <v>0</v>
      </c>
      <c r="T19" s="154">
        <v>21</v>
      </c>
      <c r="U19" s="154">
        <f>O19*T19/100</f>
        <v>0</v>
      </c>
      <c r="V19" s="154">
        <f>U19+O19</f>
        <v>0</v>
      </c>
      <c r="W19" s="154"/>
      <c r="X19" s="154"/>
      <c r="Y19" s="154">
        <v>1</v>
      </c>
    </row>
    <row r="20" spans="6:23" s="155" customFormat="1" ht="36.75" customHeight="1" outlineLevel="2">
      <c r="F20" s="156"/>
      <c r="G20" s="157"/>
      <c r="H20" s="158" t="s">
        <v>68</v>
      </c>
      <c r="I20" s="179" t="s">
        <v>80</v>
      </c>
      <c r="J20" s="179"/>
      <c r="K20" s="179"/>
      <c r="L20" s="179"/>
      <c r="M20" s="179"/>
      <c r="N20" s="179"/>
      <c r="O20" s="179"/>
      <c r="P20" s="159"/>
      <c r="Q20" s="160"/>
      <c r="R20" s="159"/>
      <c r="S20" s="160"/>
      <c r="T20" s="161"/>
      <c r="U20" s="161"/>
      <c r="V20" s="161"/>
      <c r="W20" s="162"/>
    </row>
    <row r="21" spans="6:23" s="155" customFormat="1" ht="12" outlineLevel="2">
      <c r="F21" s="156"/>
      <c r="G21" s="157"/>
      <c r="H21" s="163"/>
      <c r="I21" s="164"/>
      <c r="J21" s="164"/>
      <c r="K21" s="164"/>
      <c r="L21" s="164"/>
      <c r="M21" s="164"/>
      <c r="N21" s="164"/>
      <c r="O21" s="164"/>
      <c r="P21" s="159"/>
      <c r="Q21" s="160"/>
      <c r="R21" s="159"/>
      <c r="S21" s="160"/>
      <c r="T21" s="161"/>
      <c r="U21" s="161"/>
      <c r="V21" s="161"/>
      <c r="W21" s="162"/>
    </row>
    <row r="22" spans="6:25" s="155" customFormat="1" ht="24" outlineLevel="2">
      <c r="F22" s="147">
        <v>6</v>
      </c>
      <c r="G22" s="148" t="s">
        <v>81</v>
      </c>
      <c r="H22" s="149" t="s">
        <v>82</v>
      </c>
      <c r="I22" s="150" t="s">
        <v>83</v>
      </c>
      <c r="J22" s="148" t="s">
        <v>67</v>
      </c>
      <c r="K22" s="151">
        <v>32.25</v>
      </c>
      <c r="L22" s="152">
        <v>0</v>
      </c>
      <c r="M22" s="151">
        <v>32.25</v>
      </c>
      <c r="N22" s="153"/>
      <c r="O22" s="154">
        <f>M22*N22</f>
        <v>0</v>
      </c>
      <c r="P22" s="154"/>
      <c r="Q22" s="154">
        <f>M22*P22</f>
        <v>0</v>
      </c>
      <c r="R22" s="154"/>
      <c r="S22" s="154">
        <f>M22*R22</f>
        <v>0</v>
      </c>
      <c r="T22" s="154">
        <v>21</v>
      </c>
      <c r="U22" s="154">
        <f>O22*T22/100</f>
        <v>0</v>
      </c>
      <c r="V22" s="154">
        <f>U22+O22</f>
        <v>0</v>
      </c>
      <c r="W22" s="154"/>
      <c r="X22" s="154"/>
      <c r="Y22" s="154">
        <v>1</v>
      </c>
    </row>
    <row r="23" spans="6:23" s="155" customFormat="1" ht="12" outlineLevel="2">
      <c r="F23" s="156"/>
      <c r="G23" s="157"/>
      <c r="H23" s="158" t="s">
        <v>68</v>
      </c>
      <c r="I23" s="179"/>
      <c r="J23" s="179"/>
      <c r="K23" s="179"/>
      <c r="L23" s="179"/>
      <c r="M23" s="179"/>
      <c r="N23" s="179"/>
      <c r="O23" s="179"/>
      <c r="P23" s="159"/>
      <c r="Q23" s="160"/>
      <c r="R23" s="159"/>
      <c r="S23" s="160"/>
      <c r="T23" s="161"/>
      <c r="U23" s="161"/>
      <c r="V23" s="161"/>
      <c r="W23" s="162"/>
    </row>
    <row r="24" spans="6:23" s="155" customFormat="1" ht="12" outlineLevel="2">
      <c r="F24" s="156"/>
      <c r="G24" s="157"/>
      <c r="H24" s="163"/>
      <c r="I24" s="164"/>
      <c r="J24" s="164"/>
      <c r="K24" s="164"/>
      <c r="L24" s="164"/>
      <c r="M24" s="164"/>
      <c r="N24" s="164"/>
      <c r="O24" s="164"/>
      <c r="P24" s="159"/>
      <c r="Q24" s="160"/>
      <c r="R24" s="159"/>
      <c r="S24" s="160"/>
      <c r="T24" s="161"/>
      <c r="U24" s="161"/>
      <c r="V24" s="161"/>
      <c r="W24" s="162"/>
    </row>
    <row r="25" spans="6:25" s="155" customFormat="1" ht="12" outlineLevel="2">
      <c r="F25" s="147">
        <v>7</v>
      </c>
      <c r="G25" s="148" t="s">
        <v>64</v>
      </c>
      <c r="H25" s="149" t="s">
        <v>84</v>
      </c>
      <c r="I25" s="150" t="s">
        <v>85</v>
      </c>
      <c r="J25" s="148" t="s">
        <v>86</v>
      </c>
      <c r="K25" s="151">
        <v>32.5</v>
      </c>
      <c r="L25" s="152">
        <v>0</v>
      </c>
      <c r="M25" s="151">
        <v>32.5</v>
      </c>
      <c r="N25" s="153"/>
      <c r="O25" s="154">
        <f>M25*N25</f>
        <v>0</v>
      </c>
      <c r="P25" s="154"/>
      <c r="Q25" s="154">
        <f>M25*P25</f>
        <v>0</v>
      </c>
      <c r="R25" s="154"/>
      <c r="S25" s="154">
        <f>M25*R25</f>
        <v>0</v>
      </c>
      <c r="T25" s="154">
        <v>21</v>
      </c>
      <c r="U25" s="154">
        <f>O25*T25/100</f>
        <v>0</v>
      </c>
      <c r="V25" s="154">
        <f>U25+O25</f>
        <v>0</v>
      </c>
      <c r="W25" s="154"/>
      <c r="X25" s="154"/>
      <c r="Y25" s="154">
        <v>1</v>
      </c>
    </row>
    <row r="26" spans="6:23" s="155" customFormat="1" ht="28.5" customHeight="1" outlineLevel="2">
      <c r="F26" s="156"/>
      <c r="G26" s="157"/>
      <c r="H26" s="158" t="s">
        <v>68</v>
      </c>
      <c r="I26" s="179" t="s">
        <v>87</v>
      </c>
      <c r="J26" s="179"/>
      <c r="K26" s="179"/>
      <c r="L26" s="179"/>
      <c r="M26" s="179"/>
      <c r="N26" s="179"/>
      <c r="O26" s="179"/>
      <c r="P26" s="159"/>
      <c r="Q26" s="160"/>
      <c r="R26" s="159"/>
      <c r="S26" s="160"/>
      <c r="T26" s="161"/>
      <c r="U26" s="161"/>
      <c r="V26" s="161"/>
      <c r="W26" s="162"/>
    </row>
    <row r="27" spans="6:23" s="155" customFormat="1" ht="12" outlineLevel="2">
      <c r="F27" s="156"/>
      <c r="G27" s="157"/>
      <c r="H27" s="163"/>
      <c r="I27" s="164"/>
      <c r="J27" s="164"/>
      <c r="K27" s="164"/>
      <c r="L27" s="164"/>
      <c r="M27" s="164"/>
      <c r="N27" s="164"/>
      <c r="O27" s="164"/>
      <c r="P27" s="159"/>
      <c r="Q27" s="160"/>
      <c r="R27" s="159"/>
      <c r="S27" s="160"/>
      <c r="T27" s="161"/>
      <c r="U27" s="161"/>
      <c r="V27" s="161"/>
      <c r="W27" s="162"/>
    </row>
    <row r="28" spans="6:23" s="155" customFormat="1" ht="12" outlineLevel="2">
      <c r="F28" s="156"/>
      <c r="G28" s="157"/>
      <c r="H28" s="163"/>
      <c r="I28" s="164"/>
      <c r="J28" s="164"/>
      <c r="K28" s="164"/>
      <c r="L28" s="164"/>
      <c r="M28" s="164"/>
      <c r="N28" s="164"/>
      <c r="O28" s="164"/>
      <c r="P28" s="159"/>
      <c r="Q28" s="160"/>
      <c r="R28" s="159"/>
      <c r="S28" s="160"/>
      <c r="T28" s="161"/>
      <c r="U28" s="161"/>
      <c r="V28" s="161"/>
      <c r="W28" s="162"/>
    </row>
    <row r="29" spans="6:25" s="155" customFormat="1" ht="24" outlineLevel="2">
      <c r="F29" s="147">
        <v>8</v>
      </c>
      <c r="G29" s="148" t="s">
        <v>81</v>
      </c>
      <c r="H29" s="149" t="s">
        <v>89</v>
      </c>
      <c r="I29" s="150" t="s">
        <v>90</v>
      </c>
      <c r="J29" s="148" t="s">
        <v>91</v>
      </c>
      <c r="K29" s="151">
        <v>1</v>
      </c>
      <c r="L29" s="152">
        <v>0</v>
      </c>
      <c r="M29" s="151">
        <v>1</v>
      </c>
      <c r="N29" s="153"/>
      <c r="O29" s="154">
        <f>M29*N29</f>
        <v>0</v>
      </c>
      <c r="P29" s="154"/>
      <c r="Q29" s="154">
        <f>M29*P29</f>
        <v>0</v>
      </c>
      <c r="R29" s="154"/>
      <c r="S29" s="154">
        <f>M29*R29</f>
        <v>0</v>
      </c>
      <c r="T29" s="154">
        <v>21</v>
      </c>
      <c r="U29" s="154">
        <f>O29*T29/100</f>
        <v>0</v>
      </c>
      <c r="V29" s="154">
        <f>U29+O29</f>
        <v>0</v>
      </c>
      <c r="W29" s="154"/>
      <c r="X29" s="154"/>
      <c r="Y29" s="154">
        <v>1</v>
      </c>
    </row>
    <row r="30" spans="6:23" s="155" customFormat="1" ht="12" outlineLevel="2">
      <c r="F30" s="156"/>
      <c r="G30" s="157"/>
      <c r="H30" s="158" t="s">
        <v>68</v>
      </c>
      <c r="I30" s="179"/>
      <c r="J30" s="179"/>
      <c r="K30" s="179"/>
      <c r="L30" s="179"/>
      <c r="M30" s="179"/>
      <c r="N30" s="179"/>
      <c r="O30" s="179"/>
      <c r="P30" s="159"/>
      <c r="Q30" s="160"/>
      <c r="R30" s="159"/>
      <c r="S30" s="160"/>
      <c r="T30" s="161"/>
      <c r="U30" s="161"/>
      <c r="V30" s="161"/>
      <c r="W30" s="162"/>
    </row>
    <row r="31" spans="6:23" s="155" customFormat="1" ht="12" outlineLevel="2">
      <c r="F31" s="156"/>
      <c r="G31" s="157"/>
      <c r="H31" s="163"/>
      <c r="I31" s="164"/>
      <c r="J31" s="164"/>
      <c r="K31" s="164"/>
      <c r="L31" s="164"/>
      <c r="M31" s="164"/>
      <c r="N31" s="164"/>
      <c r="O31" s="164"/>
      <c r="P31" s="159"/>
      <c r="Q31" s="160"/>
      <c r="R31" s="159"/>
      <c r="S31" s="160"/>
      <c r="T31" s="161"/>
      <c r="U31" s="161"/>
      <c r="V31" s="161"/>
      <c r="W31" s="162"/>
    </row>
    <row r="32" spans="6:25" s="155" customFormat="1" ht="24" outlineLevel="2">
      <c r="F32" s="147">
        <v>9</v>
      </c>
      <c r="G32" s="148" t="s">
        <v>64</v>
      </c>
      <c r="H32" s="149" t="s">
        <v>92</v>
      </c>
      <c r="I32" s="150" t="s">
        <v>93</v>
      </c>
      <c r="J32" s="148" t="s">
        <v>86</v>
      </c>
      <c r="K32" s="151">
        <v>2</v>
      </c>
      <c r="L32" s="152">
        <v>0</v>
      </c>
      <c r="M32" s="151">
        <v>2</v>
      </c>
      <c r="N32" s="153"/>
      <c r="O32" s="154">
        <f>M32*N32</f>
        <v>0</v>
      </c>
      <c r="P32" s="154">
        <v>0.0262</v>
      </c>
      <c r="Q32" s="154">
        <f>M32*P32</f>
        <v>0.0524</v>
      </c>
      <c r="R32" s="154"/>
      <c r="S32" s="154">
        <f>M32*R32</f>
        <v>0</v>
      </c>
      <c r="T32" s="154">
        <v>21</v>
      </c>
      <c r="U32" s="154">
        <f>O32*T32/100</f>
        <v>0</v>
      </c>
      <c r="V32" s="154">
        <f>U32+O32</f>
        <v>0</v>
      </c>
      <c r="W32" s="154"/>
      <c r="X32" s="154"/>
      <c r="Y32" s="154">
        <v>1</v>
      </c>
    </row>
    <row r="33" spans="6:23" s="155" customFormat="1" ht="28.5" customHeight="1" outlineLevel="2">
      <c r="F33" s="156"/>
      <c r="G33" s="157"/>
      <c r="H33" s="158" t="s">
        <v>68</v>
      </c>
      <c r="I33" s="179" t="s">
        <v>94</v>
      </c>
      <c r="J33" s="179"/>
      <c r="K33" s="179"/>
      <c r="L33" s="179"/>
      <c r="M33" s="179"/>
      <c r="N33" s="179"/>
      <c r="O33" s="179"/>
      <c r="P33" s="159"/>
      <c r="Q33" s="160"/>
      <c r="R33" s="159"/>
      <c r="S33" s="160"/>
      <c r="T33" s="161"/>
      <c r="U33" s="161"/>
      <c r="V33" s="161"/>
      <c r="W33" s="162"/>
    </row>
    <row r="34" spans="6:23" s="155" customFormat="1" ht="12" outlineLevel="2">
      <c r="F34" s="156"/>
      <c r="G34" s="157"/>
      <c r="H34" s="163"/>
      <c r="I34" s="164"/>
      <c r="J34" s="164"/>
      <c r="K34" s="164"/>
      <c r="L34" s="164"/>
      <c r="M34" s="164"/>
      <c r="N34" s="164"/>
      <c r="O34" s="164"/>
      <c r="P34" s="159"/>
      <c r="Q34" s="160"/>
      <c r="R34" s="159"/>
      <c r="S34" s="160"/>
      <c r="T34" s="161"/>
      <c r="U34" s="161"/>
      <c r="V34" s="161"/>
      <c r="W34" s="162"/>
    </row>
    <row r="35" spans="6:25" s="155" customFormat="1" ht="12" outlineLevel="2">
      <c r="F35" s="147">
        <v>10</v>
      </c>
      <c r="G35" s="148" t="s">
        <v>64</v>
      </c>
      <c r="H35" s="149" t="s">
        <v>95</v>
      </c>
      <c r="I35" s="150" t="s">
        <v>96</v>
      </c>
      <c r="J35" s="148" t="s">
        <v>67</v>
      </c>
      <c r="K35" s="151">
        <v>0.5</v>
      </c>
      <c r="L35" s="152">
        <v>0</v>
      </c>
      <c r="M35" s="151">
        <v>0.5</v>
      </c>
      <c r="N35" s="153"/>
      <c r="O35" s="154">
        <f>M35*N35</f>
        <v>0</v>
      </c>
      <c r="P35" s="154"/>
      <c r="Q35" s="154">
        <f>M35*P35</f>
        <v>0</v>
      </c>
      <c r="R35" s="154">
        <v>1.95</v>
      </c>
      <c r="S35" s="154">
        <f>M35*R35</f>
        <v>0.975</v>
      </c>
      <c r="T35" s="154">
        <v>21</v>
      </c>
      <c r="U35" s="154">
        <f>O35*T35/100</f>
        <v>0</v>
      </c>
      <c r="V35" s="154">
        <f>U35+O35</f>
        <v>0</v>
      </c>
      <c r="W35" s="154"/>
      <c r="X35" s="154"/>
      <c r="Y35" s="154">
        <v>1</v>
      </c>
    </row>
    <row r="36" spans="6:23" s="155" customFormat="1" ht="45" customHeight="1" outlineLevel="2">
      <c r="F36" s="156"/>
      <c r="G36" s="157"/>
      <c r="H36" s="158" t="s">
        <v>68</v>
      </c>
      <c r="I36" s="179" t="s">
        <v>97</v>
      </c>
      <c r="J36" s="179"/>
      <c r="K36" s="179"/>
      <c r="L36" s="179"/>
      <c r="M36" s="179"/>
      <c r="N36" s="179"/>
      <c r="O36" s="179"/>
      <c r="P36" s="159"/>
      <c r="Q36" s="160"/>
      <c r="R36" s="159"/>
      <c r="S36" s="160"/>
      <c r="T36" s="161"/>
      <c r="U36" s="161"/>
      <c r="V36" s="161"/>
      <c r="W36" s="162"/>
    </row>
    <row r="37" spans="6:23" s="155" customFormat="1" ht="12" outlineLevel="2">
      <c r="F37" s="156"/>
      <c r="G37" s="157"/>
      <c r="H37" s="163"/>
      <c r="I37" s="164"/>
      <c r="J37" s="164"/>
      <c r="K37" s="164"/>
      <c r="L37" s="164"/>
      <c r="M37" s="164"/>
      <c r="N37" s="164"/>
      <c r="O37" s="164"/>
      <c r="P37" s="159"/>
      <c r="Q37" s="160"/>
      <c r="R37" s="159"/>
      <c r="S37" s="160"/>
      <c r="T37" s="161"/>
      <c r="U37" s="161"/>
      <c r="V37" s="161"/>
      <c r="W37" s="162"/>
    </row>
    <row r="38" spans="6:23" s="165" customFormat="1" ht="4.5" outlineLevel="2">
      <c r="F38" s="166"/>
      <c r="G38" s="167"/>
      <c r="H38" s="167"/>
      <c r="I38" s="168"/>
      <c r="J38" s="167"/>
      <c r="K38" s="169"/>
      <c r="L38" s="170"/>
      <c r="M38" s="169"/>
      <c r="N38" s="170"/>
      <c r="O38" s="171"/>
      <c r="P38" s="172"/>
      <c r="Q38" s="170"/>
      <c r="R38" s="170"/>
      <c r="S38" s="170"/>
      <c r="T38" s="173" t="s">
        <v>98</v>
      </c>
      <c r="U38" s="170"/>
      <c r="V38" s="170"/>
      <c r="W38" s="170"/>
    </row>
    <row r="39" spans="6:25" s="136" customFormat="1" ht="12" outlineLevel="1">
      <c r="F39" s="137"/>
      <c r="G39" s="138"/>
      <c r="H39" s="139"/>
      <c r="I39" s="139" t="s">
        <v>99</v>
      </c>
      <c r="J39" s="138"/>
      <c r="K39" s="140"/>
      <c r="L39" s="141"/>
      <c r="M39" s="140"/>
      <c r="N39" s="141"/>
      <c r="O39" s="142">
        <f>SUBTOTAL(9,O40:O49)</f>
        <v>0</v>
      </c>
      <c r="P39" s="143"/>
      <c r="Q39" s="142">
        <f>SUBTOTAL(9,Q40:Q49)</f>
        <v>0.005</v>
      </c>
      <c r="R39" s="141"/>
      <c r="S39" s="142">
        <f>SUBTOTAL(9,S40:S49)</f>
        <v>0</v>
      </c>
      <c r="T39" s="144"/>
      <c r="U39" s="142">
        <f>SUBTOTAL(9,U40:U49)</f>
        <v>0</v>
      </c>
      <c r="V39" s="142">
        <f>SUBTOTAL(9,V40:V49)</f>
        <v>0</v>
      </c>
      <c r="W39" s="145"/>
      <c r="Y39" s="142">
        <f>SUBTOTAL(9,Y40:Y49)</f>
        <v>3</v>
      </c>
    </row>
    <row r="40" spans="6:25" s="155" customFormat="1" ht="12" outlineLevel="2">
      <c r="F40" s="147">
        <v>1</v>
      </c>
      <c r="G40" s="148" t="s">
        <v>100</v>
      </c>
      <c r="H40" s="149" t="s">
        <v>101</v>
      </c>
      <c r="I40" s="150" t="s">
        <v>102</v>
      </c>
      <c r="J40" s="148" t="s">
        <v>103</v>
      </c>
      <c r="K40" s="151">
        <v>1</v>
      </c>
      <c r="L40" s="152">
        <v>0</v>
      </c>
      <c r="M40" s="151">
        <v>1</v>
      </c>
      <c r="N40" s="153"/>
      <c r="O40" s="154">
        <f>M40*N40</f>
        <v>0</v>
      </c>
      <c r="P40" s="154"/>
      <c r="Q40" s="154">
        <f>M40*P40</f>
        <v>0</v>
      </c>
      <c r="R40" s="154"/>
      <c r="S40" s="154">
        <f>M40*R40</f>
        <v>0</v>
      </c>
      <c r="T40" s="154">
        <v>21</v>
      </c>
      <c r="U40" s="154">
        <f>O40*T40/100</f>
        <v>0</v>
      </c>
      <c r="V40" s="154">
        <f>U40+O40</f>
        <v>0</v>
      </c>
      <c r="W40" s="154"/>
      <c r="X40" s="154"/>
      <c r="Y40" s="154">
        <v>1</v>
      </c>
    </row>
    <row r="41" spans="6:23" s="155" customFormat="1" ht="53.25" customHeight="1" outlineLevel="2">
      <c r="F41" s="156"/>
      <c r="G41" s="157"/>
      <c r="H41" s="158" t="s">
        <v>68</v>
      </c>
      <c r="I41" s="179" t="s">
        <v>379</v>
      </c>
      <c r="J41" s="179"/>
      <c r="K41" s="179"/>
      <c r="L41" s="179"/>
      <c r="M41" s="179"/>
      <c r="N41" s="179"/>
      <c r="O41" s="179"/>
      <c r="P41" s="159"/>
      <c r="Q41" s="160"/>
      <c r="R41" s="159"/>
      <c r="S41" s="160"/>
      <c r="T41" s="161"/>
      <c r="U41" s="161"/>
      <c r="V41" s="161"/>
      <c r="W41" s="162"/>
    </row>
    <row r="42" spans="6:23" s="155" customFormat="1" ht="12" outlineLevel="2">
      <c r="F42" s="156"/>
      <c r="G42" s="157"/>
      <c r="H42" s="163"/>
      <c r="I42" s="164"/>
      <c r="J42" s="164"/>
      <c r="K42" s="164"/>
      <c r="L42" s="164"/>
      <c r="M42" s="164"/>
      <c r="N42" s="164"/>
      <c r="O42" s="164"/>
      <c r="P42" s="159"/>
      <c r="Q42" s="160"/>
      <c r="R42" s="159"/>
      <c r="S42" s="160"/>
      <c r="T42" s="161"/>
      <c r="U42" s="161"/>
      <c r="V42" s="161"/>
      <c r="W42" s="162"/>
    </row>
    <row r="43" spans="6:25" s="155" customFormat="1" ht="12" outlineLevel="2">
      <c r="F43" s="147">
        <v>2</v>
      </c>
      <c r="G43" s="148" t="s">
        <v>104</v>
      </c>
      <c r="H43" s="149" t="s">
        <v>105</v>
      </c>
      <c r="I43" s="150" t="s">
        <v>106</v>
      </c>
      <c r="J43" s="148" t="s">
        <v>91</v>
      </c>
      <c r="K43" s="151">
        <v>1</v>
      </c>
      <c r="L43" s="152">
        <v>0</v>
      </c>
      <c r="M43" s="151">
        <v>1</v>
      </c>
      <c r="N43" s="153"/>
      <c r="O43" s="154">
        <f>M43*N43</f>
        <v>0</v>
      </c>
      <c r="P43" s="154"/>
      <c r="Q43" s="154">
        <f>M43*P43</f>
        <v>0</v>
      </c>
      <c r="R43" s="154"/>
      <c r="S43" s="154">
        <f>M43*R43</f>
        <v>0</v>
      </c>
      <c r="T43" s="154">
        <v>21</v>
      </c>
      <c r="U43" s="154">
        <f>O43*T43/100</f>
        <v>0</v>
      </c>
      <c r="V43" s="154">
        <f>U43+O43</f>
        <v>0</v>
      </c>
      <c r="W43" s="154"/>
      <c r="X43" s="154"/>
      <c r="Y43" s="154">
        <v>1</v>
      </c>
    </row>
    <row r="44" spans="6:23" s="155" customFormat="1" ht="12" outlineLevel="2">
      <c r="F44" s="156"/>
      <c r="G44" s="157"/>
      <c r="H44" s="158" t="s">
        <v>68</v>
      </c>
      <c r="I44" s="179"/>
      <c r="J44" s="179"/>
      <c r="K44" s="179"/>
      <c r="L44" s="179"/>
      <c r="M44" s="179"/>
      <c r="N44" s="179"/>
      <c r="O44" s="179"/>
      <c r="P44" s="159"/>
      <c r="Q44" s="160"/>
      <c r="R44" s="159"/>
      <c r="S44" s="160"/>
      <c r="T44" s="161"/>
      <c r="U44" s="161"/>
      <c r="V44" s="161"/>
      <c r="W44" s="162"/>
    </row>
    <row r="45" spans="6:23" s="155" customFormat="1" ht="12" outlineLevel="2">
      <c r="F45" s="156"/>
      <c r="G45" s="157"/>
      <c r="H45" s="163"/>
      <c r="I45" s="164"/>
      <c r="J45" s="164"/>
      <c r="K45" s="164"/>
      <c r="L45" s="164"/>
      <c r="M45" s="164"/>
      <c r="N45" s="164"/>
      <c r="O45" s="164"/>
      <c r="P45" s="159"/>
      <c r="Q45" s="160"/>
      <c r="R45" s="159"/>
      <c r="S45" s="160"/>
      <c r="T45" s="161"/>
      <c r="U45" s="161"/>
      <c r="V45" s="161"/>
      <c r="W45" s="162"/>
    </row>
    <row r="46" spans="6:25" s="155" customFormat="1" ht="12" outlineLevel="2">
      <c r="F46" s="147">
        <v>3</v>
      </c>
      <c r="G46" s="148" t="s">
        <v>64</v>
      </c>
      <c r="H46" s="149" t="s">
        <v>107</v>
      </c>
      <c r="I46" s="150" t="s">
        <v>108</v>
      </c>
      <c r="J46" s="148" t="s">
        <v>91</v>
      </c>
      <c r="K46" s="151">
        <v>1</v>
      </c>
      <c r="L46" s="152">
        <v>0</v>
      </c>
      <c r="M46" s="151">
        <v>1</v>
      </c>
      <c r="N46" s="153"/>
      <c r="O46" s="154">
        <f>M46*N46</f>
        <v>0</v>
      </c>
      <c r="P46" s="154">
        <v>0.005</v>
      </c>
      <c r="Q46" s="154">
        <f>M46*P46</f>
        <v>0.005</v>
      </c>
      <c r="R46" s="154"/>
      <c r="S46" s="154">
        <f>M46*R46</f>
        <v>0</v>
      </c>
      <c r="T46" s="154">
        <v>21</v>
      </c>
      <c r="U46" s="154">
        <f>O46*T46/100</f>
        <v>0</v>
      </c>
      <c r="V46" s="154">
        <f>U46+O46</f>
        <v>0</v>
      </c>
      <c r="W46" s="154" t="s">
        <v>109</v>
      </c>
      <c r="X46" s="154"/>
      <c r="Y46" s="154">
        <v>1</v>
      </c>
    </row>
    <row r="47" spans="6:23" s="155" customFormat="1" ht="12" outlineLevel="2">
      <c r="F47" s="156"/>
      <c r="G47" s="157"/>
      <c r="H47" s="158" t="s">
        <v>68</v>
      </c>
      <c r="I47" s="179"/>
      <c r="J47" s="179"/>
      <c r="K47" s="179"/>
      <c r="L47" s="179"/>
      <c r="M47" s="179"/>
      <c r="N47" s="179"/>
      <c r="O47" s="179"/>
      <c r="P47" s="159"/>
      <c r="Q47" s="160"/>
      <c r="R47" s="159"/>
      <c r="S47" s="160"/>
      <c r="T47" s="161"/>
      <c r="U47" s="161"/>
      <c r="V47" s="161"/>
      <c r="W47" s="162"/>
    </row>
    <row r="48" spans="6:23" s="155" customFormat="1" ht="12" outlineLevel="2">
      <c r="F48" s="156"/>
      <c r="G48" s="157"/>
      <c r="H48" s="163"/>
      <c r="I48" s="164"/>
      <c r="J48" s="164"/>
      <c r="K48" s="164"/>
      <c r="L48" s="164"/>
      <c r="M48" s="164"/>
      <c r="N48" s="164"/>
      <c r="O48" s="164"/>
      <c r="P48" s="159"/>
      <c r="Q48" s="160"/>
      <c r="R48" s="159"/>
      <c r="S48" s="160"/>
      <c r="T48" s="161"/>
      <c r="U48" s="161"/>
      <c r="V48" s="161"/>
      <c r="W48" s="162"/>
    </row>
    <row r="49" spans="6:23" s="165" customFormat="1" ht="4.5" outlineLevel="2">
      <c r="F49" s="166"/>
      <c r="G49" s="167"/>
      <c r="H49" s="167"/>
      <c r="I49" s="168"/>
      <c r="J49" s="167"/>
      <c r="K49" s="169"/>
      <c r="L49" s="170"/>
      <c r="M49" s="169"/>
      <c r="N49" s="170"/>
      <c r="O49" s="171"/>
      <c r="P49" s="172"/>
      <c r="Q49" s="170"/>
      <c r="R49" s="170"/>
      <c r="S49" s="170"/>
      <c r="T49" s="173" t="s">
        <v>98</v>
      </c>
      <c r="U49" s="170"/>
      <c r="V49" s="170"/>
      <c r="W49" s="170"/>
    </row>
    <row r="50" spans="6:25" s="136" customFormat="1" ht="12" outlineLevel="1">
      <c r="F50" s="137"/>
      <c r="G50" s="138"/>
      <c r="H50" s="139"/>
      <c r="I50" s="139" t="s">
        <v>110</v>
      </c>
      <c r="J50" s="138"/>
      <c r="K50" s="140"/>
      <c r="L50" s="141"/>
      <c r="M50" s="140"/>
      <c r="N50" s="141"/>
      <c r="O50" s="142">
        <f>SUBTOTAL(9,O51:O90)</f>
        <v>0</v>
      </c>
      <c r="P50" s="143"/>
      <c r="Q50" s="142">
        <f>SUBTOTAL(9,Q51:Q90)</f>
        <v>60.2694</v>
      </c>
      <c r="R50" s="141"/>
      <c r="S50" s="142">
        <f>SUBTOTAL(9,S51:S90)</f>
        <v>0</v>
      </c>
      <c r="T50" s="144"/>
      <c r="U50" s="142">
        <f>SUBTOTAL(9,U51:U90)</f>
        <v>0</v>
      </c>
      <c r="V50" s="142">
        <f>SUBTOTAL(9,V51:V90)</f>
        <v>0</v>
      </c>
      <c r="W50" s="145"/>
      <c r="Y50" s="142">
        <f>SUBTOTAL(9,Y51:Y90)</f>
        <v>13</v>
      </c>
    </row>
    <row r="51" spans="6:25" s="155" customFormat="1" ht="24" outlineLevel="2">
      <c r="F51" s="147">
        <v>1</v>
      </c>
      <c r="G51" s="148" t="s">
        <v>104</v>
      </c>
      <c r="H51" s="149" t="s">
        <v>111</v>
      </c>
      <c r="I51" s="150" t="s">
        <v>112</v>
      </c>
      <c r="J51" s="148" t="s">
        <v>113</v>
      </c>
      <c r="K51" s="151">
        <v>1</v>
      </c>
      <c r="L51" s="152">
        <v>0</v>
      </c>
      <c r="M51" s="151">
        <v>1</v>
      </c>
      <c r="N51" s="153"/>
      <c r="O51" s="154">
        <f>M51*N51</f>
        <v>0</v>
      </c>
      <c r="P51" s="154"/>
      <c r="Q51" s="154">
        <f>M51*P51</f>
        <v>0</v>
      </c>
      <c r="R51" s="154"/>
      <c r="S51" s="154">
        <f>M51*R51</f>
        <v>0</v>
      </c>
      <c r="T51" s="154">
        <v>21</v>
      </c>
      <c r="U51" s="154">
        <f>O51*T51/100</f>
        <v>0</v>
      </c>
      <c r="V51" s="154">
        <f>U51+O51</f>
        <v>0</v>
      </c>
      <c r="W51" s="154"/>
      <c r="X51" s="154"/>
      <c r="Y51" s="154">
        <v>1</v>
      </c>
    </row>
    <row r="52" spans="6:23" s="155" customFormat="1" ht="12" outlineLevel="2">
      <c r="F52" s="156"/>
      <c r="G52" s="157"/>
      <c r="H52" s="158" t="s">
        <v>68</v>
      </c>
      <c r="I52" s="179"/>
      <c r="J52" s="179"/>
      <c r="K52" s="179"/>
      <c r="L52" s="179"/>
      <c r="M52" s="179"/>
      <c r="N52" s="179"/>
      <c r="O52" s="179"/>
      <c r="P52" s="159"/>
      <c r="Q52" s="160"/>
      <c r="R52" s="159"/>
      <c r="S52" s="160"/>
      <c r="T52" s="161"/>
      <c r="U52" s="161"/>
      <c r="V52" s="161"/>
      <c r="W52" s="162"/>
    </row>
    <row r="53" spans="6:23" s="155" customFormat="1" ht="12" outlineLevel="2">
      <c r="F53" s="156"/>
      <c r="G53" s="157"/>
      <c r="H53" s="163"/>
      <c r="I53" s="164"/>
      <c r="J53" s="164"/>
      <c r="K53" s="164"/>
      <c r="L53" s="164"/>
      <c r="M53" s="164"/>
      <c r="N53" s="164"/>
      <c r="O53" s="164"/>
      <c r="P53" s="159"/>
      <c r="Q53" s="160"/>
      <c r="R53" s="159"/>
      <c r="S53" s="160"/>
      <c r="T53" s="161"/>
      <c r="U53" s="161"/>
      <c r="V53" s="161"/>
      <c r="W53" s="162"/>
    </row>
    <row r="54" spans="6:25" s="155" customFormat="1" ht="24" outlineLevel="2">
      <c r="F54" s="147">
        <v>2</v>
      </c>
      <c r="G54" s="148" t="s">
        <v>104</v>
      </c>
      <c r="H54" s="149" t="s">
        <v>114</v>
      </c>
      <c r="I54" s="150" t="s">
        <v>115</v>
      </c>
      <c r="J54" s="148" t="s">
        <v>113</v>
      </c>
      <c r="K54" s="151">
        <v>1</v>
      </c>
      <c r="L54" s="152">
        <v>0</v>
      </c>
      <c r="M54" s="151">
        <v>1</v>
      </c>
      <c r="N54" s="153"/>
      <c r="O54" s="154">
        <f>M54*N54</f>
        <v>0</v>
      </c>
      <c r="P54" s="154"/>
      <c r="Q54" s="154">
        <f>M54*P54</f>
        <v>0</v>
      </c>
      <c r="R54" s="154"/>
      <c r="S54" s="154">
        <f>M54*R54</f>
        <v>0</v>
      </c>
      <c r="T54" s="154">
        <v>21</v>
      </c>
      <c r="U54" s="154">
        <f>O54*T54/100</f>
        <v>0</v>
      </c>
      <c r="V54" s="154">
        <f>U54+O54</f>
        <v>0</v>
      </c>
      <c r="W54" s="154"/>
      <c r="X54" s="154"/>
      <c r="Y54" s="154">
        <v>1</v>
      </c>
    </row>
    <row r="55" spans="6:23" s="155" customFormat="1" ht="12" outlineLevel="2">
      <c r="F55" s="156"/>
      <c r="G55" s="157"/>
      <c r="H55" s="158" t="s">
        <v>68</v>
      </c>
      <c r="I55" s="179"/>
      <c r="J55" s="179"/>
      <c r="K55" s="179"/>
      <c r="L55" s="179"/>
      <c r="M55" s="179"/>
      <c r="N55" s="179"/>
      <c r="O55" s="179"/>
      <c r="P55" s="159"/>
      <c r="Q55" s="160"/>
      <c r="R55" s="159"/>
      <c r="S55" s="160"/>
      <c r="T55" s="161"/>
      <c r="U55" s="161"/>
      <c r="V55" s="161"/>
      <c r="W55" s="162"/>
    </row>
    <row r="56" spans="6:23" s="155" customFormat="1" ht="12" outlineLevel="2">
      <c r="F56" s="156"/>
      <c r="G56" s="157"/>
      <c r="H56" s="163"/>
      <c r="I56" s="164"/>
      <c r="J56" s="164"/>
      <c r="K56" s="164"/>
      <c r="L56" s="164"/>
      <c r="M56" s="164"/>
      <c r="N56" s="164"/>
      <c r="O56" s="164"/>
      <c r="P56" s="159"/>
      <c r="Q56" s="160"/>
      <c r="R56" s="159"/>
      <c r="S56" s="160"/>
      <c r="T56" s="161"/>
      <c r="U56" s="161"/>
      <c r="V56" s="161"/>
      <c r="W56" s="162"/>
    </row>
    <row r="57" spans="6:25" s="155" customFormat="1" ht="24" outlineLevel="2">
      <c r="F57" s="147">
        <v>3</v>
      </c>
      <c r="G57" s="148" t="s">
        <v>104</v>
      </c>
      <c r="H57" s="149" t="s">
        <v>116</v>
      </c>
      <c r="I57" s="150" t="s">
        <v>117</v>
      </c>
      <c r="J57" s="148" t="s">
        <v>113</v>
      </c>
      <c r="K57" s="151">
        <v>1</v>
      </c>
      <c r="L57" s="152">
        <v>0</v>
      </c>
      <c r="M57" s="151">
        <v>1</v>
      </c>
      <c r="N57" s="153"/>
      <c r="O57" s="154">
        <f>M57*N57</f>
        <v>0</v>
      </c>
      <c r="P57" s="154"/>
      <c r="Q57" s="154">
        <f>M57*P57</f>
        <v>0</v>
      </c>
      <c r="R57" s="154"/>
      <c r="S57" s="154">
        <f>M57*R57</f>
        <v>0</v>
      </c>
      <c r="T57" s="154">
        <v>21</v>
      </c>
      <c r="U57" s="154">
        <f>O57*T57/100</f>
        <v>0</v>
      </c>
      <c r="V57" s="154">
        <f>U57+O57</f>
        <v>0</v>
      </c>
      <c r="W57" s="154"/>
      <c r="X57" s="154"/>
      <c r="Y57" s="154">
        <v>1</v>
      </c>
    </row>
    <row r="58" spans="6:23" s="155" customFormat="1" ht="12" outlineLevel="2">
      <c r="F58" s="156"/>
      <c r="G58" s="157"/>
      <c r="H58" s="158" t="s">
        <v>68</v>
      </c>
      <c r="I58" s="179"/>
      <c r="J58" s="179"/>
      <c r="K58" s="179"/>
      <c r="L58" s="179"/>
      <c r="M58" s="179"/>
      <c r="N58" s="179"/>
      <c r="O58" s="179"/>
      <c r="P58" s="159"/>
      <c r="Q58" s="160"/>
      <c r="R58" s="159"/>
      <c r="S58" s="160"/>
      <c r="T58" s="161"/>
      <c r="U58" s="161"/>
      <c r="V58" s="161"/>
      <c r="W58" s="162"/>
    </row>
    <row r="59" spans="6:23" s="155" customFormat="1" ht="12" outlineLevel="2">
      <c r="F59" s="156"/>
      <c r="G59" s="157"/>
      <c r="H59" s="163"/>
      <c r="I59" s="164"/>
      <c r="J59" s="164"/>
      <c r="K59" s="164"/>
      <c r="L59" s="164"/>
      <c r="M59" s="164"/>
      <c r="N59" s="164"/>
      <c r="O59" s="164"/>
      <c r="P59" s="159"/>
      <c r="Q59" s="160"/>
      <c r="R59" s="159"/>
      <c r="S59" s="160"/>
      <c r="T59" s="161"/>
      <c r="U59" s="161"/>
      <c r="V59" s="161"/>
      <c r="W59" s="162"/>
    </row>
    <row r="60" spans="6:25" s="155" customFormat="1" ht="24" outlineLevel="2">
      <c r="F60" s="147">
        <v>4</v>
      </c>
      <c r="G60" s="148" t="s">
        <v>104</v>
      </c>
      <c r="H60" s="149" t="s">
        <v>118</v>
      </c>
      <c r="I60" s="150" t="s">
        <v>119</v>
      </c>
      <c r="J60" s="148" t="s">
        <v>113</v>
      </c>
      <c r="K60" s="151">
        <v>3</v>
      </c>
      <c r="L60" s="152">
        <v>0</v>
      </c>
      <c r="M60" s="151">
        <v>3</v>
      </c>
      <c r="N60" s="153"/>
      <c r="O60" s="154">
        <f>M60*N60</f>
        <v>0</v>
      </c>
      <c r="P60" s="154"/>
      <c r="Q60" s="154">
        <f>M60*P60</f>
        <v>0</v>
      </c>
      <c r="R60" s="154"/>
      <c r="S60" s="154">
        <f>M60*R60</f>
        <v>0</v>
      </c>
      <c r="T60" s="154">
        <v>21</v>
      </c>
      <c r="U60" s="154">
        <f>O60*T60/100</f>
        <v>0</v>
      </c>
      <c r="V60" s="154">
        <f>U60+O60</f>
        <v>0</v>
      </c>
      <c r="W60" s="154"/>
      <c r="X60" s="154"/>
      <c r="Y60" s="154">
        <v>1</v>
      </c>
    </row>
    <row r="61" spans="6:23" s="155" customFormat="1" ht="12" outlineLevel="2">
      <c r="F61" s="156"/>
      <c r="G61" s="157"/>
      <c r="H61" s="158" t="s">
        <v>68</v>
      </c>
      <c r="I61" s="179"/>
      <c r="J61" s="179"/>
      <c r="K61" s="179"/>
      <c r="L61" s="179"/>
      <c r="M61" s="179"/>
      <c r="N61" s="179"/>
      <c r="O61" s="179"/>
      <c r="P61" s="159"/>
      <c r="Q61" s="160"/>
      <c r="R61" s="159"/>
      <c r="S61" s="160"/>
      <c r="T61" s="161"/>
      <c r="U61" s="161"/>
      <c r="V61" s="161"/>
      <c r="W61" s="162"/>
    </row>
    <row r="62" spans="6:23" s="155" customFormat="1" ht="12" outlineLevel="2">
      <c r="F62" s="156"/>
      <c r="G62" s="157"/>
      <c r="H62" s="163"/>
      <c r="I62" s="164"/>
      <c r="J62" s="164"/>
      <c r="K62" s="164"/>
      <c r="L62" s="164"/>
      <c r="M62" s="164"/>
      <c r="N62" s="164"/>
      <c r="O62" s="164"/>
      <c r="P62" s="159"/>
      <c r="Q62" s="160"/>
      <c r="R62" s="159"/>
      <c r="S62" s="160"/>
      <c r="T62" s="161"/>
      <c r="U62" s="161"/>
      <c r="V62" s="161"/>
      <c r="W62" s="162"/>
    </row>
    <row r="63" spans="6:25" s="155" customFormat="1" ht="12" outlineLevel="2">
      <c r="F63" s="147">
        <v>5</v>
      </c>
      <c r="G63" s="148" t="s">
        <v>104</v>
      </c>
      <c r="H63" s="149" t="s">
        <v>120</v>
      </c>
      <c r="I63" s="150" t="s">
        <v>121</v>
      </c>
      <c r="J63" s="148" t="s">
        <v>113</v>
      </c>
      <c r="K63" s="151">
        <v>2</v>
      </c>
      <c r="L63" s="152">
        <v>0</v>
      </c>
      <c r="M63" s="151">
        <v>2</v>
      </c>
      <c r="N63" s="153"/>
      <c r="O63" s="154">
        <f>M63*N63</f>
        <v>0</v>
      </c>
      <c r="P63" s="154"/>
      <c r="Q63" s="154">
        <f>M63*P63</f>
        <v>0</v>
      </c>
      <c r="R63" s="154"/>
      <c r="S63" s="154">
        <f>M63*R63</f>
        <v>0</v>
      </c>
      <c r="T63" s="154">
        <v>21</v>
      </c>
      <c r="U63" s="154">
        <f>O63*T63/100</f>
        <v>0</v>
      </c>
      <c r="V63" s="154">
        <f>U63+O63</f>
        <v>0</v>
      </c>
      <c r="W63" s="154"/>
      <c r="X63" s="154"/>
      <c r="Y63" s="154">
        <v>1</v>
      </c>
    </row>
    <row r="64" spans="6:23" s="155" customFormat="1" ht="12" outlineLevel="2">
      <c r="F64" s="156"/>
      <c r="G64" s="157"/>
      <c r="H64" s="158" t="s">
        <v>68</v>
      </c>
      <c r="I64" s="179"/>
      <c r="J64" s="179"/>
      <c r="K64" s="179"/>
      <c r="L64" s="179"/>
      <c r="M64" s="179"/>
      <c r="N64" s="179"/>
      <c r="O64" s="179"/>
      <c r="P64" s="159"/>
      <c r="Q64" s="160"/>
      <c r="R64" s="159"/>
      <c r="S64" s="160"/>
      <c r="T64" s="161"/>
      <c r="U64" s="161"/>
      <c r="V64" s="161"/>
      <c r="W64" s="162"/>
    </row>
    <row r="65" spans="6:23" s="155" customFormat="1" ht="12" outlineLevel="2">
      <c r="F65" s="156"/>
      <c r="G65" s="157"/>
      <c r="H65" s="163"/>
      <c r="I65" s="164"/>
      <c r="J65" s="164"/>
      <c r="K65" s="164"/>
      <c r="L65" s="164"/>
      <c r="M65" s="164"/>
      <c r="N65" s="164"/>
      <c r="O65" s="164"/>
      <c r="P65" s="159"/>
      <c r="Q65" s="160"/>
      <c r="R65" s="159"/>
      <c r="S65" s="160"/>
      <c r="T65" s="161"/>
      <c r="U65" s="161"/>
      <c r="V65" s="161"/>
      <c r="W65" s="162"/>
    </row>
    <row r="66" spans="6:25" s="155" customFormat="1" ht="24" outlineLevel="2">
      <c r="F66" s="147">
        <v>6</v>
      </c>
      <c r="G66" s="148" t="s">
        <v>104</v>
      </c>
      <c r="H66" s="149" t="s">
        <v>122</v>
      </c>
      <c r="I66" s="150" t="s">
        <v>123</v>
      </c>
      <c r="J66" s="148" t="s">
        <v>113</v>
      </c>
      <c r="K66" s="151">
        <v>1</v>
      </c>
      <c r="L66" s="152">
        <v>0</v>
      </c>
      <c r="M66" s="151">
        <v>1</v>
      </c>
      <c r="N66" s="153"/>
      <c r="O66" s="154">
        <f>M66*N66</f>
        <v>0</v>
      </c>
      <c r="P66" s="154"/>
      <c r="Q66" s="154">
        <f>M66*P66</f>
        <v>0</v>
      </c>
      <c r="R66" s="154"/>
      <c r="S66" s="154">
        <f>M66*R66</f>
        <v>0</v>
      </c>
      <c r="T66" s="154">
        <v>21</v>
      </c>
      <c r="U66" s="154">
        <f>O66*T66/100</f>
        <v>0</v>
      </c>
      <c r="V66" s="154">
        <f>U66+O66</f>
        <v>0</v>
      </c>
      <c r="W66" s="154"/>
      <c r="X66" s="154"/>
      <c r="Y66" s="154">
        <v>1</v>
      </c>
    </row>
    <row r="67" spans="6:23" s="155" customFormat="1" ht="12" outlineLevel="2">
      <c r="F67" s="156"/>
      <c r="G67" s="157"/>
      <c r="H67" s="158" t="s">
        <v>68</v>
      </c>
      <c r="I67" s="179"/>
      <c r="J67" s="179"/>
      <c r="K67" s="179"/>
      <c r="L67" s="179"/>
      <c r="M67" s="179"/>
      <c r="N67" s="179"/>
      <c r="O67" s="179"/>
      <c r="P67" s="159"/>
      <c r="Q67" s="160"/>
      <c r="R67" s="159"/>
      <c r="S67" s="160"/>
      <c r="T67" s="161"/>
      <c r="U67" s="161"/>
      <c r="V67" s="161"/>
      <c r="W67" s="162"/>
    </row>
    <row r="68" spans="6:23" s="155" customFormat="1" ht="12" outlineLevel="2">
      <c r="F68" s="156"/>
      <c r="G68" s="157"/>
      <c r="H68" s="163"/>
      <c r="I68" s="164"/>
      <c r="J68" s="164"/>
      <c r="K68" s="164"/>
      <c r="L68" s="164"/>
      <c r="M68" s="164"/>
      <c r="N68" s="164"/>
      <c r="O68" s="164"/>
      <c r="P68" s="159"/>
      <c r="Q68" s="160"/>
      <c r="R68" s="159"/>
      <c r="S68" s="160"/>
      <c r="T68" s="161"/>
      <c r="U68" s="161"/>
      <c r="V68" s="161"/>
      <c r="W68" s="162"/>
    </row>
    <row r="69" spans="6:25" s="155" customFormat="1" ht="24" outlineLevel="2">
      <c r="F69" s="147">
        <v>7</v>
      </c>
      <c r="G69" s="148" t="s">
        <v>104</v>
      </c>
      <c r="H69" s="149" t="s">
        <v>124</v>
      </c>
      <c r="I69" s="150" t="s">
        <v>125</v>
      </c>
      <c r="J69" s="148" t="s">
        <v>113</v>
      </c>
      <c r="K69" s="151">
        <v>2</v>
      </c>
      <c r="L69" s="152">
        <v>0</v>
      </c>
      <c r="M69" s="151">
        <v>2</v>
      </c>
      <c r="N69" s="153"/>
      <c r="O69" s="154">
        <f>M69*N69</f>
        <v>0</v>
      </c>
      <c r="P69" s="154"/>
      <c r="Q69" s="154">
        <f>M69*P69</f>
        <v>0</v>
      </c>
      <c r="R69" s="154"/>
      <c r="S69" s="154">
        <f>M69*R69</f>
        <v>0</v>
      </c>
      <c r="T69" s="154">
        <v>21</v>
      </c>
      <c r="U69" s="154">
        <f>O69*T69/100</f>
        <v>0</v>
      </c>
      <c r="V69" s="154">
        <f>U69+O69</f>
        <v>0</v>
      </c>
      <c r="W69" s="154"/>
      <c r="X69" s="154"/>
      <c r="Y69" s="154">
        <v>1</v>
      </c>
    </row>
    <row r="70" spans="6:23" s="155" customFormat="1" ht="12" outlineLevel="2">
      <c r="F70" s="156"/>
      <c r="G70" s="157"/>
      <c r="H70" s="158" t="s">
        <v>68</v>
      </c>
      <c r="I70" s="179"/>
      <c r="J70" s="179"/>
      <c r="K70" s="179"/>
      <c r="L70" s="179"/>
      <c r="M70" s="179"/>
      <c r="N70" s="179"/>
      <c r="O70" s="179"/>
      <c r="P70" s="159"/>
      <c r="Q70" s="160"/>
      <c r="R70" s="159"/>
      <c r="S70" s="160"/>
      <c r="T70" s="161"/>
      <c r="U70" s="161"/>
      <c r="V70" s="161"/>
      <c r="W70" s="162"/>
    </row>
    <row r="71" spans="6:23" s="155" customFormat="1" ht="12" outlineLevel="2">
      <c r="F71" s="156"/>
      <c r="G71" s="157"/>
      <c r="H71" s="163"/>
      <c r="I71" s="164"/>
      <c r="J71" s="164"/>
      <c r="K71" s="164"/>
      <c r="L71" s="164"/>
      <c r="M71" s="164"/>
      <c r="N71" s="164"/>
      <c r="O71" s="164"/>
      <c r="P71" s="159"/>
      <c r="Q71" s="160"/>
      <c r="R71" s="159"/>
      <c r="S71" s="160"/>
      <c r="T71" s="161"/>
      <c r="U71" s="161"/>
      <c r="V71" s="161"/>
      <c r="W71" s="162"/>
    </row>
    <row r="72" spans="6:25" s="155" customFormat="1" ht="24" outlineLevel="2">
      <c r="F72" s="147">
        <v>8</v>
      </c>
      <c r="G72" s="148" t="s">
        <v>100</v>
      </c>
      <c r="H72" s="149" t="s">
        <v>126</v>
      </c>
      <c r="I72" s="150" t="s">
        <v>127</v>
      </c>
      <c r="J72" s="148" t="s">
        <v>113</v>
      </c>
      <c r="K72" s="151">
        <v>1</v>
      </c>
      <c r="L72" s="152">
        <v>0</v>
      </c>
      <c r="M72" s="151">
        <v>1</v>
      </c>
      <c r="N72" s="153"/>
      <c r="O72" s="154">
        <f>M72*N72</f>
        <v>0</v>
      </c>
      <c r="P72" s="154"/>
      <c r="Q72" s="154">
        <f>M72*P72</f>
        <v>0</v>
      </c>
      <c r="R72" s="154"/>
      <c r="S72" s="154">
        <f>M72*R72</f>
        <v>0</v>
      </c>
      <c r="T72" s="154">
        <v>21</v>
      </c>
      <c r="U72" s="154">
        <f>O72*T72/100</f>
        <v>0</v>
      </c>
      <c r="V72" s="154">
        <f>U72+O72</f>
        <v>0</v>
      </c>
      <c r="W72" s="154"/>
      <c r="X72" s="154"/>
      <c r="Y72" s="154">
        <v>1</v>
      </c>
    </row>
    <row r="73" spans="6:23" s="155" customFormat="1" ht="12" outlineLevel="2">
      <c r="F73" s="156"/>
      <c r="G73" s="157"/>
      <c r="H73" s="158" t="s">
        <v>68</v>
      </c>
      <c r="I73" s="179"/>
      <c r="J73" s="179"/>
      <c r="K73" s="179"/>
      <c r="L73" s="179"/>
      <c r="M73" s="179"/>
      <c r="N73" s="179"/>
      <c r="O73" s="179"/>
      <c r="P73" s="159"/>
      <c r="Q73" s="160"/>
      <c r="R73" s="159"/>
      <c r="S73" s="160"/>
      <c r="T73" s="161"/>
      <c r="U73" s="161"/>
      <c r="V73" s="161"/>
      <c r="W73" s="162"/>
    </row>
    <row r="74" spans="6:23" s="155" customFormat="1" ht="12" outlineLevel="2">
      <c r="F74" s="156"/>
      <c r="G74" s="157"/>
      <c r="H74" s="163"/>
      <c r="I74" s="164"/>
      <c r="J74" s="164"/>
      <c r="K74" s="164"/>
      <c r="L74" s="164"/>
      <c r="M74" s="164"/>
      <c r="N74" s="164"/>
      <c r="O74" s="164"/>
      <c r="P74" s="159"/>
      <c r="Q74" s="160"/>
      <c r="R74" s="159"/>
      <c r="S74" s="160"/>
      <c r="T74" s="161"/>
      <c r="U74" s="161"/>
      <c r="V74" s="161"/>
      <c r="W74" s="162"/>
    </row>
    <row r="75" spans="6:25" s="155" customFormat="1" ht="12" outlineLevel="2">
      <c r="F75" s="147">
        <v>9</v>
      </c>
      <c r="G75" s="148" t="s">
        <v>104</v>
      </c>
      <c r="H75" s="149" t="s">
        <v>128</v>
      </c>
      <c r="I75" s="150" t="s">
        <v>129</v>
      </c>
      <c r="J75" s="148" t="s">
        <v>91</v>
      </c>
      <c r="K75" s="151">
        <v>1</v>
      </c>
      <c r="L75" s="152">
        <v>0</v>
      </c>
      <c r="M75" s="151">
        <v>1</v>
      </c>
      <c r="N75" s="153"/>
      <c r="O75" s="154">
        <f>M75*N75</f>
        <v>0</v>
      </c>
      <c r="P75" s="154"/>
      <c r="Q75" s="154">
        <f>M75*P75</f>
        <v>0</v>
      </c>
      <c r="R75" s="154"/>
      <c r="S75" s="154">
        <f>M75*R75</f>
        <v>0</v>
      </c>
      <c r="T75" s="154">
        <v>21</v>
      </c>
      <c r="U75" s="154">
        <f>O75*T75/100</f>
        <v>0</v>
      </c>
      <c r="V75" s="154">
        <f>U75+O75</f>
        <v>0</v>
      </c>
      <c r="W75" s="154"/>
      <c r="X75" s="154"/>
      <c r="Y75" s="154">
        <v>1</v>
      </c>
    </row>
    <row r="76" spans="6:23" s="155" customFormat="1" ht="12" outlineLevel="2">
      <c r="F76" s="156"/>
      <c r="G76" s="157"/>
      <c r="H76" s="158" t="s">
        <v>68</v>
      </c>
      <c r="I76" s="179"/>
      <c r="J76" s="179"/>
      <c r="K76" s="179"/>
      <c r="L76" s="179"/>
      <c r="M76" s="179"/>
      <c r="N76" s="179"/>
      <c r="O76" s="179"/>
      <c r="P76" s="159"/>
      <c r="Q76" s="160"/>
      <c r="R76" s="159"/>
      <c r="S76" s="160"/>
      <c r="T76" s="161"/>
      <c r="U76" s="161"/>
      <c r="V76" s="161"/>
      <c r="W76" s="162"/>
    </row>
    <row r="77" spans="6:23" s="155" customFormat="1" ht="12" outlineLevel="2">
      <c r="F77" s="156"/>
      <c r="G77" s="157"/>
      <c r="H77" s="163"/>
      <c r="I77" s="164"/>
      <c r="J77" s="164"/>
      <c r="K77" s="164"/>
      <c r="L77" s="164"/>
      <c r="M77" s="164"/>
      <c r="N77" s="164"/>
      <c r="O77" s="164"/>
      <c r="P77" s="159"/>
      <c r="Q77" s="160"/>
      <c r="R77" s="159"/>
      <c r="S77" s="160"/>
      <c r="T77" s="161"/>
      <c r="U77" s="161"/>
      <c r="V77" s="161"/>
      <c r="W77" s="162"/>
    </row>
    <row r="78" spans="6:25" s="155" customFormat="1" ht="12" outlineLevel="2">
      <c r="F78" s="147">
        <v>10</v>
      </c>
      <c r="G78" s="148" t="s">
        <v>100</v>
      </c>
      <c r="H78" s="149" t="s">
        <v>130</v>
      </c>
      <c r="I78" s="150" t="s">
        <v>131</v>
      </c>
      <c r="J78" s="148" t="s">
        <v>86</v>
      </c>
      <c r="K78" s="151">
        <v>60</v>
      </c>
      <c r="L78" s="152">
        <v>0</v>
      </c>
      <c r="M78" s="151">
        <v>60</v>
      </c>
      <c r="N78" s="153"/>
      <c r="O78" s="154">
        <f>M78*N78</f>
        <v>0</v>
      </c>
      <c r="P78" s="154">
        <v>0.00425</v>
      </c>
      <c r="Q78" s="154">
        <f>M78*P78</f>
        <v>0.255</v>
      </c>
      <c r="R78" s="154"/>
      <c r="S78" s="154">
        <f>M78*R78</f>
        <v>0</v>
      </c>
      <c r="T78" s="154">
        <v>21</v>
      </c>
      <c r="U78" s="154">
        <f>O78*T78/100</f>
        <v>0</v>
      </c>
      <c r="V78" s="154">
        <f>U78+O78</f>
        <v>0</v>
      </c>
      <c r="W78" s="154"/>
      <c r="X78" s="154"/>
      <c r="Y78" s="154">
        <v>1</v>
      </c>
    </row>
    <row r="79" spans="6:23" s="155" customFormat="1" ht="12" outlineLevel="2">
      <c r="F79" s="156"/>
      <c r="G79" s="157"/>
      <c r="H79" s="158" t="s">
        <v>68</v>
      </c>
      <c r="I79" s="179"/>
      <c r="J79" s="179"/>
      <c r="K79" s="179"/>
      <c r="L79" s="179"/>
      <c r="M79" s="179"/>
      <c r="N79" s="179"/>
      <c r="O79" s="179"/>
      <c r="P79" s="159"/>
      <c r="Q79" s="160"/>
      <c r="R79" s="159"/>
      <c r="S79" s="160"/>
      <c r="T79" s="161"/>
      <c r="U79" s="161"/>
      <c r="V79" s="161"/>
      <c r="W79" s="162"/>
    </row>
    <row r="80" spans="6:23" s="155" customFormat="1" ht="12" outlineLevel="2">
      <c r="F80" s="156"/>
      <c r="G80" s="157"/>
      <c r="H80" s="163"/>
      <c r="I80" s="164"/>
      <c r="J80" s="164"/>
      <c r="K80" s="164"/>
      <c r="L80" s="164"/>
      <c r="M80" s="164"/>
      <c r="N80" s="164"/>
      <c r="O80" s="164"/>
      <c r="P80" s="159"/>
      <c r="Q80" s="160"/>
      <c r="R80" s="159"/>
      <c r="S80" s="160"/>
      <c r="T80" s="161"/>
      <c r="U80" s="161"/>
      <c r="V80" s="161"/>
      <c r="W80" s="162"/>
    </row>
    <row r="81" spans="6:25" s="155" customFormat="1" ht="12" outlineLevel="2">
      <c r="F81" s="147">
        <v>11</v>
      </c>
      <c r="G81" s="148" t="s">
        <v>64</v>
      </c>
      <c r="H81" s="149" t="s">
        <v>132</v>
      </c>
      <c r="I81" s="150" t="s">
        <v>133</v>
      </c>
      <c r="J81" s="148" t="s">
        <v>86</v>
      </c>
      <c r="K81" s="151">
        <v>60</v>
      </c>
      <c r="L81" s="152">
        <v>0</v>
      </c>
      <c r="M81" s="151">
        <v>60</v>
      </c>
      <c r="N81" s="153"/>
      <c r="O81" s="154">
        <f>M81*N81</f>
        <v>0</v>
      </c>
      <c r="P81" s="154">
        <v>8E-05</v>
      </c>
      <c r="Q81" s="154">
        <f>M81*P81</f>
        <v>0.0048000000000000004</v>
      </c>
      <c r="R81" s="154"/>
      <c r="S81" s="154">
        <f>M81*R81</f>
        <v>0</v>
      </c>
      <c r="T81" s="154">
        <v>21</v>
      </c>
      <c r="U81" s="154">
        <f>O81*T81/100</f>
        <v>0</v>
      </c>
      <c r="V81" s="154">
        <f>U81+O81</f>
        <v>0</v>
      </c>
      <c r="W81" s="154"/>
      <c r="X81" s="154"/>
      <c r="Y81" s="154">
        <v>1</v>
      </c>
    </row>
    <row r="82" spans="6:23" s="155" customFormat="1" ht="12" outlineLevel="2">
      <c r="F82" s="156"/>
      <c r="G82" s="157"/>
      <c r="H82" s="158" t="s">
        <v>68</v>
      </c>
      <c r="I82" s="179"/>
      <c r="J82" s="179"/>
      <c r="K82" s="179"/>
      <c r="L82" s="179"/>
      <c r="M82" s="179"/>
      <c r="N82" s="179"/>
      <c r="O82" s="179"/>
      <c r="P82" s="159"/>
      <c r="Q82" s="160"/>
      <c r="R82" s="159"/>
      <c r="S82" s="160"/>
      <c r="T82" s="161"/>
      <c r="U82" s="161"/>
      <c r="V82" s="161"/>
      <c r="W82" s="162"/>
    </row>
    <row r="83" spans="6:23" s="155" customFormat="1" ht="12" outlineLevel="2">
      <c r="F83" s="156"/>
      <c r="G83" s="157"/>
      <c r="H83" s="163"/>
      <c r="I83" s="164"/>
      <c r="J83" s="164"/>
      <c r="K83" s="164"/>
      <c r="L83" s="164"/>
      <c r="M83" s="164"/>
      <c r="N83" s="164"/>
      <c r="O83" s="164"/>
      <c r="P83" s="159"/>
      <c r="Q83" s="160"/>
      <c r="R83" s="159"/>
      <c r="S83" s="160"/>
      <c r="T83" s="161"/>
      <c r="U83" s="161"/>
      <c r="V83" s="161"/>
      <c r="W83" s="162"/>
    </row>
    <row r="84" spans="6:25" s="155" customFormat="1" ht="12" outlineLevel="2">
      <c r="F84" s="147">
        <v>12</v>
      </c>
      <c r="G84" s="148" t="s">
        <v>100</v>
      </c>
      <c r="H84" s="149" t="s">
        <v>134</v>
      </c>
      <c r="I84" s="150" t="s">
        <v>135</v>
      </c>
      <c r="J84" s="148" t="s">
        <v>86</v>
      </c>
      <c r="K84" s="151">
        <v>60</v>
      </c>
      <c r="L84" s="152">
        <v>0</v>
      </c>
      <c r="M84" s="151">
        <v>60</v>
      </c>
      <c r="N84" s="153"/>
      <c r="O84" s="154">
        <f>M84*N84</f>
        <v>0</v>
      </c>
      <c r="P84" s="154">
        <v>1</v>
      </c>
      <c r="Q84" s="154">
        <f>M84*P84</f>
        <v>60</v>
      </c>
      <c r="R84" s="154"/>
      <c r="S84" s="154">
        <f>M84*R84</f>
        <v>0</v>
      </c>
      <c r="T84" s="154">
        <v>21</v>
      </c>
      <c r="U84" s="154">
        <f>O84*T84/100</f>
        <v>0</v>
      </c>
      <c r="V84" s="154">
        <f>U84+O84</f>
        <v>0</v>
      </c>
      <c r="W84" s="154"/>
      <c r="X84" s="154"/>
      <c r="Y84" s="154">
        <v>1</v>
      </c>
    </row>
    <row r="85" spans="6:23" s="155" customFormat="1" ht="13.5" customHeight="1" outlineLevel="2">
      <c r="F85" s="156"/>
      <c r="G85" s="157"/>
      <c r="H85" s="158" t="s">
        <v>68</v>
      </c>
      <c r="I85" s="179" t="s">
        <v>135</v>
      </c>
      <c r="J85" s="179"/>
      <c r="K85" s="179"/>
      <c r="L85" s="179"/>
      <c r="M85" s="179"/>
      <c r="N85" s="179"/>
      <c r="O85" s="179"/>
      <c r="P85" s="159"/>
      <c r="Q85" s="160"/>
      <c r="R85" s="159"/>
      <c r="S85" s="160"/>
      <c r="T85" s="161"/>
      <c r="U85" s="161"/>
      <c r="V85" s="161"/>
      <c r="W85" s="162"/>
    </row>
    <row r="86" spans="6:23" s="155" customFormat="1" ht="12" outlineLevel="2">
      <c r="F86" s="156"/>
      <c r="G86" s="157"/>
      <c r="H86" s="163"/>
      <c r="I86" s="164"/>
      <c r="J86" s="164"/>
      <c r="K86" s="164"/>
      <c r="L86" s="164"/>
      <c r="M86" s="164"/>
      <c r="N86" s="164"/>
      <c r="O86" s="164"/>
      <c r="P86" s="159"/>
      <c r="Q86" s="160"/>
      <c r="R86" s="159"/>
      <c r="S86" s="160"/>
      <c r="T86" s="161"/>
      <c r="U86" s="161"/>
      <c r="V86" s="161"/>
      <c r="W86" s="162"/>
    </row>
    <row r="87" spans="6:25" s="155" customFormat="1" ht="12" outlineLevel="2">
      <c r="F87" s="147">
        <v>13</v>
      </c>
      <c r="G87" s="148" t="s">
        <v>64</v>
      </c>
      <c r="H87" s="149" t="s">
        <v>136</v>
      </c>
      <c r="I87" s="150" t="s">
        <v>137</v>
      </c>
      <c r="J87" s="148" t="s">
        <v>86</v>
      </c>
      <c r="K87" s="151">
        <v>60</v>
      </c>
      <c r="L87" s="152">
        <v>0</v>
      </c>
      <c r="M87" s="151">
        <v>60</v>
      </c>
      <c r="N87" s="153"/>
      <c r="O87" s="154">
        <f>M87*N87</f>
        <v>0</v>
      </c>
      <c r="P87" s="154">
        <v>0.00016</v>
      </c>
      <c r="Q87" s="154">
        <f>M87*P87</f>
        <v>0.009600000000000001</v>
      </c>
      <c r="R87" s="154"/>
      <c r="S87" s="154">
        <f>M87*R87</f>
        <v>0</v>
      </c>
      <c r="T87" s="154">
        <v>21</v>
      </c>
      <c r="U87" s="154">
        <f>O87*T87/100</f>
        <v>0</v>
      </c>
      <c r="V87" s="154">
        <f>U87+O87</f>
        <v>0</v>
      </c>
      <c r="W87" s="154"/>
      <c r="X87" s="154"/>
      <c r="Y87" s="154">
        <v>1</v>
      </c>
    </row>
    <row r="88" spans="6:23" s="155" customFormat="1" ht="12" outlineLevel="2">
      <c r="F88" s="156"/>
      <c r="G88" s="157"/>
      <c r="H88" s="158" t="s">
        <v>68</v>
      </c>
      <c r="I88" s="179"/>
      <c r="J88" s="179"/>
      <c r="K88" s="179"/>
      <c r="L88" s="179"/>
      <c r="M88" s="179"/>
      <c r="N88" s="179"/>
      <c r="O88" s="179"/>
      <c r="P88" s="159"/>
      <c r="Q88" s="160"/>
      <c r="R88" s="159"/>
      <c r="S88" s="160"/>
      <c r="T88" s="161"/>
      <c r="U88" s="161"/>
      <c r="V88" s="161"/>
      <c r="W88" s="162"/>
    </row>
    <row r="89" spans="6:23" s="155" customFormat="1" ht="12" outlineLevel="2">
      <c r="F89" s="156"/>
      <c r="G89" s="157"/>
      <c r="H89" s="163"/>
      <c r="I89" s="164"/>
      <c r="J89" s="164"/>
      <c r="K89" s="164"/>
      <c r="L89" s="164"/>
      <c r="M89" s="164"/>
      <c r="N89" s="164"/>
      <c r="O89" s="164"/>
      <c r="P89" s="159"/>
      <c r="Q89" s="160"/>
      <c r="R89" s="159"/>
      <c r="S89" s="160"/>
      <c r="T89" s="161"/>
      <c r="U89" s="161"/>
      <c r="V89" s="161"/>
      <c r="W89" s="162"/>
    </row>
    <row r="90" spans="6:23" s="165" customFormat="1" ht="4.5" outlineLevel="2">
      <c r="F90" s="166"/>
      <c r="G90" s="167"/>
      <c r="H90" s="167"/>
      <c r="I90" s="168"/>
      <c r="J90" s="167"/>
      <c r="K90" s="169"/>
      <c r="L90" s="170"/>
      <c r="M90" s="169"/>
      <c r="N90" s="170"/>
      <c r="O90" s="171"/>
      <c r="P90" s="172"/>
      <c r="Q90" s="170"/>
      <c r="R90" s="170"/>
      <c r="S90" s="170"/>
      <c r="T90" s="173" t="s">
        <v>98</v>
      </c>
      <c r="U90" s="170"/>
      <c r="V90" s="170"/>
      <c r="W90" s="170"/>
    </row>
    <row r="91" spans="6:25" s="136" customFormat="1" ht="12" outlineLevel="1">
      <c r="F91" s="137"/>
      <c r="G91" s="138"/>
      <c r="H91" s="139"/>
      <c r="I91" s="139" t="s">
        <v>138</v>
      </c>
      <c r="J91" s="138"/>
      <c r="K91" s="140"/>
      <c r="L91" s="141"/>
      <c r="M91" s="140"/>
      <c r="N91" s="141"/>
      <c r="O91" s="142">
        <f>SUBTOTAL(9,O92:O125)</f>
        <v>0</v>
      </c>
      <c r="P91" s="143"/>
      <c r="Q91" s="142">
        <f>SUBTOTAL(9,Q92:Q125)</f>
        <v>0.04227999999999999</v>
      </c>
      <c r="R91" s="141"/>
      <c r="S91" s="142">
        <f>SUBTOTAL(9,S92:S125)</f>
        <v>0</v>
      </c>
      <c r="T91" s="144"/>
      <c r="U91" s="142">
        <f>SUBTOTAL(9,U92:U125)</f>
        <v>0</v>
      </c>
      <c r="V91" s="142">
        <f>SUBTOTAL(9,V92:V125)</f>
        <v>0</v>
      </c>
      <c r="W91" s="145"/>
      <c r="Y91" s="142">
        <f>SUBTOTAL(9,Y92:Y125)</f>
        <v>11</v>
      </c>
    </row>
    <row r="92" spans="6:25" s="155" customFormat="1" ht="12" outlineLevel="2">
      <c r="F92" s="147">
        <v>1</v>
      </c>
      <c r="G92" s="148" t="s">
        <v>64</v>
      </c>
      <c r="H92" s="149" t="s">
        <v>139</v>
      </c>
      <c r="I92" s="150" t="s">
        <v>140</v>
      </c>
      <c r="J92" s="148" t="s">
        <v>141</v>
      </c>
      <c r="K92" s="151">
        <v>1</v>
      </c>
      <c r="L92" s="152">
        <v>0</v>
      </c>
      <c r="M92" s="151">
        <v>1</v>
      </c>
      <c r="N92" s="153"/>
      <c r="O92" s="154">
        <f>M92*N92</f>
        <v>0</v>
      </c>
      <c r="P92" s="154">
        <v>0.0168</v>
      </c>
      <c r="Q92" s="154">
        <f>M92*P92</f>
        <v>0.0168</v>
      </c>
      <c r="R92" s="154"/>
      <c r="S92" s="154">
        <f>M92*R92</f>
        <v>0</v>
      </c>
      <c r="T92" s="154">
        <v>21</v>
      </c>
      <c r="U92" s="154">
        <f>O92*T92/100</f>
        <v>0</v>
      </c>
      <c r="V92" s="154">
        <f>U92+O92</f>
        <v>0</v>
      </c>
      <c r="W92" s="154"/>
      <c r="X92" s="154"/>
      <c r="Y92" s="154">
        <v>1</v>
      </c>
    </row>
    <row r="93" spans="6:23" s="155" customFormat="1" ht="45" customHeight="1" outlineLevel="2">
      <c r="F93" s="156"/>
      <c r="G93" s="157"/>
      <c r="H93" s="158" t="s">
        <v>68</v>
      </c>
      <c r="I93" s="179" t="s">
        <v>142</v>
      </c>
      <c r="J93" s="179"/>
      <c r="K93" s="179"/>
      <c r="L93" s="179"/>
      <c r="M93" s="179"/>
      <c r="N93" s="179"/>
      <c r="O93" s="179"/>
      <c r="P93" s="159"/>
      <c r="Q93" s="160"/>
      <c r="R93" s="159"/>
      <c r="S93" s="160"/>
      <c r="T93" s="161"/>
      <c r="U93" s="161"/>
      <c r="V93" s="161"/>
      <c r="W93" s="162"/>
    </row>
    <row r="94" spans="6:23" s="155" customFormat="1" ht="12" outlineLevel="2">
      <c r="F94" s="156"/>
      <c r="G94" s="157"/>
      <c r="H94" s="163"/>
      <c r="I94" s="164"/>
      <c r="J94" s="164"/>
      <c r="K94" s="164"/>
      <c r="L94" s="164"/>
      <c r="M94" s="164"/>
      <c r="N94" s="164"/>
      <c r="O94" s="164"/>
      <c r="P94" s="159"/>
      <c r="Q94" s="160"/>
      <c r="R94" s="159"/>
      <c r="S94" s="160"/>
      <c r="T94" s="161"/>
      <c r="U94" s="161"/>
      <c r="V94" s="161"/>
      <c r="W94" s="162"/>
    </row>
    <row r="95" spans="6:25" s="155" customFormat="1" ht="12" outlineLevel="2">
      <c r="F95" s="147">
        <v>2</v>
      </c>
      <c r="G95" s="148" t="s">
        <v>64</v>
      </c>
      <c r="H95" s="149" t="s">
        <v>143</v>
      </c>
      <c r="I95" s="150" t="s">
        <v>144</v>
      </c>
      <c r="J95" s="148" t="s">
        <v>141</v>
      </c>
      <c r="K95" s="151">
        <v>1</v>
      </c>
      <c r="L95" s="152">
        <v>0</v>
      </c>
      <c r="M95" s="151">
        <v>1</v>
      </c>
      <c r="N95" s="153"/>
      <c r="O95" s="154">
        <f>M95*N95</f>
        <v>0</v>
      </c>
      <c r="P95" s="154">
        <v>0.00902</v>
      </c>
      <c r="Q95" s="154">
        <f>M95*P95</f>
        <v>0.00902</v>
      </c>
      <c r="R95" s="154"/>
      <c r="S95" s="154">
        <f>M95*R95</f>
        <v>0</v>
      </c>
      <c r="T95" s="154">
        <v>21</v>
      </c>
      <c r="U95" s="154">
        <f>O95*T95/100</f>
        <v>0</v>
      </c>
      <c r="V95" s="154">
        <f>U95+O95</f>
        <v>0</v>
      </c>
      <c r="W95" s="154"/>
      <c r="X95" s="154"/>
      <c r="Y95" s="154">
        <v>1</v>
      </c>
    </row>
    <row r="96" spans="6:23" s="155" customFormat="1" ht="45" customHeight="1" outlineLevel="2">
      <c r="F96" s="156"/>
      <c r="G96" s="157"/>
      <c r="H96" s="158" t="s">
        <v>68</v>
      </c>
      <c r="I96" s="179" t="s">
        <v>145</v>
      </c>
      <c r="J96" s="179"/>
      <c r="K96" s="179"/>
      <c r="L96" s="179"/>
      <c r="M96" s="179"/>
      <c r="N96" s="179"/>
      <c r="O96" s="179"/>
      <c r="P96" s="159"/>
      <c r="Q96" s="160"/>
      <c r="R96" s="159"/>
      <c r="S96" s="160"/>
      <c r="T96" s="161"/>
      <c r="U96" s="161"/>
      <c r="V96" s="161"/>
      <c r="W96" s="162"/>
    </row>
    <row r="97" spans="6:23" s="155" customFormat="1" ht="12" outlineLevel="2">
      <c r="F97" s="156"/>
      <c r="G97" s="157"/>
      <c r="H97" s="163"/>
      <c r="I97" s="164"/>
      <c r="J97" s="164"/>
      <c r="K97" s="164"/>
      <c r="L97" s="164"/>
      <c r="M97" s="164"/>
      <c r="N97" s="164"/>
      <c r="O97" s="164"/>
      <c r="P97" s="159"/>
      <c r="Q97" s="160"/>
      <c r="R97" s="159"/>
      <c r="S97" s="160"/>
      <c r="T97" s="161"/>
      <c r="U97" s="161"/>
      <c r="V97" s="161"/>
      <c r="W97" s="162"/>
    </row>
    <row r="98" spans="6:25" s="155" customFormat="1" ht="24" outlineLevel="2">
      <c r="F98" s="147">
        <v>3</v>
      </c>
      <c r="G98" s="148" t="s">
        <v>100</v>
      </c>
      <c r="H98" s="149" t="s">
        <v>146</v>
      </c>
      <c r="I98" s="150" t="s">
        <v>147</v>
      </c>
      <c r="J98" s="148" t="s">
        <v>91</v>
      </c>
      <c r="K98" s="151">
        <v>1</v>
      </c>
      <c r="L98" s="152">
        <v>0</v>
      </c>
      <c r="M98" s="151">
        <v>1</v>
      </c>
      <c r="N98" s="153"/>
      <c r="O98" s="154">
        <f>M98*N98</f>
        <v>0</v>
      </c>
      <c r="P98" s="154">
        <v>0.0045</v>
      </c>
      <c r="Q98" s="154">
        <f>M98*P98</f>
        <v>0.0045</v>
      </c>
      <c r="R98" s="154"/>
      <c r="S98" s="154">
        <f>M98*R98</f>
        <v>0</v>
      </c>
      <c r="T98" s="154">
        <v>21</v>
      </c>
      <c r="U98" s="154">
        <f>O98*T98/100</f>
        <v>0</v>
      </c>
      <c r="V98" s="154">
        <f>U98+O98</f>
        <v>0</v>
      </c>
      <c r="W98" s="154"/>
      <c r="X98" s="154"/>
      <c r="Y98" s="154">
        <v>1</v>
      </c>
    </row>
    <row r="99" spans="6:23" s="155" customFormat="1" ht="12" outlineLevel="2">
      <c r="F99" s="156"/>
      <c r="G99" s="157"/>
      <c r="H99" s="158" t="s">
        <v>68</v>
      </c>
      <c r="I99" s="179"/>
      <c r="J99" s="179"/>
      <c r="K99" s="179"/>
      <c r="L99" s="179"/>
      <c r="M99" s="179"/>
      <c r="N99" s="179"/>
      <c r="O99" s="179"/>
      <c r="P99" s="159"/>
      <c r="Q99" s="160"/>
      <c r="R99" s="159"/>
      <c r="S99" s="160"/>
      <c r="T99" s="161"/>
      <c r="U99" s="161"/>
      <c r="V99" s="161"/>
      <c r="W99" s="162"/>
    </row>
    <row r="100" spans="6:23" s="155" customFormat="1" ht="12" outlineLevel="2">
      <c r="F100" s="156"/>
      <c r="G100" s="157"/>
      <c r="H100" s="163"/>
      <c r="I100" s="164"/>
      <c r="J100" s="164"/>
      <c r="K100" s="164"/>
      <c r="L100" s="164"/>
      <c r="M100" s="164"/>
      <c r="N100" s="164"/>
      <c r="O100" s="164"/>
      <c r="P100" s="159"/>
      <c r="Q100" s="160"/>
      <c r="R100" s="159"/>
      <c r="S100" s="160"/>
      <c r="T100" s="161"/>
      <c r="U100" s="161"/>
      <c r="V100" s="161"/>
      <c r="W100" s="162"/>
    </row>
    <row r="101" spans="6:25" s="155" customFormat="1" ht="12" outlineLevel="2">
      <c r="F101" s="147">
        <v>4</v>
      </c>
      <c r="G101" s="148" t="s">
        <v>64</v>
      </c>
      <c r="H101" s="149" t="s">
        <v>148</v>
      </c>
      <c r="I101" s="150" t="s">
        <v>149</v>
      </c>
      <c r="J101" s="148" t="s">
        <v>91</v>
      </c>
      <c r="K101" s="151">
        <v>1</v>
      </c>
      <c r="L101" s="152">
        <v>0</v>
      </c>
      <c r="M101" s="151">
        <v>1</v>
      </c>
      <c r="N101" s="153"/>
      <c r="O101" s="154">
        <f>M101*N101</f>
        <v>0</v>
      </c>
      <c r="P101" s="154">
        <v>0.0014</v>
      </c>
      <c r="Q101" s="154">
        <f>M101*P101</f>
        <v>0.0014</v>
      </c>
      <c r="R101" s="154"/>
      <c r="S101" s="154">
        <f>M101*R101</f>
        <v>0</v>
      </c>
      <c r="T101" s="154">
        <v>21</v>
      </c>
      <c r="U101" s="154">
        <f>O101*T101/100</f>
        <v>0</v>
      </c>
      <c r="V101" s="154">
        <f>U101+O101</f>
        <v>0</v>
      </c>
      <c r="W101" s="154"/>
      <c r="X101" s="154"/>
      <c r="Y101" s="154">
        <v>1</v>
      </c>
    </row>
    <row r="102" spans="6:23" s="155" customFormat="1" ht="36.75" customHeight="1" outlineLevel="2">
      <c r="F102" s="156"/>
      <c r="G102" s="157"/>
      <c r="H102" s="158" t="s">
        <v>68</v>
      </c>
      <c r="I102" s="179" t="s">
        <v>150</v>
      </c>
      <c r="J102" s="179"/>
      <c r="K102" s="179"/>
      <c r="L102" s="179"/>
      <c r="M102" s="179"/>
      <c r="N102" s="179"/>
      <c r="O102" s="179"/>
      <c r="P102" s="159"/>
      <c r="Q102" s="160"/>
      <c r="R102" s="159"/>
      <c r="S102" s="160"/>
      <c r="T102" s="161"/>
      <c r="U102" s="161"/>
      <c r="V102" s="161"/>
      <c r="W102" s="162"/>
    </row>
    <row r="103" spans="6:23" s="155" customFormat="1" ht="12" outlineLevel="2">
      <c r="F103" s="156"/>
      <c r="G103" s="157"/>
      <c r="H103" s="163"/>
      <c r="I103" s="164"/>
      <c r="J103" s="164"/>
      <c r="K103" s="164"/>
      <c r="L103" s="164"/>
      <c r="M103" s="164"/>
      <c r="N103" s="164"/>
      <c r="O103" s="164"/>
      <c r="P103" s="159"/>
      <c r="Q103" s="160"/>
      <c r="R103" s="159"/>
      <c r="S103" s="160"/>
      <c r="T103" s="161"/>
      <c r="U103" s="161"/>
      <c r="V103" s="161"/>
      <c r="W103" s="162"/>
    </row>
    <row r="104" spans="6:25" s="155" customFormat="1" ht="12" outlineLevel="2">
      <c r="F104" s="147">
        <v>5</v>
      </c>
      <c r="G104" s="148" t="s">
        <v>64</v>
      </c>
      <c r="H104" s="149" t="s">
        <v>151</v>
      </c>
      <c r="I104" s="150" t="s">
        <v>152</v>
      </c>
      <c r="J104" s="148" t="s">
        <v>91</v>
      </c>
      <c r="K104" s="151">
        <v>2</v>
      </c>
      <c r="L104" s="152">
        <v>0</v>
      </c>
      <c r="M104" s="151">
        <v>2</v>
      </c>
      <c r="N104" s="153"/>
      <c r="O104" s="154">
        <f>M104*N104</f>
        <v>0</v>
      </c>
      <c r="P104" s="154">
        <v>0.00038</v>
      </c>
      <c r="Q104" s="154">
        <f>M104*P104</f>
        <v>0.00076</v>
      </c>
      <c r="R104" s="154"/>
      <c r="S104" s="154">
        <f>M104*R104</f>
        <v>0</v>
      </c>
      <c r="T104" s="154">
        <v>21</v>
      </c>
      <c r="U104" s="154">
        <f>O104*T104/100</f>
        <v>0</v>
      </c>
      <c r="V104" s="154">
        <f>U104+O104</f>
        <v>0</v>
      </c>
      <c r="W104" s="154"/>
      <c r="X104" s="154"/>
      <c r="Y104" s="154">
        <v>1</v>
      </c>
    </row>
    <row r="105" spans="6:23" s="155" customFormat="1" ht="53.25" customHeight="1" outlineLevel="2">
      <c r="F105" s="156"/>
      <c r="G105" s="157"/>
      <c r="H105" s="158" t="s">
        <v>68</v>
      </c>
      <c r="I105" s="179" t="s">
        <v>153</v>
      </c>
      <c r="J105" s="179"/>
      <c r="K105" s="179"/>
      <c r="L105" s="179"/>
      <c r="M105" s="179"/>
      <c r="N105" s="179"/>
      <c r="O105" s="179"/>
      <c r="P105" s="159"/>
      <c r="Q105" s="160"/>
      <c r="R105" s="159"/>
      <c r="S105" s="160"/>
      <c r="T105" s="161"/>
      <c r="U105" s="161"/>
      <c r="V105" s="161"/>
      <c r="W105" s="162"/>
    </row>
    <row r="106" spans="6:23" s="155" customFormat="1" ht="12" outlineLevel="2">
      <c r="F106" s="156"/>
      <c r="G106" s="157"/>
      <c r="H106" s="163"/>
      <c r="I106" s="164"/>
      <c r="J106" s="164"/>
      <c r="K106" s="164"/>
      <c r="L106" s="164"/>
      <c r="M106" s="164"/>
      <c r="N106" s="164"/>
      <c r="O106" s="164"/>
      <c r="P106" s="159"/>
      <c r="Q106" s="160"/>
      <c r="R106" s="159"/>
      <c r="S106" s="160"/>
      <c r="T106" s="161"/>
      <c r="U106" s="161"/>
      <c r="V106" s="161"/>
      <c r="W106" s="162"/>
    </row>
    <row r="107" spans="6:25" s="155" customFormat="1" ht="12" outlineLevel="2">
      <c r="F107" s="147">
        <v>6</v>
      </c>
      <c r="G107" s="148" t="s">
        <v>64</v>
      </c>
      <c r="H107" s="149" t="s">
        <v>154</v>
      </c>
      <c r="I107" s="150" t="s">
        <v>155</v>
      </c>
      <c r="J107" s="148" t="s">
        <v>91</v>
      </c>
      <c r="K107" s="151">
        <v>2</v>
      </c>
      <c r="L107" s="152">
        <v>0</v>
      </c>
      <c r="M107" s="151">
        <v>2</v>
      </c>
      <c r="N107" s="153"/>
      <c r="O107" s="154">
        <f>M107*N107</f>
        <v>0</v>
      </c>
      <c r="P107" s="154">
        <v>0.00208</v>
      </c>
      <c r="Q107" s="154">
        <f>M107*P107</f>
        <v>0.00416</v>
      </c>
      <c r="R107" s="154"/>
      <c r="S107" s="154">
        <f>M107*R107</f>
        <v>0</v>
      </c>
      <c r="T107" s="154">
        <v>21</v>
      </c>
      <c r="U107" s="154">
        <f>O107*T107/100</f>
        <v>0</v>
      </c>
      <c r="V107" s="154">
        <f>U107+O107</f>
        <v>0</v>
      </c>
      <c r="W107" s="154"/>
      <c r="X107" s="154"/>
      <c r="Y107" s="154">
        <v>1</v>
      </c>
    </row>
    <row r="108" spans="6:23" s="155" customFormat="1" ht="53.25" customHeight="1" outlineLevel="2">
      <c r="F108" s="156"/>
      <c r="G108" s="157"/>
      <c r="H108" s="158" t="s">
        <v>68</v>
      </c>
      <c r="I108" s="179" t="s">
        <v>156</v>
      </c>
      <c r="J108" s="179"/>
      <c r="K108" s="179"/>
      <c r="L108" s="179"/>
      <c r="M108" s="179"/>
      <c r="N108" s="179"/>
      <c r="O108" s="179"/>
      <c r="P108" s="159"/>
      <c r="Q108" s="160"/>
      <c r="R108" s="159"/>
      <c r="S108" s="160"/>
      <c r="T108" s="161"/>
      <c r="U108" s="161"/>
      <c r="V108" s="161"/>
      <c r="W108" s="162"/>
    </row>
    <row r="109" spans="6:23" s="155" customFormat="1" ht="12" outlineLevel="2">
      <c r="F109" s="156"/>
      <c r="G109" s="157"/>
      <c r="H109" s="163"/>
      <c r="I109" s="164"/>
      <c r="J109" s="164"/>
      <c r="K109" s="164"/>
      <c r="L109" s="164"/>
      <c r="M109" s="164"/>
      <c r="N109" s="164"/>
      <c r="O109" s="164"/>
      <c r="P109" s="159"/>
      <c r="Q109" s="160"/>
      <c r="R109" s="159"/>
      <c r="S109" s="160"/>
      <c r="T109" s="161"/>
      <c r="U109" s="161"/>
      <c r="V109" s="161"/>
      <c r="W109" s="162"/>
    </row>
    <row r="110" spans="6:25" s="155" customFormat="1" ht="12" outlineLevel="2">
      <c r="F110" s="147">
        <v>7</v>
      </c>
      <c r="G110" s="148" t="s">
        <v>64</v>
      </c>
      <c r="H110" s="149" t="s">
        <v>157</v>
      </c>
      <c r="I110" s="150" t="s">
        <v>158</v>
      </c>
      <c r="J110" s="148" t="s">
        <v>91</v>
      </c>
      <c r="K110" s="151">
        <v>1</v>
      </c>
      <c r="L110" s="152">
        <v>0</v>
      </c>
      <c r="M110" s="151">
        <v>1</v>
      </c>
      <c r="N110" s="153"/>
      <c r="O110" s="154">
        <f>M110*N110</f>
        <v>0</v>
      </c>
      <c r="P110" s="154">
        <v>0.0002</v>
      </c>
      <c r="Q110" s="154">
        <f>M110*P110</f>
        <v>0.0002</v>
      </c>
      <c r="R110" s="154"/>
      <c r="S110" s="154">
        <f>M110*R110</f>
        <v>0</v>
      </c>
      <c r="T110" s="154">
        <v>21</v>
      </c>
      <c r="U110" s="154">
        <f>O110*T110/100</f>
        <v>0</v>
      </c>
      <c r="V110" s="154">
        <f>U110+O110</f>
        <v>0</v>
      </c>
      <c r="W110" s="154"/>
      <c r="X110" s="154"/>
      <c r="Y110" s="154">
        <v>1</v>
      </c>
    </row>
    <row r="111" spans="6:23" s="155" customFormat="1" ht="45" customHeight="1" outlineLevel="2">
      <c r="F111" s="156"/>
      <c r="G111" s="157"/>
      <c r="H111" s="158" t="s">
        <v>68</v>
      </c>
      <c r="I111" s="179" t="s">
        <v>159</v>
      </c>
      <c r="J111" s="179"/>
      <c r="K111" s="179"/>
      <c r="L111" s="179"/>
      <c r="M111" s="179"/>
      <c r="N111" s="179"/>
      <c r="O111" s="179"/>
      <c r="P111" s="159"/>
      <c r="Q111" s="160"/>
      <c r="R111" s="159"/>
      <c r="S111" s="160"/>
      <c r="T111" s="161"/>
      <c r="U111" s="161"/>
      <c r="V111" s="161"/>
      <c r="W111" s="162"/>
    </row>
    <row r="112" spans="6:23" s="155" customFormat="1" ht="12" outlineLevel="2">
      <c r="F112" s="156"/>
      <c r="G112" s="157"/>
      <c r="H112" s="163"/>
      <c r="I112" s="164"/>
      <c r="J112" s="164"/>
      <c r="K112" s="164"/>
      <c r="L112" s="164"/>
      <c r="M112" s="164"/>
      <c r="N112" s="164"/>
      <c r="O112" s="164"/>
      <c r="P112" s="159"/>
      <c r="Q112" s="160"/>
      <c r="R112" s="159"/>
      <c r="S112" s="160"/>
      <c r="T112" s="161"/>
      <c r="U112" s="161"/>
      <c r="V112" s="161"/>
      <c r="W112" s="162"/>
    </row>
    <row r="113" spans="6:25" s="155" customFormat="1" ht="12" outlineLevel="2">
      <c r="F113" s="147">
        <v>8</v>
      </c>
      <c r="G113" s="148" t="s">
        <v>64</v>
      </c>
      <c r="H113" s="149" t="s">
        <v>160</v>
      </c>
      <c r="I113" s="150" t="s">
        <v>161</v>
      </c>
      <c r="J113" s="148" t="s">
        <v>91</v>
      </c>
      <c r="K113" s="151">
        <v>1</v>
      </c>
      <c r="L113" s="152">
        <v>0</v>
      </c>
      <c r="M113" s="151">
        <v>1</v>
      </c>
      <c r="N113" s="153"/>
      <c r="O113" s="154">
        <f>M113*N113</f>
        <v>0</v>
      </c>
      <c r="P113" s="154">
        <v>0.00147</v>
      </c>
      <c r="Q113" s="154">
        <f>M113*P113</f>
        <v>0.00147</v>
      </c>
      <c r="R113" s="154"/>
      <c r="S113" s="154">
        <f>M113*R113</f>
        <v>0</v>
      </c>
      <c r="T113" s="154">
        <v>21</v>
      </c>
      <c r="U113" s="154">
        <f>O113*T113/100</f>
        <v>0</v>
      </c>
      <c r="V113" s="154">
        <f>U113+O113</f>
        <v>0</v>
      </c>
      <c r="W113" s="154"/>
      <c r="X113" s="154"/>
      <c r="Y113" s="154">
        <v>1</v>
      </c>
    </row>
    <row r="114" spans="6:23" s="155" customFormat="1" ht="12" outlineLevel="2">
      <c r="F114" s="156"/>
      <c r="G114" s="157"/>
      <c r="H114" s="158" t="s">
        <v>68</v>
      </c>
      <c r="I114" s="179"/>
      <c r="J114" s="179"/>
      <c r="K114" s="179"/>
      <c r="L114" s="179"/>
      <c r="M114" s="179"/>
      <c r="N114" s="179"/>
      <c r="O114" s="179"/>
      <c r="P114" s="159"/>
      <c r="Q114" s="160"/>
      <c r="R114" s="159"/>
      <c r="S114" s="160"/>
      <c r="T114" s="161"/>
      <c r="U114" s="161"/>
      <c r="V114" s="161"/>
      <c r="W114" s="162"/>
    </row>
    <row r="115" spans="6:23" s="155" customFormat="1" ht="12" outlineLevel="2">
      <c r="F115" s="156"/>
      <c r="G115" s="157"/>
      <c r="H115" s="163"/>
      <c r="I115" s="164"/>
      <c r="J115" s="164"/>
      <c r="K115" s="164"/>
      <c r="L115" s="164"/>
      <c r="M115" s="164"/>
      <c r="N115" s="164"/>
      <c r="O115" s="164"/>
      <c r="P115" s="159"/>
      <c r="Q115" s="160"/>
      <c r="R115" s="159"/>
      <c r="S115" s="160"/>
      <c r="T115" s="161"/>
      <c r="U115" s="161"/>
      <c r="V115" s="161"/>
      <c r="W115" s="162"/>
    </row>
    <row r="116" spans="6:25" s="155" customFormat="1" ht="12" outlineLevel="2">
      <c r="F116" s="147">
        <v>9</v>
      </c>
      <c r="G116" s="148" t="s">
        <v>64</v>
      </c>
      <c r="H116" s="149" t="s">
        <v>162</v>
      </c>
      <c r="I116" s="150" t="s">
        <v>163</v>
      </c>
      <c r="J116" s="148" t="s">
        <v>91</v>
      </c>
      <c r="K116" s="151">
        <v>1</v>
      </c>
      <c r="L116" s="152">
        <v>0</v>
      </c>
      <c r="M116" s="151">
        <v>1</v>
      </c>
      <c r="N116" s="153"/>
      <c r="O116" s="154">
        <f>M116*N116</f>
        <v>0</v>
      </c>
      <c r="P116" s="154">
        <v>0.00147</v>
      </c>
      <c r="Q116" s="154">
        <f>M116*P116</f>
        <v>0.00147</v>
      </c>
      <c r="R116" s="154"/>
      <c r="S116" s="154">
        <f>M116*R116</f>
        <v>0</v>
      </c>
      <c r="T116" s="154">
        <v>21</v>
      </c>
      <c r="U116" s="154">
        <f>O116*T116/100</f>
        <v>0</v>
      </c>
      <c r="V116" s="154">
        <f>U116+O116</f>
        <v>0</v>
      </c>
      <c r="W116" s="154"/>
      <c r="X116" s="154"/>
      <c r="Y116" s="154">
        <v>1</v>
      </c>
    </row>
    <row r="117" spans="6:23" s="155" customFormat="1" ht="12" outlineLevel="2">
      <c r="F117" s="156"/>
      <c r="G117" s="157"/>
      <c r="H117" s="158" t="s">
        <v>68</v>
      </c>
      <c r="I117" s="179"/>
      <c r="J117" s="179"/>
      <c r="K117" s="179"/>
      <c r="L117" s="179"/>
      <c r="M117" s="179"/>
      <c r="N117" s="179"/>
      <c r="O117" s="179"/>
      <c r="P117" s="159"/>
      <c r="Q117" s="160"/>
      <c r="R117" s="159"/>
      <c r="S117" s="160"/>
      <c r="T117" s="161"/>
      <c r="U117" s="161"/>
      <c r="V117" s="161"/>
      <c r="W117" s="162"/>
    </row>
    <row r="118" spans="6:23" s="155" customFormat="1" ht="12" outlineLevel="2">
      <c r="F118" s="156"/>
      <c r="G118" s="157"/>
      <c r="H118" s="163"/>
      <c r="I118" s="164"/>
      <c r="J118" s="164"/>
      <c r="K118" s="164"/>
      <c r="L118" s="164"/>
      <c r="M118" s="164"/>
      <c r="N118" s="164"/>
      <c r="O118" s="164"/>
      <c r="P118" s="159"/>
      <c r="Q118" s="160"/>
      <c r="R118" s="159"/>
      <c r="S118" s="160"/>
      <c r="T118" s="161"/>
      <c r="U118" s="161"/>
      <c r="V118" s="161"/>
      <c r="W118" s="162"/>
    </row>
    <row r="119" spans="6:25" s="155" customFormat="1" ht="12" outlineLevel="2">
      <c r="F119" s="147">
        <v>10</v>
      </c>
      <c r="G119" s="148" t="s">
        <v>64</v>
      </c>
      <c r="H119" s="149" t="s">
        <v>164</v>
      </c>
      <c r="I119" s="150" t="s">
        <v>165</v>
      </c>
      <c r="J119" s="148" t="s">
        <v>91</v>
      </c>
      <c r="K119" s="151">
        <v>2</v>
      </c>
      <c r="L119" s="152">
        <v>0</v>
      </c>
      <c r="M119" s="151">
        <v>2</v>
      </c>
      <c r="N119" s="153"/>
      <c r="O119" s="154">
        <f>M119*N119</f>
        <v>0</v>
      </c>
      <c r="P119" s="154">
        <v>0.00075</v>
      </c>
      <c r="Q119" s="154">
        <f>M119*P119</f>
        <v>0.0015</v>
      </c>
      <c r="R119" s="154"/>
      <c r="S119" s="154">
        <f>M119*R119</f>
        <v>0</v>
      </c>
      <c r="T119" s="154">
        <v>21</v>
      </c>
      <c r="U119" s="154">
        <f>O119*T119/100</f>
        <v>0</v>
      </c>
      <c r="V119" s="154">
        <f>U119+O119</f>
        <v>0</v>
      </c>
      <c r="W119" s="154"/>
      <c r="X119" s="154"/>
      <c r="Y119" s="154">
        <v>1</v>
      </c>
    </row>
    <row r="120" spans="6:23" s="155" customFormat="1" ht="28.5" customHeight="1" outlineLevel="2">
      <c r="F120" s="156"/>
      <c r="G120" s="157"/>
      <c r="H120" s="158" t="s">
        <v>68</v>
      </c>
      <c r="I120" s="179" t="s">
        <v>166</v>
      </c>
      <c r="J120" s="179"/>
      <c r="K120" s="179"/>
      <c r="L120" s="179"/>
      <c r="M120" s="179"/>
      <c r="N120" s="179"/>
      <c r="O120" s="179"/>
      <c r="P120" s="159"/>
      <c r="Q120" s="160"/>
      <c r="R120" s="159"/>
      <c r="S120" s="160"/>
      <c r="T120" s="161"/>
      <c r="U120" s="161"/>
      <c r="V120" s="161"/>
      <c r="W120" s="162"/>
    </row>
    <row r="121" spans="6:23" s="155" customFormat="1" ht="12" outlineLevel="2">
      <c r="F121" s="156"/>
      <c r="G121" s="157"/>
      <c r="H121" s="163"/>
      <c r="I121" s="164"/>
      <c r="J121" s="164"/>
      <c r="K121" s="164"/>
      <c r="L121" s="164"/>
      <c r="M121" s="164"/>
      <c r="N121" s="164"/>
      <c r="O121" s="164"/>
      <c r="P121" s="159"/>
      <c r="Q121" s="160"/>
      <c r="R121" s="159"/>
      <c r="S121" s="160"/>
      <c r="T121" s="161"/>
      <c r="U121" s="161"/>
      <c r="V121" s="161"/>
      <c r="W121" s="162"/>
    </row>
    <row r="122" spans="6:25" s="155" customFormat="1" ht="12" outlineLevel="2">
      <c r="F122" s="147">
        <v>11</v>
      </c>
      <c r="G122" s="148" t="s">
        <v>64</v>
      </c>
      <c r="H122" s="149" t="s">
        <v>167</v>
      </c>
      <c r="I122" s="150" t="s">
        <v>168</v>
      </c>
      <c r="J122" s="148" t="s">
        <v>91</v>
      </c>
      <c r="K122" s="151">
        <v>2</v>
      </c>
      <c r="L122" s="152">
        <v>0</v>
      </c>
      <c r="M122" s="151">
        <v>2</v>
      </c>
      <c r="N122" s="153"/>
      <c r="O122" s="154">
        <f>M122*N122</f>
        <v>0</v>
      </c>
      <c r="P122" s="154">
        <v>0.0005</v>
      </c>
      <c r="Q122" s="154">
        <f>M122*P122</f>
        <v>0.001</v>
      </c>
      <c r="R122" s="154"/>
      <c r="S122" s="154">
        <f>M122*R122</f>
        <v>0</v>
      </c>
      <c r="T122" s="154">
        <v>21</v>
      </c>
      <c r="U122" s="154">
        <f>O122*T122/100</f>
        <v>0</v>
      </c>
      <c r="V122" s="154">
        <f>U122+O122</f>
        <v>0</v>
      </c>
      <c r="W122" s="154"/>
      <c r="X122" s="154"/>
      <c r="Y122" s="154">
        <v>1</v>
      </c>
    </row>
    <row r="123" spans="6:23" s="155" customFormat="1" ht="36.75" customHeight="1" outlineLevel="2">
      <c r="F123" s="156"/>
      <c r="G123" s="157"/>
      <c r="H123" s="158" t="s">
        <v>68</v>
      </c>
      <c r="I123" s="179" t="s">
        <v>169</v>
      </c>
      <c r="J123" s="179"/>
      <c r="K123" s="179"/>
      <c r="L123" s="179"/>
      <c r="M123" s="179"/>
      <c r="N123" s="179"/>
      <c r="O123" s="179"/>
      <c r="P123" s="159"/>
      <c r="Q123" s="160"/>
      <c r="R123" s="159"/>
      <c r="S123" s="160"/>
      <c r="T123" s="161"/>
      <c r="U123" s="161"/>
      <c r="V123" s="161"/>
      <c r="W123" s="162"/>
    </row>
    <row r="124" spans="6:23" s="155" customFormat="1" ht="12" outlineLevel="2">
      <c r="F124" s="156"/>
      <c r="G124" s="157"/>
      <c r="H124" s="163"/>
      <c r="I124" s="164"/>
      <c r="J124" s="164"/>
      <c r="K124" s="164"/>
      <c r="L124" s="164"/>
      <c r="M124" s="164"/>
      <c r="N124" s="164"/>
      <c r="O124" s="164"/>
      <c r="P124" s="159"/>
      <c r="Q124" s="160"/>
      <c r="R124" s="159"/>
      <c r="S124" s="160"/>
      <c r="T124" s="161"/>
      <c r="U124" s="161"/>
      <c r="V124" s="161"/>
      <c r="W124" s="162"/>
    </row>
    <row r="125" spans="6:23" s="165" customFormat="1" ht="4.5" outlineLevel="2">
      <c r="F125" s="166"/>
      <c r="G125" s="167"/>
      <c r="H125" s="167"/>
      <c r="I125" s="168"/>
      <c r="J125" s="167"/>
      <c r="K125" s="169"/>
      <c r="L125" s="170"/>
      <c r="M125" s="169"/>
      <c r="N125" s="170"/>
      <c r="O125" s="171"/>
      <c r="P125" s="172"/>
      <c r="Q125" s="170"/>
      <c r="R125" s="170"/>
      <c r="S125" s="170"/>
      <c r="T125" s="173" t="s">
        <v>98</v>
      </c>
      <c r="U125" s="170"/>
      <c r="V125" s="170"/>
      <c r="W125" s="170"/>
    </row>
    <row r="126" spans="6:25" s="136" customFormat="1" ht="12" outlineLevel="1">
      <c r="F126" s="137"/>
      <c r="G126" s="138"/>
      <c r="H126" s="139"/>
      <c r="I126" s="139" t="s">
        <v>170</v>
      </c>
      <c r="J126" s="138"/>
      <c r="K126" s="140"/>
      <c r="L126" s="141"/>
      <c r="M126" s="140"/>
      <c r="N126" s="141"/>
      <c r="O126" s="142">
        <f>SUBTOTAL(9,O127:O172)</f>
        <v>0</v>
      </c>
      <c r="P126" s="143"/>
      <c r="Q126" s="142">
        <f>SUBTOTAL(9,Q127:Q172)</f>
        <v>0.19478</v>
      </c>
      <c r="R126" s="141"/>
      <c r="S126" s="142">
        <f>SUBTOTAL(9,S127:S172)</f>
        <v>0</v>
      </c>
      <c r="T126" s="144"/>
      <c r="U126" s="142">
        <f>SUBTOTAL(9,U127:U172)</f>
        <v>0</v>
      </c>
      <c r="V126" s="142">
        <f>SUBTOTAL(9,V127:V172)</f>
        <v>0</v>
      </c>
      <c r="W126" s="145"/>
      <c r="Y126" s="142">
        <f>SUBTOTAL(9,Y127:Y172)</f>
        <v>15</v>
      </c>
    </row>
    <row r="127" spans="6:25" s="155" customFormat="1" ht="12" outlineLevel="2">
      <c r="F127" s="147">
        <v>1</v>
      </c>
      <c r="G127" s="148" t="s">
        <v>64</v>
      </c>
      <c r="H127" s="149" t="s">
        <v>171</v>
      </c>
      <c r="I127" s="150" t="s">
        <v>172</v>
      </c>
      <c r="J127" s="148" t="s">
        <v>173</v>
      </c>
      <c r="K127" s="151">
        <v>12</v>
      </c>
      <c r="L127" s="152">
        <v>0</v>
      </c>
      <c r="M127" s="151">
        <v>12</v>
      </c>
      <c r="N127" s="153"/>
      <c r="O127" s="154">
        <f>M127*N127</f>
        <v>0</v>
      </c>
      <c r="P127" s="154">
        <v>0.00209</v>
      </c>
      <c r="Q127" s="154">
        <f>M127*P127</f>
        <v>0.025079999999999998</v>
      </c>
      <c r="R127" s="154"/>
      <c r="S127" s="154">
        <f>M127*R127</f>
        <v>0</v>
      </c>
      <c r="T127" s="154">
        <v>21</v>
      </c>
      <c r="U127" s="154">
        <f>O127*T127/100</f>
        <v>0</v>
      </c>
      <c r="V127" s="154">
        <f>U127+O127</f>
        <v>0</v>
      </c>
      <c r="W127" s="154"/>
      <c r="X127" s="154"/>
      <c r="Y127" s="154">
        <v>1</v>
      </c>
    </row>
    <row r="128" spans="6:23" s="155" customFormat="1" ht="36.75" customHeight="1" outlineLevel="2">
      <c r="F128" s="156"/>
      <c r="G128" s="157"/>
      <c r="H128" s="158" t="s">
        <v>68</v>
      </c>
      <c r="I128" s="179" t="s">
        <v>174</v>
      </c>
      <c r="J128" s="179"/>
      <c r="K128" s="179"/>
      <c r="L128" s="179"/>
      <c r="M128" s="179"/>
      <c r="N128" s="179"/>
      <c r="O128" s="179"/>
      <c r="P128" s="159"/>
      <c r="Q128" s="160"/>
      <c r="R128" s="159"/>
      <c r="S128" s="160"/>
      <c r="T128" s="161"/>
      <c r="U128" s="161"/>
      <c r="V128" s="161"/>
      <c r="W128" s="162"/>
    </row>
    <row r="129" spans="6:23" s="155" customFormat="1" ht="12" outlineLevel="2">
      <c r="F129" s="156"/>
      <c r="G129" s="157"/>
      <c r="H129" s="163"/>
      <c r="I129" s="164"/>
      <c r="J129" s="164"/>
      <c r="K129" s="164"/>
      <c r="L129" s="164"/>
      <c r="M129" s="164"/>
      <c r="N129" s="164"/>
      <c r="O129" s="164"/>
      <c r="P129" s="159"/>
      <c r="Q129" s="160"/>
      <c r="R129" s="159"/>
      <c r="S129" s="160"/>
      <c r="T129" s="161"/>
      <c r="U129" s="161"/>
      <c r="V129" s="161"/>
      <c r="W129" s="162"/>
    </row>
    <row r="130" spans="6:25" s="155" customFormat="1" ht="12" outlineLevel="2">
      <c r="F130" s="147">
        <v>2</v>
      </c>
      <c r="G130" s="148" t="s">
        <v>64</v>
      </c>
      <c r="H130" s="149" t="s">
        <v>175</v>
      </c>
      <c r="I130" s="150" t="s">
        <v>176</v>
      </c>
      <c r="J130" s="148" t="s">
        <v>173</v>
      </c>
      <c r="K130" s="151">
        <v>1</v>
      </c>
      <c r="L130" s="152">
        <v>0</v>
      </c>
      <c r="M130" s="151">
        <v>1</v>
      </c>
      <c r="N130" s="153"/>
      <c r="O130" s="154">
        <f>M130*N130</f>
        <v>0</v>
      </c>
      <c r="P130" s="154">
        <v>0.00521</v>
      </c>
      <c r="Q130" s="154">
        <f>M130*P130</f>
        <v>0.00521</v>
      </c>
      <c r="R130" s="154"/>
      <c r="S130" s="154">
        <f>M130*R130</f>
        <v>0</v>
      </c>
      <c r="T130" s="154">
        <v>21</v>
      </c>
      <c r="U130" s="154">
        <f>O130*T130/100</f>
        <v>0</v>
      </c>
      <c r="V130" s="154">
        <f>U130+O130</f>
        <v>0</v>
      </c>
      <c r="W130" s="154"/>
      <c r="X130" s="154"/>
      <c r="Y130" s="154">
        <v>1</v>
      </c>
    </row>
    <row r="131" spans="6:23" s="155" customFormat="1" ht="36.75" customHeight="1" outlineLevel="2">
      <c r="F131" s="156"/>
      <c r="G131" s="157"/>
      <c r="H131" s="158" t="s">
        <v>68</v>
      </c>
      <c r="I131" s="179" t="s">
        <v>177</v>
      </c>
      <c r="J131" s="179"/>
      <c r="K131" s="179"/>
      <c r="L131" s="179"/>
      <c r="M131" s="179"/>
      <c r="N131" s="179"/>
      <c r="O131" s="179"/>
      <c r="P131" s="159"/>
      <c r="Q131" s="160"/>
      <c r="R131" s="159"/>
      <c r="S131" s="160"/>
      <c r="T131" s="161"/>
      <c r="U131" s="161"/>
      <c r="V131" s="161"/>
      <c r="W131" s="162"/>
    </row>
    <row r="132" spans="6:23" s="155" customFormat="1" ht="12" outlineLevel="2">
      <c r="F132" s="156"/>
      <c r="G132" s="157"/>
      <c r="H132" s="163"/>
      <c r="I132" s="164"/>
      <c r="J132" s="164"/>
      <c r="K132" s="164"/>
      <c r="L132" s="164"/>
      <c r="M132" s="164"/>
      <c r="N132" s="164"/>
      <c r="O132" s="164"/>
      <c r="P132" s="159"/>
      <c r="Q132" s="160"/>
      <c r="R132" s="159"/>
      <c r="S132" s="160"/>
      <c r="T132" s="161"/>
      <c r="U132" s="161"/>
      <c r="V132" s="161"/>
      <c r="W132" s="162"/>
    </row>
    <row r="133" spans="6:25" s="155" customFormat="1" ht="12" outlineLevel="2">
      <c r="F133" s="147">
        <v>3</v>
      </c>
      <c r="G133" s="148" t="s">
        <v>64</v>
      </c>
      <c r="H133" s="149" t="s">
        <v>178</v>
      </c>
      <c r="I133" s="150" t="s">
        <v>179</v>
      </c>
      <c r="J133" s="148" t="s">
        <v>173</v>
      </c>
      <c r="K133" s="151">
        <v>24</v>
      </c>
      <c r="L133" s="152">
        <v>0</v>
      </c>
      <c r="M133" s="151">
        <v>24</v>
      </c>
      <c r="N133" s="153"/>
      <c r="O133" s="154">
        <f>M133*N133</f>
        <v>0</v>
      </c>
      <c r="P133" s="154">
        <v>0.00576</v>
      </c>
      <c r="Q133" s="154">
        <f>M133*P133</f>
        <v>0.13824</v>
      </c>
      <c r="R133" s="154"/>
      <c r="S133" s="154">
        <f>M133*R133</f>
        <v>0</v>
      </c>
      <c r="T133" s="154">
        <v>21</v>
      </c>
      <c r="U133" s="154">
        <f>O133*T133/100</f>
        <v>0</v>
      </c>
      <c r="V133" s="154">
        <f>U133+O133</f>
        <v>0</v>
      </c>
      <c r="W133" s="154"/>
      <c r="X133" s="154"/>
      <c r="Y133" s="154">
        <v>1</v>
      </c>
    </row>
    <row r="134" spans="6:23" s="155" customFormat="1" ht="36.75" customHeight="1" outlineLevel="2">
      <c r="F134" s="156"/>
      <c r="G134" s="157"/>
      <c r="H134" s="158" t="s">
        <v>68</v>
      </c>
      <c r="I134" s="179" t="s">
        <v>180</v>
      </c>
      <c r="J134" s="179"/>
      <c r="K134" s="179"/>
      <c r="L134" s="179"/>
      <c r="M134" s="179"/>
      <c r="N134" s="179"/>
      <c r="O134" s="179"/>
      <c r="P134" s="159"/>
      <c r="Q134" s="160"/>
      <c r="R134" s="159"/>
      <c r="S134" s="160"/>
      <c r="T134" s="161"/>
      <c r="U134" s="161"/>
      <c r="V134" s="161"/>
      <c r="W134" s="162"/>
    </row>
    <row r="135" spans="6:23" s="155" customFormat="1" ht="12" outlineLevel="2">
      <c r="F135" s="156"/>
      <c r="G135" s="157"/>
      <c r="H135" s="163"/>
      <c r="I135" s="164"/>
      <c r="J135" s="164"/>
      <c r="K135" s="164"/>
      <c r="L135" s="164"/>
      <c r="M135" s="164"/>
      <c r="N135" s="164"/>
      <c r="O135" s="164"/>
      <c r="P135" s="159"/>
      <c r="Q135" s="160"/>
      <c r="R135" s="159"/>
      <c r="S135" s="160"/>
      <c r="T135" s="161"/>
      <c r="U135" s="161"/>
      <c r="V135" s="161"/>
      <c r="W135" s="162"/>
    </row>
    <row r="136" spans="6:25" s="155" customFormat="1" ht="12" outlineLevel="2">
      <c r="F136" s="147">
        <v>4</v>
      </c>
      <c r="G136" s="148" t="s">
        <v>100</v>
      </c>
      <c r="H136" s="149" t="s">
        <v>181</v>
      </c>
      <c r="I136" s="150" t="s">
        <v>182</v>
      </c>
      <c r="J136" s="148" t="s">
        <v>91</v>
      </c>
      <c r="K136" s="151">
        <v>6</v>
      </c>
      <c r="L136" s="152">
        <v>0</v>
      </c>
      <c r="M136" s="151">
        <v>6</v>
      </c>
      <c r="N136" s="153"/>
      <c r="O136" s="154">
        <f>M136*N136</f>
        <v>0</v>
      </c>
      <c r="P136" s="154">
        <v>6E-05</v>
      </c>
      <c r="Q136" s="154">
        <f>M136*P136</f>
        <v>0.00036</v>
      </c>
      <c r="R136" s="154"/>
      <c r="S136" s="154">
        <f>M136*R136</f>
        <v>0</v>
      </c>
      <c r="T136" s="154">
        <v>21</v>
      </c>
      <c r="U136" s="154">
        <f>O136*T136/100</f>
        <v>0</v>
      </c>
      <c r="V136" s="154">
        <f>U136+O136</f>
        <v>0</v>
      </c>
      <c r="W136" s="154"/>
      <c r="X136" s="154"/>
      <c r="Y136" s="154">
        <v>1</v>
      </c>
    </row>
    <row r="137" spans="6:23" s="155" customFormat="1" ht="13.5" customHeight="1" outlineLevel="2">
      <c r="F137" s="156"/>
      <c r="G137" s="157"/>
      <c r="H137" s="158" t="s">
        <v>68</v>
      </c>
      <c r="I137" s="179" t="s">
        <v>182</v>
      </c>
      <c r="J137" s="179"/>
      <c r="K137" s="179"/>
      <c r="L137" s="179"/>
      <c r="M137" s="179"/>
      <c r="N137" s="179"/>
      <c r="O137" s="179"/>
      <c r="P137" s="159"/>
      <c r="Q137" s="160"/>
      <c r="R137" s="159"/>
      <c r="S137" s="160"/>
      <c r="T137" s="161"/>
      <c r="U137" s="161"/>
      <c r="V137" s="161"/>
      <c r="W137" s="162"/>
    </row>
    <row r="138" spans="6:23" s="155" customFormat="1" ht="12" outlineLevel="2">
      <c r="F138" s="156"/>
      <c r="G138" s="157"/>
      <c r="H138" s="163"/>
      <c r="I138" s="164"/>
      <c r="J138" s="164"/>
      <c r="K138" s="164"/>
      <c r="L138" s="164"/>
      <c r="M138" s="164"/>
      <c r="N138" s="164"/>
      <c r="O138" s="164"/>
      <c r="P138" s="159"/>
      <c r="Q138" s="160"/>
      <c r="R138" s="159"/>
      <c r="S138" s="160"/>
      <c r="T138" s="161"/>
      <c r="U138" s="161"/>
      <c r="V138" s="161"/>
      <c r="W138" s="162"/>
    </row>
    <row r="139" spans="6:25" s="155" customFormat="1" ht="12" outlineLevel="2">
      <c r="F139" s="147">
        <v>5</v>
      </c>
      <c r="G139" s="148" t="s">
        <v>100</v>
      </c>
      <c r="H139" s="149" t="s">
        <v>183</v>
      </c>
      <c r="I139" s="150" t="s">
        <v>184</v>
      </c>
      <c r="J139" s="148" t="s">
        <v>91</v>
      </c>
      <c r="K139" s="151">
        <v>8</v>
      </c>
      <c r="L139" s="152">
        <v>0</v>
      </c>
      <c r="M139" s="151">
        <v>8</v>
      </c>
      <c r="N139" s="153"/>
      <c r="O139" s="154">
        <f>M139*N139</f>
        <v>0</v>
      </c>
      <c r="P139" s="154">
        <v>0.00049</v>
      </c>
      <c r="Q139" s="154">
        <f>M139*P139</f>
        <v>0.00392</v>
      </c>
      <c r="R139" s="154"/>
      <c r="S139" s="154">
        <f>M139*R139</f>
        <v>0</v>
      </c>
      <c r="T139" s="154">
        <v>21</v>
      </c>
      <c r="U139" s="154">
        <f>O139*T139/100</f>
        <v>0</v>
      </c>
      <c r="V139" s="154">
        <f>U139+O139</f>
        <v>0</v>
      </c>
      <c r="W139" s="154"/>
      <c r="X139" s="154"/>
      <c r="Y139" s="154">
        <v>1</v>
      </c>
    </row>
    <row r="140" spans="6:23" s="155" customFormat="1" ht="13.5" customHeight="1" outlineLevel="2">
      <c r="F140" s="156"/>
      <c r="G140" s="157"/>
      <c r="H140" s="158" t="s">
        <v>68</v>
      </c>
      <c r="I140" s="179" t="s">
        <v>184</v>
      </c>
      <c r="J140" s="179"/>
      <c r="K140" s="179"/>
      <c r="L140" s="179"/>
      <c r="M140" s="179"/>
      <c r="N140" s="179"/>
      <c r="O140" s="179"/>
      <c r="P140" s="159"/>
      <c r="Q140" s="160"/>
      <c r="R140" s="159"/>
      <c r="S140" s="160"/>
      <c r="T140" s="161"/>
      <c r="U140" s="161"/>
      <c r="V140" s="161"/>
      <c r="W140" s="162"/>
    </row>
    <row r="141" spans="6:23" s="155" customFormat="1" ht="12" outlineLevel="2">
      <c r="F141" s="156"/>
      <c r="G141" s="157"/>
      <c r="H141" s="163"/>
      <c r="I141" s="164"/>
      <c r="J141" s="164"/>
      <c r="K141" s="164"/>
      <c r="L141" s="164"/>
      <c r="M141" s="164"/>
      <c r="N141" s="164"/>
      <c r="O141" s="164"/>
      <c r="P141" s="159"/>
      <c r="Q141" s="160"/>
      <c r="R141" s="159"/>
      <c r="S141" s="160"/>
      <c r="T141" s="161"/>
      <c r="U141" s="161"/>
      <c r="V141" s="161"/>
      <c r="W141" s="162"/>
    </row>
    <row r="142" spans="6:25" s="155" customFormat="1" ht="12" outlineLevel="2">
      <c r="F142" s="147">
        <v>6</v>
      </c>
      <c r="G142" s="148" t="s">
        <v>64</v>
      </c>
      <c r="H142" s="149" t="s">
        <v>185</v>
      </c>
      <c r="I142" s="150" t="s">
        <v>186</v>
      </c>
      <c r="J142" s="148" t="s">
        <v>91</v>
      </c>
      <c r="K142" s="151">
        <v>1</v>
      </c>
      <c r="L142" s="152">
        <v>0</v>
      </c>
      <c r="M142" s="151">
        <v>1</v>
      </c>
      <c r="N142" s="153"/>
      <c r="O142" s="154">
        <f>M142*N142</f>
        <v>0</v>
      </c>
      <c r="P142" s="154">
        <v>0.00016</v>
      </c>
      <c r="Q142" s="154">
        <f>M142*P142</f>
        <v>0.00016</v>
      </c>
      <c r="R142" s="154"/>
      <c r="S142" s="154">
        <f>M142*R142</f>
        <v>0</v>
      </c>
      <c r="T142" s="154">
        <v>21</v>
      </c>
      <c r="U142" s="154">
        <f>O142*T142/100</f>
        <v>0</v>
      </c>
      <c r="V142" s="154">
        <f>U142+O142</f>
        <v>0</v>
      </c>
      <c r="W142" s="154"/>
      <c r="X142" s="154"/>
      <c r="Y142" s="154">
        <v>1</v>
      </c>
    </row>
    <row r="143" spans="6:23" s="155" customFormat="1" ht="36.75" customHeight="1" outlineLevel="2">
      <c r="F143" s="156"/>
      <c r="G143" s="157"/>
      <c r="H143" s="158" t="s">
        <v>68</v>
      </c>
      <c r="I143" s="179" t="s">
        <v>187</v>
      </c>
      <c r="J143" s="179"/>
      <c r="K143" s="179"/>
      <c r="L143" s="179"/>
      <c r="M143" s="179"/>
      <c r="N143" s="179"/>
      <c r="O143" s="179"/>
      <c r="P143" s="159"/>
      <c r="Q143" s="160"/>
      <c r="R143" s="159"/>
      <c r="S143" s="160"/>
      <c r="T143" s="161"/>
      <c r="U143" s="161"/>
      <c r="V143" s="161"/>
      <c r="W143" s="162"/>
    </row>
    <row r="144" spans="6:23" s="155" customFormat="1" ht="12" outlineLevel="2">
      <c r="F144" s="156"/>
      <c r="G144" s="157"/>
      <c r="H144" s="163"/>
      <c r="I144" s="164"/>
      <c r="J144" s="164"/>
      <c r="K144" s="164"/>
      <c r="L144" s="164"/>
      <c r="M144" s="164"/>
      <c r="N144" s="164"/>
      <c r="O144" s="164"/>
      <c r="P144" s="159"/>
      <c r="Q144" s="160"/>
      <c r="R144" s="159"/>
      <c r="S144" s="160"/>
      <c r="T144" s="161"/>
      <c r="U144" s="161"/>
      <c r="V144" s="161"/>
      <c r="W144" s="162"/>
    </row>
    <row r="145" spans="6:25" s="155" customFormat="1" ht="12" outlineLevel="2">
      <c r="F145" s="147">
        <v>7</v>
      </c>
      <c r="G145" s="148" t="s">
        <v>64</v>
      </c>
      <c r="H145" s="149" t="s">
        <v>188</v>
      </c>
      <c r="I145" s="150" t="s">
        <v>189</v>
      </c>
      <c r="J145" s="148" t="s">
        <v>91</v>
      </c>
      <c r="K145" s="151">
        <v>1</v>
      </c>
      <c r="L145" s="152">
        <v>0</v>
      </c>
      <c r="M145" s="151">
        <v>1</v>
      </c>
      <c r="N145" s="153"/>
      <c r="O145" s="154">
        <f>M145*N145</f>
        <v>0</v>
      </c>
      <c r="P145" s="154">
        <v>0.0003</v>
      </c>
      <c r="Q145" s="154">
        <f>M145*P145</f>
        <v>0.0003</v>
      </c>
      <c r="R145" s="154"/>
      <c r="S145" s="154">
        <f>M145*R145</f>
        <v>0</v>
      </c>
      <c r="T145" s="154">
        <v>21</v>
      </c>
      <c r="U145" s="154">
        <f>O145*T145/100</f>
        <v>0</v>
      </c>
      <c r="V145" s="154">
        <f>U145+O145</f>
        <v>0</v>
      </c>
      <c r="W145" s="154"/>
      <c r="X145" s="154"/>
      <c r="Y145" s="154">
        <v>1</v>
      </c>
    </row>
    <row r="146" spans="6:23" s="155" customFormat="1" ht="36.75" customHeight="1" outlineLevel="2">
      <c r="F146" s="156"/>
      <c r="G146" s="157"/>
      <c r="H146" s="158" t="s">
        <v>68</v>
      </c>
      <c r="I146" s="179" t="s">
        <v>190</v>
      </c>
      <c r="J146" s="179"/>
      <c r="K146" s="179"/>
      <c r="L146" s="179"/>
      <c r="M146" s="179"/>
      <c r="N146" s="179"/>
      <c r="O146" s="179"/>
      <c r="P146" s="159"/>
      <c r="Q146" s="160"/>
      <c r="R146" s="159"/>
      <c r="S146" s="160"/>
      <c r="T146" s="161"/>
      <c r="U146" s="161"/>
      <c r="V146" s="161"/>
      <c r="W146" s="162"/>
    </row>
    <row r="147" spans="6:23" s="155" customFormat="1" ht="12" outlineLevel="2">
      <c r="F147" s="156"/>
      <c r="G147" s="157"/>
      <c r="H147" s="163"/>
      <c r="I147" s="164"/>
      <c r="J147" s="164"/>
      <c r="K147" s="164"/>
      <c r="L147" s="164"/>
      <c r="M147" s="164"/>
      <c r="N147" s="164"/>
      <c r="O147" s="164"/>
      <c r="P147" s="159"/>
      <c r="Q147" s="160"/>
      <c r="R147" s="159"/>
      <c r="S147" s="160"/>
      <c r="T147" s="161"/>
      <c r="U147" s="161"/>
      <c r="V147" s="161"/>
      <c r="W147" s="162"/>
    </row>
    <row r="148" spans="6:25" s="155" customFormat="1" ht="24" outlineLevel="2">
      <c r="F148" s="147">
        <v>8</v>
      </c>
      <c r="G148" s="148" t="s">
        <v>64</v>
      </c>
      <c r="H148" s="149" t="s">
        <v>191</v>
      </c>
      <c r="I148" s="150" t="s">
        <v>192</v>
      </c>
      <c r="J148" s="148" t="s">
        <v>91</v>
      </c>
      <c r="K148" s="151">
        <v>1</v>
      </c>
      <c r="L148" s="152">
        <v>0</v>
      </c>
      <c r="M148" s="151">
        <v>1</v>
      </c>
      <c r="N148" s="153"/>
      <c r="O148" s="154">
        <f>M148*N148</f>
        <v>0</v>
      </c>
      <c r="P148" s="154">
        <v>0.00085</v>
      </c>
      <c r="Q148" s="154">
        <f>M148*P148</f>
        <v>0.00085</v>
      </c>
      <c r="R148" s="154"/>
      <c r="S148" s="154">
        <f>M148*R148</f>
        <v>0</v>
      </c>
      <c r="T148" s="154">
        <v>21</v>
      </c>
      <c r="U148" s="154">
        <f>O148*T148/100</f>
        <v>0</v>
      </c>
      <c r="V148" s="154">
        <f>U148+O148</f>
        <v>0</v>
      </c>
      <c r="W148" s="154"/>
      <c r="X148" s="154"/>
      <c r="Y148" s="154">
        <v>1</v>
      </c>
    </row>
    <row r="149" spans="6:23" s="155" customFormat="1" ht="45" customHeight="1" outlineLevel="2">
      <c r="F149" s="156"/>
      <c r="G149" s="157"/>
      <c r="H149" s="158" t="s">
        <v>68</v>
      </c>
      <c r="I149" s="179" t="s">
        <v>193</v>
      </c>
      <c r="J149" s="179"/>
      <c r="K149" s="179"/>
      <c r="L149" s="179"/>
      <c r="M149" s="179"/>
      <c r="N149" s="179"/>
      <c r="O149" s="179"/>
      <c r="P149" s="159"/>
      <c r="Q149" s="160"/>
      <c r="R149" s="159"/>
      <c r="S149" s="160"/>
      <c r="T149" s="161"/>
      <c r="U149" s="161"/>
      <c r="V149" s="161"/>
      <c r="W149" s="162"/>
    </row>
    <row r="150" spans="6:23" s="155" customFormat="1" ht="12" outlineLevel="2">
      <c r="F150" s="156"/>
      <c r="G150" s="157"/>
      <c r="H150" s="163"/>
      <c r="I150" s="164"/>
      <c r="J150" s="164"/>
      <c r="K150" s="164"/>
      <c r="L150" s="164"/>
      <c r="M150" s="164"/>
      <c r="N150" s="164"/>
      <c r="O150" s="164"/>
      <c r="P150" s="159"/>
      <c r="Q150" s="160"/>
      <c r="R150" s="159"/>
      <c r="S150" s="160"/>
      <c r="T150" s="161"/>
      <c r="U150" s="161"/>
      <c r="V150" s="161"/>
      <c r="W150" s="162"/>
    </row>
    <row r="151" spans="6:25" s="155" customFormat="1" ht="24" outlineLevel="2">
      <c r="F151" s="147">
        <v>9</v>
      </c>
      <c r="G151" s="148" t="s">
        <v>64</v>
      </c>
      <c r="H151" s="149" t="s">
        <v>194</v>
      </c>
      <c r="I151" s="150" t="s">
        <v>195</v>
      </c>
      <c r="J151" s="148" t="s">
        <v>91</v>
      </c>
      <c r="K151" s="151">
        <v>2</v>
      </c>
      <c r="L151" s="152">
        <v>0</v>
      </c>
      <c r="M151" s="151">
        <v>2</v>
      </c>
      <c r="N151" s="153"/>
      <c r="O151" s="154">
        <f>M151*N151</f>
        <v>0</v>
      </c>
      <c r="P151" s="154">
        <v>0.00149</v>
      </c>
      <c r="Q151" s="154">
        <f>M151*P151</f>
        <v>0.00298</v>
      </c>
      <c r="R151" s="154"/>
      <c r="S151" s="154">
        <f>M151*R151</f>
        <v>0</v>
      </c>
      <c r="T151" s="154">
        <v>21</v>
      </c>
      <c r="U151" s="154">
        <f>O151*T151/100</f>
        <v>0</v>
      </c>
      <c r="V151" s="154">
        <f>U151+O151</f>
        <v>0</v>
      </c>
      <c r="W151" s="154"/>
      <c r="X151" s="154"/>
      <c r="Y151" s="154">
        <v>1</v>
      </c>
    </row>
    <row r="152" spans="6:23" s="155" customFormat="1" ht="45" customHeight="1" outlineLevel="2">
      <c r="F152" s="156"/>
      <c r="G152" s="157"/>
      <c r="H152" s="158" t="s">
        <v>68</v>
      </c>
      <c r="I152" s="179" t="s">
        <v>196</v>
      </c>
      <c r="J152" s="179"/>
      <c r="K152" s="179"/>
      <c r="L152" s="179"/>
      <c r="M152" s="179"/>
      <c r="N152" s="179"/>
      <c r="O152" s="179"/>
      <c r="P152" s="159"/>
      <c r="Q152" s="160"/>
      <c r="R152" s="159"/>
      <c r="S152" s="160"/>
      <c r="T152" s="161"/>
      <c r="U152" s="161"/>
      <c r="V152" s="161"/>
      <c r="W152" s="162"/>
    </row>
    <row r="153" spans="6:23" s="155" customFormat="1" ht="12" outlineLevel="2">
      <c r="F153" s="156"/>
      <c r="G153" s="157"/>
      <c r="H153" s="163"/>
      <c r="I153" s="164"/>
      <c r="J153" s="164"/>
      <c r="K153" s="164"/>
      <c r="L153" s="164"/>
      <c r="M153" s="164"/>
      <c r="N153" s="164"/>
      <c r="O153" s="164"/>
      <c r="P153" s="159"/>
      <c r="Q153" s="160"/>
      <c r="R153" s="159"/>
      <c r="S153" s="160"/>
      <c r="T153" s="161"/>
      <c r="U153" s="161"/>
      <c r="V153" s="161"/>
      <c r="W153" s="162"/>
    </row>
    <row r="154" spans="6:25" s="155" customFormat="1" ht="24" outlineLevel="2">
      <c r="F154" s="147">
        <v>10</v>
      </c>
      <c r="G154" s="148" t="s">
        <v>64</v>
      </c>
      <c r="H154" s="149" t="s">
        <v>197</v>
      </c>
      <c r="I154" s="150" t="s">
        <v>198</v>
      </c>
      <c r="J154" s="148" t="s">
        <v>91</v>
      </c>
      <c r="K154" s="151">
        <v>1</v>
      </c>
      <c r="L154" s="152">
        <v>0</v>
      </c>
      <c r="M154" s="151">
        <v>1</v>
      </c>
      <c r="N154" s="153"/>
      <c r="O154" s="154">
        <f>M154*N154</f>
        <v>0</v>
      </c>
      <c r="P154" s="154"/>
      <c r="Q154" s="154">
        <f>M154*P154</f>
        <v>0</v>
      </c>
      <c r="R154" s="154"/>
      <c r="S154" s="154">
        <f>M154*R154</f>
        <v>0</v>
      </c>
      <c r="T154" s="154">
        <v>21</v>
      </c>
      <c r="U154" s="154">
        <f>O154*T154/100</f>
        <v>0</v>
      </c>
      <c r="V154" s="154">
        <f>U154+O154</f>
        <v>0</v>
      </c>
      <c r="W154" s="154"/>
      <c r="X154" s="154"/>
      <c r="Y154" s="154">
        <v>1</v>
      </c>
    </row>
    <row r="155" spans="6:23" s="155" customFormat="1" ht="36.75" customHeight="1" outlineLevel="2">
      <c r="F155" s="156"/>
      <c r="G155" s="157"/>
      <c r="H155" s="158" t="s">
        <v>68</v>
      </c>
      <c r="I155" s="179" t="s">
        <v>199</v>
      </c>
      <c r="J155" s="179"/>
      <c r="K155" s="179"/>
      <c r="L155" s="179"/>
      <c r="M155" s="179"/>
      <c r="N155" s="179"/>
      <c r="O155" s="179"/>
      <c r="P155" s="159"/>
      <c r="Q155" s="160"/>
      <c r="R155" s="159"/>
      <c r="S155" s="160"/>
      <c r="T155" s="161"/>
      <c r="U155" s="161"/>
      <c r="V155" s="161"/>
      <c r="W155" s="162"/>
    </row>
    <row r="156" spans="6:23" s="155" customFormat="1" ht="12" outlineLevel="2">
      <c r="F156" s="156"/>
      <c r="G156" s="157"/>
      <c r="H156" s="163"/>
      <c r="I156" s="164"/>
      <c r="J156" s="164"/>
      <c r="K156" s="164"/>
      <c r="L156" s="164"/>
      <c r="M156" s="164"/>
      <c r="N156" s="164"/>
      <c r="O156" s="164"/>
      <c r="P156" s="159"/>
      <c r="Q156" s="160"/>
      <c r="R156" s="159"/>
      <c r="S156" s="160"/>
      <c r="T156" s="161"/>
      <c r="U156" s="161"/>
      <c r="V156" s="161"/>
      <c r="W156" s="162"/>
    </row>
    <row r="157" spans="6:25" s="155" customFormat="1" ht="24" outlineLevel="2">
      <c r="F157" s="147">
        <v>11</v>
      </c>
      <c r="G157" s="148" t="s">
        <v>64</v>
      </c>
      <c r="H157" s="149" t="s">
        <v>200</v>
      </c>
      <c r="I157" s="150" t="s">
        <v>201</v>
      </c>
      <c r="J157" s="148" t="s">
        <v>91</v>
      </c>
      <c r="K157" s="151">
        <v>4</v>
      </c>
      <c r="L157" s="152">
        <v>0</v>
      </c>
      <c r="M157" s="151">
        <v>4</v>
      </c>
      <c r="N157" s="153"/>
      <c r="O157" s="154">
        <f>M157*N157</f>
        <v>0</v>
      </c>
      <c r="P157" s="154"/>
      <c r="Q157" s="154">
        <f>M157*P157</f>
        <v>0</v>
      </c>
      <c r="R157" s="154"/>
      <c r="S157" s="154">
        <f>M157*R157</f>
        <v>0</v>
      </c>
      <c r="T157" s="154">
        <v>21</v>
      </c>
      <c r="U157" s="154">
        <f>O157*T157/100</f>
        <v>0</v>
      </c>
      <c r="V157" s="154">
        <f>U157+O157</f>
        <v>0</v>
      </c>
      <c r="W157" s="154"/>
      <c r="X157" s="154"/>
      <c r="Y157" s="154">
        <v>1</v>
      </c>
    </row>
    <row r="158" spans="6:23" s="155" customFormat="1" ht="36.75" customHeight="1" outlineLevel="2">
      <c r="F158" s="156"/>
      <c r="G158" s="157"/>
      <c r="H158" s="158" t="s">
        <v>68</v>
      </c>
      <c r="I158" s="179" t="s">
        <v>202</v>
      </c>
      <c r="J158" s="179"/>
      <c r="K158" s="179"/>
      <c r="L158" s="179"/>
      <c r="M158" s="179"/>
      <c r="N158" s="179"/>
      <c r="O158" s="179"/>
      <c r="P158" s="159"/>
      <c r="Q158" s="160"/>
      <c r="R158" s="159"/>
      <c r="S158" s="160"/>
      <c r="T158" s="161"/>
      <c r="U158" s="161"/>
      <c r="V158" s="161"/>
      <c r="W158" s="162"/>
    </row>
    <row r="159" spans="6:23" s="155" customFormat="1" ht="12" outlineLevel="2">
      <c r="F159" s="156"/>
      <c r="G159" s="157"/>
      <c r="H159" s="163"/>
      <c r="I159" s="164"/>
      <c r="J159" s="164"/>
      <c r="K159" s="164"/>
      <c r="L159" s="164"/>
      <c r="M159" s="164"/>
      <c r="N159" s="164"/>
      <c r="O159" s="164"/>
      <c r="P159" s="159"/>
      <c r="Q159" s="160"/>
      <c r="R159" s="159"/>
      <c r="S159" s="160"/>
      <c r="T159" s="161"/>
      <c r="U159" s="161"/>
      <c r="V159" s="161"/>
      <c r="W159" s="162"/>
    </row>
    <row r="160" spans="6:25" s="155" customFormat="1" ht="24" outlineLevel="2">
      <c r="F160" s="147">
        <v>12</v>
      </c>
      <c r="G160" s="148" t="s">
        <v>64</v>
      </c>
      <c r="H160" s="149" t="s">
        <v>203</v>
      </c>
      <c r="I160" s="150" t="s">
        <v>204</v>
      </c>
      <c r="J160" s="148" t="s">
        <v>91</v>
      </c>
      <c r="K160" s="151">
        <v>2</v>
      </c>
      <c r="L160" s="152">
        <v>0</v>
      </c>
      <c r="M160" s="151">
        <v>2</v>
      </c>
      <c r="N160" s="153"/>
      <c r="O160" s="154">
        <f>M160*N160</f>
        <v>0</v>
      </c>
      <c r="P160" s="154"/>
      <c r="Q160" s="154">
        <f>M160*P160</f>
        <v>0</v>
      </c>
      <c r="R160" s="154"/>
      <c r="S160" s="154">
        <f>M160*R160</f>
        <v>0</v>
      </c>
      <c r="T160" s="154">
        <v>21</v>
      </c>
      <c r="U160" s="154">
        <f>O160*T160/100</f>
        <v>0</v>
      </c>
      <c r="V160" s="154">
        <f>U160+O160</f>
        <v>0</v>
      </c>
      <c r="W160" s="154"/>
      <c r="X160" s="154"/>
      <c r="Y160" s="154">
        <v>1</v>
      </c>
    </row>
    <row r="161" spans="6:23" s="155" customFormat="1" ht="36.75" customHeight="1" outlineLevel="2">
      <c r="F161" s="156"/>
      <c r="G161" s="157"/>
      <c r="H161" s="158" t="s">
        <v>68</v>
      </c>
      <c r="I161" s="179" t="s">
        <v>205</v>
      </c>
      <c r="J161" s="179"/>
      <c r="K161" s="179"/>
      <c r="L161" s="179"/>
      <c r="M161" s="179"/>
      <c r="N161" s="179"/>
      <c r="O161" s="179"/>
      <c r="P161" s="159"/>
      <c r="Q161" s="160"/>
      <c r="R161" s="159"/>
      <c r="S161" s="160"/>
      <c r="T161" s="161"/>
      <c r="U161" s="161"/>
      <c r="V161" s="161"/>
      <c r="W161" s="162"/>
    </row>
    <row r="162" spans="6:23" s="155" customFormat="1" ht="12" outlineLevel="2">
      <c r="F162" s="156"/>
      <c r="G162" s="157"/>
      <c r="H162" s="163"/>
      <c r="I162" s="164"/>
      <c r="J162" s="164"/>
      <c r="K162" s="164"/>
      <c r="L162" s="164"/>
      <c r="M162" s="164"/>
      <c r="N162" s="164"/>
      <c r="O162" s="164"/>
      <c r="P162" s="159"/>
      <c r="Q162" s="160"/>
      <c r="R162" s="159"/>
      <c r="S162" s="160"/>
      <c r="T162" s="161"/>
      <c r="U162" s="161"/>
      <c r="V162" s="161"/>
      <c r="W162" s="162"/>
    </row>
    <row r="163" spans="6:25" s="155" customFormat="1" ht="24" outlineLevel="2">
      <c r="F163" s="147">
        <v>13</v>
      </c>
      <c r="G163" s="148" t="s">
        <v>64</v>
      </c>
      <c r="H163" s="149" t="s">
        <v>206</v>
      </c>
      <c r="I163" s="150" t="s">
        <v>207</v>
      </c>
      <c r="J163" s="148" t="s">
        <v>91</v>
      </c>
      <c r="K163" s="151">
        <v>5</v>
      </c>
      <c r="L163" s="152">
        <v>0</v>
      </c>
      <c r="M163" s="151">
        <v>5</v>
      </c>
      <c r="N163" s="153"/>
      <c r="O163" s="154">
        <f>M163*N163</f>
        <v>0</v>
      </c>
      <c r="P163" s="154"/>
      <c r="Q163" s="154">
        <f>M163*P163</f>
        <v>0</v>
      </c>
      <c r="R163" s="154"/>
      <c r="S163" s="154">
        <f>M163*R163</f>
        <v>0</v>
      </c>
      <c r="T163" s="154">
        <v>21</v>
      </c>
      <c r="U163" s="154">
        <f>O163*T163/100</f>
        <v>0</v>
      </c>
      <c r="V163" s="154">
        <f>U163+O163</f>
        <v>0</v>
      </c>
      <c r="W163" s="154"/>
      <c r="X163" s="154"/>
      <c r="Y163" s="154">
        <v>1</v>
      </c>
    </row>
    <row r="164" spans="6:23" s="155" customFormat="1" ht="36.75" customHeight="1" outlineLevel="2">
      <c r="F164" s="156"/>
      <c r="G164" s="157"/>
      <c r="H164" s="158" t="s">
        <v>68</v>
      </c>
      <c r="I164" s="179" t="s">
        <v>208</v>
      </c>
      <c r="J164" s="179"/>
      <c r="K164" s="179"/>
      <c r="L164" s="179"/>
      <c r="M164" s="179"/>
      <c r="N164" s="179"/>
      <c r="O164" s="179"/>
      <c r="P164" s="159"/>
      <c r="Q164" s="160"/>
      <c r="R164" s="159"/>
      <c r="S164" s="160"/>
      <c r="T164" s="161"/>
      <c r="U164" s="161"/>
      <c r="V164" s="161"/>
      <c r="W164" s="162"/>
    </row>
    <row r="165" spans="6:23" s="155" customFormat="1" ht="12" outlineLevel="2">
      <c r="F165" s="156"/>
      <c r="G165" s="157"/>
      <c r="H165" s="163"/>
      <c r="I165" s="164"/>
      <c r="J165" s="164"/>
      <c r="K165" s="164"/>
      <c r="L165" s="164"/>
      <c r="M165" s="164"/>
      <c r="N165" s="164"/>
      <c r="O165" s="164"/>
      <c r="P165" s="159"/>
      <c r="Q165" s="160"/>
      <c r="R165" s="159"/>
      <c r="S165" s="160"/>
      <c r="T165" s="161"/>
      <c r="U165" s="161"/>
      <c r="V165" s="161"/>
      <c r="W165" s="162"/>
    </row>
    <row r="166" spans="6:25" s="155" customFormat="1" ht="12" outlineLevel="2">
      <c r="F166" s="147">
        <v>14</v>
      </c>
      <c r="G166" s="148" t="s">
        <v>64</v>
      </c>
      <c r="H166" s="149" t="s">
        <v>209</v>
      </c>
      <c r="I166" s="150" t="s">
        <v>210</v>
      </c>
      <c r="J166" s="148" t="s">
        <v>141</v>
      </c>
      <c r="K166" s="151">
        <v>2</v>
      </c>
      <c r="L166" s="152">
        <v>0</v>
      </c>
      <c r="M166" s="151">
        <v>2</v>
      </c>
      <c r="N166" s="153"/>
      <c r="O166" s="154">
        <f>M166*N166</f>
        <v>0</v>
      </c>
      <c r="P166" s="154">
        <v>0.00704</v>
      </c>
      <c r="Q166" s="154">
        <f>M166*P166</f>
        <v>0.01408</v>
      </c>
      <c r="R166" s="154"/>
      <c r="S166" s="154">
        <f>M166*R166</f>
        <v>0</v>
      </c>
      <c r="T166" s="154">
        <v>21</v>
      </c>
      <c r="U166" s="154">
        <f>O166*T166/100</f>
        <v>0</v>
      </c>
      <c r="V166" s="154">
        <f>U166+O166</f>
        <v>0</v>
      </c>
      <c r="W166" s="154"/>
      <c r="X166" s="154"/>
      <c r="Y166" s="154">
        <v>1</v>
      </c>
    </row>
    <row r="167" spans="6:23" s="155" customFormat="1" ht="36.75" customHeight="1" outlineLevel="2">
      <c r="F167" s="156"/>
      <c r="G167" s="157"/>
      <c r="H167" s="158" t="s">
        <v>68</v>
      </c>
      <c r="I167" s="179" t="s">
        <v>211</v>
      </c>
      <c r="J167" s="179"/>
      <c r="K167" s="179"/>
      <c r="L167" s="179"/>
      <c r="M167" s="179"/>
      <c r="N167" s="179"/>
      <c r="O167" s="179"/>
      <c r="P167" s="159"/>
      <c r="Q167" s="160"/>
      <c r="R167" s="159"/>
      <c r="S167" s="160"/>
      <c r="T167" s="161"/>
      <c r="U167" s="161"/>
      <c r="V167" s="161"/>
      <c r="W167" s="162"/>
    </row>
    <row r="168" spans="6:23" s="155" customFormat="1" ht="12" outlineLevel="2">
      <c r="F168" s="156"/>
      <c r="G168" s="157"/>
      <c r="H168" s="163"/>
      <c r="I168" s="164"/>
      <c r="J168" s="164"/>
      <c r="K168" s="164"/>
      <c r="L168" s="164"/>
      <c r="M168" s="164"/>
      <c r="N168" s="164"/>
      <c r="O168" s="164"/>
      <c r="P168" s="159"/>
      <c r="Q168" s="160"/>
      <c r="R168" s="159"/>
      <c r="S168" s="160"/>
      <c r="T168" s="161"/>
      <c r="U168" s="161"/>
      <c r="V168" s="161"/>
      <c r="W168" s="162"/>
    </row>
    <row r="169" spans="6:25" s="155" customFormat="1" ht="12" outlineLevel="2">
      <c r="F169" s="147">
        <v>15</v>
      </c>
      <c r="G169" s="148" t="s">
        <v>64</v>
      </c>
      <c r="H169" s="149" t="s">
        <v>212</v>
      </c>
      <c r="I169" s="150" t="s">
        <v>213</v>
      </c>
      <c r="J169" s="148" t="s">
        <v>91</v>
      </c>
      <c r="K169" s="151">
        <v>2</v>
      </c>
      <c r="L169" s="152">
        <v>0</v>
      </c>
      <c r="M169" s="151">
        <v>2</v>
      </c>
      <c r="N169" s="153"/>
      <c r="O169" s="154">
        <f>M169*N169</f>
        <v>0</v>
      </c>
      <c r="P169" s="154">
        <v>0.0018</v>
      </c>
      <c r="Q169" s="154">
        <f>M169*P169</f>
        <v>0.0036</v>
      </c>
      <c r="R169" s="154"/>
      <c r="S169" s="154">
        <f>M169*R169</f>
        <v>0</v>
      </c>
      <c r="T169" s="154">
        <v>21</v>
      </c>
      <c r="U169" s="154">
        <f>O169*T169/100</f>
        <v>0</v>
      </c>
      <c r="V169" s="154">
        <f>U169+O169</f>
        <v>0</v>
      </c>
      <c r="W169" s="154"/>
      <c r="X169" s="154"/>
      <c r="Y169" s="154">
        <v>1</v>
      </c>
    </row>
    <row r="170" spans="6:23" s="155" customFormat="1" ht="45" customHeight="1" outlineLevel="2">
      <c r="F170" s="156"/>
      <c r="G170" s="157"/>
      <c r="H170" s="158" t="s">
        <v>68</v>
      </c>
      <c r="I170" s="179" t="s">
        <v>214</v>
      </c>
      <c r="J170" s="179"/>
      <c r="K170" s="179"/>
      <c r="L170" s="179"/>
      <c r="M170" s="179"/>
      <c r="N170" s="179"/>
      <c r="O170" s="179"/>
      <c r="P170" s="159"/>
      <c r="Q170" s="160"/>
      <c r="R170" s="159"/>
      <c r="S170" s="160"/>
      <c r="T170" s="161"/>
      <c r="U170" s="161"/>
      <c r="V170" s="161"/>
      <c r="W170" s="162"/>
    </row>
    <row r="171" spans="6:23" s="155" customFormat="1" ht="12" outlineLevel="2">
      <c r="F171" s="156"/>
      <c r="G171" s="157"/>
      <c r="H171" s="163"/>
      <c r="I171" s="164"/>
      <c r="J171" s="164"/>
      <c r="K171" s="164"/>
      <c r="L171" s="164"/>
      <c r="M171" s="164"/>
      <c r="N171" s="164"/>
      <c r="O171" s="164"/>
      <c r="P171" s="159"/>
      <c r="Q171" s="160"/>
      <c r="R171" s="159"/>
      <c r="S171" s="160"/>
      <c r="T171" s="161"/>
      <c r="U171" s="161"/>
      <c r="V171" s="161"/>
      <c r="W171" s="162"/>
    </row>
    <row r="172" spans="6:23" s="165" customFormat="1" ht="4.5" outlineLevel="2">
      <c r="F172" s="166"/>
      <c r="G172" s="167"/>
      <c r="H172" s="167"/>
      <c r="I172" s="168"/>
      <c r="J172" s="167"/>
      <c r="K172" s="169"/>
      <c r="L172" s="170"/>
      <c r="M172" s="169"/>
      <c r="N172" s="170"/>
      <c r="O172" s="171"/>
      <c r="P172" s="172"/>
      <c r="Q172" s="170"/>
      <c r="R172" s="170"/>
      <c r="S172" s="170"/>
      <c r="T172" s="173" t="s">
        <v>98</v>
      </c>
      <c r="U172" s="170"/>
      <c r="V172" s="170"/>
      <c r="W172" s="170"/>
    </row>
    <row r="173" spans="6:25" s="136" customFormat="1" ht="12" outlineLevel="1">
      <c r="F173" s="137"/>
      <c r="G173" s="138"/>
      <c r="H173" s="139"/>
      <c r="I173" s="139" t="s">
        <v>215</v>
      </c>
      <c r="J173" s="138"/>
      <c r="K173" s="140"/>
      <c r="L173" s="141"/>
      <c r="M173" s="140"/>
      <c r="N173" s="141"/>
      <c r="O173" s="142">
        <f>SUBTOTAL(9,O174:O195)</f>
        <v>0</v>
      </c>
      <c r="P173" s="143"/>
      <c r="Q173" s="142">
        <f>SUBTOTAL(9,Q174:Q195)</f>
        <v>0.0036720000000000004</v>
      </c>
      <c r="R173" s="141"/>
      <c r="S173" s="142">
        <f>SUBTOTAL(9,S174:S195)</f>
        <v>0</v>
      </c>
      <c r="T173" s="144"/>
      <c r="U173" s="142">
        <f>SUBTOTAL(9,U174:U195)</f>
        <v>0</v>
      </c>
      <c r="V173" s="142">
        <f>SUBTOTAL(9,V174:V195)</f>
        <v>0</v>
      </c>
      <c r="W173" s="145"/>
      <c r="Y173" s="142">
        <f>SUBTOTAL(9,Y174:Y195)</f>
        <v>7</v>
      </c>
    </row>
    <row r="174" spans="6:25" s="155" customFormat="1" ht="12" outlineLevel="2">
      <c r="F174" s="147">
        <v>1</v>
      </c>
      <c r="G174" s="148" t="s">
        <v>100</v>
      </c>
      <c r="H174" s="149" t="s">
        <v>216</v>
      </c>
      <c r="I174" s="150" t="s">
        <v>217</v>
      </c>
      <c r="J174" s="148" t="s">
        <v>91</v>
      </c>
      <c r="K174" s="151">
        <v>14</v>
      </c>
      <c r="L174" s="152">
        <v>0</v>
      </c>
      <c r="M174" s="151">
        <v>14</v>
      </c>
      <c r="N174" s="153"/>
      <c r="O174" s="154">
        <f>M174*N174</f>
        <v>0</v>
      </c>
      <c r="P174" s="154">
        <v>8E-05</v>
      </c>
      <c r="Q174" s="154">
        <f>M174*P174</f>
        <v>0.0011200000000000001</v>
      </c>
      <c r="R174" s="154"/>
      <c r="S174" s="154">
        <f>M174*R174</f>
        <v>0</v>
      </c>
      <c r="T174" s="154">
        <v>21</v>
      </c>
      <c r="U174" s="154">
        <f>O174*T174/100</f>
        <v>0</v>
      </c>
      <c r="V174" s="154">
        <f>U174+O174</f>
        <v>0</v>
      </c>
      <c r="W174" s="154"/>
      <c r="X174" s="154"/>
      <c r="Y174" s="154">
        <v>1</v>
      </c>
    </row>
    <row r="175" spans="6:23" s="155" customFormat="1" ht="13.5" customHeight="1" outlineLevel="2">
      <c r="F175" s="156"/>
      <c r="G175" s="157"/>
      <c r="H175" s="158" t="s">
        <v>68</v>
      </c>
      <c r="I175" s="179" t="s">
        <v>217</v>
      </c>
      <c r="J175" s="179"/>
      <c r="K175" s="179"/>
      <c r="L175" s="179"/>
      <c r="M175" s="179"/>
      <c r="N175" s="179"/>
      <c r="O175" s="179"/>
      <c r="P175" s="159"/>
      <c r="Q175" s="160"/>
      <c r="R175" s="159"/>
      <c r="S175" s="160"/>
      <c r="T175" s="161"/>
      <c r="U175" s="161"/>
      <c r="V175" s="161"/>
      <c r="W175" s="162"/>
    </row>
    <row r="176" spans="6:23" s="155" customFormat="1" ht="12" outlineLevel="2">
      <c r="F176" s="156"/>
      <c r="G176" s="157"/>
      <c r="H176" s="163"/>
      <c r="I176" s="164"/>
      <c r="J176" s="164"/>
      <c r="K176" s="164"/>
      <c r="L176" s="164"/>
      <c r="M176" s="164"/>
      <c r="N176" s="164"/>
      <c r="O176" s="164"/>
      <c r="P176" s="159"/>
      <c r="Q176" s="160"/>
      <c r="R176" s="159"/>
      <c r="S176" s="160"/>
      <c r="T176" s="161"/>
      <c r="U176" s="161"/>
      <c r="V176" s="161"/>
      <c r="W176" s="162"/>
    </row>
    <row r="177" spans="6:25" s="155" customFormat="1" ht="12" outlineLevel="2">
      <c r="F177" s="147">
        <v>2</v>
      </c>
      <c r="G177" s="148" t="s">
        <v>100</v>
      </c>
      <c r="H177" s="149" t="s">
        <v>218</v>
      </c>
      <c r="I177" s="150" t="s">
        <v>219</v>
      </c>
      <c r="J177" s="148" t="s">
        <v>173</v>
      </c>
      <c r="K177" s="151">
        <v>8</v>
      </c>
      <c r="L177" s="152">
        <v>0</v>
      </c>
      <c r="M177" s="151">
        <v>8</v>
      </c>
      <c r="N177" s="153"/>
      <c r="O177" s="154">
        <f>M177*N177</f>
        <v>0</v>
      </c>
      <c r="P177" s="154">
        <v>0.00029</v>
      </c>
      <c r="Q177" s="154">
        <f>M177*P177</f>
        <v>0.00232</v>
      </c>
      <c r="R177" s="154"/>
      <c r="S177" s="154">
        <f>M177*R177</f>
        <v>0</v>
      </c>
      <c r="T177" s="154">
        <v>21</v>
      </c>
      <c r="U177" s="154">
        <f>O177*T177/100</f>
        <v>0</v>
      </c>
      <c r="V177" s="154">
        <f>U177+O177</f>
        <v>0</v>
      </c>
      <c r="W177" s="154"/>
      <c r="X177" s="154"/>
      <c r="Y177" s="154">
        <v>1</v>
      </c>
    </row>
    <row r="178" spans="6:23" s="155" customFormat="1" ht="13.5" customHeight="1" outlineLevel="2">
      <c r="F178" s="156"/>
      <c r="G178" s="157"/>
      <c r="H178" s="158" t="s">
        <v>68</v>
      </c>
      <c r="I178" s="179" t="s">
        <v>219</v>
      </c>
      <c r="J178" s="179"/>
      <c r="K178" s="179"/>
      <c r="L178" s="179"/>
      <c r="M178" s="179"/>
      <c r="N178" s="179"/>
      <c r="O178" s="179"/>
      <c r="P178" s="159"/>
      <c r="Q178" s="160"/>
      <c r="R178" s="159"/>
      <c r="S178" s="160"/>
      <c r="T178" s="161"/>
      <c r="U178" s="161"/>
      <c r="V178" s="161"/>
      <c r="W178" s="162"/>
    </row>
    <row r="179" spans="6:23" s="155" customFormat="1" ht="12" outlineLevel="2">
      <c r="F179" s="156"/>
      <c r="G179" s="157"/>
      <c r="H179" s="163"/>
      <c r="I179" s="164"/>
      <c r="J179" s="164"/>
      <c r="K179" s="164"/>
      <c r="L179" s="164"/>
      <c r="M179" s="164"/>
      <c r="N179" s="164"/>
      <c r="O179" s="164"/>
      <c r="P179" s="159"/>
      <c r="Q179" s="160"/>
      <c r="R179" s="159"/>
      <c r="S179" s="160"/>
      <c r="T179" s="161"/>
      <c r="U179" s="161"/>
      <c r="V179" s="161"/>
      <c r="W179" s="162"/>
    </row>
    <row r="180" spans="6:25" s="155" customFormat="1" ht="12" outlineLevel="2">
      <c r="F180" s="147">
        <v>3</v>
      </c>
      <c r="G180" s="148" t="s">
        <v>100</v>
      </c>
      <c r="H180" s="149" t="s">
        <v>220</v>
      </c>
      <c r="I180" s="150" t="s">
        <v>221</v>
      </c>
      <c r="J180" s="148" t="s">
        <v>222</v>
      </c>
      <c r="K180" s="151">
        <v>0.2</v>
      </c>
      <c r="L180" s="152">
        <v>0</v>
      </c>
      <c r="M180" s="151">
        <v>0.2</v>
      </c>
      <c r="N180" s="153"/>
      <c r="O180" s="154">
        <f>M180*N180</f>
        <v>0</v>
      </c>
      <c r="P180" s="154">
        <v>0.00021</v>
      </c>
      <c r="Q180" s="154">
        <f>M180*P180</f>
        <v>4.2000000000000004E-05</v>
      </c>
      <c r="R180" s="154"/>
      <c r="S180" s="154">
        <f>M180*R180</f>
        <v>0</v>
      </c>
      <c r="T180" s="154">
        <v>21</v>
      </c>
      <c r="U180" s="154">
        <f>O180*T180/100</f>
        <v>0</v>
      </c>
      <c r="V180" s="154">
        <f>U180+O180</f>
        <v>0</v>
      </c>
      <c r="W180" s="154"/>
      <c r="X180" s="154"/>
      <c r="Y180" s="154">
        <v>1</v>
      </c>
    </row>
    <row r="181" spans="6:23" s="155" customFormat="1" ht="13.5" customHeight="1" outlineLevel="2">
      <c r="F181" s="156"/>
      <c r="G181" s="157"/>
      <c r="H181" s="158" t="s">
        <v>68</v>
      </c>
      <c r="I181" s="179" t="s">
        <v>223</v>
      </c>
      <c r="J181" s="179"/>
      <c r="K181" s="179"/>
      <c r="L181" s="179"/>
      <c r="M181" s="179"/>
      <c r="N181" s="179"/>
      <c r="O181" s="179"/>
      <c r="P181" s="159"/>
      <c r="Q181" s="160"/>
      <c r="R181" s="159"/>
      <c r="S181" s="160"/>
      <c r="T181" s="161"/>
      <c r="U181" s="161"/>
      <c r="V181" s="161"/>
      <c r="W181" s="162"/>
    </row>
    <row r="182" spans="6:23" s="155" customFormat="1" ht="12" outlineLevel="2">
      <c r="F182" s="156"/>
      <c r="G182" s="157"/>
      <c r="H182" s="163"/>
      <c r="I182" s="164"/>
      <c r="J182" s="164"/>
      <c r="K182" s="164"/>
      <c r="L182" s="164"/>
      <c r="M182" s="164"/>
      <c r="N182" s="164"/>
      <c r="O182" s="164"/>
      <c r="P182" s="159"/>
      <c r="Q182" s="160"/>
      <c r="R182" s="159"/>
      <c r="S182" s="160"/>
      <c r="T182" s="161"/>
      <c r="U182" s="161"/>
      <c r="V182" s="161"/>
      <c r="W182" s="162"/>
    </row>
    <row r="183" spans="6:25" s="155" customFormat="1" ht="12" outlineLevel="2">
      <c r="F183" s="147">
        <v>4</v>
      </c>
      <c r="G183" s="148" t="s">
        <v>100</v>
      </c>
      <c r="H183" s="149" t="s">
        <v>224</v>
      </c>
      <c r="I183" s="150" t="s">
        <v>223</v>
      </c>
      <c r="J183" s="148" t="s">
        <v>222</v>
      </c>
      <c r="K183" s="151">
        <v>0.8</v>
      </c>
      <c r="L183" s="152">
        <v>0</v>
      </c>
      <c r="M183" s="151">
        <v>0.8</v>
      </c>
      <c r="N183" s="153"/>
      <c r="O183" s="154">
        <f>M183*N183</f>
        <v>0</v>
      </c>
      <c r="P183" s="154">
        <v>0.00021</v>
      </c>
      <c r="Q183" s="154">
        <f>M183*P183</f>
        <v>0.00016800000000000002</v>
      </c>
      <c r="R183" s="154"/>
      <c r="S183" s="154">
        <f>M183*R183</f>
        <v>0</v>
      </c>
      <c r="T183" s="154">
        <v>21</v>
      </c>
      <c r="U183" s="154">
        <f>O183*T183/100</f>
        <v>0</v>
      </c>
      <c r="V183" s="154">
        <f>U183+O183</f>
        <v>0</v>
      </c>
      <c r="W183" s="154"/>
      <c r="X183" s="154"/>
      <c r="Y183" s="154">
        <v>1</v>
      </c>
    </row>
    <row r="184" spans="6:23" s="155" customFormat="1" ht="13.5" customHeight="1" outlineLevel="2">
      <c r="F184" s="156"/>
      <c r="G184" s="157"/>
      <c r="H184" s="158" t="s">
        <v>68</v>
      </c>
      <c r="I184" s="179" t="s">
        <v>223</v>
      </c>
      <c r="J184" s="179"/>
      <c r="K184" s="179"/>
      <c r="L184" s="179"/>
      <c r="M184" s="179"/>
      <c r="N184" s="179"/>
      <c r="O184" s="179"/>
      <c r="P184" s="159"/>
      <c r="Q184" s="160"/>
      <c r="R184" s="159"/>
      <c r="S184" s="160"/>
      <c r="T184" s="161"/>
      <c r="U184" s="161"/>
      <c r="V184" s="161"/>
      <c r="W184" s="162"/>
    </row>
    <row r="185" spans="6:23" s="155" customFormat="1" ht="12" outlineLevel="2">
      <c r="F185" s="156"/>
      <c r="G185" s="157"/>
      <c r="H185" s="163"/>
      <c r="I185" s="164"/>
      <c r="J185" s="164"/>
      <c r="K185" s="164"/>
      <c r="L185" s="164"/>
      <c r="M185" s="164"/>
      <c r="N185" s="164"/>
      <c r="O185" s="164"/>
      <c r="P185" s="159"/>
      <c r="Q185" s="160"/>
      <c r="R185" s="159"/>
      <c r="S185" s="160"/>
      <c r="T185" s="161"/>
      <c r="U185" s="161"/>
      <c r="V185" s="161"/>
      <c r="W185" s="162"/>
    </row>
    <row r="186" spans="6:25" s="155" customFormat="1" ht="12" outlineLevel="2">
      <c r="F186" s="147">
        <v>5</v>
      </c>
      <c r="G186" s="148" t="s">
        <v>100</v>
      </c>
      <c r="H186" s="149" t="s">
        <v>225</v>
      </c>
      <c r="I186" s="150" t="s">
        <v>226</v>
      </c>
      <c r="J186" s="148" t="s">
        <v>113</v>
      </c>
      <c r="K186" s="151">
        <v>10</v>
      </c>
      <c r="L186" s="152">
        <v>0</v>
      </c>
      <c r="M186" s="151">
        <v>10</v>
      </c>
      <c r="N186" s="153"/>
      <c r="O186" s="154">
        <f>M186*N186</f>
        <v>0</v>
      </c>
      <c r="P186" s="154"/>
      <c r="Q186" s="154">
        <f>M186*P186</f>
        <v>0</v>
      </c>
      <c r="R186" s="154"/>
      <c r="S186" s="154">
        <f>M186*R186</f>
        <v>0</v>
      </c>
      <c r="T186" s="154">
        <v>21</v>
      </c>
      <c r="U186" s="154">
        <f>O186*T186/100</f>
        <v>0</v>
      </c>
      <c r="V186" s="154">
        <f>U186+O186</f>
        <v>0</v>
      </c>
      <c r="W186" s="154"/>
      <c r="X186" s="154"/>
      <c r="Y186" s="154">
        <v>1</v>
      </c>
    </row>
    <row r="187" spans="6:23" s="155" customFormat="1" ht="12" outlineLevel="2">
      <c r="F187" s="156"/>
      <c r="G187" s="157"/>
      <c r="H187" s="158" t="s">
        <v>68</v>
      </c>
      <c r="I187" s="179"/>
      <c r="J187" s="179"/>
      <c r="K187" s="179"/>
      <c r="L187" s="179"/>
      <c r="M187" s="179"/>
      <c r="N187" s="179"/>
      <c r="O187" s="179"/>
      <c r="P187" s="159"/>
      <c r="Q187" s="160"/>
      <c r="R187" s="159"/>
      <c r="S187" s="160"/>
      <c r="T187" s="161"/>
      <c r="U187" s="161"/>
      <c r="V187" s="161"/>
      <c r="W187" s="162"/>
    </row>
    <row r="188" spans="6:23" s="155" customFormat="1" ht="12" outlineLevel="2">
      <c r="F188" s="156"/>
      <c r="G188" s="157"/>
      <c r="H188" s="163"/>
      <c r="I188" s="164"/>
      <c r="J188" s="164"/>
      <c r="K188" s="164"/>
      <c r="L188" s="164"/>
      <c r="M188" s="164"/>
      <c r="N188" s="164"/>
      <c r="O188" s="164"/>
      <c r="P188" s="159"/>
      <c r="Q188" s="160"/>
      <c r="R188" s="159"/>
      <c r="S188" s="160"/>
      <c r="T188" s="161"/>
      <c r="U188" s="161"/>
      <c r="V188" s="161"/>
      <c r="W188" s="162"/>
    </row>
    <row r="189" spans="6:25" s="155" customFormat="1" ht="12" outlineLevel="2">
      <c r="F189" s="147">
        <v>6</v>
      </c>
      <c r="G189" s="148" t="s">
        <v>100</v>
      </c>
      <c r="H189" s="149" t="s">
        <v>227</v>
      </c>
      <c r="I189" s="150" t="s">
        <v>228</v>
      </c>
      <c r="J189" s="148" t="s">
        <v>229</v>
      </c>
      <c r="K189" s="151">
        <v>0.1</v>
      </c>
      <c r="L189" s="152">
        <v>0</v>
      </c>
      <c r="M189" s="151">
        <v>0.1</v>
      </c>
      <c r="N189" s="153"/>
      <c r="O189" s="154">
        <f>M189*N189</f>
        <v>0</v>
      </c>
      <c r="P189" s="154">
        <v>0.00022</v>
      </c>
      <c r="Q189" s="154">
        <f>M189*P189</f>
        <v>2.2000000000000003E-05</v>
      </c>
      <c r="R189" s="154"/>
      <c r="S189" s="154">
        <f>M189*R189</f>
        <v>0</v>
      </c>
      <c r="T189" s="154">
        <v>21</v>
      </c>
      <c r="U189" s="154">
        <f>O189*T189/100</f>
        <v>0</v>
      </c>
      <c r="V189" s="154">
        <f>U189+O189</f>
        <v>0</v>
      </c>
      <c r="W189" s="154"/>
      <c r="X189" s="154"/>
      <c r="Y189" s="154">
        <v>1</v>
      </c>
    </row>
    <row r="190" spans="6:23" s="155" customFormat="1" ht="13.5" customHeight="1" outlineLevel="2">
      <c r="F190" s="156"/>
      <c r="G190" s="157"/>
      <c r="H190" s="158" t="s">
        <v>68</v>
      </c>
      <c r="I190" s="179" t="s">
        <v>228</v>
      </c>
      <c r="J190" s="179"/>
      <c r="K190" s="179"/>
      <c r="L190" s="179"/>
      <c r="M190" s="179"/>
      <c r="N190" s="179"/>
      <c r="O190" s="179"/>
      <c r="P190" s="159"/>
      <c r="Q190" s="160"/>
      <c r="R190" s="159"/>
      <c r="S190" s="160"/>
      <c r="T190" s="161"/>
      <c r="U190" s="161"/>
      <c r="V190" s="161"/>
      <c r="W190" s="162"/>
    </row>
    <row r="191" spans="6:23" s="155" customFormat="1" ht="12" outlineLevel="2">
      <c r="F191" s="156"/>
      <c r="G191" s="157"/>
      <c r="H191" s="163"/>
      <c r="I191" s="164"/>
      <c r="J191" s="164"/>
      <c r="K191" s="164"/>
      <c r="L191" s="164"/>
      <c r="M191" s="164"/>
      <c r="N191" s="164"/>
      <c r="O191" s="164"/>
      <c r="P191" s="159"/>
      <c r="Q191" s="160"/>
      <c r="R191" s="159"/>
      <c r="S191" s="160"/>
      <c r="T191" s="161"/>
      <c r="U191" s="161"/>
      <c r="V191" s="161"/>
      <c r="W191" s="162"/>
    </row>
    <row r="192" spans="6:25" s="155" customFormat="1" ht="12" outlineLevel="2">
      <c r="F192" s="147">
        <v>7</v>
      </c>
      <c r="G192" s="148" t="s">
        <v>100</v>
      </c>
      <c r="H192" s="149" t="s">
        <v>230</v>
      </c>
      <c r="I192" s="150" t="s">
        <v>231</v>
      </c>
      <c r="J192" s="148" t="s">
        <v>103</v>
      </c>
      <c r="K192" s="151">
        <v>1</v>
      </c>
      <c r="L192" s="152">
        <v>0</v>
      </c>
      <c r="M192" s="151">
        <v>1</v>
      </c>
      <c r="N192" s="153"/>
      <c r="O192" s="154">
        <f>M192*N192</f>
        <v>0</v>
      </c>
      <c r="P192" s="154"/>
      <c r="Q192" s="154">
        <f>M192*P192</f>
        <v>0</v>
      </c>
      <c r="R192" s="154"/>
      <c r="S192" s="154">
        <f>M192*R192</f>
        <v>0</v>
      </c>
      <c r="T192" s="154">
        <v>21</v>
      </c>
      <c r="U192" s="154">
        <f>O192*T192/100</f>
        <v>0</v>
      </c>
      <c r="V192" s="154">
        <f>U192+O192</f>
        <v>0</v>
      </c>
      <c r="W192" s="154"/>
      <c r="X192" s="154"/>
      <c r="Y192" s="154">
        <v>1</v>
      </c>
    </row>
    <row r="193" spans="6:23" s="155" customFormat="1" ht="12" outlineLevel="2">
      <c r="F193" s="156"/>
      <c r="G193" s="157"/>
      <c r="H193" s="158" t="s">
        <v>68</v>
      </c>
      <c r="I193" s="179"/>
      <c r="J193" s="179"/>
      <c r="K193" s="179"/>
      <c r="L193" s="179"/>
      <c r="M193" s="179"/>
      <c r="N193" s="179"/>
      <c r="O193" s="179"/>
      <c r="P193" s="159"/>
      <c r="Q193" s="160"/>
      <c r="R193" s="159"/>
      <c r="S193" s="160"/>
      <c r="T193" s="161"/>
      <c r="U193" s="161"/>
      <c r="V193" s="161"/>
      <c r="W193" s="162"/>
    </row>
    <row r="194" spans="6:23" s="155" customFormat="1" ht="12" outlineLevel="2">
      <c r="F194" s="156"/>
      <c r="G194" s="157"/>
      <c r="H194" s="163"/>
      <c r="I194" s="164"/>
      <c r="J194" s="164"/>
      <c r="K194" s="164"/>
      <c r="L194" s="164"/>
      <c r="M194" s="164"/>
      <c r="N194" s="164"/>
      <c r="O194" s="164"/>
      <c r="P194" s="159"/>
      <c r="Q194" s="160"/>
      <c r="R194" s="159"/>
      <c r="S194" s="160"/>
      <c r="T194" s="161"/>
      <c r="U194" s="161"/>
      <c r="V194" s="161"/>
      <c r="W194" s="162"/>
    </row>
    <row r="195" spans="6:23" s="165" customFormat="1" ht="4.5" outlineLevel="2">
      <c r="F195" s="166"/>
      <c r="G195" s="167"/>
      <c r="H195" s="167"/>
      <c r="I195" s="168"/>
      <c r="J195" s="167"/>
      <c r="K195" s="169"/>
      <c r="L195" s="170"/>
      <c r="M195" s="169"/>
      <c r="N195" s="170"/>
      <c r="O195" s="171"/>
      <c r="P195" s="172"/>
      <c r="Q195" s="170"/>
      <c r="R195" s="170"/>
      <c r="S195" s="170"/>
      <c r="T195" s="173" t="s">
        <v>98</v>
      </c>
      <c r="U195" s="170"/>
      <c r="V195" s="170"/>
      <c r="W195" s="170"/>
    </row>
    <row r="196" spans="6:25" s="136" customFormat="1" ht="12" outlineLevel="1">
      <c r="F196" s="137"/>
      <c r="G196" s="138"/>
      <c r="H196" s="139"/>
      <c r="I196" s="139" t="s">
        <v>232</v>
      </c>
      <c r="J196" s="138"/>
      <c r="K196" s="140"/>
      <c r="L196" s="141"/>
      <c r="M196" s="140"/>
      <c r="N196" s="141"/>
      <c r="O196" s="142">
        <f>SUBTOTAL(9,O197:O200)</f>
        <v>0</v>
      </c>
      <c r="P196" s="143"/>
      <c r="Q196" s="142">
        <f>SUBTOTAL(9,Q197:Q200)</f>
        <v>0</v>
      </c>
      <c r="R196" s="141"/>
      <c r="S196" s="142">
        <f>SUBTOTAL(9,S197:S200)</f>
        <v>0</v>
      </c>
      <c r="T196" s="144"/>
      <c r="U196" s="142">
        <f>SUBTOTAL(9,U197:U200)</f>
        <v>0</v>
      </c>
      <c r="V196" s="142">
        <f>SUBTOTAL(9,V197:V200)</f>
        <v>0</v>
      </c>
      <c r="W196" s="145"/>
      <c r="Y196" s="142">
        <f>SUBTOTAL(9,Y197:Y200)</f>
        <v>1</v>
      </c>
    </row>
    <row r="197" spans="6:25" s="155" customFormat="1" ht="12" outlineLevel="2">
      <c r="F197" s="147">
        <v>1</v>
      </c>
      <c r="G197" s="148" t="s">
        <v>100</v>
      </c>
      <c r="H197" s="149" t="s">
        <v>233</v>
      </c>
      <c r="I197" s="150" t="s">
        <v>234</v>
      </c>
      <c r="J197" s="148" t="s">
        <v>103</v>
      </c>
      <c r="K197" s="151">
        <v>1</v>
      </c>
      <c r="L197" s="152">
        <v>0</v>
      </c>
      <c r="M197" s="151">
        <v>1</v>
      </c>
      <c r="N197" s="153"/>
      <c r="O197" s="154">
        <f>M197*N197</f>
        <v>0</v>
      </c>
      <c r="P197" s="154"/>
      <c r="Q197" s="154">
        <f>M197*P197</f>
        <v>0</v>
      </c>
      <c r="R197" s="154"/>
      <c r="S197" s="154">
        <f>M197*R197</f>
        <v>0</v>
      </c>
      <c r="T197" s="154">
        <v>21</v>
      </c>
      <c r="U197" s="154">
        <f>O197*T197/100</f>
        <v>0</v>
      </c>
      <c r="V197" s="154">
        <f>U197+O197</f>
        <v>0</v>
      </c>
      <c r="W197" s="154"/>
      <c r="X197" s="154"/>
      <c r="Y197" s="154">
        <v>1</v>
      </c>
    </row>
    <row r="198" spans="6:23" s="155" customFormat="1" ht="12" outlineLevel="2">
      <c r="F198" s="156"/>
      <c r="G198" s="157"/>
      <c r="H198" s="158" t="s">
        <v>68</v>
      </c>
      <c r="I198" s="179"/>
      <c r="J198" s="179"/>
      <c r="K198" s="179"/>
      <c r="L198" s="179"/>
      <c r="M198" s="179"/>
      <c r="N198" s="179"/>
      <c r="O198" s="179"/>
      <c r="P198" s="159"/>
      <c r="Q198" s="160"/>
      <c r="R198" s="159"/>
      <c r="S198" s="160"/>
      <c r="T198" s="161"/>
      <c r="U198" s="161"/>
      <c r="V198" s="161"/>
      <c r="W198" s="162"/>
    </row>
    <row r="199" spans="6:23" s="155" customFormat="1" ht="12" outlineLevel="2">
      <c r="F199" s="156"/>
      <c r="G199" s="157"/>
      <c r="H199" s="163"/>
      <c r="I199" s="164"/>
      <c r="J199" s="164"/>
      <c r="K199" s="164"/>
      <c r="L199" s="164"/>
      <c r="M199" s="164"/>
      <c r="N199" s="164"/>
      <c r="O199" s="164"/>
      <c r="P199" s="159"/>
      <c r="Q199" s="160"/>
      <c r="R199" s="159"/>
      <c r="S199" s="160"/>
      <c r="T199" s="161"/>
      <c r="U199" s="161"/>
      <c r="V199" s="161"/>
      <c r="W199" s="162"/>
    </row>
    <row r="200" spans="6:23" s="165" customFormat="1" ht="4.5" outlineLevel="2">
      <c r="F200" s="166"/>
      <c r="G200" s="167"/>
      <c r="H200" s="167"/>
      <c r="I200" s="168"/>
      <c r="J200" s="167"/>
      <c r="K200" s="169"/>
      <c r="L200" s="170"/>
      <c r="M200" s="169"/>
      <c r="N200" s="170"/>
      <c r="O200" s="171"/>
      <c r="P200" s="172"/>
      <c r="Q200" s="170"/>
      <c r="R200" s="170"/>
      <c r="S200" s="170"/>
      <c r="T200" s="173" t="s">
        <v>98</v>
      </c>
      <c r="U200" s="170"/>
      <c r="V200" s="170"/>
      <c r="W200" s="170"/>
    </row>
    <row r="201" spans="6:25" s="136" customFormat="1" ht="12" outlineLevel="1">
      <c r="F201" s="137"/>
      <c r="G201" s="138"/>
      <c r="H201" s="139"/>
      <c r="I201" s="139" t="s">
        <v>235</v>
      </c>
      <c r="J201" s="138"/>
      <c r="K201" s="140"/>
      <c r="L201" s="141"/>
      <c r="M201" s="140"/>
      <c r="N201" s="141"/>
      <c r="O201" s="142">
        <f>SUBTOTAL(9,O202:O229)</f>
        <v>0</v>
      </c>
      <c r="P201" s="143"/>
      <c r="Q201" s="142">
        <f>SUBTOTAL(9,Q202:Q229)</f>
        <v>0.009078200000000002</v>
      </c>
      <c r="R201" s="141"/>
      <c r="S201" s="142">
        <f>SUBTOTAL(9,S202:S229)</f>
        <v>0</v>
      </c>
      <c r="T201" s="144"/>
      <c r="U201" s="142">
        <f>SUBTOTAL(9,U202:U229)</f>
        <v>0</v>
      </c>
      <c r="V201" s="142">
        <f>SUBTOTAL(9,V202:V229)</f>
        <v>0</v>
      </c>
      <c r="W201" s="145"/>
      <c r="Y201" s="142">
        <f>SUBTOTAL(9,Y202:Y229)</f>
        <v>9</v>
      </c>
    </row>
    <row r="202" spans="6:25" s="155" customFormat="1" ht="12" outlineLevel="2">
      <c r="F202" s="147">
        <v>1</v>
      </c>
      <c r="G202" s="148" t="s">
        <v>100</v>
      </c>
      <c r="H202" s="149" t="s">
        <v>236</v>
      </c>
      <c r="I202" s="150" t="s">
        <v>237</v>
      </c>
      <c r="J202" s="148" t="s">
        <v>173</v>
      </c>
      <c r="K202" s="151">
        <v>15</v>
      </c>
      <c r="L202" s="152">
        <v>0</v>
      </c>
      <c r="M202" s="151">
        <v>15</v>
      </c>
      <c r="N202" s="153"/>
      <c r="O202" s="154">
        <f>M202*N202</f>
        <v>0</v>
      </c>
      <c r="P202" s="154">
        <v>6E-05</v>
      </c>
      <c r="Q202" s="154">
        <f>M202*P202</f>
        <v>0.0009</v>
      </c>
      <c r="R202" s="154"/>
      <c r="S202" s="154">
        <f>M202*R202</f>
        <v>0</v>
      </c>
      <c r="T202" s="154">
        <v>21</v>
      </c>
      <c r="U202" s="154">
        <f>O202*T202/100</f>
        <v>0</v>
      </c>
      <c r="V202" s="154">
        <f>U202+O202</f>
        <v>0</v>
      </c>
      <c r="W202" s="154"/>
      <c r="X202" s="154"/>
      <c r="Y202" s="154">
        <v>1</v>
      </c>
    </row>
    <row r="203" spans="6:23" s="155" customFormat="1" ht="13.5" customHeight="1" outlineLevel="2">
      <c r="F203" s="156"/>
      <c r="G203" s="157"/>
      <c r="H203" s="158" t="s">
        <v>68</v>
      </c>
      <c r="I203" s="179" t="s">
        <v>237</v>
      </c>
      <c r="J203" s="179"/>
      <c r="K203" s="179"/>
      <c r="L203" s="179"/>
      <c r="M203" s="179"/>
      <c r="N203" s="179"/>
      <c r="O203" s="179"/>
      <c r="P203" s="159"/>
      <c r="Q203" s="160"/>
      <c r="R203" s="159"/>
      <c r="S203" s="160"/>
      <c r="T203" s="161"/>
      <c r="U203" s="161"/>
      <c r="V203" s="161"/>
      <c r="W203" s="162"/>
    </row>
    <row r="204" spans="6:23" s="155" customFormat="1" ht="12" outlineLevel="2">
      <c r="F204" s="156"/>
      <c r="G204" s="157"/>
      <c r="H204" s="163"/>
      <c r="I204" s="164"/>
      <c r="J204" s="164"/>
      <c r="K204" s="164"/>
      <c r="L204" s="164"/>
      <c r="M204" s="164"/>
      <c r="N204" s="164"/>
      <c r="O204" s="164"/>
      <c r="P204" s="159"/>
      <c r="Q204" s="160"/>
      <c r="R204" s="159"/>
      <c r="S204" s="160"/>
      <c r="T204" s="161"/>
      <c r="U204" s="161"/>
      <c r="V204" s="161"/>
      <c r="W204" s="162"/>
    </row>
    <row r="205" spans="6:25" s="155" customFormat="1" ht="12" outlineLevel="2">
      <c r="F205" s="147">
        <v>2</v>
      </c>
      <c r="G205" s="148" t="s">
        <v>100</v>
      </c>
      <c r="H205" s="149" t="s">
        <v>238</v>
      </c>
      <c r="I205" s="150" t="s">
        <v>239</v>
      </c>
      <c r="J205" s="148" t="s">
        <v>86</v>
      </c>
      <c r="K205" s="151">
        <v>0.28</v>
      </c>
      <c r="L205" s="152">
        <v>0</v>
      </c>
      <c r="M205" s="151">
        <v>0.28</v>
      </c>
      <c r="N205" s="153"/>
      <c r="O205" s="154">
        <f>M205*N205</f>
        <v>0</v>
      </c>
      <c r="P205" s="154">
        <v>0.00555</v>
      </c>
      <c r="Q205" s="154">
        <f>M205*P205</f>
        <v>0.0015540000000000003</v>
      </c>
      <c r="R205" s="154"/>
      <c r="S205" s="154">
        <f>M205*R205</f>
        <v>0</v>
      </c>
      <c r="T205" s="154">
        <v>21</v>
      </c>
      <c r="U205" s="154">
        <f>O205*T205/100</f>
        <v>0</v>
      </c>
      <c r="V205" s="154">
        <f>U205+O205</f>
        <v>0</v>
      </c>
      <c r="W205" s="154"/>
      <c r="X205" s="154"/>
      <c r="Y205" s="154">
        <v>1</v>
      </c>
    </row>
    <row r="206" spans="6:23" s="155" customFormat="1" ht="13.5" customHeight="1" outlineLevel="2">
      <c r="F206" s="156"/>
      <c r="G206" s="157"/>
      <c r="H206" s="158" t="s">
        <v>68</v>
      </c>
      <c r="I206" s="179" t="s">
        <v>240</v>
      </c>
      <c r="J206" s="179"/>
      <c r="K206" s="179"/>
      <c r="L206" s="179"/>
      <c r="M206" s="179"/>
      <c r="N206" s="179"/>
      <c r="O206" s="179"/>
      <c r="P206" s="159"/>
      <c r="Q206" s="160"/>
      <c r="R206" s="159"/>
      <c r="S206" s="160"/>
      <c r="T206" s="161"/>
      <c r="U206" s="161"/>
      <c r="V206" s="161"/>
      <c r="W206" s="162"/>
    </row>
    <row r="207" spans="6:23" s="155" customFormat="1" ht="12" outlineLevel="2">
      <c r="F207" s="156"/>
      <c r="G207" s="157"/>
      <c r="H207" s="163"/>
      <c r="I207" s="164"/>
      <c r="J207" s="164"/>
      <c r="K207" s="164"/>
      <c r="L207" s="164"/>
      <c r="M207" s="164"/>
      <c r="N207" s="164"/>
      <c r="O207" s="164"/>
      <c r="P207" s="159"/>
      <c r="Q207" s="160"/>
      <c r="R207" s="159"/>
      <c r="S207" s="160"/>
      <c r="T207" s="161"/>
      <c r="U207" s="161"/>
      <c r="V207" s="161"/>
      <c r="W207" s="162"/>
    </row>
    <row r="208" spans="6:25" s="155" customFormat="1" ht="12" outlineLevel="2">
      <c r="F208" s="147">
        <v>3</v>
      </c>
      <c r="G208" s="148" t="s">
        <v>100</v>
      </c>
      <c r="H208" s="149" t="s">
        <v>241</v>
      </c>
      <c r="I208" s="150" t="s">
        <v>242</v>
      </c>
      <c r="J208" s="148" t="s">
        <v>229</v>
      </c>
      <c r="K208" s="151">
        <v>0.2</v>
      </c>
      <c r="L208" s="152">
        <v>0</v>
      </c>
      <c r="M208" s="151">
        <v>0.2</v>
      </c>
      <c r="N208" s="153"/>
      <c r="O208" s="154">
        <f>M208*N208</f>
        <v>0</v>
      </c>
      <c r="P208" s="154">
        <v>0.0117</v>
      </c>
      <c r="Q208" s="154">
        <f>M208*P208</f>
        <v>0.00234</v>
      </c>
      <c r="R208" s="154"/>
      <c r="S208" s="154">
        <f>M208*R208</f>
        <v>0</v>
      </c>
      <c r="T208" s="154">
        <v>21</v>
      </c>
      <c r="U208" s="154">
        <f>O208*T208/100</f>
        <v>0</v>
      </c>
      <c r="V208" s="154">
        <f>U208+O208</f>
        <v>0</v>
      </c>
      <c r="W208" s="154"/>
      <c r="X208" s="154"/>
      <c r="Y208" s="154">
        <v>1</v>
      </c>
    </row>
    <row r="209" spans="6:23" s="155" customFormat="1" ht="13.5" customHeight="1" outlineLevel="2">
      <c r="F209" s="156"/>
      <c r="G209" s="157"/>
      <c r="H209" s="158" t="s">
        <v>68</v>
      </c>
      <c r="I209" s="179" t="s">
        <v>242</v>
      </c>
      <c r="J209" s="179"/>
      <c r="K209" s="179"/>
      <c r="L209" s="179"/>
      <c r="M209" s="179"/>
      <c r="N209" s="179"/>
      <c r="O209" s="179"/>
      <c r="P209" s="159"/>
      <c r="Q209" s="160"/>
      <c r="R209" s="159"/>
      <c r="S209" s="160"/>
      <c r="T209" s="161"/>
      <c r="U209" s="161"/>
      <c r="V209" s="161"/>
      <c r="W209" s="162"/>
    </row>
    <row r="210" spans="6:23" s="155" customFormat="1" ht="12" outlineLevel="2">
      <c r="F210" s="156"/>
      <c r="G210" s="157"/>
      <c r="H210" s="163"/>
      <c r="I210" s="164"/>
      <c r="J210" s="164"/>
      <c r="K210" s="164"/>
      <c r="L210" s="164"/>
      <c r="M210" s="164"/>
      <c r="N210" s="164"/>
      <c r="O210" s="164"/>
      <c r="P210" s="159"/>
      <c r="Q210" s="160"/>
      <c r="R210" s="159"/>
      <c r="S210" s="160"/>
      <c r="T210" s="161"/>
      <c r="U210" s="161"/>
      <c r="V210" s="161"/>
      <c r="W210" s="162"/>
    </row>
    <row r="211" spans="6:25" s="155" customFormat="1" ht="12" outlineLevel="2">
      <c r="F211" s="147">
        <v>4</v>
      </c>
      <c r="G211" s="148" t="s">
        <v>100</v>
      </c>
      <c r="H211" s="149" t="s">
        <v>243</v>
      </c>
      <c r="I211" s="150" t="s">
        <v>244</v>
      </c>
      <c r="J211" s="148" t="s">
        <v>229</v>
      </c>
      <c r="K211" s="151">
        <v>0.04</v>
      </c>
      <c r="L211" s="152">
        <v>0</v>
      </c>
      <c r="M211" s="151">
        <v>0.04</v>
      </c>
      <c r="N211" s="153"/>
      <c r="O211" s="154">
        <f>M211*N211</f>
        <v>0</v>
      </c>
      <c r="P211" s="154">
        <v>0.00089</v>
      </c>
      <c r="Q211" s="154">
        <f>M211*P211</f>
        <v>3.56E-05</v>
      </c>
      <c r="R211" s="154"/>
      <c r="S211" s="154">
        <f>M211*R211</f>
        <v>0</v>
      </c>
      <c r="T211" s="154">
        <v>21</v>
      </c>
      <c r="U211" s="154">
        <f>O211*T211/100</f>
        <v>0</v>
      </c>
      <c r="V211" s="154">
        <f>U211+O211</f>
        <v>0</v>
      </c>
      <c r="W211" s="154"/>
      <c r="X211" s="154"/>
      <c r="Y211" s="154">
        <v>1</v>
      </c>
    </row>
    <row r="212" spans="6:23" s="155" customFormat="1" ht="13.5" customHeight="1" outlineLevel="2">
      <c r="F212" s="156"/>
      <c r="G212" s="157"/>
      <c r="H212" s="158" t="s">
        <v>68</v>
      </c>
      <c r="I212" s="179" t="s">
        <v>245</v>
      </c>
      <c r="J212" s="179"/>
      <c r="K212" s="179"/>
      <c r="L212" s="179"/>
      <c r="M212" s="179"/>
      <c r="N212" s="179"/>
      <c r="O212" s="179"/>
      <c r="P212" s="159"/>
      <c r="Q212" s="160"/>
      <c r="R212" s="159"/>
      <c r="S212" s="160"/>
      <c r="T212" s="161"/>
      <c r="U212" s="161"/>
      <c r="V212" s="161"/>
      <c r="W212" s="162"/>
    </row>
    <row r="213" spans="6:23" s="155" customFormat="1" ht="12" outlineLevel="2">
      <c r="F213" s="156"/>
      <c r="G213" s="157"/>
      <c r="H213" s="163"/>
      <c r="I213" s="164"/>
      <c r="J213" s="164"/>
      <c r="K213" s="164"/>
      <c r="L213" s="164"/>
      <c r="M213" s="164"/>
      <c r="N213" s="164"/>
      <c r="O213" s="164"/>
      <c r="P213" s="159"/>
      <c r="Q213" s="160"/>
      <c r="R213" s="159"/>
      <c r="S213" s="160"/>
      <c r="T213" s="161"/>
      <c r="U213" s="161"/>
      <c r="V213" s="161"/>
      <c r="W213" s="162"/>
    </row>
    <row r="214" spans="6:25" s="155" customFormat="1" ht="12" outlineLevel="2">
      <c r="F214" s="147">
        <v>5</v>
      </c>
      <c r="G214" s="148" t="s">
        <v>100</v>
      </c>
      <c r="H214" s="149" t="s">
        <v>246</v>
      </c>
      <c r="I214" s="150" t="s">
        <v>247</v>
      </c>
      <c r="J214" s="148" t="s">
        <v>229</v>
      </c>
      <c r="K214" s="151">
        <v>0.02</v>
      </c>
      <c r="L214" s="152">
        <v>0</v>
      </c>
      <c r="M214" s="151">
        <v>0.02</v>
      </c>
      <c r="N214" s="153"/>
      <c r="O214" s="154">
        <f>M214*N214</f>
        <v>0</v>
      </c>
      <c r="P214" s="154">
        <v>0.00333</v>
      </c>
      <c r="Q214" s="154">
        <f>M214*P214</f>
        <v>6.66E-05</v>
      </c>
      <c r="R214" s="154"/>
      <c r="S214" s="154">
        <f>M214*R214</f>
        <v>0</v>
      </c>
      <c r="T214" s="154">
        <v>21</v>
      </c>
      <c r="U214" s="154">
        <f>O214*T214/100</f>
        <v>0</v>
      </c>
      <c r="V214" s="154">
        <f>U214+O214</f>
        <v>0</v>
      </c>
      <c r="W214" s="154"/>
      <c r="X214" s="154"/>
      <c r="Y214" s="154">
        <v>1</v>
      </c>
    </row>
    <row r="215" spans="6:23" s="155" customFormat="1" ht="13.5" customHeight="1" outlineLevel="2">
      <c r="F215" s="156"/>
      <c r="G215" s="157"/>
      <c r="H215" s="158" t="s">
        <v>68</v>
      </c>
      <c r="I215" s="179" t="s">
        <v>247</v>
      </c>
      <c r="J215" s="179"/>
      <c r="K215" s="179"/>
      <c r="L215" s="179"/>
      <c r="M215" s="179"/>
      <c r="N215" s="179"/>
      <c r="O215" s="179"/>
      <c r="P215" s="159"/>
      <c r="Q215" s="160"/>
      <c r="R215" s="159"/>
      <c r="S215" s="160"/>
      <c r="T215" s="161"/>
      <c r="U215" s="161"/>
      <c r="V215" s="161"/>
      <c r="W215" s="162"/>
    </row>
    <row r="216" spans="6:23" s="155" customFormat="1" ht="12" outlineLevel="2">
      <c r="F216" s="156"/>
      <c r="G216" s="157"/>
      <c r="H216" s="163"/>
      <c r="I216" s="164"/>
      <c r="J216" s="164"/>
      <c r="K216" s="164"/>
      <c r="L216" s="164"/>
      <c r="M216" s="164"/>
      <c r="N216" s="164"/>
      <c r="O216" s="164"/>
      <c r="P216" s="159"/>
      <c r="Q216" s="160"/>
      <c r="R216" s="159"/>
      <c r="S216" s="160"/>
      <c r="T216" s="161"/>
      <c r="U216" s="161"/>
      <c r="V216" s="161"/>
      <c r="W216" s="162"/>
    </row>
    <row r="217" spans="6:25" s="155" customFormat="1" ht="12" outlineLevel="2">
      <c r="F217" s="147">
        <v>6</v>
      </c>
      <c r="G217" s="148" t="s">
        <v>100</v>
      </c>
      <c r="H217" s="149" t="s">
        <v>248</v>
      </c>
      <c r="I217" s="150" t="s">
        <v>249</v>
      </c>
      <c r="J217" s="148" t="s">
        <v>113</v>
      </c>
      <c r="K217" s="151">
        <v>200</v>
      </c>
      <c r="L217" s="152">
        <v>0</v>
      </c>
      <c r="M217" s="151">
        <v>200</v>
      </c>
      <c r="N217" s="153"/>
      <c r="O217" s="154">
        <f>M217*N217</f>
        <v>0</v>
      </c>
      <c r="P217" s="154"/>
      <c r="Q217" s="154">
        <f>M217*P217</f>
        <v>0</v>
      </c>
      <c r="R217" s="154"/>
      <c r="S217" s="154">
        <f>M217*R217</f>
        <v>0</v>
      </c>
      <c r="T217" s="154">
        <v>21</v>
      </c>
      <c r="U217" s="154">
        <f>O217*T217/100</f>
        <v>0</v>
      </c>
      <c r="V217" s="154">
        <f>U217+O217</f>
        <v>0</v>
      </c>
      <c r="W217" s="154"/>
      <c r="X217" s="154"/>
      <c r="Y217" s="154">
        <v>1</v>
      </c>
    </row>
    <row r="218" spans="6:23" s="155" customFormat="1" ht="12" outlineLevel="2">
      <c r="F218" s="156"/>
      <c r="G218" s="157"/>
      <c r="H218" s="158" t="s">
        <v>68</v>
      </c>
      <c r="I218" s="179"/>
      <c r="J218" s="179"/>
      <c r="K218" s="179"/>
      <c r="L218" s="179"/>
      <c r="M218" s="179"/>
      <c r="N218" s="179"/>
      <c r="O218" s="179"/>
      <c r="P218" s="159"/>
      <c r="Q218" s="160"/>
      <c r="R218" s="159"/>
      <c r="S218" s="160"/>
      <c r="T218" s="161"/>
      <c r="U218" s="161"/>
      <c r="V218" s="161"/>
      <c r="W218" s="162"/>
    </row>
    <row r="219" spans="6:23" s="155" customFormat="1" ht="12" outlineLevel="2">
      <c r="F219" s="156"/>
      <c r="G219" s="157"/>
      <c r="H219" s="163"/>
      <c r="I219" s="164"/>
      <c r="J219" s="164"/>
      <c r="K219" s="164"/>
      <c r="L219" s="164"/>
      <c r="M219" s="164"/>
      <c r="N219" s="164"/>
      <c r="O219" s="164"/>
      <c r="P219" s="159"/>
      <c r="Q219" s="160"/>
      <c r="R219" s="159"/>
      <c r="S219" s="160"/>
      <c r="T219" s="161"/>
      <c r="U219" s="161"/>
      <c r="V219" s="161"/>
      <c r="W219" s="162"/>
    </row>
    <row r="220" spans="6:25" s="155" customFormat="1" ht="12" outlineLevel="2">
      <c r="F220" s="147">
        <v>7</v>
      </c>
      <c r="G220" s="148" t="s">
        <v>100</v>
      </c>
      <c r="H220" s="149" t="s">
        <v>250</v>
      </c>
      <c r="I220" s="150" t="s">
        <v>251</v>
      </c>
      <c r="J220" s="148" t="s">
        <v>229</v>
      </c>
      <c r="K220" s="151">
        <v>0.6</v>
      </c>
      <c r="L220" s="152">
        <v>0</v>
      </c>
      <c r="M220" s="151">
        <v>0.6</v>
      </c>
      <c r="N220" s="153"/>
      <c r="O220" s="154">
        <f>M220*N220</f>
        <v>0</v>
      </c>
      <c r="P220" s="154">
        <v>0.00237</v>
      </c>
      <c r="Q220" s="154">
        <f>M220*P220</f>
        <v>0.001422</v>
      </c>
      <c r="R220" s="154"/>
      <c r="S220" s="154">
        <f>M220*R220</f>
        <v>0</v>
      </c>
      <c r="T220" s="154">
        <v>21</v>
      </c>
      <c r="U220" s="154">
        <f>O220*T220/100</f>
        <v>0</v>
      </c>
      <c r="V220" s="154">
        <f>U220+O220</f>
        <v>0</v>
      </c>
      <c r="W220" s="154"/>
      <c r="X220" s="154"/>
      <c r="Y220" s="154">
        <v>1</v>
      </c>
    </row>
    <row r="221" spans="6:23" s="155" customFormat="1" ht="13.5" customHeight="1" outlineLevel="2">
      <c r="F221" s="156"/>
      <c r="G221" s="157"/>
      <c r="H221" s="158" t="s">
        <v>68</v>
      </c>
      <c r="I221" s="179" t="s">
        <v>251</v>
      </c>
      <c r="J221" s="179"/>
      <c r="K221" s="179"/>
      <c r="L221" s="179"/>
      <c r="M221" s="179"/>
      <c r="N221" s="179"/>
      <c r="O221" s="179"/>
      <c r="P221" s="159"/>
      <c r="Q221" s="160"/>
      <c r="R221" s="159"/>
      <c r="S221" s="160"/>
      <c r="T221" s="161"/>
      <c r="U221" s="161"/>
      <c r="V221" s="161"/>
      <c r="W221" s="162"/>
    </row>
    <row r="222" spans="6:23" s="155" customFormat="1" ht="12" outlineLevel="2">
      <c r="F222" s="156"/>
      <c r="G222" s="157"/>
      <c r="H222" s="163"/>
      <c r="I222" s="164"/>
      <c r="J222" s="164"/>
      <c r="K222" s="164"/>
      <c r="L222" s="164"/>
      <c r="M222" s="164"/>
      <c r="N222" s="164"/>
      <c r="O222" s="164"/>
      <c r="P222" s="159"/>
      <c r="Q222" s="160"/>
      <c r="R222" s="159"/>
      <c r="S222" s="160"/>
      <c r="T222" s="161"/>
      <c r="U222" s="161"/>
      <c r="V222" s="161"/>
      <c r="W222" s="162"/>
    </row>
    <row r="223" spans="6:25" s="155" customFormat="1" ht="12" outlineLevel="2">
      <c r="F223" s="147">
        <v>8</v>
      </c>
      <c r="G223" s="148" t="s">
        <v>100</v>
      </c>
      <c r="H223" s="149" t="s">
        <v>252</v>
      </c>
      <c r="I223" s="150" t="s">
        <v>253</v>
      </c>
      <c r="J223" s="148" t="s">
        <v>229</v>
      </c>
      <c r="K223" s="151">
        <v>1.2</v>
      </c>
      <c r="L223" s="152">
        <v>0</v>
      </c>
      <c r="M223" s="151">
        <v>1.2</v>
      </c>
      <c r="N223" s="153"/>
      <c r="O223" s="154">
        <f>M223*N223</f>
        <v>0</v>
      </c>
      <c r="P223" s="154">
        <v>0.00025</v>
      </c>
      <c r="Q223" s="154">
        <f>M223*P223</f>
        <v>0.0003</v>
      </c>
      <c r="R223" s="154"/>
      <c r="S223" s="154">
        <f>M223*R223</f>
        <v>0</v>
      </c>
      <c r="T223" s="154">
        <v>21</v>
      </c>
      <c r="U223" s="154">
        <f>O223*T223/100</f>
        <v>0</v>
      </c>
      <c r="V223" s="154">
        <f>U223+O223</f>
        <v>0</v>
      </c>
      <c r="W223" s="154"/>
      <c r="X223" s="154"/>
      <c r="Y223" s="154">
        <v>1</v>
      </c>
    </row>
    <row r="224" spans="6:23" s="155" customFormat="1" ht="13.5" customHeight="1" outlineLevel="2">
      <c r="F224" s="156"/>
      <c r="G224" s="157"/>
      <c r="H224" s="158" t="s">
        <v>68</v>
      </c>
      <c r="I224" s="179" t="s">
        <v>254</v>
      </c>
      <c r="J224" s="179"/>
      <c r="K224" s="179"/>
      <c r="L224" s="179"/>
      <c r="M224" s="179"/>
      <c r="N224" s="179"/>
      <c r="O224" s="179"/>
      <c r="P224" s="159"/>
      <c r="Q224" s="160"/>
      <c r="R224" s="159"/>
      <c r="S224" s="160"/>
      <c r="T224" s="161"/>
      <c r="U224" s="161"/>
      <c r="V224" s="161"/>
      <c r="W224" s="162"/>
    </row>
    <row r="225" spans="6:23" s="155" customFormat="1" ht="12" outlineLevel="2">
      <c r="F225" s="156"/>
      <c r="G225" s="157"/>
      <c r="H225" s="163"/>
      <c r="I225" s="164"/>
      <c r="J225" s="164"/>
      <c r="K225" s="164"/>
      <c r="L225" s="164"/>
      <c r="M225" s="164"/>
      <c r="N225" s="164"/>
      <c r="O225" s="164"/>
      <c r="P225" s="159"/>
      <c r="Q225" s="160"/>
      <c r="R225" s="159"/>
      <c r="S225" s="160"/>
      <c r="T225" s="161"/>
      <c r="U225" s="161"/>
      <c r="V225" s="161"/>
      <c r="W225" s="162"/>
    </row>
    <row r="226" spans="6:25" s="155" customFormat="1" ht="12" outlineLevel="2">
      <c r="F226" s="147">
        <v>9</v>
      </c>
      <c r="G226" s="148" t="s">
        <v>100</v>
      </c>
      <c r="H226" s="149" t="s">
        <v>255</v>
      </c>
      <c r="I226" s="150" t="s">
        <v>256</v>
      </c>
      <c r="J226" s="148" t="s">
        <v>229</v>
      </c>
      <c r="K226" s="151">
        <v>6</v>
      </c>
      <c r="L226" s="152">
        <v>0</v>
      </c>
      <c r="M226" s="151">
        <v>6</v>
      </c>
      <c r="N226" s="153"/>
      <c r="O226" s="154">
        <f>M226*N226</f>
        <v>0</v>
      </c>
      <c r="P226" s="154">
        <v>0.00041</v>
      </c>
      <c r="Q226" s="154">
        <f>M226*P226</f>
        <v>0.00246</v>
      </c>
      <c r="R226" s="154"/>
      <c r="S226" s="154">
        <f>M226*R226</f>
        <v>0</v>
      </c>
      <c r="T226" s="154">
        <v>21</v>
      </c>
      <c r="U226" s="154">
        <f>O226*T226/100</f>
        <v>0</v>
      </c>
      <c r="V226" s="154">
        <f>U226+O226</f>
        <v>0</v>
      </c>
      <c r="W226" s="154"/>
      <c r="X226" s="154"/>
      <c r="Y226" s="154">
        <v>1</v>
      </c>
    </row>
    <row r="227" spans="6:23" s="155" customFormat="1" ht="13.5" customHeight="1" outlineLevel="2">
      <c r="F227" s="156"/>
      <c r="G227" s="157"/>
      <c r="H227" s="158" t="s">
        <v>68</v>
      </c>
      <c r="I227" s="179" t="s">
        <v>256</v>
      </c>
      <c r="J227" s="179"/>
      <c r="K227" s="179"/>
      <c r="L227" s="179"/>
      <c r="M227" s="179"/>
      <c r="N227" s="179"/>
      <c r="O227" s="179"/>
      <c r="P227" s="159"/>
      <c r="Q227" s="160"/>
      <c r="R227" s="159"/>
      <c r="S227" s="160"/>
      <c r="T227" s="161"/>
      <c r="U227" s="161"/>
      <c r="V227" s="161"/>
      <c r="W227" s="162"/>
    </row>
    <row r="228" spans="6:23" s="155" customFormat="1" ht="12" outlineLevel="2">
      <c r="F228" s="156"/>
      <c r="G228" s="157"/>
      <c r="H228" s="163"/>
      <c r="I228" s="164"/>
      <c r="J228" s="164"/>
      <c r="K228" s="164"/>
      <c r="L228" s="164"/>
      <c r="M228" s="164"/>
      <c r="N228" s="164"/>
      <c r="O228" s="164"/>
      <c r="P228" s="159"/>
      <c r="Q228" s="160"/>
      <c r="R228" s="159"/>
      <c r="S228" s="160"/>
      <c r="T228" s="161"/>
      <c r="U228" s="161"/>
      <c r="V228" s="161"/>
      <c r="W228" s="162"/>
    </row>
    <row r="229" spans="6:23" s="165" customFormat="1" ht="4.5" outlineLevel="2">
      <c r="F229" s="166"/>
      <c r="G229" s="167"/>
      <c r="H229" s="167"/>
      <c r="I229" s="168"/>
      <c r="J229" s="167"/>
      <c r="K229" s="169"/>
      <c r="L229" s="170"/>
      <c r="M229" s="169"/>
      <c r="N229" s="170"/>
      <c r="O229" s="171"/>
      <c r="P229" s="172"/>
      <c r="Q229" s="170"/>
      <c r="R229" s="170"/>
      <c r="S229" s="170"/>
      <c r="T229" s="173" t="s">
        <v>98</v>
      </c>
      <c r="U229" s="170"/>
      <c r="V229" s="170"/>
      <c r="W229" s="170"/>
    </row>
    <row r="230" spans="6:25" s="136" customFormat="1" ht="12" outlineLevel="1">
      <c r="F230" s="137"/>
      <c r="G230" s="138"/>
      <c r="H230" s="139"/>
      <c r="I230" s="139" t="s">
        <v>257</v>
      </c>
      <c r="J230" s="138"/>
      <c r="K230" s="140"/>
      <c r="L230" s="141"/>
      <c r="M230" s="140"/>
      <c r="N230" s="141"/>
      <c r="O230" s="142">
        <f>SUBTOTAL(9,O231:O264)</f>
        <v>0</v>
      </c>
      <c r="P230" s="143"/>
      <c r="Q230" s="142">
        <f>SUBTOTAL(9,Q231:Q264)</f>
        <v>0</v>
      </c>
      <c r="R230" s="141"/>
      <c r="S230" s="142">
        <f>SUBTOTAL(9,S231:S264)</f>
        <v>0</v>
      </c>
      <c r="T230" s="144"/>
      <c r="U230" s="142">
        <f>SUBTOTAL(9,U231:U264)</f>
        <v>0</v>
      </c>
      <c r="V230" s="142">
        <f>SUBTOTAL(9,V231:V264)</f>
        <v>0</v>
      </c>
      <c r="W230" s="145"/>
      <c r="Y230" s="142">
        <f>SUBTOTAL(9,Y231:Y264)</f>
        <v>11</v>
      </c>
    </row>
    <row r="231" spans="6:25" s="155" customFormat="1" ht="12" outlineLevel="2">
      <c r="F231" s="147">
        <v>1</v>
      </c>
      <c r="G231" s="148" t="s">
        <v>258</v>
      </c>
      <c r="H231" s="149" t="s">
        <v>259</v>
      </c>
      <c r="I231" s="150" t="s">
        <v>260</v>
      </c>
      <c r="J231" s="148" t="s">
        <v>103</v>
      </c>
      <c r="K231" s="151">
        <v>1</v>
      </c>
      <c r="L231" s="152">
        <v>0</v>
      </c>
      <c r="M231" s="151">
        <v>1</v>
      </c>
      <c r="N231" s="153"/>
      <c r="O231" s="154">
        <f>M231*N231</f>
        <v>0</v>
      </c>
      <c r="P231" s="154"/>
      <c r="Q231" s="154">
        <f>M231*P231</f>
        <v>0</v>
      </c>
      <c r="R231" s="154"/>
      <c r="S231" s="154">
        <f>M231*R231</f>
        <v>0</v>
      </c>
      <c r="T231" s="154">
        <v>21</v>
      </c>
      <c r="U231" s="154">
        <f>O231*T231/100</f>
        <v>0</v>
      </c>
      <c r="V231" s="154">
        <f>U231+O231</f>
        <v>0</v>
      </c>
      <c r="W231" s="154"/>
      <c r="X231" s="154"/>
      <c r="Y231" s="154">
        <v>1</v>
      </c>
    </row>
    <row r="232" spans="6:23" s="155" customFormat="1" ht="36.75" customHeight="1" outlineLevel="2">
      <c r="F232" s="156"/>
      <c r="G232" s="157"/>
      <c r="H232" s="158" t="s">
        <v>68</v>
      </c>
      <c r="I232" s="179" t="s">
        <v>261</v>
      </c>
      <c r="J232" s="179"/>
      <c r="K232" s="179"/>
      <c r="L232" s="179"/>
      <c r="M232" s="179"/>
      <c r="N232" s="179"/>
      <c r="O232" s="179"/>
      <c r="P232" s="159"/>
      <c r="Q232" s="160"/>
      <c r="R232" s="159"/>
      <c r="S232" s="160"/>
      <c r="T232" s="161"/>
      <c r="U232" s="161"/>
      <c r="V232" s="161"/>
      <c r="W232" s="162"/>
    </row>
    <row r="233" spans="6:23" s="155" customFormat="1" ht="12" outlineLevel="2">
      <c r="F233" s="156"/>
      <c r="G233" s="157"/>
      <c r="H233" s="163"/>
      <c r="I233" s="164"/>
      <c r="J233" s="164"/>
      <c r="K233" s="164"/>
      <c r="L233" s="164"/>
      <c r="M233" s="164"/>
      <c r="N233" s="164"/>
      <c r="O233" s="164"/>
      <c r="P233" s="159"/>
      <c r="Q233" s="160"/>
      <c r="R233" s="159"/>
      <c r="S233" s="160"/>
      <c r="T233" s="161"/>
      <c r="U233" s="161"/>
      <c r="V233" s="161"/>
      <c r="W233" s="162"/>
    </row>
    <row r="234" spans="6:25" s="155" customFormat="1" ht="12" outlineLevel="2">
      <c r="F234" s="147">
        <v>2</v>
      </c>
      <c r="G234" s="148" t="s">
        <v>104</v>
      </c>
      <c r="H234" s="149" t="s">
        <v>262</v>
      </c>
      <c r="I234" s="150" t="s">
        <v>263</v>
      </c>
      <c r="J234" s="148" t="s">
        <v>103</v>
      </c>
      <c r="K234" s="151">
        <v>1</v>
      </c>
      <c r="L234" s="152">
        <v>0</v>
      </c>
      <c r="M234" s="151">
        <v>1</v>
      </c>
      <c r="N234" s="153"/>
      <c r="O234" s="154">
        <f>M234*N234</f>
        <v>0</v>
      </c>
      <c r="P234" s="154"/>
      <c r="Q234" s="154">
        <f>M234*P234</f>
        <v>0</v>
      </c>
      <c r="R234" s="154"/>
      <c r="S234" s="154">
        <f>M234*R234</f>
        <v>0</v>
      </c>
      <c r="T234" s="154">
        <v>21</v>
      </c>
      <c r="U234" s="154">
        <f>O234*T234/100</f>
        <v>0</v>
      </c>
      <c r="V234" s="154">
        <f>U234+O234</f>
        <v>0</v>
      </c>
      <c r="W234" s="154"/>
      <c r="X234" s="154"/>
      <c r="Y234" s="154">
        <v>1</v>
      </c>
    </row>
    <row r="235" spans="6:23" s="155" customFormat="1" ht="12" outlineLevel="2">
      <c r="F235" s="156"/>
      <c r="G235" s="157"/>
      <c r="H235" s="158" t="s">
        <v>68</v>
      </c>
      <c r="I235" s="179"/>
      <c r="J235" s="179"/>
      <c r="K235" s="179"/>
      <c r="L235" s="179"/>
      <c r="M235" s="179"/>
      <c r="N235" s="179"/>
      <c r="O235" s="179"/>
      <c r="P235" s="159"/>
      <c r="Q235" s="160"/>
      <c r="R235" s="159"/>
      <c r="S235" s="160"/>
      <c r="T235" s="161"/>
      <c r="U235" s="161"/>
      <c r="V235" s="161"/>
      <c r="W235" s="162"/>
    </row>
    <row r="236" spans="6:23" s="155" customFormat="1" ht="12" outlineLevel="2">
      <c r="F236" s="156"/>
      <c r="G236" s="157"/>
      <c r="H236" s="163"/>
      <c r="I236" s="164"/>
      <c r="J236" s="164"/>
      <c r="K236" s="164"/>
      <c r="L236" s="164"/>
      <c r="M236" s="164"/>
      <c r="N236" s="164"/>
      <c r="O236" s="164"/>
      <c r="P236" s="159"/>
      <c r="Q236" s="160"/>
      <c r="R236" s="159"/>
      <c r="S236" s="160"/>
      <c r="T236" s="161"/>
      <c r="U236" s="161"/>
      <c r="V236" s="161"/>
      <c r="W236" s="162"/>
    </row>
    <row r="237" spans="6:25" s="155" customFormat="1" ht="12" outlineLevel="2">
      <c r="F237" s="147">
        <v>3</v>
      </c>
      <c r="G237" s="148" t="s">
        <v>64</v>
      </c>
      <c r="H237" s="149" t="s">
        <v>264</v>
      </c>
      <c r="I237" s="150" t="s">
        <v>265</v>
      </c>
      <c r="J237" s="148" t="s">
        <v>91</v>
      </c>
      <c r="K237" s="151">
        <v>1</v>
      </c>
      <c r="L237" s="152">
        <v>0</v>
      </c>
      <c r="M237" s="151">
        <v>1</v>
      </c>
      <c r="N237" s="153"/>
      <c r="O237" s="154">
        <f>M237*N237</f>
        <v>0</v>
      </c>
      <c r="P237" s="154"/>
      <c r="Q237" s="154">
        <f>M237*P237</f>
        <v>0</v>
      </c>
      <c r="R237" s="154"/>
      <c r="S237" s="154">
        <f>M237*R237</f>
        <v>0</v>
      </c>
      <c r="T237" s="154">
        <v>21</v>
      </c>
      <c r="U237" s="154">
        <f>O237*T237/100</f>
        <v>0</v>
      </c>
      <c r="V237" s="154">
        <f>U237+O237</f>
        <v>0</v>
      </c>
      <c r="W237" s="154"/>
      <c r="X237" s="154"/>
      <c r="Y237" s="154">
        <v>1</v>
      </c>
    </row>
    <row r="238" spans="6:23" s="155" customFormat="1" ht="36.75" customHeight="1" outlineLevel="2">
      <c r="F238" s="156"/>
      <c r="G238" s="157"/>
      <c r="H238" s="158" t="s">
        <v>68</v>
      </c>
      <c r="I238" s="179" t="s">
        <v>266</v>
      </c>
      <c r="J238" s="179"/>
      <c r="K238" s="179"/>
      <c r="L238" s="179"/>
      <c r="M238" s="179"/>
      <c r="N238" s="179"/>
      <c r="O238" s="179"/>
      <c r="P238" s="159"/>
      <c r="Q238" s="160"/>
      <c r="R238" s="159"/>
      <c r="S238" s="160"/>
      <c r="T238" s="161"/>
      <c r="U238" s="161"/>
      <c r="V238" s="161"/>
      <c r="W238" s="162"/>
    </row>
    <row r="239" spans="6:23" s="155" customFormat="1" ht="12" outlineLevel="2">
      <c r="F239" s="156"/>
      <c r="G239" s="157"/>
      <c r="H239" s="163"/>
      <c r="I239" s="164"/>
      <c r="J239" s="164"/>
      <c r="K239" s="164"/>
      <c r="L239" s="164"/>
      <c r="M239" s="164"/>
      <c r="N239" s="164"/>
      <c r="O239" s="164"/>
      <c r="P239" s="159"/>
      <c r="Q239" s="160"/>
      <c r="R239" s="159"/>
      <c r="S239" s="160"/>
      <c r="T239" s="161"/>
      <c r="U239" s="161"/>
      <c r="V239" s="161"/>
      <c r="W239" s="162"/>
    </row>
    <row r="240" spans="6:25" s="155" customFormat="1" ht="12" outlineLevel="2">
      <c r="F240" s="147">
        <v>4</v>
      </c>
      <c r="G240" s="148" t="s">
        <v>64</v>
      </c>
      <c r="H240" s="149" t="s">
        <v>267</v>
      </c>
      <c r="I240" s="150" t="s">
        <v>268</v>
      </c>
      <c r="J240" s="148" t="s">
        <v>103</v>
      </c>
      <c r="K240" s="151">
        <v>1</v>
      </c>
      <c r="L240" s="152">
        <v>0</v>
      </c>
      <c r="M240" s="151">
        <v>1</v>
      </c>
      <c r="N240" s="153"/>
      <c r="O240" s="154">
        <f>M240*N240</f>
        <v>0</v>
      </c>
      <c r="P240" s="154"/>
      <c r="Q240" s="154">
        <f>M240*P240</f>
        <v>0</v>
      </c>
      <c r="R240" s="154"/>
      <c r="S240" s="154">
        <f>M240*R240</f>
        <v>0</v>
      </c>
      <c r="T240" s="154">
        <v>21</v>
      </c>
      <c r="U240" s="154">
        <f>O240*T240/100</f>
        <v>0</v>
      </c>
      <c r="V240" s="154">
        <f>U240+O240</f>
        <v>0</v>
      </c>
      <c r="W240" s="154"/>
      <c r="X240" s="154"/>
      <c r="Y240" s="154">
        <v>1</v>
      </c>
    </row>
    <row r="241" spans="6:23" s="155" customFormat="1" ht="36.75" customHeight="1" outlineLevel="2">
      <c r="F241" s="156"/>
      <c r="G241" s="157"/>
      <c r="H241" s="158" t="s">
        <v>68</v>
      </c>
      <c r="I241" s="179" t="s">
        <v>269</v>
      </c>
      <c r="J241" s="179"/>
      <c r="K241" s="179"/>
      <c r="L241" s="179"/>
      <c r="M241" s="179"/>
      <c r="N241" s="179"/>
      <c r="O241" s="179"/>
      <c r="P241" s="159"/>
      <c r="Q241" s="160"/>
      <c r="R241" s="159"/>
      <c r="S241" s="160"/>
      <c r="T241" s="161"/>
      <c r="U241" s="161"/>
      <c r="V241" s="161"/>
      <c r="W241" s="162"/>
    </row>
    <row r="242" spans="6:23" s="155" customFormat="1" ht="12" outlineLevel="2">
      <c r="F242" s="156"/>
      <c r="G242" s="157"/>
      <c r="H242" s="163"/>
      <c r="I242" s="164"/>
      <c r="J242" s="164"/>
      <c r="K242" s="164"/>
      <c r="L242" s="164"/>
      <c r="M242" s="164"/>
      <c r="N242" s="164"/>
      <c r="O242" s="164"/>
      <c r="P242" s="159"/>
      <c r="Q242" s="160"/>
      <c r="R242" s="159"/>
      <c r="S242" s="160"/>
      <c r="T242" s="161"/>
      <c r="U242" s="161"/>
      <c r="V242" s="161"/>
      <c r="W242" s="162"/>
    </row>
    <row r="243" spans="6:25" s="155" customFormat="1" ht="12" outlineLevel="2">
      <c r="F243" s="147">
        <v>5</v>
      </c>
      <c r="G243" s="148" t="s">
        <v>64</v>
      </c>
      <c r="H243" s="149" t="s">
        <v>270</v>
      </c>
      <c r="I243" s="150" t="s">
        <v>271</v>
      </c>
      <c r="J243" s="148" t="s">
        <v>91</v>
      </c>
      <c r="K243" s="151">
        <v>1</v>
      </c>
      <c r="L243" s="152">
        <v>0</v>
      </c>
      <c r="M243" s="151">
        <v>1</v>
      </c>
      <c r="N243" s="153"/>
      <c r="O243" s="154">
        <f>M243*N243</f>
        <v>0</v>
      </c>
      <c r="P243" s="154"/>
      <c r="Q243" s="154">
        <f>M243*P243</f>
        <v>0</v>
      </c>
      <c r="R243" s="154"/>
      <c r="S243" s="154">
        <f>M243*R243</f>
        <v>0</v>
      </c>
      <c r="T243" s="154">
        <v>21</v>
      </c>
      <c r="U243" s="154">
        <f>O243*T243/100</f>
        <v>0</v>
      </c>
      <c r="V243" s="154">
        <f>U243+O243</f>
        <v>0</v>
      </c>
      <c r="W243" s="154"/>
      <c r="X243" s="154"/>
      <c r="Y243" s="154">
        <v>1</v>
      </c>
    </row>
    <row r="244" spans="6:23" s="155" customFormat="1" ht="36.75" customHeight="1" outlineLevel="2">
      <c r="F244" s="156"/>
      <c r="G244" s="157"/>
      <c r="H244" s="158" t="s">
        <v>68</v>
      </c>
      <c r="I244" s="179" t="s">
        <v>272</v>
      </c>
      <c r="J244" s="179"/>
      <c r="K244" s="179"/>
      <c r="L244" s="179"/>
      <c r="M244" s="179"/>
      <c r="N244" s="179"/>
      <c r="O244" s="179"/>
      <c r="P244" s="159"/>
      <c r="Q244" s="160"/>
      <c r="R244" s="159"/>
      <c r="S244" s="160"/>
      <c r="T244" s="161"/>
      <c r="U244" s="161"/>
      <c r="V244" s="161"/>
      <c r="W244" s="162"/>
    </row>
    <row r="245" spans="6:23" s="155" customFormat="1" ht="12" outlineLevel="2">
      <c r="F245" s="156"/>
      <c r="G245" s="157"/>
      <c r="H245" s="163"/>
      <c r="I245" s="164"/>
      <c r="J245" s="164"/>
      <c r="K245" s="164"/>
      <c r="L245" s="164"/>
      <c r="M245" s="164"/>
      <c r="N245" s="164"/>
      <c r="O245" s="164"/>
      <c r="P245" s="159"/>
      <c r="Q245" s="160"/>
      <c r="R245" s="159"/>
      <c r="S245" s="160"/>
      <c r="T245" s="161"/>
      <c r="U245" s="161"/>
      <c r="V245" s="161"/>
      <c r="W245" s="162"/>
    </row>
    <row r="246" spans="6:25" s="155" customFormat="1" ht="12" outlineLevel="2">
      <c r="F246" s="147">
        <v>6</v>
      </c>
      <c r="G246" s="148" t="s">
        <v>258</v>
      </c>
      <c r="H246" s="149" t="s">
        <v>273</v>
      </c>
      <c r="I246" s="150" t="s">
        <v>274</v>
      </c>
      <c r="J246" s="148" t="s">
        <v>103</v>
      </c>
      <c r="K246" s="151">
        <v>1</v>
      </c>
      <c r="L246" s="152">
        <v>0</v>
      </c>
      <c r="M246" s="151">
        <v>1</v>
      </c>
      <c r="N246" s="153"/>
      <c r="O246" s="154">
        <f>M246*N246</f>
        <v>0</v>
      </c>
      <c r="P246" s="154"/>
      <c r="Q246" s="154">
        <f>M246*P246</f>
        <v>0</v>
      </c>
      <c r="R246" s="154"/>
      <c r="S246" s="154">
        <f>M246*R246</f>
        <v>0</v>
      </c>
      <c r="T246" s="154">
        <v>21</v>
      </c>
      <c r="U246" s="154">
        <f>O246*T246/100</f>
        <v>0</v>
      </c>
      <c r="V246" s="154">
        <f>U246+O246</f>
        <v>0</v>
      </c>
      <c r="W246" s="154"/>
      <c r="X246" s="154"/>
      <c r="Y246" s="154">
        <v>1</v>
      </c>
    </row>
    <row r="247" spans="6:23" s="155" customFormat="1" ht="28.5" customHeight="1" outlineLevel="2">
      <c r="F247" s="156"/>
      <c r="G247" s="157"/>
      <c r="H247" s="158" t="s">
        <v>68</v>
      </c>
      <c r="I247" s="179" t="s">
        <v>275</v>
      </c>
      <c r="J247" s="179"/>
      <c r="K247" s="179"/>
      <c r="L247" s="179"/>
      <c r="M247" s="179"/>
      <c r="N247" s="179"/>
      <c r="O247" s="179"/>
      <c r="P247" s="159"/>
      <c r="Q247" s="160"/>
      <c r="R247" s="159"/>
      <c r="S247" s="160"/>
      <c r="T247" s="161"/>
      <c r="U247" s="161"/>
      <c r="V247" s="161"/>
      <c r="W247" s="162"/>
    </row>
    <row r="248" spans="6:23" s="155" customFormat="1" ht="12" outlineLevel="2">
      <c r="F248" s="156"/>
      <c r="G248" s="157"/>
      <c r="H248" s="163"/>
      <c r="I248" s="164"/>
      <c r="J248" s="164"/>
      <c r="K248" s="164"/>
      <c r="L248" s="164"/>
      <c r="M248" s="164"/>
      <c r="N248" s="164"/>
      <c r="O248" s="164"/>
      <c r="P248" s="159"/>
      <c r="Q248" s="160"/>
      <c r="R248" s="159"/>
      <c r="S248" s="160"/>
      <c r="T248" s="161"/>
      <c r="U248" s="161"/>
      <c r="V248" s="161"/>
      <c r="W248" s="162"/>
    </row>
    <row r="249" spans="6:25" s="155" customFormat="1" ht="12" outlineLevel="2">
      <c r="F249" s="147">
        <v>7</v>
      </c>
      <c r="G249" s="148" t="s">
        <v>258</v>
      </c>
      <c r="H249" s="149" t="s">
        <v>276</v>
      </c>
      <c r="I249" s="150" t="s">
        <v>277</v>
      </c>
      <c r="J249" s="148" t="s">
        <v>103</v>
      </c>
      <c r="K249" s="151">
        <v>1</v>
      </c>
      <c r="L249" s="152">
        <v>0</v>
      </c>
      <c r="M249" s="151">
        <v>1</v>
      </c>
      <c r="N249" s="153"/>
      <c r="O249" s="154">
        <f>M249*N249</f>
        <v>0</v>
      </c>
      <c r="P249" s="154"/>
      <c r="Q249" s="154">
        <f>M249*P249</f>
        <v>0</v>
      </c>
      <c r="R249" s="154"/>
      <c r="S249" s="154">
        <f>M249*R249</f>
        <v>0</v>
      </c>
      <c r="T249" s="154">
        <v>21</v>
      </c>
      <c r="U249" s="154">
        <f>O249*T249/100</f>
        <v>0</v>
      </c>
      <c r="V249" s="154">
        <f>U249+O249</f>
        <v>0</v>
      </c>
      <c r="W249" s="154"/>
      <c r="X249" s="154"/>
      <c r="Y249" s="154">
        <v>1</v>
      </c>
    </row>
    <row r="250" spans="6:23" s="155" customFormat="1" ht="28.5" customHeight="1" outlineLevel="2">
      <c r="F250" s="156"/>
      <c r="G250" s="157"/>
      <c r="H250" s="158" t="s">
        <v>68</v>
      </c>
      <c r="I250" s="179" t="s">
        <v>278</v>
      </c>
      <c r="J250" s="179"/>
      <c r="K250" s="179"/>
      <c r="L250" s="179"/>
      <c r="M250" s="179"/>
      <c r="N250" s="179"/>
      <c r="O250" s="179"/>
      <c r="P250" s="159"/>
      <c r="Q250" s="160"/>
      <c r="R250" s="159"/>
      <c r="S250" s="160"/>
      <c r="T250" s="161"/>
      <c r="U250" s="161"/>
      <c r="V250" s="161"/>
      <c r="W250" s="162"/>
    </row>
    <row r="251" spans="6:23" s="155" customFormat="1" ht="12" outlineLevel="2">
      <c r="F251" s="156"/>
      <c r="G251" s="157"/>
      <c r="H251" s="163"/>
      <c r="I251" s="164"/>
      <c r="J251" s="164"/>
      <c r="K251" s="164"/>
      <c r="L251" s="164"/>
      <c r="M251" s="164"/>
      <c r="N251" s="164"/>
      <c r="O251" s="164"/>
      <c r="P251" s="159"/>
      <c r="Q251" s="160"/>
      <c r="R251" s="159"/>
      <c r="S251" s="160"/>
      <c r="T251" s="161"/>
      <c r="U251" s="161"/>
      <c r="V251" s="161"/>
      <c r="W251" s="162"/>
    </row>
    <row r="252" spans="6:25" s="155" customFormat="1" ht="12" outlineLevel="2">
      <c r="F252" s="147">
        <v>8</v>
      </c>
      <c r="G252" s="148" t="s">
        <v>258</v>
      </c>
      <c r="H252" s="149" t="s">
        <v>279</v>
      </c>
      <c r="I252" s="150" t="s">
        <v>280</v>
      </c>
      <c r="J252" s="148" t="s">
        <v>103</v>
      </c>
      <c r="K252" s="151">
        <v>1</v>
      </c>
      <c r="L252" s="152">
        <v>0</v>
      </c>
      <c r="M252" s="151">
        <v>1</v>
      </c>
      <c r="N252" s="153"/>
      <c r="O252" s="154">
        <f>M252*N252</f>
        <v>0</v>
      </c>
      <c r="P252" s="154"/>
      <c r="Q252" s="154">
        <f>M252*P252</f>
        <v>0</v>
      </c>
      <c r="R252" s="154"/>
      <c r="S252" s="154">
        <f>M252*R252</f>
        <v>0</v>
      </c>
      <c r="T252" s="154">
        <v>21</v>
      </c>
      <c r="U252" s="154">
        <f>O252*T252/100</f>
        <v>0</v>
      </c>
      <c r="V252" s="154">
        <f>U252+O252</f>
        <v>0</v>
      </c>
      <c r="W252" s="154"/>
      <c r="X252" s="154"/>
      <c r="Y252" s="154">
        <v>1</v>
      </c>
    </row>
    <row r="253" spans="6:23" s="155" customFormat="1" ht="28.5" customHeight="1" outlineLevel="2">
      <c r="F253" s="156"/>
      <c r="G253" s="157"/>
      <c r="H253" s="158" t="s">
        <v>68</v>
      </c>
      <c r="I253" s="179" t="s">
        <v>281</v>
      </c>
      <c r="J253" s="179"/>
      <c r="K253" s="179"/>
      <c r="L253" s="179"/>
      <c r="M253" s="179"/>
      <c r="N253" s="179"/>
      <c r="O253" s="179"/>
      <c r="P253" s="159"/>
      <c r="Q253" s="160"/>
      <c r="R253" s="159"/>
      <c r="S253" s="160"/>
      <c r="T253" s="161"/>
      <c r="U253" s="161"/>
      <c r="V253" s="161"/>
      <c r="W253" s="162"/>
    </row>
    <row r="254" spans="6:23" s="155" customFormat="1" ht="12" outlineLevel="2">
      <c r="F254" s="156"/>
      <c r="G254" s="157"/>
      <c r="H254" s="163"/>
      <c r="I254" s="164"/>
      <c r="J254" s="164"/>
      <c r="K254" s="164"/>
      <c r="L254" s="164"/>
      <c r="M254" s="164"/>
      <c r="N254" s="164"/>
      <c r="O254" s="164"/>
      <c r="P254" s="159"/>
      <c r="Q254" s="160"/>
      <c r="R254" s="159"/>
      <c r="S254" s="160"/>
      <c r="T254" s="161"/>
      <c r="U254" s="161"/>
      <c r="V254" s="161"/>
      <c r="W254" s="162"/>
    </row>
    <row r="255" spans="6:25" s="155" customFormat="1" ht="12" outlineLevel="2">
      <c r="F255" s="147">
        <v>9</v>
      </c>
      <c r="G255" s="148" t="s">
        <v>258</v>
      </c>
      <c r="H255" s="149" t="s">
        <v>282</v>
      </c>
      <c r="I255" s="150" t="s">
        <v>283</v>
      </c>
      <c r="J255" s="148" t="s">
        <v>103</v>
      </c>
      <c r="K255" s="151">
        <v>1</v>
      </c>
      <c r="L255" s="152">
        <v>0</v>
      </c>
      <c r="M255" s="151">
        <v>1</v>
      </c>
      <c r="N255" s="153"/>
      <c r="O255" s="154">
        <f>M255*N255</f>
        <v>0</v>
      </c>
      <c r="P255" s="154"/>
      <c r="Q255" s="154">
        <f>M255*P255</f>
        <v>0</v>
      </c>
      <c r="R255" s="154"/>
      <c r="S255" s="154">
        <f>M255*R255</f>
        <v>0</v>
      </c>
      <c r="T255" s="154">
        <v>21</v>
      </c>
      <c r="U255" s="154">
        <f>O255*T255/100</f>
        <v>0</v>
      </c>
      <c r="V255" s="154">
        <f>U255+O255</f>
        <v>0</v>
      </c>
      <c r="W255" s="154"/>
      <c r="X255" s="154"/>
      <c r="Y255" s="154">
        <v>1</v>
      </c>
    </row>
    <row r="256" spans="6:23" s="155" customFormat="1" ht="20.25" customHeight="1" outlineLevel="2">
      <c r="F256" s="156"/>
      <c r="G256" s="157"/>
      <c r="H256" s="158" t="s">
        <v>68</v>
      </c>
      <c r="I256" s="179" t="s">
        <v>284</v>
      </c>
      <c r="J256" s="179"/>
      <c r="K256" s="179"/>
      <c r="L256" s="179"/>
      <c r="M256" s="179"/>
      <c r="N256" s="179"/>
      <c r="O256" s="179"/>
      <c r="P256" s="159"/>
      <c r="Q256" s="160"/>
      <c r="R256" s="159"/>
      <c r="S256" s="160"/>
      <c r="T256" s="161"/>
      <c r="U256" s="161"/>
      <c r="V256" s="161"/>
      <c r="W256" s="162"/>
    </row>
    <row r="257" spans="6:23" s="155" customFormat="1" ht="12" outlineLevel="2">
      <c r="F257" s="156"/>
      <c r="G257" s="157"/>
      <c r="H257" s="163"/>
      <c r="I257" s="164"/>
      <c r="J257" s="164"/>
      <c r="K257" s="164"/>
      <c r="L257" s="164"/>
      <c r="M257" s="164"/>
      <c r="N257" s="164"/>
      <c r="O257" s="164"/>
      <c r="P257" s="159"/>
      <c r="Q257" s="160"/>
      <c r="R257" s="159"/>
      <c r="S257" s="160"/>
      <c r="T257" s="161"/>
      <c r="U257" s="161"/>
      <c r="V257" s="161"/>
      <c r="W257" s="162"/>
    </row>
    <row r="258" spans="6:25" s="155" customFormat="1" ht="12" outlineLevel="2">
      <c r="F258" s="147">
        <v>10</v>
      </c>
      <c r="G258" s="148" t="s">
        <v>258</v>
      </c>
      <c r="H258" s="149" t="s">
        <v>285</v>
      </c>
      <c r="I258" s="150" t="s">
        <v>286</v>
      </c>
      <c r="J258" s="148" t="s">
        <v>103</v>
      </c>
      <c r="K258" s="151">
        <v>1</v>
      </c>
      <c r="L258" s="152">
        <v>0</v>
      </c>
      <c r="M258" s="151">
        <v>1</v>
      </c>
      <c r="N258" s="153"/>
      <c r="O258" s="154">
        <f>M258*N258</f>
        <v>0</v>
      </c>
      <c r="P258" s="154"/>
      <c r="Q258" s="154">
        <f>M258*P258</f>
        <v>0</v>
      </c>
      <c r="R258" s="154"/>
      <c r="S258" s="154">
        <f>M258*R258</f>
        <v>0</v>
      </c>
      <c r="T258" s="154">
        <v>21</v>
      </c>
      <c r="U258" s="154">
        <f>O258*T258/100</f>
        <v>0</v>
      </c>
      <c r="V258" s="154">
        <f>U258+O258</f>
        <v>0</v>
      </c>
      <c r="W258" s="154"/>
      <c r="X258" s="154"/>
      <c r="Y258" s="154">
        <v>1</v>
      </c>
    </row>
    <row r="259" spans="6:23" s="155" customFormat="1" ht="28.5" customHeight="1" outlineLevel="2">
      <c r="F259" s="156"/>
      <c r="G259" s="157"/>
      <c r="H259" s="158" t="s">
        <v>68</v>
      </c>
      <c r="I259" s="179" t="s">
        <v>287</v>
      </c>
      <c r="J259" s="179"/>
      <c r="K259" s="179"/>
      <c r="L259" s="179"/>
      <c r="M259" s="179"/>
      <c r="N259" s="179"/>
      <c r="O259" s="179"/>
      <c r="P259" s="159"/>
      <c r="Q259" s="160"/>
      <c r="R259" s="159"/>
      <c r="S259" s="160"/>
      <c r="T259" s="161"/>
      <c r="U259" s="161"/>
      <c r="V259" s="161"/>
      <c r="W259" s="162"/>
    </row>
    <row r="260" spans="6:23" s="155" customFormat="1" ht="12" outlineLevel="2">
      <c r="F260" s="156"/>
      <c r="G260" s="157"/>
      <c r="H260" s="163"/>
      <c r="I260" s="164"/>
      <c r="J260" s="164"/>
      <c r="K260" s="164"/>
      <c r="L260" s="164"/>
      <c r="M260" s="164"/>
      <c r="N260" s="164"/>
      <c r="O260" s="164"/>
      <c r="P260" s="159"/>
      <c r="Q260" s="160"/>
      <c r="R260" s="159"/>
      <c r="S260" s="160"/>
      <c r="T260" s="161"/>
      <c r="U260" s="161"/>
      <c r="V260" s="161"/>
      <c r="W260" s="162"/>
    </row>
    <row r="261" spans="6:25" s="155" customFormat="1" ht="12" outlineLevel="2">
      <c r="F261" s="147">
        <v>11</v>
      </c>
      <c r="G261" s="148" t="s">
        <v>64</v>
      </c>
      <c r="H261" s="149" t="s">
        <v>288</v>
      </c>
      <c r="I261" s="150" t="s">
        <v>289</v>
      </c>
      <c r="J261" s="148" t="s">
        <v>173</v>
      </c>
      <c r="K261" s="151">
        <v>37</v>
      </c>
      <c r="L261" s="152">
        <v>0</v>
      </c>
      <c r="M261" s="151">
        <v>37</v>
      </c>
      <c r="N261" s="180"/>
      <c r="O261" s="154">
        <f>M261*N261</f>
        <v>0</v>
      </c>
      <c r="P261" s="154"/>
      <c r="Q261" s="154">
        <f>M261*P261</f>
        <v>0</v>
      </c>
      <c r="R261" s="154"/>
      <c r="S261" s="154">
        <f>M261*R261</f>
        <v>0</v>
      </c>
      <c r="T261" s="154">
        <v>21</v>
      </c>
      <c r="U261" s="154">
        <f>O261*T261/100</f>
        <v>0</v>
      </c>
      <c r="V261" s="154">
        <f>U261+O261</f>
        <v>0</v>
      </c>
      <c r="W261" s="154"/>
      <c r="X261" s="154"/>
      <c r="Y261" s="154">
        <v>1</v>
      </c>
    </row>
    <row r="262" spans="6:23" s="155" customFormat="1" ht="45" customHeight="1" outlineLevel="2">
      <c r="F262" s="156"/>
      <c r="G262" s="157"/>
      <c r="H262" s="158" t="s">
        <v>68</v>
      </c>
      <c r="I262" s="179" t="s">
        <v>290</v>
      </c>
      <c r="J262" s="179"/>
      <c r="K262" s="179"/>
      <c r="L262" s="179"/>
      <c r="M262" s="179"/>
      <c r="N262" s="179"/>
      <c r="O262" s="179"/>
      <c r="P262" s="159"/>
      <c r="Q262" s="160"/>
      <c r="R262" s="159"/>
      <c r="S262" s="160"/>
      <c r="T262" s="161"/>
      <c r="U262" s="161"/>
      <c r="V262" s="161"/>
      <c r="W262" s="162"/>
    </row>
    <row r="263" spans="6:23" s="155" customFormat="1" ht="12" outlineLevel="2">
      <c r="F263" s="156"/>
      <c r="G263" s="157"/>
      <c r="H263" s="163"/>
      <c r="I263" s="164"/>
      <c r="J263" s="164"/>
      <c r="K263" s="164"/>
      <c r="L263" s="164"/>
      <c r="M263" s="164"/>
      <c r="N263" s="164"/>
      <c r="O263" s="164"/>
      <c r="P263" s="159"/>
      <c r="Q263" s="160"/>
      <c r="R263" s="159"/>
      <c r="S263" s="160"/>
      <c r="T263" s="161"/>
      <c r="U263" s="161"/>
      <c r="V263" s="161"/>
      <c r="W263" s="162"/>
    </row>
    <row r="264" spans="6:23" s="165" customFormat="1" ht="4.5" outlineLevel="2">
      <c r="F264" s="166"/>
      <c r="G264" s="167"/>
      <c r="H264" s="167"/>
      <c r="I264" s="168"/>
      <c r="J264" s="167"/>
      <c r="K264" s="169"/>
      <c r="L264" s="170"/>
      <c r="M264" s="169"/>
      <c r="N264" s="170"/>
      <c r="O264" s="171"/>
      <c r="P264" s="172"/>
      <c r="Q264" s="170"/>
      <c r="R264" s="170"/>
      <c r="S264" s="170"/>
      <c r="T264" s="173" t="s">
        <v>98</v>
      </c>
      <c r="U264" s="170"/>
      <c r="V264" s="170"/>
      <c r="W264" s="170"/>
    </row>
    <row r="265" spans="6:23" s="165" customFormat="1" ht="4.5" outlineLevel="1">
      <c r="F265" s="166"/>
      <c r="G265" s="167"/>
      <c r="H265" s="167"/>
      <c r="I265" s="168"/>
      <c r="J265" s="167"/>
      <c r="K265" s="169"/>
      <c r="L265" s="170"/>
      <c r="M265" s="169"/>
      <c r="N265" s="170"/>
      <c r="O265" s="171"/>
      <c r="P265" s="172"/>
      <c r="Q265" s="170"/>
      <c r="R265" s="170"/>
      <c r="S265" s="170"/>
      <c r="T265" s="173" t="s">
        <v>98</v>
      </c>
      <c r="U265" s="170"/>
      <c r="V265" s="170"/>
      <c r="W265" s="170"/>
    </row>
    <row r="266" spans="6:25" s="125" customFormat="1" ht="17.25" customHeight="1">
      <c r="F266" s="185" t="s">
        <v>383</v>
      </c>
      <c r="G266" s="182"/>
      <c r="H266" s="182"/>
      <c r="I266" s="183" t="s">
        <v>380</v>
      </c>
      <c r="J266" s="184" t="s">
        <v>103</v>
      </c>
      <c r="K266" s="184"/>
      <c r="L266" s="184"/>
      <c r="M266" s="184">
        <v>1</v>
      </c>
      <c r="N266" s="181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32">
        <f>SUBTOTAL(9,Y267:Y474)</f>
        <v>65</v>
      </c>
    </row>
    <row r="267" spans="6:25" s="136" customFormat="1" ht="12.75" outlineLevel="1">
      <c r="F267"/>
      <c r="G267"/>
      <c r="H267"/>
      <c r="I267" s="174" t="s">
        <v>384</v>
      </c>
      <c r="J267" s="174"/>
      <c r="K267" s="174"/>
      <c r="L267" s="174"/>
      <c r="M267" s="174"/>
      <c r="N267" s="174"/>
      <c r="O267"/>
      <c r="P267"/>
      <c r="Q267"/>
      <c r="R267"/>
      <c r="S267"/>
      <c r="T267"/>
      <c r="U267"/>
      <c r="V267"/>
      <c r="W267"/>
      <c r="X267"/>
      <c r="Y267" s="142">
        <f>SUBTOTAL(9,Y269:Y275)</f>
        <v>2</v>
      </c>
    </row>
    <row r="268" spans="6:25" s="136" customFormat="1" ht="12.75" outlineLevel="1">
      <c r="F268"/>
      <c r="G268"/>
      <c r="H268"/>
      <c r="I268" s="174" t="s">
        <v>385</v>
      </c>
      <c r="J268" s="174"/>
      <c r="K268" s="174"/>
      <c r="L268" s="174"/>
      <c r="M268" s="174"/>
      <c r="N268" s="174"/>
      <c r="O268"/>
      <c r="P268"/>
      <c r="Q268"/>
      <c r="R268"/>
      <c r="S268"/>
      <c r="T268"/>
      <c r="U268"/>
      <c r="V268"/>
      <c r="W268"/>
      <c r="X268"/>
      <c r="Y268" s="142"/>
    </row>
    <row r="269" spans="6:25" s="155" customFormat="1" ht="12.75" outlineLevel="2">
      <c r="F269"/>
      <c r="G269"/>
      <c r="H269"/>
      <c r="I269" s="174" t="s">
        <v>381</v>
      </c>
      <c r="J269" s="174"/>
      <c r="K269" s="174"/>
      <c r="L269" s="174"/>
      <c r="M269" s="174"/>
      <c r="N269" s="174"/>
      <c r="O269"/>
      <c r="P269"/>
      <c r="Q269"/>
      <c r="R269"/>
      <c r="S269"/>
      <c r="T269"/>
      <c r="U269"/>
      <c r="V269"/>
      <c r="W269"/>
      <c r="X269"/>
      <c r="Y269" s="154">
        <v>1</v>
      </c>
    </row>
    <row r="270" spans="6:24" s="155" customFormat="1" ht="12.75" outlineLevel="2">
      <c r="F270"/>
      <c r="G270"/>
      <c r="H270"/>
      <c r="I270" s="174" t="s">
        <v>382</v>
      </c>
      <c r="J270" s="174"/>
      <c r="K270" s="174"/>
      <c r="L270" s="174"/>
      <c r="M270" s="174"/>
      <c r="N270" s="174"/>
      <c r="O270"/>
      <c r="P270"/>
      <c r="Q270"/>
      <c r="R270"/>
      <c r="S270"/>
      <c r="T270"/>
      <c r="U270"/>
      <c r="V270"/>
      <c r="W270"/>
      <c r="X270"/>
    </row>
    <row r="271" spans="6:24" s="155" customFormat="1" ht="12.75" outlineLevel="2"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6:25" s="155" customFormat="1" ht="12.75" outlineLevel="2"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 s="154">
        <v>1</v>
      </c>
    </row>
    <row r="273" spans="6:24" s="155" customFormat="1" ht="12.75" outlineLevel="2"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6:24" s="155" customFormat="1" ht="12.75" outlineLevel="2"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6:24" s="165" customFormat="1" ht="12.75" outlineLevel="2"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6:25" s="136" customFormat="1" ht="12.75" outlineLevel="1"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 s="142">
        <f>SUBTOTAL(9,Y277:Y295)</f>
        <v>6</v>
      </c>
    </row>
    <row r="277" spans="6:25" s="155" customFormat="1" ht="12.75" outlineLevel="2"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 s="154">
        <v>1</v>
      </c>
    </row>
    <row r="278" spans="6:24" s="155" customFormat="1" ht="21" outlineLevel="2">
      <c r="F278" s="126"/>
      <c r="G278" s="127"/>
      <c r="H278" s="128"/>
      <c r="I278" s="129" t="s">
        <v>291</v>
      </c>
      <c r="J278" s="127"/>
      <c r="K278" s="130"/>
      <c r="L278" s="131"/>
      <c r="M278" s="130"/>
      <c r="N278" s="131"/>
      <c r="O278" s="132">
        <f>SUBTOTAL(9,O279:O470)</f>
        <v>0</v>
      </c>
      <c r="P278" s="133"/>
      <c r="Q278" s="132" t="e">
        <f>SUBTOTAL(9,#REF!)</f>
        <v>#REF!</v>
      </c>
      <c r="R278" s="131"/>
      <c r="S278" s="132" t="e">
        <f>SUBTOTAL(9,#REF!)</f>
        <v>#REF!</v>
      </c>
      <c r="T278" s="134"/>
      <c r="U278" s="132" t="e">
        <f>SUBTOTAL(9,#REF!)</f>
        <v>#REF!</v>
      </c>
      <c r="V278" s="132" t="e">
        <f>SUBTOTAL(9,#REF!)</f>
        <v>#REF!</v>
      </c>
      <c r="W278" s="135"/>
      <c r="X278" s="125"/>
    </row>
    <row r="279" spans="6:24" s="155" customFormat="1" ht="12" outlineLevel="2">
      <c r="F279" s="137"/>
      <c r="G279" s="138"/>
      <c r="H279" s="139"/>
      <c r="I279" s="139" t="s">
        <v>292</v>
      </c>
      <c r="J279" s="138"/>
      <c r="K279" s="140"/>
      <c r="L279" s="141"/>
      <c r="M279" s="140"/>
      <c r="N279" s="141"/>
      <c r="O279" s="142">
        <f>SUBTOTAL(9,O280:O289)</f>
        <v>0</v>
      </c>
      <c r="P279" s="143"/>
      <c r="Q279" s="142">
        <f>SUBTOTAL(9,Q280:Q289)</f>
        <v>0.023039999999999998</v>
      </c>
      <c r="R279" s="141"/>
      <c r="S279" s="142">
        <f>SUBTOTAL(9,S280:S289)</f>
        <v>0</v>
      </c>
      <c r="T279" s="144"/>
      <c r="U279" s="142">
        <f>SUBTOTAL(9,U280:U289)</f>
        <v>0</v>
      </c>
      <c r="V279" s="142">
        <f>SUBTOTAL(9,V280:V289)</f>
        <v>0</v>
      </c>
      <c r="W279" s="145"/>
      <c r="X279" s="136"/>
    </row>
    <row r="280" spans="6:25" s="155" customFormat="1" ht="12" outlineLevel="2">
      <c r="F280" s="147">
        <v>1</v>
      </c>
      <c r="G280" s="148" t="s">
        <v>100</v>
      </c>
      <c r="H280" s="149" t="s">
        <v>293</v>
      </c>
      <c r="I280" s="150" t="s">
        <v>294</v>
      </c>
      <c r="J280" s="148" t="s">
        <v>173</v>
      </c>
      <c r="K280" s="151">
        <v>3</v>
      </c>
      <c r="L280" s="152">
        <v>0</v>
      </c>
      <c r="M280" s="151">
        <v>3</v>
      </c>
      <c r="N280" s="153"/>
      <c r="O280" s="154">
        <f>M280*N280</f>
        <v>0</v>
      </c>
      <c r="P280" s="154">
        <v>0.00029</v>
      </c>
      <c r="Q280" s="154">
        <f>M280*P280</f>
        <v>0.00087</v>
      </c>
      <c r="R280" s="154"/>
      <c r="S280" s="154">
        <f>M280*R280</f>
        <v>0</v>
      </c>
      <c r="T280" s="154">
        <v>21</v>
      </c>
      <c r="U280" s="154">
        <f>O280*T280/100</f>
        <v>0</v>
      </c>
      <c r="V280" s="154">
        <f>U280+O280</f>
        <v>0</v>
      </c>
      <c r="W280" s="154"/>
      <c r="X280" s="154"/>
      <c r="Y280" s="154">
        <v>1</v>
      </c>
    </row>
    <row r="281" spans="6:23" s="155" customFormat="1" ht="13.5" customHeight="1" outlineLevel="2">
      <c r="F281" s="156"/>
      <c r="G281" s="157"/>
      <c r="H281" s="158" t="s">
        <v>68</v>
      </c>
      <c r="I281" s="179" t="s">
        <v>294</v>
      </c>
      <c r="J281" s="179"/>
      <c r="K281" s="179"/>
      <c r="L281" s="179"/>
      <c r="M281" s="179"/>
      <c r="N281" s="179"/>
      <c r="O281" s="179"/>
      <c r="P281" s="159"/>
      <c r="Q281" s="160"/>
      <c r="R281" s="159"/>
      <c r="S281" s="160"/>
      <c r="T281" s="161"/>
      <c r="U281" s="161"/>
      <c r="V281" s="161"/>
      <c r="W281" s="162"/>
    </row>
    <row r="282" spans="6:23" s="155" customFormat="1" ht="12" outlineLevel="2">
      <c r="F282" s="156"/>
      <c r="G282" s="157"/>
      <c r="H282" s="163"/>
      <c r="I282" s="164"/>
      <c r="J282" s="164"/>
      <c r="K282" s="164"/>
      <c r="L282" s="164"/>
      <c r="M282" s="164"/>
      <c r="N282" s="164"/>
      <c r="O282" s="164"/>
      <c r="P282" s="159"/>
      <c r="Q282" s="160"/>
      <c r="R282" s="159"/>
      <c r="S282" s="160"/>
      <c r="T282" s="161"/>
      <c r="U282" s="161"/>
      <c r="V282" s="161"/>
      <c r="W282" s="162"/>
    </row>
    <row r="283" spans="6:25" s="155" customFormat="1" ht="12" outlineLevel="2">
      <c r="F283" s="147">
        <v>2</v>
      </c>
      <c r="G283" s="148" t="s">
        <v>100</v>
      </c>
      <c r="H283" s="149" t="s">
        <v>295</v>
      </c>
      <c r="I283" s="150" t="s">
        <v>296</v>
      </c>
      <c r="J283" s="148" t="s">
        <v>173</v>
      </c>
      <c r="K283" s="151">
        <v>24</v>
      </c>
      <c r="L283" s="152">
        <v>0</v>
      </c>
      <c r="M283" s="151">
        <v>24</v>
      </c>
      <c r="N283" s="153"/>
      <c r="O283" s="154">
        <f>M283*N283</f>
        <v>0</v>
      </c>
      <c r="P283" s="154">
        <v>0.00088</v>
      </c>
      <c r="Q283" s="154">
        <f>M283*P283</f>
        <v>0.02112</v>
      </c>
      <c r="R283" s="154"/>
      <c r="S283" s="154">
        <f>M283*R283</f>
        <v>0</v>
      </c>
      <c r="T283" s="154">
        <v>21</v>
      </c>
      <c r="U283" s="154">
        <f>O283*T283/100</f>
        <v>0</v>
      </c>
      <c r="V283" s="154">
        <f>U283+O283</f>
        <v>0</v>
      </c>
      <c r="W283" s="154"/>
      <c r="X283" s="154"/>
      <c r="Y283" s="154">
        <v>1</v>
      </c>
    </row>
    <row r="284" spans="6:23" s="155" customFormat="1" ht="13.5" customHeight="1" outlineLevel="2">
      <c r="F284" s="156"/>
      <c r="G284" s="157"/>
      <c r="H284" s="158" t="s">
        <v>68</v>
      </c>
      <c r="I284" s="179" t="s">
        <v>296</v>
      </c>
      <c r="J284" s="179"/>
      <c r="K284" s="179"/>
      <c r="L284" s="179"/>
      <c r="M284" s="179"/>
      <c r="N284" s="179"/>
      <c r="O284" s="179"/>
      <c r="P284" s="159"/>
      <c r="Q284" s="160"/>
      <c r="R284" s="159"/>
      <c r="S284" s="160"/>
      <c r="T284" s="161"/>
      <c r="U284" s="161"/>
      <c r="V284" s="161"/>
      <c r="W284" s="162"/>
    </row>
    <row r="285" spans="6:23" s="155" customFormat="1" ht="12" outlineLevel="2">
      <c r="F285" s="156"/>
      <c r="G285" s="157"/>
      <c r="H285" s="163"/>
      <c r="I285" s="164"/>
      <c r="J285" s="164"/>
      <c r="K285" s="164"/>
      <c r="L285" s="164"/>
      <c r="M285" s="164"/>
      <c r="N285" s="164"/>
      <c r="O285" s="164"/>
      <c r="P285" s="159"/>
      <c r="Q285" s="160"/>
      <c r="R285" s="159"/>
      <c r="S285" s="160"/>
      <c r="T285" s="161"/>
      <c r="U285" s="161"/>
      <c r="V285" s="161"/>
      <c r="W285" s="162"/>
    </row>
    <row r="286" spans="6:25" s="155" customFormat="1" ht="24" outlineLevel="2">
      <c r="F286" s="147">
        <v>3</v>
      </c>
      <c r="G286" s="148" t="s">
        <v>64</v>
      </c>
      <c r="H286" s="149" t="s">
        <v>297</v>
      </c>
      <c r="I286" s="150" t="s">
        <v>298</v>
      </c>
      <c r="J286" s="148" t="s">
        <v>86</v>
      </c>
      <c r="K286" s="151">
        <v>15</v>
      </c>
      <c r="L286" s="152">
        <v>0</v>
      </c>
      <c r="M286" s="151">
        <v>15</v>
      </c>
      <c r="N286" s="153"/>
      <c r="O286" s="154">
        <f>M286*N286</f>
        <v>0</v>
      </c>
      <c r="P286" s="154">
        <v>7E-05</v>
      </c>
      <c r="Q286" s="154">
        <f>M286*P286</f>
        <v>0.00105</v>
      </c>
      <c r="R286" s="154"/>
      <c r="S286" s="154">
        <f>M286*R286</f>
        <v>0</v>
      </c>
      <c r="T286" s="154">
        <v>21</v>
      </c>
      <c r="U286" s="154">
        <f>O286*T286/100</f>
        <v>0</v>
      </c>
      <c r="V286" s="154">
        <f>U286+O286</f>
        <v>0</v>
      </c>
      <c r="W286" s="154"/>
      <c r="X286" s="154"/>
      <c r="Y286" s="154">
        <v>1</v>
      </c>
    </row>
    <row r="287" spans="6:23" s="155" customFormat="1" ht="45" customHeight="1" outlineLevel="2">
      <c r="F287" s="156"/>
      <c r="G287" s="157"/>
      <c r="H287" s="158" t="s">
        <v>68</v>
      </c>
      <c r="I287" s="179" t="s">
        <v>299</v>
      </c>
      <c r="J287" s="179"/>
      <c r="K287" s="179"/>
      <c r="L287" s="179"/>
      <c r="M287" s="179"/>
      <c r="N287" s="179"/>
      <c r="O287" s="179"/>
      <c r="P287" s="159"/>
      <c r="Q287" s="160"/>
      <c r="R287" s="159"/>
      <c r="S287" s="160"/>
      <c r="T287" s="161"/>
      <c r="U287" s="161"/>
      <c r="V287" s="161"/>
      <c r="W287" s="162"/>
    </row>
    <row r="288" spans="6:23" s="155" customFormat="1" ht="12" outlineLevel="2">
      <c r="F288" s="156"/>
      <c r="G288" s="157"/>
      <c r="H288" s="163"/>
      <c r="I288" s="164"/>
      <c r="J288" s="164"/>
      <c r="K288" s="164"/>
      <c r="L288" s="164"/>
      <c r="M288" s="164"/>
      <c r="N288" s="164"/>
      <c r="O288" s="164"/>
      <c r="P288" s="159"/>
      <c r="Q288" s="160"/>
      <c r="R288" s="159"/>
      <c r="S288" s="160"/>
      <c r="T288" s="161"/>
      <c r="U288" s="161"/>
      <c r="V288" s="161"/>
      <c r="W288" s="162"/>
    </row>
    <row r="289" spans="6:25" s="155" customFormat="1" ht="12" outlineLevel="2">
      <c r="F289" s="166"/>
      <c r="G289" s="167"/>
      <c r="H289" s="167"/>
      <c r="I289" s="168"/>
      <c r="J289" s="167"/>
      <c r="K289" s="169"/>
      <c r="L289" s="170"/>
      <c r="M289" s="169"/>
      <c r="N289" s="170"/>
      <c r="O289" s="171"/>
      <c r="P289" s="172"/>
      <c r="Q289" s="170"/>
      <c r="R289" s="170"/>
      <c r="S289" s="170"/>
      <c r="T289" s="173" t="s">
        <v>98</v>
      </c>
      <c r="U289" s="170"/>
      <c r="V289" s="170"/>
      <c r="W289" s="170"/>
      <c r="X289" s="165"/>
      <c r="Y289" s="154">
        <v>1</v>
      </c>
    </row>
    <row r="290" spans="6:24" s="155" customFormat="1" ht="12" outlineLevel="2">
      <c r="F290" s="137"/>
      <c r="G290" s="138"/>
      <c r="H290" s="139"/>
      <c r="I290" s="139" t="s">
        <v>300</v>
      </c>
      <c r="J290" s="138"/>
      <c r="K290" s="140"/>
      <c r="L290" s="141"/>
      <c r="M290" s="140"/>
      <c r="N290" s="141"/>
      <c r="O290" s="142">
        <f>SUBTOTAL(9,O291:O315)</f>
        <v>0</v>
      </c>
      <c r="P290" s="143"/>
      <c r="Q290" s="142">
        <f>SUBTOTAL(9,Q291:Q315)</f>
        <v>0.0022124000000000002</v>
      </c>
      <c r="R290" s="141"/>
      <c r="S290" s="142">
        <f>SUBTOTAL(9,S291:S315)</f>
        <v>0</v>
      </c>
      <c r="T290" s="144"/>
      <c r="U290" s="142">
        <f>SUBTOTAL(9,U291:U315)</f>
        <v>0</v>
      </c>
      <c r="V290" s="142">
        <f>SUBTOTAL(9,V291:V315)</f>
        <v>0</v>
      </c>
      <c r="W290" s="145"/>
      <c r="X290" s="136"/>
    </row>
    <row r="291" spans="6:24" s="155" customFormat="1" ht="12" outlineLevel="2">
      <c r="F291" s="147">
        <v>1</v>
      </c>
      <c r="G291" s="148" t="s">
        <v>100</v>
      </c>
      <c r="H291" s="149" t="s">
        <v>301</v>
      </c>
      <c r="I291" s="150" t="s">
        <v>302</v>
      </c>
      <c r="J291" s="148" t="s">
        <v>91</v>
      </c>
      <c r="K291" s="151">
        <v>2</v>
      </c>
      <c r="L291" s="152">
        <v>0</v>
      </c>
      <c r="M291" s="151">
        <v>2</v>
      </c>
      <c r="N291" s="153"/>
      <c r="O291" s="154">
        <f>M291*N291</f>
        <v>0</v>
      </c>
      <c r="P291" s="154">
        <v>5E-05</v>
      </c>
      <c r="Q291" s="154">
        <f>M291*P291</f>
        <v>0.0001</v>
      </c>
      <c r="R291" s="154"/>
      <c r="S291" s="154">
        <f>M291*R291</f>
        <v>0</v>
      </c>
      <c r="T291" s="154">
        <v>21</v>
      </c>
      <c r="U291" s="154">
        <f>O291*T291/100</f>
        <v>0</v>
      </c>
      <c r="V291" s="154">
        <f>U291+O291</f>
        <v>0</v>
      </c>
      <c r="W291" s="154"/>
      <c r="X291" s="154"/>
    </row>
    <row r="292" spans="6:25" s="155" customFormat="1" ht="13.5" customHeight="1" outlineLevel="2">
      <c r="F292" s="156"/>
      <c r="G292" s="157"/>
      <c r="H292" s="158" t="s">
        <v>68</v>
      </c>
      <c r="I292" s="179" t="s">
        <v>302</v>
      </c>
      <c r="J292" s="179"/>
      <c r="K292" s="179"/>
      <c r="L292" s="179"/>
      <c r="M292" s="179"/>
      <c r="N292" s="179"/>
      <c r="O292" s="179"/>
      <c r="P292" s="159"/>
      <c r="Q292" s="160"/>
      <c r="R292" s="159"/>
      <c r="S292" s="160"/>
      <c r="T292" s="161"/>
      <c r="U292" s="161"/>
      <c r="V292" s="161"/>
      <c r="W292" s="162"/>
      <c r="Y292" s="154">
        <v>1</v>
      </c>
    </row>
    <row r="293" spans="6:23" s="155" customFormat="1" ht="12" outlineLevel="2">
      <c r="F293" s="156"/>
      <c r="G293" s="157"/>
      <c r="H293" s="163"/>
      <c r="I293" s="164"/>
      <c r="J293" s="164"/>
      <c r="K293" s="164"/>
      <c r="L293" s="164"/>
      <c r="M293" s="164"/>
      <c r="N293" s="164"/>
      <c r="O293" s="164"/>
      <c r="P293" s="159"/>
      <c r="Q293" s="160"/>
      <c r="R293" s="159"/>
      <c r="S293" s="160"/>
      <c r="T293" s="161"/>
      <c r="U293" s="161"/>
      <c r="V293" s="161"/>
      <c r="W293" s="162"/>
    </row>
    <row r="294" spans="6:24" s="155" customFormat="1" ht="12" outlineLevel="2">
      <c r="F294" s="147">
        <v>2</v>
      </c>
      <c r="G294" s="148" t="s">
        <v>100</v>
      </c>
      <c r="H294" s="149" t="s">
        <v>216</v>
      </c>
      <c r="I294" s="150" t="s">
        <v>217</v>
      </c>
      <c r="J294" s="148" t="s">
        <v>91</v>
      </c>
      <c r="K294" s="151">
        <v>10</v>
      </c>
      <c r="L294" s="152">
        <v>0</v>
      </c>
      <c r="M294" s="151">
        <v>10</v>
      </c>
      <c r="N294" s="153"/>
      <c r="O294" s="154">
        <f>M294*N294</f>
        <v>0</v>
      </c>
      <c r="P294" s="154">
        <v>8E-05</v>
      </c>
      <c r="Q294" s="154">
        <f>M294*P294</f>
        <v>0.0008</v>
      </c>
      <c r="R294" s="154"/>
      <c r="S294" s="154">
        <f>M294*R294</f>
        <v>0</v>
      </c>
      <c r="T294" s="154">
        <v>21</v>
      </c>
      <c r="U294" s="154">
        <f>O294*T294/100</f>
        <v>0</v>
      </c>
      <c r="V294" s="154">
        <f>U294+O294</f>
        <v>0</v>
      </c>
      <c r="W294" s="154"/>
      <c r="X294" s="154"/>
    </row>
    <row r="295" spans="6:24" s="165" customFormat="1" ht="13.5" customHeight="1" outlineLevel="2">
      <c r="F295" s="156"/>
      <c r="G295" s="157"/>
      <c r="H295" s="158" t="s">
        <v>68</v>
      </c>
      <c r="I295" s="179" t="s">
        <v>217</v>
      </c>
      <c r="J295" s="179"/>
      <c r="K295" s="179"/>
      <c r="L295" s="179"/>
      <c r="M295" s="179"/>
      <c r="N295" s="179"/>
      <c r="O295" s="179"/>
      <c r="P295" s="159"/>
      <c r="Q295" s="160"/>
      <c r="R295" s="159"/>
      <c r="S295" s="160"/>
      <c r="T295" s="161"/>
      <c r="U295" s="161"/>
      <c r="V295" s="161"/>
      <c r="W295" s="162"/>
      <c r="X295" s="155"/>
    </row>
    <row r="296" spans="6:25" s="136" customFormat="1" ht="12" outlineLevel="1">
      <c r="F296" s="156"/>
      <c r="G296" s="157"/>
      <c r="H296" s="163"/>
      <c r="I296" s="164"/>
      <c r="J296" s="164"/>
      <c r="K296" s="164"/>
      <c r="L296" s="164"/>
      <c r="M296" s="164"/>
      <c r="N296" s="164"/>
      <c r="O296" s="164"/>
      <c r="P296" s="159"/>
      <c r="Q296" s="160"/>
      <c r="R296" s="159"/>
      <c r="S296" s="160"/>
      <c r="T296" s="161"/>
      <c r="U296" s="161"/>
      <c r="V296" s="161"/>
      <c r="W296" s="162"/>
      <c r="X296" s="155"/>
      <c r="Y296" s="142">
        <f>SUBTOTAL(9,Y297:Y315)</f>
        <v>6</v>
      </c>
    </row>
    <row r="297" spans="6:25" s="155" customFormat="1" ht="12" outlineLevel="2">
      <c r="F297" s="147">
        <v>3</v>
      </c>
      <c r="G297" s="148" t="s">
        <v>100</v>
      </c>
      <c r="H297" s="149" t="s">
        <v>218</v>
      </c>
      <c r="I297" s="150" t="s">
        <v>219</v>
      </c>
      <c r="J297" s="148" t="s">
        <v>173</v>
      </c>
      <c r="K297" s="151">
        <v>4</v>
      </c>
      <c r="L297" s="152">
        <v>0</v>
      </c>
      <c r="M297" s="151">
        <v>4</v>
      </c>
      <c r="N297" s="153"/>
      <c r="O297" s="154">
        <f>M297*N297</f>
        <v>0</v>
      </c>
      <c r="P297" s="154">
        <v>0.00029</v>
      </c>
      <c r="Q297" s="154">
        <f>M297*P297</f>
        <v>0.00116</v>
      </c>
      <c r="R297" s="154"/>
      <c r="S297" s="154">
        <f>M297*R297</f>
        <v>0</v>
      </c>
      <c r="T297" s="154">
        <v>21</v>
      </c>
      <c r="U297" s="154">
        <f>O297*T297/100</f>
        <v>0</v>
      </c>
      <c r="V297" s="154">
        <f>U297+O297</f>
        <v>0</v>
      </c>
      <c r="W297" s="154"/>
      <c r="X297" s="154"/>
      <c r="Y297" s="154">
        <v>1</v>
      </c>
    </row>
    <row r="298" spans="6:23" s="155" customFormat="1" ht="13.5" customHeight="1" outlineLevel="2">
      <c r="F298" s="156"/>
      <c r="G298" s="157"/>
      <c r="H298" s="158" t="s">
        <v>68</v>
      </c>
      <c r="I298" s="179" t="s">
        <v>219</v>
      </c>
      <c r="J298" s="179"/>
      <c r="K298" s="179"/>
      <c r="L298" s="179"/>
      <c r="M298" s="179"/>
      <c r="N298" s="179"/>
      <c r="O298" s="179"/>
      <c r="P298" s="159"/>
      <c r="Q298" s="160"/>
      <c r="R298" s="159"/>
      <c r="S298" s="160"/>
      <c r="T298" s="161"/>
      <c r="U298" s="161"/>
      <c r="V298" s="161"/>
      <c r="W298" s="162"/>
    </row>
    <row r="299" spans="6:23" s="155" customFormat="1" ht="12" outlineLevel="2">
      <c r="F299" s="156"/>
      <c r="G299" s="157"/>
      <c r="H299" s="163"/>
      <c r="I299" s="164"/>
      <c r="J299" s="164"/>
      <c r="K299" s="164"/>
      <c r="L299" s="164"/>
      <c r="M299" s="164"/>
      <c r="N299" s="164"/>
      <c r="O299" s="164"/>
      <c r="P299" s="159"/>
      <c r="Q299" s="160"/>
      <c r="R299" s="159"/>
      <c r="S299" s="160"/>
      <c r="T299" s="161"/>
      <c r="U299" s="161"/>
      <c r="V299" s="161"/>
      <c r="W299" s="162"/>
    </row>
    <row r="300" spans="6:25" s="155" customFormat="1" ht="12" outlineLevel="2">
      <c r="F300" s="147">
        <v>4</v>
      </c>
      <c r="G300" s="148" t="s">
        <v>100</v>
      </c>
      <c r="H300" s="149" t="s">
        <v>220</v>
      </c>
      <c r="I300" s="150" t="s">
        <v>221</v>
      </c>
      <c r="J300" s="148" t="s">
        <v>222</v>
      </c>
      <c r="K300" s="151">
        <v>0.2</v>
      </c>
      <c r="L300" s="152">
        <v>0</v>
      </c>
      <c r="M300" s="151">
        <v>0.2</v>
      </c>
      <c r="N300" s="153"/>
      <c r="O300" s="154">
        <f>M300*N300</f>
        <v>0</v>
      </c>
      <c r="P300" s="154">
        <v>0.00021</v>
      </c>
      <c r="Q300" s="154">
        <f>M300*P300</f>
        <v>4.2000000000000004E-05</v>
      </c>
      <c r="R300" s="154"/>
      <c r="S300" s="154">
        <f>M300*R300</f>
        <v>0</v>
      </c>
      <c r="T300" s="154">
        <v>21</v>
      </c>
      <c r="U300" s="154">
        <f>O300*T300/100</f>
        <v>0</v>
      </c>
      <c r="V300" s="154">
        <f>U300+O300</f>
        <v>0</v>
      </c>
      <c r="W300" s="154"/>
      <c r="X300" s="154"/>
      <c r="Y300" s="154">
        <v>1</v>
      </c>
    </row>
    <row r="301" spans="6:23" s="155" customFormat="1" ht="13.5" customHeight="1" outlineLevel="2">
      <c r="F301" s="156"/>
      <c r="G301" s="157"/>
      <c r="H301" s="158" t="s">
        <v>68</v>
      </c>
      <c r="I301" s="179" t="s">
        <v>223</v>
      </c>
      <c r="J301" s="179"/>
      <c r="K301" s="179"/>
      <c r="L301" s="179"/>
      <c r="M301" s="179"/>
      <c r="N301" s="179"/>
      <c r="O301" s="179"/>
      <c r="P301" s="159"/>
      <c r="Q301" s="160"/>
      <c r="R301" s="159"/>
      <c r="S301" s="160"/>
      <c r="T301" s="161"/>
      <c r="U301" s="161"/>
      <c r="V301" s="161"/>
      <c r="W301" s="162"/>
    </row>
    <row r="302" spans="6:23" s="155" customFormat="1" ht="12" outlineLevel="2">
      <c r="F302" s="156"/>
      <c r="G302" s="157"/>
      <c r="H302" s="163"/>
      <c r="I302" s="164"/>
      <c r="J302" s="164"/>
      <c r="K302" s="164"/>
      <c r="L302" s="164"/>
      <c r="M302" s="164"/>
      <c r="N302" s="164"/>
      <c r="O302" s="164"/>
      <c r="P302" s="159"/>
      <c r="Q302" s="160"/>
      <c r="R302" s="159"/>
      <c r="S302" s="160"/>
      <c r="T302" s="161"/>
      <c r="U302" s="161"/>
      <c r="V302" s="161"/>
      <c r="W302" s="162"/>
    </row>
    <row r="303" spans="6:25" s="155" customFormat="1" ht="12" outlineLevel="2">
      <c r="F303" s="147">
        <v>5</v>
      </c>
      <c r="G303" s="148" t="s">
        <v>100</v>
      </c>
      <c r="H303" s="149" t="s">
        <v>224</v>
      </c>
      <c r="I303" s="150" t="s">
        <v>223</v>
      </c>
      <c r="J303" s="148" t="s">
        <v>222</v>
      </c>
      <c r="K303" s="151">
        <v>0.4</v>
      </c>
      <c r="L303" s="152">
        <v>0</v>
      </c>
      <c r="M303" s="151">
        <v>0.4</v>
      </c>
      <c r="N303" s="153"/>
      <c r="O303" s="154">
        <f>M303*N303</f>
        <v>0</v>
      </c>
      <c r="P303" s="154">
        <v>0.00021</v>
      </c>
      <c r="Q303" s="154">
        <f>M303*P303</f>
        <v>8.400000000000001E-05</v>
      </c>
      <c r="R303" s="154"/>
      <c r="S303" s="154">
        <f>M303*R303</f>
        <v>0</v>
      </c>
      <c r="T303" s="154">
        <v>21</v>
      </c>
      <c r="U303" s="154">
        <f>O303*T303/100</f>
        <v>0</v>
      </c>
      <c r="V303" s="154">
        <f>U303+O303</f>
        <v>0</v>
      </c>
      <c r="W303" s="154"/>
      <c r="X303" s="154"/>
      <c r="Y303" s="154">
        <v>1</v>
      </c>
    </row>
    <row r="304" spans="6:23" s="155" customFormat="1" ht="13.5" customHeight="1" outlineLevel="2">
      <c r="F304" s="156"/>
      <c r="G304" s="157"/>
      <c r="H304" s="158" t="s">
        <v>68</v>
      </c>
      <c r="I304" s="179" t="s">
        <v>223</v>
      </c>
      <c r="J304" s="179"/>
      <c r="K304" s="179"/>
      <c r="L304" s="179"/>
      <c r="M304" s="179"/>
      <c r="N304" s="179"/>
      <c r="O304" s="179"/>
      <c r="P304" s="159"/>
      <c r="Q304" s="160"/>
      <c r="R304" s="159"/>
      <c r="S304" s="160"/>
      <c r="T304" s="161"/>
      <c r="U304" s="161"/>
      <c r="V304" s="161"/>
      <c r="W304" s="162"/>
    </row>
    <row r="305" spans="6:23" s="155" customFormat="1" ht="12" outlineLevel="2">
      <c r="F305" s="156"/>
      <c r="G305" s="157"/>
      <c r="H305" s="163"/>
      <c r="I305" s="164"/>
      <c r="J305" s="164"/>
      <c r="K305" s="164"/>
      <c r="L305" s="164"/>
      <c r="M305" s="164"/>
      <c r="N305" s="164"/>
      <c r="O305" s="164"/>
      <c r="P305" s="159"/>
      <c r="Q305" s="160"/>
      <c r="R305" s="159"/>
      <c r="S305" s="160"/>
      <c r="T305" s="161"/>
      <c r="U305" s="161"/>
      <c r="V305" s="161"/>
      <c r="W305" s="162"/>
    </row>
    <row r="306" spans="6:25" s="155" customFormat="1" ht="12" outlineLevel="2">
      <c r="F306" s="147">
        <v>6</v>
      </c>
      <c r="G306" s="148" t="s">
        <v>100</v>
      </c>
      <c r="H306" s="149" t="s">
        <v>225</v>
      </c>
      <c r="I306" s="150" t="s">
        <v>226</v>
      </c>
      <c r="J306" s="148" t="s">
        <v>113</v>
      </c>
      <c r="K306" s="151">
        <v>12</v>
      </c>
      <c r="L306" s="152">
        <v>0</v>
      </c>
      <c r="M306" s="151">
        <v>12</v>
      </c>
      <c r="N306" s="153"/>
      <c r="O306" s="154">
        <f>M306*N306</f>
        <v>0</v>
      </c>
      <c r="P306" s="154"/>
      <c r="Q306" s="154">
        <f>M306*P306</f>
        <v>0</v>
      </c>
      <c r="R306" s="154"/>
      <c r="S306" s="154">
        <f>M306*R306</f>
        <v>0</v>
      </c>
      <c r="T306" s="154">
        <v>21</v>
      </c>
      <c r="U306" s="154">
        <f>O306*T306/100</f>
        <v>0</v>
      </c>
      <c r="V306" s="154">
        <f>U306+O306</f>
        <v>0</v>
      </c>
      <c r="W306" s="154"/>
      <c r="X306" s="154"/>
      <c r="Y306" s="154">
        <v>1</v>
      </c>
    </row>
    <row r="307" spans="6:23" s="155" customFormat="1" ht="12" outlineLevel="2">
      <c r="F307" s="156"/>
      <c r="G307" s="157"/>
      <c r="H307" s="158" t="s">
        <v>68</v>
      </c>
      <c r="I307" s="179"/>
      <c r="J307" s="179"/>
      <c r="K307" s="179"/>
      <c r="L307" s="179"/>
      <c r="M307" s="179"/>
      <c r="N307" s="179"/>
      <c r="O307" s="179"/>
      <c r="P307" s="159"/>
      <c r="Q307" s="160"/>
      <c r="R307" s="159"/>
      <c r="S307" s="160"/>
      <c r="T307" s="161"/>
      <c r="U307" s="161"/>
      <c r="V307" s="161"/>
      <c r="W307" s="162"/>
    </row>
    <row r="308" spans="6:23" s="155" customFormat="1" ht="12" outlineLevel="2">
      <c r="F308" s="156"/>
      <c r="G308" s="157"/>
      <c r="H308" s="163"/>
      <c r="I308" s="164"/>
      <c r="J308" s="164"/>
      <c r="K308" s="164"/>
      <c r="L308" s="164"/>
      <c r="M308" s="164"/>
      <c r="N308" s="164"/>
      <c r="O308" s="164"/>
      <c r="P308" s="159"/>
      <c r="Q308" s="160"/>
      <c r="R308" s="159"/>
      <c r="S308" s="160"/>
      <c r="T308" s="161"/>
      <c r="U308" s="161"/>
      <c r="V308" s="161"/>
      <c r="W308" s="162"/>
    </row>
    <row r="309" spans="6:25" s="155" customFormat="1" ht="12" outlineLevel="2">
      <c r="F309" s="147">
        <v>7</v>
      </c>
      <c r="G309" s="148" t="s">
        <v>100</v>
      </c>
      <c r="H309" s="149" t="s">
        <v>227</v>
      </c>
      <c r="I309" s="150" t="s">
        <v>228</v>
      </c>
      <c r="J309" s="148" t="s">
        <v>229</v>
      </c>
      <c r="K309" s="151">
        <v>0.12</v>
      </c>
      <c r="L309" s="152">
        <v>0</v>
      </c>
      <c r="M309" s="151">
        <v>0.12</v>
      </c>
      <c r="N309" s="153"/>
      <c r="O309" s="154">
        <f>M309*N309</f>
        <v>0</v>
      </c>
      <c r="P309" s="154">
        <v>0.00022</v>
      </c>
      <c r="Q309" s="154">
        <f>M309*P309</f>
        <v>2.64E-05</v>
      </c>
      <c r="R309" s="154"/>
      <c r="S309" s="154">
        <f>M309*R309</f>
        <v>0</v>
      </c>
      <c r="T309" s="154">
        <v>21</v>
      </c>
      <c r="U309" s="154">
        <f>O309*T309/100</f>
        <v>0</v>
      </c>
      <c r="V309" s="154">
        <f>U309+O309</f>
        <v>0</v>
      </c>
      <c r="W309" s="154"/>
      <c r="X309" s="154"/>
      <c r="Y309" s="154">
        <v>1</v>
      </c>
    </row>
    <row r="310" spans="6:23" s="155" customFormat="1" ht="13.5" customHeight="1" outlineLevel="2">
      <c r="F310" s="156"/>
      <c r="G310" s="157"/>
      <c r="H310" s="158" t="s">
        <v>68</v>
      </c>
      <c r="I310" s="179" t="s">
        <v>228</v>
      </c>
      <c r="J310" s="179"/>
      <c r="K310" s="179"/>
      <c r="L310" s="179"/>
      <c r="M310" s="179"/>
      <c r="N310" s="179"/>
      <c r="O310" s="179"/>
      <c r="P310" s="159"/>
      <c r="Q310" s="160"/>
      <c r="R310" s="159"/>
      <c r="S310" s="160"/>
      <c r="T310" s="161"/>
      <c r="U310" s="161"/>
      <c r="V310" s="161"/>
      <c r="W310" s="162"/>
    </row>
    <row r="311" spans="6:23" s="155" customFormat="1" ht="12" outlineLevel="2">
      <c r="F311" s="156"/>
      <c r="G311" s="157"/>
      <c r="H311" s="163"/>
      <c r="I311" s="164"/>
      <c r="J311" s="164"/>
      <c r="K311" s="164"/>
      <c r="L311" s="164"/>
      <c r="M311" s="164"/>
      <c r="N311" s="164"/>
      <c r="O311" s="164"/>
      <c r="P311" s="159"/>
      <c r="Q311" s="160"/>
      <c r="R311" s="159"/>
      <c r="S311" s="160"/>
      <c r="T311" s="161"/>
      <c r="U311" s="161"/>
      <c r="V311" s="161"/>
      <c r="W311" s="162"/>
    </row>
    <row r="312" spans="6:25" s="155" customFormat="1" ht="12" outlineLevel="2">
      <c r="F312" s="147">
        <v>8</v>
      </c>
      <c r="G312" s="148" t="s">
        <v>100</v>
      </c>
      <c r="H312" s="149" t="s">
        <v>230</v>
      </c>
      <c r="I312" s="150" t="s">
        <v>231</v>
      </c>
      <c r="J312" s="148" t="s">
        <v>103</v>
      </c>
      <c r="K312" s="151">
        <v>1</v>
      </c>
      <c r="L312" s="152">
        <v>0</v>
      </c>
      <c r="M312" s="151">
        <v>1</v>
      </c>
      <c r="N312" s="153"/>
      <c r="O312" s="154">
        <f>M312*N312</f>
        <v>0</v>
      </c>
      <c r="P312" s="154"/>
      <c r="Q312" s="154">
        <f>M312*P312</f>
        <v>0</v>
      </c>
      <c r="R312" s="154"/>
      <c r="S312" s="154">
        <f>M312*R312</f>
        <v>0</v>
      </c>
      <c r="T312" s="154">
        <v>21</v>
      </c>
      <c r="U312" s="154">
        <f>O312*T312/100</f>
        <v>0</v>
      </c>
      <c r="V312" s="154">
        <f>U312+O312</f>
        <v>0</v>
      </c>
      <c r="W312" s="154"/>
      <c r="X312" s="154"/>
      <c r="Y312" s="154">
        <v>1</v>
      </c>
    </row>
    <row r="313" spans="6:23" s="155" customFormat="1" ht="12" outlineLevel="2">
      <c r="F313" s="156"/>
      <c r="G313" s="157"/>
      <c r="H313" s="158" t="s">
        <v>68</v>
      </c>
      <c r="I313" s="179"/>
      <c r="J313" s="179"/>
      <c r="K313" s="179"/>
      <c r="L313" s="179"/>
      <c r="M313" s="179"/>
      <c r="N313" s="179"/>
      <c r="O313" s="179"/>
      <c r="P313" s="159"/>
      <c r="Q313" s="160"/>
      <c r="R313" s="159"/>
      <c r="S313" s="160"/>
      <c r="T313" s="161"/>
      <c r="U313" s="161"/>
      <c r="V313" s="161"/>
      <c r="W313" s="162"/>
    </row>
    <row r="314" spans="6:23" s="155" customFormat="1" ht="12" outlineLevel="2">
      <c r="F314" s="156"/>
      <c r="G314" s="157"/>
      <c r="H314" s="163"/>
      <c r="I314" s="164"/>
      <c r="J314" s="164"/>
      <c r="K314" s="164"/>
      <c r="L314" s="164"/>
      <c r="M314" s="164"/>
      <c r="N314" s="164"/>
      <c r="O314" s="164"/>
      <c r="P314" s="159"/>
      <c r="Q314" s="160"/>
      <c r="R314" s="159"/>
      <c r="S314" s="160"/>
      <c r="T314" s="161"/>
      <c r="U314" s="161"/>
      <c r="V314" s="161"/>
      <c r="W314" s="162"/>
    </row>
    <row r="315" spans="6:23" s="165" customFormat="1" ht="4.5" outlineLevel="2">
      <c r="F315" s="166"/>
      <c r="G315" s="167"/>
      <c r="H315" s="167"/>
      <c r="I315" s="168"/>
      <c r="J315" s="167"/>
      <c r="K315" s="169"/>
      <c r="L315" s="170"/>
      <c r="M315" s="169"/>
      <c r="N315" s="170"/>
      <c r="O315" s="171"/>
      <c r="P315" s="172"/>
      <c r="Q315" s="170"/>
      <c r="R315" s="170"/>
      <c r="S315" s="170"/>
      <c r="T315" s="173" t="s">
        <v>98</v>
      </c>
      <c r="U315" s="170"/>
      <c r="V315" s="170"/>
      <c r="W315" s="170"/>
    </row>
    <row r="316" spans="6:25" s="136" customFormat="1" ht="12" outlineLevel="1">
      <c r="F316" s="137"/>
      <c r="G316" s="138"/>
      <c r="H316" s="139"/>
      <c r="I316" s="139" t="s">
        <v>303</v>
      </c>
      <c r="J316" s="138"/>
      <c r="K316" s="140"/>
      <c r="L316" s="141"/>
      <c r="M316" s="140"/>
      <c r="N316" s="141"/>
      <c r="O316" s="142">
        <f>SUBTOTAL(9,O317:O320)</f>
        <v>0</v>
      </c>
      <c r="P316" s="143"/>
      <c r="Q316" s="142">
        <f>SUBTOTAL(9,Q317:Q320)</f>
        <v>0</v>
      </c>
      <c r="R316" s="141"/>
      <c r="S316" s="142">
        <f>SUBTOTAL(9,S317:S320)</f>
        <v>0</v>
      </c>
      <c r="T316" s="144"/>
      <c r="U316" s="142">
        <f>SUBTOTAL(9,U317:U320)</f>
        <v>0</v>
      </c>
      <c r="V316" s="142">
        <f>SUBTOTAL(9,V317:V320)</f>
        <v>0</v>
      </c>
      <c r="W316" s="145"/>
      <c r="Y316" s="142">
        <f>SUBTOTAL(9,Y317:Y353)</f>
        <v>12</v>
      </c>
    </row>
    <row r="317" spans="6:25" s="155" customFormat="1" ht="12" outlineLevel="2">
      <c r="F317" s="147">
        <v>1</v>
      </c>
      <c r="G317" s="148" t="s">
        <v>100</v>
      </c>
      <c r="H317" s="149" t="s">
        <v>233</v>
      </c>
      <c r="I317" s="150" t="s">
        <v>234</v>
      </c>
      <c r="J317" s="148" t="s">
        <v>103</v>
      </c>
      <c r="K317" s="151">
        <v>1</v>
      </c>
      <c r="L317" s="152">
        <v>0</v>
      </c>
      <c r="M317" s="151">
        <v>1</v>
      </c>
      <c r="N317" s="153"/>
      <c r="O317" s="154">
        <f>M317*N317</f>
        <v>0</v>
      </c>
      <c r="P317" s="154"/>
      <c r="Q317" s="154">
        <f>M317*P317</f>
        <v>0</v>
      </c>
      <c r="R317" s="154"/>
      <c r="S317" s="154">
        <f>M317*R317</f>
        <v>0</v>
      </c>
      <c r="T317" s="154">
        <v>21</v>
      </c>
      <c r="U317" s="154">
        <f>O317*T317/100</f>
        <v>0</v>
      </c>
      <c r="V317" s="154">
        <f>U317+O317</f>
        <v>0</v>
      </c>
      <c r="W317" s="154"/>
      <c r="X317" s="154"/>
      <c r="Y317" s="154">
        <v>1</v>
      </c>
    </row>
    <row r="318" spans="6:23" s="155" customFormat="1" ht="12" outlineLevel="2">
      <c r="F318" s="156"/>
      <c r="G318" s="157"/>
      <c r="H318" s="158" t="s">
        <v>68</v>
      </c>
      <c r="I318" s="179"/>
      <c r="J318" s="179"/>
      <c r="K318" s="179"/>
      <c r="L318" s="179"/>
      <c r="M318" s="179"/>
      <c r="N318" s="179"/>
      <c r="O318" s="179"/>
      <c r="P318" s="159"/>
      <c r="Q318" s="160"/>
      <c r="R318" s="159"/>
      <c r="S318" s="160"/>
      <c r="T318" s="161"/>
      <c r="U318" s="161"/>
      <c r="V318" s="161"/>
      <c r="W318" s="162"/>
    </row>
    <row r="319" spans="6:23" s="155" customFormat="1" ht="12" outlineLevel="2">
      <c r="F319" s="156"/>
      <c r="G319" s="157"/>
      <c r="H319" s="163"/>
      <c r="I319" s="164"/>
      <c r="J319" s="164"/>
      <c r="K319" s="164"/>
      <c r="L319" s="164"/>
      <c r="M319" s="164"/>
      <c r="N319" s="164"/>
      <c r="O319" s="164"/>
      <c r="P319" s="159"/>
      <c r="Q319" s="160"/>
      <c r="R319" s="159"/>
      <c r="S319" s="160"/>
      <c r="T319" s="161"/>
      <c r="U319" s="161"/>
      <c r="V319" s="161"/>
      <c r="W319" s="162"/>
    </row>
    <row r="320" spans="6:25" s="155" customFormat="1" ht="12" outlineLevel="2">
      <c r="F320" s="166"/>
      <c r="G320" s="167"/>
      <c r="H320" s="167"/>
      <c r="I320" s="168"/>
      <c r="J320" s="167"/>
      <c r="K320" s="169"/>
      <c r="L320" s="170"/>
      <c r="M320" s="169"/>
      <c r="N320" s="170"/>
      <c r="O320" s="171"/>
      <c r="P320" s="172"/>
      <c r="Q320" s="170"/>
      <c r="R320" s="170"/>
      <c r="S320" s="170"/>
      <c r="T320" s="173" t="s">
        <v>98</v>
      </c>
      <c r="U320" s="170"/>
      <c r="V320" s="170"/>
      <c r="W320" s="170"/>
      <c r="X320" s="165"/>
      <c r="Y320" s="154">
        <v>1</v>
      </c>
    </row>
    <row r="321" spans="6:24" s="155" customFormat="1" ht="12" outlineLevel="2">
      <c r="F321" s="137"/>
      <c r="G321" s="138"/>
      <c r="H321" s="139"/>
      <c r="I321" s="139" t="s">
        <v>304</v>
      </c>
      <c r="J321" s="138"/>
      <c r="K321" s="140"/>
      <c r="L321" s="141"/>
      <c r="M321" s="140"/>
      <c r="N321" s="141"/>
      <c r="O321" s="142">
        <f>SUBTOTAL(9,O322:O325)</f>
        <v>0</v>
      </c>
      <c r="P321" s="143"/>
      <c r="Q321" s="142">
        <f>SUBTOTAL(9,Q322:Q325)</f>
        <v>0.0009</v>
      </c>
      <c r="R321" s="141"/>
      <c r="S321" s="142">
        <f>SUBTOTAL(9,S322:S325)</f>
        <v>0</v>
      </c>
      <c r="T321" s="144"/>
      <c r="U321" s="142">
        <f>SUBTOTAL(9,U322:U325)</f>
        <v>0</v>
      </c>
      <c r="V321" s="142">
        <f>SUBTOTAL(9,V322:V325)</f>
        <v>0</v>
      </c>
      <c r="W321" s="145"/>
      <c r="X321" s="136"/>
    </row>
    <row r="322" spans="6:24" s="155" customFormat="1" ht="12" outlineLevel="2">
      <c r="F322" s="147">
        <v>1</v>
      </c>
      <c r="G322" s="148" t="s">
        <v>100</v>
      </c>
      <c r="H322" s="149" t="s">
        <v>236</v>
      </c>
      <c r="I322" s="150" t="s">
        <v>237</v>
      </c>
      <c r="J322" s="148" t="s">
        <v>173</v>
      </c>
      <c r="K322" s="151">
        <v>15</v>
      </c>
      <c r="L322" s="152">
        <v>0</v>
      </c>
      <c r="M322" s="151">
        <v>15</v>
      </c>
      <c r="N322" s="153"/>
      <c r="O322" s="154">
        <f>M322*N322</f>
        <v>0</v>
      </c>
      <c r="P322" s="154">
        <v>6E-05</v>
      </c>
      <c r="Q322" s="154">
        <f>M322*P322</f>
        <v>0.0009</v>
      </c>
      <c r="R322" s="154"/>
      <c r="S322" s="154">
        <f>M322*R322</f>
        <v>0</v>
      </c>
      <c r="T322" s="154">
        <v>21</v>
      </c>
      <c r="U322" s="154">
        <f>O322*T322/100</f>
        <v>0</v>
      </c>
      <c r="V322" s="154">
        <f>U322+O322</f>
        <v>0</v>
      </c>
      <c r="W322" s="154"/>
      <c r="X322" s="154"/>
    </row>
    <row r="323" spans="6:25" s="155" customFormat="1" ht="13.5" customHeight="1" outlineLevel="2">
      <c r="F323" s="156"/>
      <c r="G323" s="157"/>
      <c r="H323" s="158" t="s">
        <v>68</v>
      </c>
      <c r="I323" s="179" t="s">
        <v>237</v>
      </c>
      <c r="J323" s="179"/>
      <c r="K323" s="179"/>
      <c r="L323" s="179"/>
      <c r="M323" s="179"/>
      <c r="N323" s="179"/>
      <c r="O323" s="179"/>
      <c r="P323" s="159"/>
      <c r="Q323" s="160"/>
      <c r="R323" s="159"/>
      <c r="S323" s="160"/>
      <c r="T323" s="161"/>
      <c r="U323" s="161"/>
      <c r="V323" s="161"/>
      <c r="W323" s="162"/>
      <c r="Y323" s="154">
        <v>1</v>
      </c>
    </row>
    <row r="324" spans="6:23" s="155" customFormat="1" ht="12" outlineLevel="2">
      <c r="F324" s="156"/>
      <c r="G324" s="157"/>
      <c r="H324" s="163"/>
      <c r="I324" s="164"/>
      <c r="J324" s="164"/>
      <c r="K324" s="164"/>
      <c r="L324" s="164"/>
      <c r="M324" s="164"/>
      <c r="N324" s="164"/>
      <c r="O324" s="164"/>
      <c r="P324" s="159"/>
      <c r="Q324" s="160"/>
      <c r="R324" s="159"/>
      <c r="S324" s="160"/>
      <c r="T324" s="161"/>
      <c r="U324" s="161"/>
      <c r="V324" s="161"/>
      <c r="W324" s="162"/>
    </row>
    <row r="325" spans="6:24" s="155" customFormat="1" ht="12" outlineLevel="2">
      <c r="F325" s="166"/>
      <c r="G325" s="167"/>
      <c r="H325" s="167"/>
      <c r="I325" s="168"/>
      <c r="J325" s="167"/>
      <c r="K325" s="169"/>
      <c r="L325" s="170"/>
      <c r="M325" s="169"/>
      <c r="N325" s="170"/>
      <c r="O325" s="171"/>
      <c r="P325" s="172"/>
      <c r="Q325" s="170"/>
      <c r="R325" s="170"/>
      <c r="S325" s="170"/>
      <c r="T325" s="173" t="s">
        <v>98</v>
      </c>
      <c r="U325" s="170"/>
      <c r="V325" s="170"/>
      <c r="W325" s="170"/>
      <c r="X325" s="165"/>
    </row>
    <row r="326" spans="6:25" s="155" customFormat="1" ht="12" outlineLevel="2">
      <c r="F326" s="137"/>
      <c r="G326" s="138"/>
      <c r="H326" s="139"/>
      <c r="I326" s="139" t="s">
        <v>305</v>
      </c>
      <c r="J326" s="138"/>
      <c r="K326" s="140"/>
      <c r="L326" s="141"/>
      <c r="M326" s="140"/>
      <c r="N326" s="141"/>
      <c r="O326" s="142">
        <f>SUBTOTAL(9,O327:O357)</f>
        <v>0</v>
      </c>
      <c r="P326" s="143"/>
      <c r="Q326" s="142">
        <f>SUBTOTAL(9,Q327:Q357)</f>
        <v>0</v>
      </c>
      <c r="R326" s="141"/>
      <c r="S326" s="142">
        <f>SUBTOTAL(9,S327:S357)</f>
        <v>0</v>
      </c>
      <c r="T326" s="144"/>
      <c r="U326" s="142">
        <f>SUBTOTAL(9,U327:U357)</f>
        <v>0</v>
      </c>
      <c r="V326" s="142">
        <f>SUBTOTAL(9,V327:V357)</f>
        <v>0</v>
      </c>
      <c r="W326" s="145"/>
      <c r="X326" s="136"/>
      <c r="Y326" s="154">
        <v>1</v>
      </c>
    </row>
    <row r="327" spans="6:24" s="155" customFormat="1" ht="12" outlineLevel="2">
      <c r="F327" s="147">
        <v>1</v>
      </c>
      <c r="G327" s="148" t="s">
        <v>100</v>
      </c>
      <c r="H327" s="149" t="s">
        <v>306</v>
      </c>
      <c r="I327" s="150" t="s">
        <v>307</v>
      </c>
      <c r="J327" s="148" t="s">
        <v>113</v>
      </c>
      <c r="K327" s="151">
        <v>10</v>
      </c>
      <c r="L327" s="152">
        <v>0</v>
      </c>
      <c r="M327" s="151">
        <v>10</v>
      </c>
      <c r="N327" s="153"/>
      <c r="O327" s="154">
        <f>M327*N327</f>
        <v>0</v>
      </c>
      <c r="P327" s="154"/>
      <c r="Q327" s="154">
        <f>M327*P327</f>
        <v>0</v>
      </c>
      <c r="R327" s="154"/>
      <c r="S327" s="154">
        <f>M327*R327</f>
        <v>0</v>
      </c>
      <c r="T327" s="154">
        <v>21</v>
      </c>
      <c r="U327" s="154">
        <f>O327*T327/100</f>
        <v>0</v>
      </c>
      <c r="V327" s="154">
        <f>U327+O327</f>
        <v>0</v>
      </c>
      <c r="W327" s="154"/>
      <c r="X327" s="154"/>
    </row>
    <row r="328" spans="6:23" s="155" customFormat="1" ht="12" outlineLevel="2">
      <c r="F328" s="156"/>
      <c r="G328" s="157"/>
      <c r="H328" s="158" t="s">
        <v>68</v>
      </c>
      <c r="I328" s="179"/>
      <c r="J328" s="179"/>
      <c r="K328" s="179"/>
      <c r="L328" s="179"/>
      <c r="M328" s="179"/>
      <c r="N328" s="179"/>
      <c r="O328" s="179"/>
      <c r="P328" s="159"/>
      <c r="Q328" s="160"/>
      <c r="R328" s="159"/>
      <c r="S328" s="160"/>
      <c r="T328" s="161"/>
      <c r="U328" s="161"/>
      <c r="V328" s="161"/>
      <c r="W328" s="162"/>
    </row>
    <row r="329" spans="6:25" s="155" customFormat="1" ht="12" outlineLevel="2">
      <c r="F329" s="156"/>
      <c r="G329" s="157"/>
      <c r="H329" s="163"/>
      <c r="I329" s="164"/>
      <c r="J329" s="164"/>
      <c r="K329" s="164"/>
      <c r="L329" s="164"/>
      <c r="M329" s="164"/>
      <c r="N329" s="164"/>
      <c r="O329" s="164"/>
      <c r="P329" s="159"/>
      <c r="Q329" s="160"/>
      <c r="R329" s="159"/>
      <c r="S329" s="160"/>
      <c r="T329" s="161"/>
      <c r="U329" s="161"/>
      <c r="V329" s="161"/>
      <c r="W329" s="162"/>
      <c r="Y329" s="154">
        <v>1</v>
      </c>
    </row>
    <row r="330" spans="6:24" s="155" customFormat="1" ht="12" outlineLevel="2">
      <c r="F330" s="147">
        <v>2</v>
      </c>
      <c r="G330" s="148" t="s">
        <v>100</v>
      </c>
      <c r="H330" s="149" t="s">
        <v>308</v>
      </c>
      <c r="I330" s="150" t="s">
        <v>309</v>
      </c>
      <c r="J330" s="148" t="s">
        <v>113</v>
      </c>
      <c r="K330" s="151">
        <v>2</v>
      </c>
      <c r="L330" s="152">
        <v>0</v>
      </c>
      <c r="M330" s="151">
        <v>2</v>
      </c>
      <c r="N330" s="153"/>
      <c r="O330" s="154">
        <f>M330*N330</f>
        <v>0</v>
      </c>
      <c r="P330" s="154"/>
      <c r="Q330" s="154">
        <f>M330*P330</f>
        <v>0</v>
      </c>
      <c r="R330" s="154"/>
      <c r="S330" s="154">
        <f>M330*R330</f>
        <v>0</v>
      </c>
      <c r="T330" s="154">
        <v>21</v>
      </c>
      <c r="U330" s="154">
        <f>O330*T330/100</f>
        <v>0</v>
      </c>
      <c r="V330" s="154">
        <f>U330+O330</f>
        <v>0</v>
      </c>
      <c r="W330" s="154"/>
      <c r="X330" s="154"/>
    </row>
    <row r="331" spans="6:23" s="155" customFormat="1" ht="12" outlineLevel="2">
      <c r="F331" s="156"/>
      <c r="G331" s="157"/>
      <c r="H331" s="158" t="s">
        <v>68</v>
      </c>
      <c r="I331" s="179"/>
      <c r="J331" s="179"/>
      <c r="K331" s="179"/>
      <c r="L331" s="179"/>
      <c r="M331" s="179"/>
      <c r="N331" s="179"/>
      <c r="O331" s="179"/>
      <c r="P331" s="159"/>
      <c r="Q331" s="160"/>
      <c r="R331" s="159"/>
      <c r="S331" s="160"/>
      <c r="T331" s="161"/>
      <c r="U331" s="161"/>
      <c r="V331" s="161"/>
      <c r="W331" s="162"/>
    </row>
    <row r="332" spans="6:25" s="155" customFormat="1" ht="12" outlineLevel="2">
      <c r="F332" s="156"/>
      <c r="G332" s="157"/>
      <c r="H332" s="163"/>
      <c r="I332" s="164"/>
      <c r="J332" s="164"/>
      <c r="K332" s="164"/>
      <c r="L332" s="164"/>
      <c r="M332" s="164"/>
      <c r="N332" s="164"/>
      <c r="O332" s="164"/>
      <c r="P332" s="159"/>
      <c r="Q332" s="160"/>
      <c r="R332" s="159"/>
      <c r="S332" s="160"/>
      <c r="T332" s="161"/>
      <c r="U332" s="161"/>
      <c r="V332" s="161"/>
      <c r="W332" s="162"/>
      <c r="Y332" s="154">
        <v>1</v>
      </c>
    </row>
    <row r="333" spans="6:24" s="155" customFormat="1" ht="12" outlineLevel="2">
      <c r="F333" s="147">
        <v>3</v>
      </c>
      <c r="G333" s="148" t="s">
        <v>100</v>
      </c>
      <c r="H333" s="149" t="s">
        <v>310</v>
      </c>
      <c r="I333" s="150" t="s">
        <v>311</v>
      </c>
      <c r="J333" s="148" t="s">
        <v>113</v>
      </c>
      <c r="K333" s="151">
        <v>1</v>
      </c>
      <c r="L333" s="152">
        <v>0</v>
      </c>
      <c r="M333" s="151">
        <v>1</v>
      </c>
      <c r="N333" s="153"/>
      <c r="O333" s="154">
        <f>M333*N333</f>
        <v>0</v>
      </c>
      <c r="P333" s="154"/>
      <c r="Q333" s="154">
        <f>M333*P333</f>
        <v>0</v>
      </c>
      <c r="R333" s="154"/>
      <c r="S333" s="154">
        <f>M333*R333</f>
        <v>0</v>
      </c>
      <c r="T333" s="154">
        <v>21</v>
      </c>
      <c r="U333" s="154">
        <f>O333*T333/100</f>
        <v>0</v>
      </c>
      <c r="V333" s="154">
        <f>U333+O333</f>
        <v>0</v>
      </c>
      <c r="W333" s="154"/>
      <c r="X333" s="154"/>
    </row>
    <row r="334" spans="6:23" s="155" customFormat="1" ht="12" outlineLevel="2">
      <c r="F334" s="156"/>
      <c r="G334" s="157"/>
      <c r="H334" s="158" t="s">
        <v>68</v>
      </c>
      <c r="I334" s="179"/>
      <c r="J334" s="179"/>
      <c r="K334" s="179"/>
      <c r="L334" s="179"/>
      <c r="M334" s="179"/>
      <c r="N334" s="179"/>
      <c r="O334" s="179"/>
      <c r="P334" s="159"/>
      <c r="Q334" s="160"/>
      <c r="R334" s="159"/>
      <c r="S334" s="160"/>
      <c r="T334" s="161"/>
      <c r="U334" s="161"/>
      <c r="V334" s="161"/>
      <c r="W334" s="162"/>
    </row>
    <row r="335" spans="6:25" s="155" customFormat="1" ht="12" outlineLevel="2">
      <c r="F335" s="156"/>
      <c r="G335" s="157"/>
      <c r="H335" s="163"/>
      <c r="I335" s="164"/>
      <c r="J335" s="164"/>
      <c r="K335" s="164"/>
      <c r="L335" s="164"/>
      <c r="M335" s="164"/>
      <c r="N335" s="164"/>
      <c r="O335" s="164"/>
      <c r="P335" s="159"/>
      <c r="Q335" s="160"/>
      <c r="R335" s="159"/>
      <c r="S335" s="160"/>
      <c r="T335" s="161"/>
      <c r="U335" s="161"/>
      <c r="V335" s="161"/>
      <c r="W335" s="162"/>
      <c r="Y335" s="154">
        <v>1</v>
      </c>
    </row>
    <row r="336" spans="6:24" s="155" customFormat="1" ht="12" outlineLevel="2">
      <c r="F336" s="147">
        <v>4</v>
      </c>
      <c r="G336" s="148" t="s">
        <v>100</v>
      </c>
      <c r="H336" s="149" t="s">
        <v>312</v>
      </c>
      <c r="I336" s="150" t="s">
        <v>313</v>
      </c>
      <c r="J336" s="148" t="s">
        <v>113</v>
      </c>
      <c r="K336" s="151">
        <v>15</v>
      </c>
      <c r="L336" s="152">
        <v>0</v>
      </c>
      <c r="M336" s="151">
        <v>15</v>
      </c>
      <c r="N336" s="153"/>
      <c r="O336" s="154">
        <f>M336*N336</f>
        <v>0</v>
      </c>
      <c r="P336" s="154"/>
      <c r="Q336" s="154">
        <f>M336*P336</f>
        <v>0</v>
      </c>
      <c r="R336" s="154"/>
      <c r="S336" s="154">
        <f>M336*R336</f>
        <v>0</v>
      </c>
      <c r="T336" s="154">
        <v>21</v>
      </c>
      <c r="U336" s="154">
        <f>O336*T336/100</f>
        <v>0</v>
      </c>
      <c r="V336" s="154">
        <f>U336+O336</f>
        <v>0</v>
      </c>
      <c r="W336" s="154"/>
      <c r="X336" s="154"/>
    </row>
    <row r="337" spans="6:23" s="155" customFormat="1" ht="12" outlineLevel="2">
      <c r="F337" s="156"/>
      <c r="G337" s="157"/>
      <c r="H337" s="158" t="s">
        <v>68</v>
      </c>
      <c r="I337" s="179"/>
      <c r="J337" s="179"/>
      <c r="K337" s="179"/>
      <c r="L337" s="179"/>
      <c r="M337" s="179"/>
      <c r="N337" s="179"/>
      <c r="O337" s="179"/>
      <c r="P337" s="159"/>
      <c r="Q337" s="160"/>
      <c r="R337" s="159"/>
      <c r="S337" s="160"/>
      <c r="T337" s="161"/>
      <c r="U337" s="161"/>
      <c r="V337" s="161"/>
      <c r="W337" s="162"/>
    </row>
    <row r="338" spans="6:25" s="155" customFormat="1" ht="12" outlineLevel="2">
      <c r="F338" s="156"/>
      <c r="G338" s="157"/>
      <c r="H338" s="163"/>
      <c r="I338" s="164"/>
      <c r="J338" s="164"/>
      <c r="K338" s="164"/>
      <c r="L338" s="164"/>
      <c r="M338" s="164"/>
      <c r="N338" s="164"/>
      <c r="O338" s="164"/>
      <c r="P338" s="159"/>
      <c r="Q338" s="160"/>
      <c r="R338" s="159"/>
      <c r="S338" s="160"/>
      <c r="T338" s="161"/>
      <c r="U338" s="161"/>
      <c r="V338" s="161"/>
      <c r="W338" s="162"/>
      <c r="Y338" s="154">
        <v>1</v>
      </c>
    </row>
    <row r="339" spans="6:24" s="155" customFormat="1" ht="12" outlineLevel="2">
      <c r="F339" s="147">
        <v>5</v>
      </c>
      <c r="G339" s="148" t="s">
        <v>100</v>
      </c>
      <c r="H339" s="149" t="s">
        <v>314</v>
      </c>
      <c r="I339" s="150" t="s">
        <v>315</v>
      </c>
      <c r="J339" s="148" t="s">
        <v>113</v>
      </c>
      <c r="K339" s="151">
        <v>1</v>
      </c>
      <c r="L339" s="152">
        <v>0</v>
      </c>
      <c r="M339" s="151">
        <v>1</v>
      </c>
      <c r="N339" s="153"/>
      <c r="O339" s="154">
        <f>M339*N339</f>
        <v>0</v>
      </c>
      <c r="P339" s="154"/>
      <c r="Q339" s="154">
        <f>M339*P339</f>
        <v>0</v>
      </c>
      <c r="R339" s="154"/>
      <c r="S339" s="154">
        <f>M339*R339</f>
        <v>0</v>
      </c>
      <c r="T339" s="154">
        <v>21</v>
      </c>
      <c r="U339" s="154">
        <f>O339*T339/100</f>
        <v>0</v>
      </c>
      <c r="V339" s="154">
        <f>U339+O339</f>
        <v>0</v>
      </c>
      <c r="W339" s="154"/>
      <c r="X339" s="154"/>
    </row>
    <row r="340" spans="6:23" s="155" customFormat="1" ht="12" outlineLevel="2">
      <c r="F340" s="156"/>
      <c r="G340" s="157"/>
      <c r="H340" s="158" t="s">
        <v>68</v>
      </c>
      <c r="I340" s="179"/>
      <c r="J340" s="179"/>
      <c r="K340" s="179"/>
      <c r="L340" s="179"/>
      <c r="M340" s="179"/>
      <c r="N340" s="179"/>
      <c r="O340" s="179"/>
      <c r="P340" s="159"/>
      <c r="Q340" s="160"/>
      <c r="R340" s="159"/>
      <c r="S340" s="160"/>
      <c r="T340" s="161"/>
      <c r="U340" s="161"/>
      <c r="V340" s="161"/>
      <c r="W340" s="162"/>
    </row>
    <row r="341" spans="6:25" s="155" customFormat="1" ht="12" outlineLevel="2">
      <c r="F341" s="156"/>
      <c r="G341" s="157"/>
      <c r="H341" s="163"/>
      <c r="I341" s="164"/>
      <c r="J341" s="164"/>
      <c r="K341" s="164"/>
      <c r="L341" s="164"/>
      <c r="M341" s="164"/>
      <c r="N341" s="164"/>
      <c r="O341" s="164"/>
      <c r="P341" s="159"/>
      <c r="Q341" s="160"/>
      <c r="R341" s="159"/>
      <c r="S341" s="160"/>
      <c r="T341" s="161"/>
      <c r="U341" s="161"/>
      <c r="V341" s="161"/>
      <c r="W341" s="162"/>
      <c r="Y341" s="154">
        <v>1</v>
      </c>
    </row>
    <row r="342" spans="6:24" s="155" customFormat="1" ht="12" outlineLevel="2">
      <c r="F342" s="147">
        <v>6</v>
      </c>
      <c r="G342" s="148" t="s">
        <v>100</v>
      </c>
      <c r="H342" s="149" t="s">
        <v>316</v>
      </c>
      <c r="I342" s="150" t="s">
        <v>317</v>
      </c>
      <c r="J342" s="148" t="s">
        <v>113</v>
      </c>
      <c r="K342" s="151">
        <v>1</v>
      </c>
      <c r="L342" s="152">
        <v>0</v>
      </c>
      <c r="M342" s="151">
        <v>1</v>
      </c>
      <c r="N342" s="153"/>
      <c r="O342" s="154">
        <f>M342*N342</f>
        <v>0</v>
      </c>
      <c r="P342" s="154"/>
      <c r="Q342" s="154">
        <f>M342*P342</f>
        <v>0</v>
      </c>
      <c r="R342" s="154"/>
      <c r="S342" s="154">
        <f>M342*R342</f>
        <v>0</v>
      </c>
      <c r="T342" s="154">
        <v>21</v>
      </c>
      <c r="U342" s="154">
        <f>O342*T342/100</f>
        <v>0</v>
      </c>
      <c r="V342" s="154">
        <f>U342+O342</f>
        <v>0</v>
      </c>
      <c r="W342" s="154"/>
      <c r="X342" s="154"/>
    </row>
    <row r="343" spans="6:23" s="155" customFormat="1" ht="12" outlineLevel="2">
      <c r="F343" s="156"/>
      <c r="G343" s="157"/>
      <c r="H343" s="158" t="s">
        <v>68</v>
      </c>
      <c r="I343" s="179"/>
      <c r="J343" s="179"/>
      <c r="K343" s="179"/>
      <c r="L343" s="179"/>
      <c r="M343" s="179"/>
      <c r="N343" s="179"/>
      <c r="O343" s="179"/>
      <c r="P343" s="159"/>
      <c r="Q343" s="160"/>
      <c r="R343" s="159"/>
      <c r="S343" s="160"/>
      <c r="T343" s="161"/>
      <c r="U343" s="161"/>
      <c r="V343" s="161"/>
      <c r="W343" s="162"/>
    </row>
    <row r="344" spans="6:25" s="155" customFormat="1" ht="12" outlineLevel="2">
      <c r="F344" s="156"/>
      <c r="G344" s="157"/>
      <c r="H344" s="163"/>
      <c r="I344" s="164"/>
      <c r="J344" s="164"/>
      <c r="K344" s="164"/>
      <c r="L344" s="164"/>
      <c r="M344" s="164"/>
      <c r="N344" s="164"/>
      <c r="O344" s="164"/>
      <c r="P344" s="159"/>
      <c r="Q344" s="160"/>
      <c r="R344" s="159"/>
      <c r="S344" s="160"/>
      <c r="T344" s="161"/>
      <c r="U344" s="161"/>
      <c r="V344" s="161"/>
      <c r="W344" s="162"/>
      <c r="Y344" s="154">
        <v>1</v>
      </c>
    </row>
    <row r="345" spans="6:24" s="155" customFormat="1" ht="12" outlineLevel="2">
      <c r="F345" s="147">
        <v>7</v>
      </c>
      <c r="G345" s="148" t="s">
        <v>100</v>
      </c>
      <c r="H345" s="149" t="s">
        <v>318</v>
      </c>
      <c r="I345" s="150" t="s">
        <v>319</v>
      </c>
      <c r="J345" s="148" t="s">
        <v>113</v>
      </c>
      <c r="K345" s="151">
        <v>2</v>
      </c>
      <c r="L345" s="152">
        <v>0</v>
      </c>
      <c r="M345" s="151">
        <v>2</v>
      </c>
      <c r="N345" s="153"/>
      <c r="O345" s="154">
        <f>M345*N345</f>
        <v>0</v>
      </c>
      <c r="P345" s="154"/>
      <c r="Q345" s="154">
        <f>M345*P345</f>
        <v>0</v>
      </c>
      <c r="R345" s="154"/>
      <c r="S345" s="154">
        <f>M345*R345</f>
        <v>0</v>
      </c>
      <c r="T345" s="154">
        <v>21</v>
      </c>
      <c r="U345" s="154">
        <f>O345*T345/100</f>
        <v>0</v>
      </c>
      <c r="V345" s="154">
        <f>U345+O345</f>
        <v>0</v>
      </c>
      <c r="W345" s="154"/>
      <c r="X345" s="154"/>
    </row>
    <row r="346" spans="6:23" s="155" customFormat="1" ht="12" outlineLevel="2">
      <c r="F346" s="156"/>
      <c r="G346" s="157"/>
      <c r="H346" s="158" t="s">
        <v>68</v>
      </c>
      <c r="I346" s="179"/>
      <c r="J346" s="179"/>
      <c r="K346" s="179"/>
      <c r="L346" s="179"/>
      <c r="M346" s="179"/>
      <c r="N346" s="179"/>
      <c r="O346" s="179"/>
      <c r="P346" s="159"/>
      <c r="Q346" s="160"/>
      <c r="R346" s="159"/>
      <c r="S346" s="160"/>
      <c r="T346" s="161"/>
      <c r="U346" s="161"/>
      <c r="V346" s="161"/>
      <c r="W346" s="162"/>
    </row>
    <row r="347" spans="6:25" s="155" customFormat="1" ht="12" outlineLevel="2">
      <c r="F347" s="156"/>
      <c r="G347" s="157"/>
      <c r="H347" s="163"/>
      <c r="I347" s="164"/>
      <c r="J347" s="164"/>
      <c r="K347" s="164"/>
      <c r="L347" s="164"/>
      <c r="M347" s="164"/>
      <c r="N347" s="164"/>
      <c r="O347" s="164"/>
      <c r="P347" s="159"/>
      <c r="Q347" s="160"/>
      <c r="R347" s="159"/>
      <c r="S347" s="160"/>
      <c r="T347" s="161"/>
      <c r="U347" s="161"/>
      <c r="V347" s="161"/>
      <c r="W347" s="162"/>
      <c r="Y347" s="154">
        <v>1</v>
      </c>
    </row>
    <row r="348" spans="6:24" s="155" customFormat="1" ht="12" outlineLevel="2">
      <c r="F348" s="147">
        <v>8</v>
      </c>
      <c r="G348" s="148" t="s">
        <v>100</v>
      </c>
      <c r="H348" s="149" t="s">
        <v>320</v>
      </c>
      <c r="I348" s="150" t="s">
        <v>321</v>
      </c>
      <c r="J348" s="148" t="s">
        <v>113</v>
      </c>
      <c r="K348" s="151">
        <v>1</v>
      </c>
      <c r="L348" s="152">
        <v>0</v>
      </c>
      <c r="M348" s="151">
        <v>1</v>
      </c>
      <c r="N348" s="153"/>
      <c r="O348" s="154">
        <f>M348*N348</f>
        <v>0</v>
      </c>
      <c r="P348" s="154"/>
      <c r="Q348" s="154">
        <f>M348*P348</f>
        <v>0</v>
      </c>
      <c r="R348" s="154"/>
      <c r="S348" s="154">
        <f>M348*R348</f>
        <v>0</v>
      </c>
      <c r="T348" s="154">
        <v>21</v>
      </c>
      <c r="U348" s="154">
        <f>O348*T348/100</f>
        <v>0</v>
      </c>
      <c r="V348" s="154">
        <f>U348+O348</f>
        <v>0</v>
      </c>
      <c r="W348" s="154"/>
      <c r="X348" s="154"/>
    </row>
    <row r="349" spans="6:23" s="155" customFormat="1" ht="12" outlineLevel="2">
      <c r="F349" s="156"/>
      <c r="G349" s="157"/>
      <c r="H349" s="158" t="s">
        <v>68</v>
      </c>
      <c r="I349" s="179"/>
      <c r="J349" s="179"/>
      <c r="K349" s="179"/>
      <c r="L349" s="179"/>
      <c r="M349" s="179"/>
      <c r="N349" s="179"/>
      <c r="O349" s="179"/>
      <c r="P349" s="159"/>
      <c r="Q349" s="160"/>
      <c r="R349" s="159"/>
      <c r="S349" s="160"/>
      <c r="T349" s="161"/>
      <c r="U349" s="161"/>
      <c r="V349" s="161"/>
      <c r="W349" s="162"/>
    </row>
    <row r="350" spans="6:25" s="155" customFormat="1" ht="12" outlineLevel="2">
      <c r="F350" s="156"/>
      <c r="G350" s="157"/>
      <c r="H350" s="163"/>
      <c r="I350" s="164"/>
      <c r="J350" s="164"/>
      <c r="K350" s="164"/>
      <c r="L350" s="164"/>
      <c r="M350" s="164"/>
      <c r="N350" s="164"/>
      <c r="O350" s="164"/>
      <c r="P350" s="159"/>
      <c r="Q350" s="160"/>
      <c r="R350" s="159"/>
      <c r="S350" s="160"/>
      <c r="T350" s="161"/>
      <c r="U350" s="161"/>
      <c r="V350" s="161"/>
      <c r="W350" s="162"/>
      <c r="Y350" s="154">
        <v>1</v>
      </c>
    </row>
    <row r="351" spans="6:24" s="155" customFormat="1" ht="12" outlineLevel="2">
      <c r="F351" s="147">
        <v>9</v>
      </c>
      <c r="G351" s="148" t="s">
        <v>100</v>
      </c>
      <c r="H351" s="149" t="s">
        <v>322</v>
      </c>
      <c r="I351" s="150" t="s">
        <v>323</v>
      </c>
      <c r="J351" s="148" t="s">
        <v>103</v>
      </c>
      <c r="K351" s="151">
        <v>1</v>
      </c>
      <c r="L351" s="152">
        <v>0</v>
      </c>
      <c r="M351" s="151">
        <v>1</v>
      </c>
      <c r="N351" s="153"/>
      <c r="O351" s="154">
        <f>M351*N351</f>
        <v>0</v>
      </c>
      <c r="P351" s="154"/>
      <c r="Q351" s="154">
        <f>M351*P351</f>
        <v>0</v>
      </c>
      <c r="R351" s="154"/>
      <c r="S351" s="154">
        <f>M351*R351</f>
        <v>0</v>
      </c>
      <c r="T351" s="154">
        <v>21</v>
      </c>
      <c r="U351" s="154">
        <f>O351*T351/100</f>
        <v>0</v>
      </c>
      <c r="V351" s="154">
        <f>U351+O351</f>
        <v>0</v>
      </c>
      <c r="W351" s="154"/>
      <c r="X351" s="154"/>
    </row>
    <row r="352" spans="6:23" s="155" customFormat="1" ht="12" outlineLevel="2">
      <c r="F352" s="156"/>
      <c r="G352" s="157"/>
      <c r="H352" s="158" t="s">
        <v>68</v>
      </c>
      <c r="I352" s="179"/>
      <c r="J352" s="179"/>
      <c r="K352" s="179"/>
      <c r="L352" s="179"/>
      <c r="M352" s="179"/>
      <c r="N352" s="179"/>
      <c r="O352" s="179"/>
      <c r="P352" s="159"/>
      <c r="Q352" s="160"/>
      <c r="R352" s="159"/>
      <c r="S352" s="160"/>
      <c r="T352" s="161"/>
      <c r="U352" s="161"/>
      <c r="V352" s="161"/>
      <c r="W352" s="162"/>
    </row>
    <row r="353" spans="6:24" s="165" customFormat="1" ht="12" outlineLevel="2">
      <c r="F353" s="156"/>
      <c r="G353" s="157"/>
      <c r="H353" s="163"/>
      <c r="I353" s="164"/>
      <c r="J353" s="164"/>
      <c r="K353" s="164"/>
      <c r="L353" s="164"/>
      <c r="M353" s="164"/>
      <c r="N353" s="164"/>
      <c r="O353" s="164"/>
      <c r="P353" s="159"/>
      <c r="Q353" s="160"/>
      <c r="R353" s="159"/>
      <c r="S353" s="160"/>
      <c r="T353" s="161"/>
      <c r="U353" s="161"/>
      <c r="V353" s="161"/>
      <c r="W353" s="162"/>
      <c r="X353" s="155"/>
    </row>
    <row r="354" spans="6:25" s="136" customFormat="1" ht="12" outlineLevel="1">
      <c r="F354" s="147">
        <v>10</v>
      </c>
      <c r="G354" s="148" t="s">
        <v>100</v>
      </c>
      <c r="H354" s="149" t="s">
        <v>324</v>
      </c>
      <c r="I354" s="150" t="s">
        <v>325</v>
      </c>
      <c r="J354" s="148" t="s">
        <v>103</v>
      </c>
      <c r="K354" s="151">
        <v>1</v>
      </c>
      <c r="L354" s="152">
        <v>0</v>
      </c>
      <c r="M354" s="151">
        <v>1</v>
      </c>
      <c r="N354" s="153"/>
      <c r="O354" s="154">
        <f>M354*N354</f>
        <v>0</v>
      </c>
      <c r="P354" s="154"/>
      <c r="Q354" s="154">
        <f>M354*P354</f>
        <v>0</v>
      </c>
      <c r="R354" s="154"/>
      <c r="S354" s="154">
        <f>M354*R354</f>
        <v>0</v>
      </c>
      <c r="T354" s="154">
        <v>21</v>
      </c>
      <c r="U354" s="154">
        <f>O354*T354/100</f>
        <v>0</v>
      </c>
      <c r="V354" s="154">
        <f>U354+O354</f>
        <v>0</v>
      </c>
      <c r="W354" s="154"/>
      <c r="X354" s="154"/>
      <c r="Y354" s="142">
        <f>SUBTOTAL(9,Y355:Y358)</f>
        <v>1</v>
      </c>
    </row>
    <row r="355" spans="6:25" s="155" customFormat="1" ht="12" outlineLevel="2">
      <c r="F355" s="156"/>
      <c r="G355" s="157"/>
      <c r="H355" s="158" t="s">
        <v>68</v>
      </c>
      <c r="I355" s="179"/>
      <c r="J355" s="179"/>
      <c r="K355" s="179"/>
      <c r="L355" s="179"/>
      <c r="M355" s="179"/>
      <c r="N355" s="179"/>
      <c r="O355" s="179"/>
      <c r="P355" s="159"/>
      <c r="Q355" s="160"/>
      <c r="R355" s="159"/>
      <c r="S355" s="160"/>
      <c r="T355" s="161"/>
      <c r="U355" s="161"/>
      <c r="V355" s="161"/>
      <c r="W355" s="162"/>
      <c r="Y355" s="154">
        <v>1</v>
      </c>
    </row>
    <row r="356" spans="6:23" s="155" customFormat="1" ht="12" outlineLevel="2">
      <c r="F356" s="156"/>
      <c r="G356" s="157"/>
      <c r="H356" s="163"/>
      <c r="I356" s="164"/>
      <c r="J356" s="164"/>
      <c r="K356" s="164"/>
      <c r="L356" s="164"/>
      <c r="M356" s="164"/>
      <c r="N356" s="164"/>
      <c r="O356" s="164"/>
      <c r="P356" s="159"/>
      <c r="Q356" s="160"/>
      <c r="R356" s="159"/>
      <c r="S356" s="160"/>
      <c r="T356" s="161"/>
      <c r="U356" s="161"/>
      <c r="V356" s="161"/>
      <c r="W356" s="162"/>
    </row>
    <row r="357" spans="6:24" s="155" customFormat="1" ht="12" outlineLevel="2">
      <c r="F357" s="166"/>
      <c r="G357" s="167"/>
      <c r="H357" s="167"/>
      <c r="I357" s="168"/>
      <c r="J357" s="167"/>
      <c r="K357" s="169"/>
      <c r="L357" s="170"/>
      <c r="M357" s="169"/>
      <c r="N357" s="170"/>
      <c r="O357" s="171"/>
      <c r="P357" s="172"/>
      <c r="Q357" s="170"/>
      <c r="R357" s="170"/>
      <c r="S357" s="170"/>
      <c r="T357" s="173" t="s">
        <v>98</v>
      </c>
      <c r="U357" s="170"/>
      <c r="V357" s="170"/>
      <c r="W357" s="170"/>
      <c r="X357" s="165"/>
    </row>
    <row r="358" spans="6:24" s="165" customFormat="1" ht="12" outlineLevel="2">
      <c r="F358" s="137"/>
      <c r="G358" s="138"/>
      <c r="H358" s="139"/>
      <c r="I358" s="139" t="s">
        <v>326</v>
      </c>
      <c r="J358" s="138"/>
      <c r="K358" s="140"/>
      <c r="L358" s="141"/>
      <c r="M358" s="140"/>
      <c r="N358" s="141"/>
      <c r="O358" s="142">
        <f>SUBTOTAL(9,O359:O374)</f>
        <v>0</v>
      </c>
      <c r="P358" s="143"/>
      <c r="Q358" s="142">
        <f>SUBTOTAL(9,Q359:Q374)</f>
        <v>0.01242</v>
      </c>
      <c r="R358" s="141"/>
      <c r="S358" s="142">
        <f>SUBTOTAL(9,S359:S374)</f>
        <v>0</v>
      </c>
      <c r="T358" s="144"/>
      <c r="U358" s="142">
        <f>SUBTOTAL(9,U359:U374)</f>
        <v>0</v>
      </c>
      <c r="V358" s="142">
        <f>SUBTOTAL(9,V359:V374)</f>
        <v>0</v>
      </c>
      <c r="W358" s="145"/>
      <c r="X358" s="136"/>
    </row>
    <row r="359" spans="6:25" s="136" customFormat="1" ht="48" outlineLevel="1">
      <c r="F359" s="147">
        <v>1</v>
      </c>
      <c r="G359" s="148" t="s">
        <v>100</v>
      </c>
      <c r="H359" s="149" t="s">
        <v>327</v>
      </c>
      <c r="I359" s="150" t="s">
        <v>328</v>
      </c>
      <c r="J359" s="148" t="s">
        <v>103</v>
      </c>
      <c r="K359" s="151">
        <v>1</v>
      </c>
      <c r="L359" s="152">
        <v>0</v>
      </c>
      <c r="M359" s="151">
        <v>1</v>
      </c>
      <c r="N359" s="153"/>
      <c r="O359" s="154">
        <f>M359*N359</f>
        <v>0</v>
      </c>
      <c r="P359" s="154"/>
      <c r="Q359" s="154">
        <f>M359*P359</f>
        <v>0</v>
      </c>
      <c r="R359" s="154"/>
      <c r="S359" s="154">
        <f>M359*R359</f>
        <v>0</v>
      </c>
      <c r="T359" s="154">
        <v>21</v>
      </c>
      <c r="U359" s="154">
        <f>O359*T359/100</f>
        <v>0</v>
      </c>
      <c r="V359" s="154">
        <f>U359+O359</f>
        <v>0</v>
      </c>
      <c r="W359" s="154" t="s">
        <v>329</v>
      </c>
      <c r="X359" s="154"/>
      <c r="Y359" s="142">
        <f>SUBTOTAL(9,Y360:Y396)</f>
        <v>12</v>
      </c>
    </row>
    <row r="360" spans="6:25" s="155" customFormat="1" ht="12" outlineLevel="2">
      <c r="F360" s="156"/>
      <c r="G360" s="157"/>
      <c r="H360" s="158" t="s">
        <v>68</v>
      </c>
      <c r="I360" s="179"/>
      <c r="J360" s="179"/>
      <c r="K360" s="179"/>
      <c r="L360" s="179"/>
      <c r="M360" s="179"/>
      <c r="N360" s="179"/>
      <c r="O360" s="179"/>
      <c r="P360" s="159"/>
      <c r="Q360" s="160"/>
      <c r="R360" s="159"/>
      <c r="S360" s="160"/>
      <c r="T360" s="161"/>
      <c r="U360" s="161"/>
      <c r="V360" s="161"/>
      <c r="W360" s="162"/>
      <c r="Y360" s="154">
        <v>1</v>
      </c>
    </row>
    <row r="361" spans="6:23" s="155" customFormat="1" ht="12" outlineLevel="2">
      <c r="F361" s="156"/>
      <c r="G361" s="157"/>
      <c r="H361" s="163"/>
      <c r="I361" s="164"/>
      <c r="J361" s="164"/>
      <c r="K361" s="164"/>
      <c r="L361" s="164"/>
      <c r="M361" s="164"/>
      <c r="N361" s="164"/>
      <c r="O361" s="164"/>
      <c r="P361" s="159"/>
      <c r="Q361" s="160"/>
      <c r="R361" s="159"/>
      <c r="S361" s="160"/>
      <c r="T361" s="161"/>
      <c r="U361" s="161"/>
      <c r="V361" s="161"/>
      <c r="W361" s="162"/>
    </row>
    <row r="362" spans="6:24" s="155" customFormat="1" ht="24" outlineLevel="2">
      <c r="F362" s="147">
        <v>2</v>
      </c>
      <c r="G362" s="148" t="s">
        <v>100</v>
      </c>
      <c r="H362" s="149" t="s">
        <v>330</v>
      </c>
      <c r="I362" s="150" t="s">
        <v>331</v>
      </c>
      <c r="J362" s="148" t="s">
        <v>88</v>
      </c>
      <c r="K362" s="151">
        <v>80</v>
      </c>
      <c r="L362" s="152">
        <v>0</v>
      </c>
      <c r="M362" s="151">
        <v>80</v>
      </c>
      <c r="N362" s="153"/>
      <c r="O362" s="154">
        <f>M362*N362</f>
        <v>0</v>
      </c>
      <c r="P362" s="154"/>
      <c r="Q362" s="154">
        <f>M362*P362</f>
        <v>0</v>
      </c>
      <c r="R362" s="154"/>
      <c r="S362" s="154">
        <f>M362*R362</f>
        <v>0</v>
      </c>
      <c r="T362" s="154">
        <v>21</v>
      </c>
      <c r="U362" s="154">
        <f>O362*T362/100</f>
        <v>0</v>
      </c>
      <c r="V362" s="154">
        <f>U362+O362</f>
        <v>0</v>
      </c>
      <c r="W362" s="154" t="s">
        <v>329</v>
      </c>
      <c r="X362" s="154"/>
    </row>
    <row r="363" spans="6:25" s="155" customFormat="1" ht="12" outlineLevel="2">
      <c r="F363" s="156"/>
      <c r="G363" s="157"/>
      <c r="H363" s="158" t="s">
        <v>68</v>
      </c>
      <c r="I363" s="179"/>
      <c r="J363" s="179"/>
      <c r="K363" s="179"/>
      <c r="L363" s="179"/>
      <c r="M363" s="179"/>
      <c r="N363" s="179"/>
      <c r="O363" s="179"/>
      <c r="P363" s="159"/>
      <c r="Q363" s="160"/>
      <c r="R363" s="159"/>
      <c r="S363" s="160"/>
      <c r="T363" s="161"/>
      <c r="U363" s="161"/>
      <c r="V363" s="161"/>
      <c r="W363" s="162"/>
      <c r="Y363" s="154">
        <v>1</v>
      </c>
    </row>
    <row r="364" spans="6:23" s="155" customFormat="1" ht="12" outlineLevel="2">
      <c r="F364" s="156"/>
      <c r="G364" s="157"/>
      <c r="H364" s="163"/>
      <c r="I364" s="164"/>
      <c r="J364" s="164"/>
      <c r="K364" s="164"/>
      <c r="L364" s="164"/>
      <c r="M364" s="164"/>
      <c r="N364" s="164"/>
      <c r="O364" s="164"/>
      <c r="P364" s="159"/>
      <c r="Q364" s="160"/>
      <c r="R364" s="159"/>
      <c r="S364" s="160"/>
      <c r="T364" s="161"/>
      <c r="U364" s="161"/>
      <c r="V364" s="161"/>
      <c r="W364" s="162"/>
    </row>
    <row r="365" spans="6:24" s="155" customFormat="1" ht="24" outlineLevel="2">
      <c r="F365" s="147">
        <v>3</v>
      </c>
      <c r="G365" s="148" t="s">
        <v>100</v>
      </c>
      <c r="H365" s="149" t="s">
        <v>332</v>
      </c>
      <c r="I365" s="150" t="s">
        <v>333</v>
      </c>
      <c r="J365" s="148" t="s">
        <v>103</v>
      </c>
      <c r="K365" s="151">
        <v>1</v>
      </c>
      <c r="L365" s="152">
        <v>0</v>
      </c>
      <c r="M365" s="151">
        <v>1</v>
      </c>
      <c r="N365" s="153"/>
      <c r="O365" s="154">
        <f>M365*N365</f>
        <v>0</v>
      </c>
      <c r="P365" s="154"/>
      <c r="Q365" s="154">
        <f>M365*P365</f>
        <v>0</v>
      </c>
      <c r="R365" s="154"/>
      <c r="S365" s="154">
        <f>M365*R365</f>
        <v>0</v>
      </c>
      <c r="T365" s="154">
        <v>21</v>
      </c>
      <c r="U365" s="154">
        <f>O365*T365/100</f>
        <v>0</v>
      </c>
      <c r="V365" s="154">
        <f>U365+O365</f>
        <v>0</v>
      </c>
      <c r="W365" s="154" t="s">
        <v>329</v>
      </c>
      <c r="X365" s="154"/>
    </row>
    <row r="366" spans="6:25" s="155" customFormat="1" ht="12" outlineLevel="2">
      <c r="F366" s="156"/>
      <c r="G366" s="157"/>
      <c r="H366" s="158" t="s">
        <v>68</v>
      </c>
      <c r="I366" s="179"/>
      <c r="J366" s="179"/>
      <c r="K366" s="179"/>
      <c r="L366" s="179"/>
      <c r="M366" s="179"/>
      <c r="N366" s="179"/>
      <c r="O366" s="179"/>
      <c r="P366" s="159"/>
      <c r="Q366" s="160"/>
      <c r="R366" s="159"/>
      <c r="S366" s="160"/>
      <c r="T366" s="161"/>
      <c r="U366" s="161"/>
      <c r="V366" s="161"/>
      <c r="W366" s="162"/>
      <c r="Y366" s="154">
        <v>1</v>
      </c>
    </row>
    <row r="367" spans="6:23" s="155" customFormat="1" ht="12" outlineLevel="2">
      <c r="F367" s="156"/>
      <c r="G367" s="157"/>
      <c r="H367" s="163"/>
      <c r="I367" s="164"/>
      <c r="J367" s="164"/>
      <c r="K367" s="164"/>
      <c r="L367" s="164"/>
      <c r="M367" s="164"/>
      <c r="N367" s="164"/>
      <c r="O367" s="164"/>
      <c r="P367" s="159"/>
      <c r="Q367" s="160"/>
      <c r="R367" s="159"/>
      <c r="S367" s="160"/>
      <c r="T367" s="161"/>
      <c r="U367" s="161"/>
      <c r="V367" s="161"/>
      <c r="W367" s="162"/>
    </row>
    <row r="368" spans="6:24" s="155" customFormat="1" ht="24" outlineLevel="2">
      <c r="F368" s="147">
        <v>4</v>
      </c>
      <c r="G368" s="148" t="s">
        <v>64</v>
      </c>
      <c r="H368" s="149" t="s">
        <v>334</v>
      </c>
      <c r="I368" s="150" t="s">
        <v>335</v>
      </c>
      <c r="J368" s="148" t="s">
        <v>141</v>
      </c>
      <c r="K368" s="151">
        <v>1</v>
      </c>
      <c r="L368" s="152">
        <v>0</v>
      </c>
      <c r="M368" s="151">
        <v>1</v>
      </c>
      <c r="N368" s="153"/>
      <c r="O368" s="154">
        <f>M368*N368</f>
        <v>0</v>
      </c>
      <c r="P368" s="154">
        <v>0.00328</v>
      </c>
      <c r="Q368" s="154">
        <f>M368*P368</f>
        <v>0.00328</v>
      </c>
      <c r="R368" s="154"/>
      <c r="S368" s="154">
        <f>M368*R368</f>
        <v>0</v>
      </c>
      <c r="T368" s="154">
        <v>21</v>
      </c>
      <c r="U368" s="154">
        <f>O368*T368/100</f>
        <v>0</v>
      </c>
      <c r="V368" s="154">
        <f>U368+O368</f>
        <v>0</v>
      </c>
      <c r="W368" s="154"/>
      <c r="X368" s="154"/>
    </row>
    <row r="369" spans="6:25" s="155" customFormat="1" ht="12" outlineLevel="2">
      <c r="F369" s="156"/>
      <c r="G369" s="157"/>
      <c r="H369" s="158" t="s">
        <v>68</v>
      </c>
      <c r="I369" s="179"/>
      <c r="J369" s="179"/>
      <c r="K369" s="179"/>
      <c r="L369" s="179"/>
      <c r="M369" s="179"/>
      <c r="N369" s="179"/>
      <c r="O369" s="179"/>
      <c r="P369" s="159"/>
      <c r="Q369" s="160"/>
      <c r="R369" s="159"/>
      <c r="S369" s="160"/>
      <c r="T369" s="161"/>
      <c r="U369" s="161"/>
      <c r="V369" s="161"/>
      <c r="W369" s="162"/>
      <c r="Y369" s="154">
        <v>1</v>
      </c>
    </row>
    <row r="370" spans="6:23" s="155" customFormat="1" ht="12" outlineLevel="2">
      <c r="F370" s="156"/>
      <c r="G370" s="157"/>
      <c r="H370" s="163"/>
      <c r="I370" s="164"/>
      <c r="J370" s="164"/>
      <c r="K370" s="164"/>
      <c r="L370" s="164"/>
      <c r="M370" s="164"/>
      <c r="N370" s="164"/>
      <c r="O370" s="164"/>
      <c r="P370" s="159"/>
      <c r="Q370" s="160"/>
      <c r="R370" s="159"/>
      <c r="S370" s="160"/>
      <c r="T370" s="161"/>
      <c r="U370" s="161"/>
      <c r="V370" s="161"/>
      <c r="W370" s="162"/>
    </row>
    <row r="371" spans="6:24" s="155" customFormat="1" ht="12" outlineLevel="2">
      <c r="F371" s="147">
        <v>5</v>
      </c>
      <c r="G371" s="148" t="s">
        <v>64</v>
      </c>
      <c r="H371" s="149" t="s">
        <v>336</v>
      </c>
      <c r="I371" s="150" t="s">
        <v>337</v>
      </c>
      <c r="J371" s="148" t="s">
        <v>141</v>
      </c>
      <c r="K371" s="151">
        <v>1</v>
      </c>
      <c r="L371" s="152">
        <v>0</v>
      </c>
      <c r="M371" s="151">
        <v>1</v>
      </c>
      <c r="N371" s="153"/>
      <c r="O371" s="154">
        <f>M371*N371</f>
        <v>0</v>
      </c>
      <c r="P371" s="154">
        <v>0.00914</v>
      </c>
      <c r="Q371" s="154">
        <f>M371*P371</f>
        <v>0.00914</v>
      </c>
      <c r="R371" s="154"/>
      <c r="S371" s="154">
        <f>M371*R371</f>
        <v>0</v>
      </c>
      <c r="T371" s="154">
        <v>21</v>
      </c>
      <c r="U371" s="154">
        <f>O371*T371/100</f>
        <v>0</v>
      </c>
      <c r="V371" s="154">
        <f>U371+O371</f>
        <v>0</v>
      </c>
      <c r="W371" s="154"/>
      <c r="X371" s="154"/>
    </row>
    <row r="372" spans="6:25" s="155" customFormat="1" ht="12" outlineLevel="2">
      <c r="F372" s="156"/>
      <c r="G372" s="157"/>
      <c r="H372" s="158" t="s">
        <v>68</v>
      </c>
      <c r="I372" s="179"/>
      <c r="J372" s="179"/>
      <c r="K372" s="179"/>
      <c r="L372" s="179"/>
      <c r="M372" s="179"/>
      <c r="N372" s="179"/>
      <c r="O372" s="179"/>
      <c r="P372" s="159"/>
      <c r="Q372" s="160"/>
      <c r="R372" s="159"/>
      <c r="S372" s="160"/>
      <c r="T372" s="161"/>
      <c r="U372" s="161"/>
      <c r="V372" s="161"/>
      <c r="W372" s="162"/>
      <c r="Y372" s="154">
        <v>1</v>
      </c>
    </row>
    <row r="373" spans="6:23" s="155" customFormat="1" ht="12" outlineLevel="2">
      <c r="F373" s="156"/>
      <c r="G373" s="157"/>
      <c r="H373" s="163"/>
      <c r="I373" s="164"/>
      <c r="J373" s="164"/>
      <c r="K373" s="164"/>
      <c r="L373" s="164"/>
      <c r="M373" s="164"/>
      <c r="N373" s="164"/>
      <c r="O373" s="164"/>
      <c r="P373" s="159"/>
      <c r="Q373" s="160"/>
      <c r="R373" s="159"/>
      <c r="S373" s="160"/>
      <c r="T373" s="161"/>
      <c r="U373" s="161"/>
      <c r="V373" s="161"/>
      <c r="W373" s="162"/>
    </row>
    <row r="374" spans="6:24" s="155" customFormat="1" ht="12" outlineLevel="2">
      <c r="F374" s="166"/>
      <c r="G374" s="167"/>
      <c r="H374" s="167"/>
      <c r="I374" s="168"/>
      <c r="J374" s="167"/>
      <c r="K374" s="169"/>
      <c r="L374" s="170"/>
      <c r="M374" s="169"/>
      <c r="N374" s="170"/>
      <c r="O374" s="171"/>
      <c r="P374" s="172"/>
      <c r="Q374" s="170"/>
      <c r="R374" s="170"/>
      <c r="S374" s="170"/>
      <c r="T374" s="173" t="s">
        <v>98</v>
      </c>
      <c r="U374" s="170"/>
      <c r="V374" s="170"/>
      <c r="W374" s="170"/>
      <c r="X374" s="165"/>
    </row>
    <row r="375" spans="6:25" s="155" customFormat="1" ht="12" outlineLevel="2">
      <c r="F375" s="137"/>
      <c r="G375" s="138"/>
      <c r="H375" s="139"/>
      <c r="I375" s="139" t="s">
        <v>338</v>
      </c>
      <c r="J375" s="138"/>
      <c r="K375" s="140"/>
      <c r="L375" s="141"/>
      <c r="M375" s="140"/>
      <c r="N375" s="141"/>
      <c r="O375" s="142">
        <f>SUBTOTAL(9,O376:O409)</f>
        <v>0</v>
      </c>
      <c r="P375" s="143"/>
      <c r="Q375" s="142">
        <f>SUBTOTAL(9,Q376:Q409)</f>
        <v>0.16639000000000004</v>
      </c>
      <c r="R375" s="141"/>
      <c r="S375" s="142">
        <f>SUBTOTAL(9,S376:S409)</f>
        <v>0</v>
      </c>
      <c r="T375" s="144"/>
      <c r="U375" s="142">
        <f>SUBTOTAL(9,U376:U409)</f>
        <v>0</v>
      </c>
      <c r="V375" s="142">
        <f>SUBTOTAL(9,V376:V409)</f>
        <v>0</v>
      </c>
      <c r="W375" s="145"/>
      <c r="X375" s="136"/>
      <c r="Y375" s="154">
        <v>1</v>
      </c>
    </row>
    <row r="376" spans="6:24" s="155" customFormat="1" ht="12" outlineLevel="2">
      <c r="F376" s="147">
        <v>1</v>
      </c>
      <c r="G376" s="148" t="s">
        <v>64</v>
      </c>
      <c r="H376" s="149" t="s">
        <v>171</v>
      </c>
      <c r="I376" s="150" t="s">
        <v>172</v>
      </c>
      <c r="J376" s="148" t="s">
        <v>173</v>
      </c>
      <c r="K376" s="151">
        <v>3</v>
      </c>
      <c r="L376" s="152">
        <v>0</v>
      </c>
      <c r="M376" s="151">
        <v>3</v>
      </c>
      <c r="N376" s="153"/>
      <c r="O376" s="154">
        <f>M376*N376</f>
        <v>0</v>
      </c>
      <c r="P376" s="154">
        <v>0.00209</v>
      </c>
      <c r="Q376" s="154">
        <f>M376*P376</f>
        <v>0.0062699999999999995</v>
      </c>
      <c r="R376" s="154"/>
      <c r="S376" s="154">
        <f>M376*R376</f>
        <v>0</v>
      </c>
      <c r="T376" s="154">
        <v>21</v>
      </c>
      <c r="U376" s="154">
        <f>O376*T376/100</f>
        <v>0</v>
      </c>
      <c r="V376" s="154">
        <f>U376+O376</f>
        <v>0</v>
      </c>
      <c r="W376" s="154"/>
      <c r="X376" s="154"/>
    </row>
    <row r="377" spans="6:23" s="155" customFormat="1" ht="36.75" customHeight="1" outlineLevel="2">
      <c r="F377" s="156"/>
      <c r="G377" s="157"/>
      <c r="H377" s="158" t="s">
        <v>68</v>
      </c>
      <c r="I377" s="179" t="s">
        <v>174</v>
      </c>
      <c r="J377" s="179"/>
      <c r="K377" s="179"/>
      <c r="L377" s="179"/>
      <c r="M377" s="179"/>
      <c r="N377" s="179"/>
      <c r="O377" s="179"/>
      <c r="P377" s="159"/>
      <c r="Q377" s="160"/>
      <c r="R377" s="159"/>
      <c r="S377" s="160"/>
      <c r="T377" s="161"/>
      <c r="U377" s="161"/>
      <c r="V377" s="161"/>
      <c r="W377" s="162"/>
    </row>
    <row r="378" spans="6:25" s="155" customFormat="1" ht="12" outlineLevel="2">
      <c r="F378" s="156"/>
      <c r="G378" s="157"/>
      <c r="H378" s="163"/>
      <c r="I378" s="164"/>
      <c r="J378" s="164"/>
      <c r="K378" s="164"/>
      <c r="L378" s="164"/>
      <c r="M378" s="164"/>
      <c r="N378" s="164"/>
      <c r="O378" s="164"/>
      <c r="P378" s="159"/>
      <c r="Q378" s="160"/>
      <c r="R378" s="159"/>
      <c r="S378" s="160"/>
      <c r="T378" s="161"/>
      <c r="U378" s="161"/>
      <c r="V378" s="161"/>
      <c r="W378" s="162"/>
      <c r="Y378" s="154">
        <v>1</v>
      </c>
    </row>
    <row r="379" spans="6:24" s="155" customFormat="1" ht="12" outlineLevel="2">
      <c r="F379" s="147">
        <v>2</v>
      </c>
      <c r="G379" s="148" t="s">
        <v>64</v>
      </c>
      <c r="H379" s="149" t="s">
        <v>178</v>
      </c>
      <c r="I379" s="150" t="s">
        <v>179</v>
      </c>
      <c r="J379" s="148" t="s">
        <v>173</v>
      </c>
      <c r="K379" s="151">
        <v>24</v>
      </c>
      <c r="L379" s="152">
        <v>0</v>
      </c>
      <c r="M379" s="151">
        <v>24</v>
      </c>
      <c r="N379" s="153"/>
      <c r="O379" s="154">
        <f>M379*N379</f>
        <v>0</v>
      </c>
      <c r="P379" s="154">
        <v>0.00576</v>
      </c>
      <c r="Q379" s="154">
        <f>M379*P379</f>
        <v>0.13824</v>
      </c>
      <c r="R379" s="154"/>
      <c r="S379" s="154">
        <f>M379*R379</f>
        <v>0</v>
      </c>
      <c r="T379" s="154">
        <v>21</v>
      </c>
      <c r="U379" s="154">
        <f>O379*T379/100</f>
        <v>0</v>
      </c>
      <c r="V379" s="154">
        <f>U379+O379</f>
        <v>0</v>
      </c>
      <c r="W379" s="154"/>
      <c r="X379" s="154"/>
    </row>
    <row r="380" spans="6:23" s="155" customFormat="1" ht="36.75" customHeight="1" outlineLevel="2">
      <c r="F380" s="156"/>
      <c r="G380" s="157"/>
      <c r="H380" s="158" t="s">
        <v>68</v>
      </c>
      <c r="I380" s="179" t="s">
        <v>180</v>
      </c>
      <c r="J380" s="179"/>
      <c r="K380" s="179"/>
      <c r="L380" s="179"/>
      <c r="M380" s="179"/>
      <c r="N380" s="179"/>
      <c r="O380" s="179"/>
      <c r="P380" s="159"/>
      <c r="Q380" s="160"/>
      <c r="R380" s="159"/>
      <c r="S380" s="160"/>
      <c r="T380" s="161"/>
      <c r="U380" s="161"/>
      <c r="V380" s="161"/>
      <c r="W380" s="162"/>
    </row>
    <row r="381" spans="6:25" s="155" customFormat="1" ht="12" outlineLevel="2">
      <c r="F381" s="156"/>
      <c r="G381" s="157"/>
      <c r="H381" s="163"/>
      <c r="I381" s="164"/>
      <c r="J381" s="164"/>
      <c r="K381" s="164"/>
      <c r="L381" s="164"/>
      <c r="M381" s="164"/>
      <c r="N381" s="164"/>
      <c r="O381" s="164"/>
      <c r="P381" s="159"/>
      <c r="Q381" s="160"/>
      <c r="R381" s="159"/>
      <c r="S381" s="160"/>
      <c r="T381" s="161"/>
      <c r="U381" s="161"/>
      <c r="V381" s="161"/>
      <c r="W381" s="162"/>
      <c r="Y381" s="154">
        <v>1</v>
      </c>
    </row>
    <row r="382" spans="6:24" s="155" customFormat="1" ht="12" outlineLevel="2">
      <c r="F382" s="147">
        <v>3</v>
      </c>
      <c r="G382" s="148" t="s">
        <v>100</v>
      </c>
      <c r="H382" s="149" t="s">
        <v>181</v>
      </c>
      <c r="I382" s="150" t="s">
        <v>182</v>
      </c>
      <c r="J382" s="148" t="s">
        <v>91</v>
      </c>
      <c r="K382" s="151">
        <v>2</v>
      </c>
      <c r="L382" s="152">
        <v>0</v>
      </c>
      <c r="M382" s="151">
        <v>2</v>
      </c>
      <c r="N382" s="153"/>
      <c r="O382" s="154">
        <f>M382*N382</f>
        <v>0</v>
      </c>
      <c r="P382" s="154">
        <v>6E-05</v>
      </c>
      <c r="Q382" s="154">
        <f>M382*P382</f>
        <v>0.00012</v>
      </c>
      <c r="R382" s="154"/>
      <c r="S382" s="154">
        <f>M382*R382</f>
        <v>0</v>
      </c>
      <c r="T382" s="154">
        <v>21</v>
      </c>
      <c r="U382" s="154">
        <f>O382*T382/100</f>
        <v>0</v>
      </c>
      <c r="V382" s="154">
        <f>U382+O382</f>
        <v>0</v>
      </c>
      <c r="W382" s="154"/>
      <c r="X382" s="154"/>
    </row>
    <row r="383" spans="6:23" s="155" customFormat="1" ht="13.5" customHeight="1" outlineLevel="2">
      <c r="F383" s="156"/>
      <c r="G383" s="157"/>
      <c r="H383" s="158" t="s">
        <v>68</v>
      </c>
      <c r="I383" s="179" t="s">
        <v>182</v>
      </c>
      <c r="J383" s="179"/>
      <c r="K383" s="179"/>
      <c r="L383" s="179"/>
      <c r="M383" s="179"/>
      <c r="N383" s="179"/>
      <c r="O383" s="179"/>
      <c r="P383" s="159"/>
      <c r="Q383" s="160"/>
      <c r="R383" s="159"/>
      <c r="S383" s="160"/>
      <c r="T383" s="161"/>
      <c r="U383" s="161"/>
      <c r="V383" s="161"/>
      <c r="W383" s="162"/>
    </row>
    <row r="384" spans="6:25" s="155" customFormat="1" ht="12" outlineLevel="2">
      <c r="F384" s="156"/>
      <c r="G384" s="157"/>
      <c r="H384" s="163"/>
      <c r="I384" s="164"/>
      <c r="J384" s="164"/>
      <c r="K384" s="164"/>
      <c r="L384" s="164"/>
      <c r="M384" s="164"/>
      <c r="N384" s="164"/>
      <c r="O384" s="164"/>
      <c r="P384" s="159"/>
      <c r="Q384" s="160"/>
      <c r="R384" s="159"/>
      <c r="S384" s="160"/>
      <c r="T384" s="161"/>
      <c r="U384" s="161"/>
      <c r="V384" s="161"/>
      <c r="W384" s="162"/>
      <c r="Y384" s="154">
        <v>1</v>
      </c>
    </row>
    <row r="385" spans="6:24" s="155" customFormat="1" ht="12" outlineLevel="2">
      <c r="F385" s="147">
        <v>4</v>
      </c>
      <c r="G385" s="148" t="s">
        <v>100</v>
      </c>
      <c r="H385" s="149" t="s">
        <v>183</v>
      </c>
      <c r="I385" s="150" t="s">
        <v>184</v>
      </c>
      <c r="J385" s="148" t="s">
        <v>91</v>
      </c>
      <c r="K385" s="151">
        <v>8</v>
      </c>
      <c r="L385" s="152">
        <v>0</v>
      </c>
      <c r="M385" s="151">
        <v>8</v>
      </c>
      <c r="N385" s="153"/>
      <c r="O385" s="154">
        <f>M385*N385</f>
        <v>0</v>
      </c>
      <c r="P385" s="154">
        <v>0.00049</v>
      </c>
      <c r="Q385" s="154">
        <f>M385*P385</f>
        <v>0.00392</v>
      </c>
      <c r="R385" s="154"/>
      <c r="S385" s="154">
        <f>M385*R385</f>
        <v>0</v>
      </c>
      <c r="T385" s="154">
        <v>21</v>
      </c>
      <c r="U385" s="154">
        <f>O385*T385/100</f>
        <v>0</v>
      </c>
      <c r="V385" s="154">
        <f>U385+O385</f>
        <v>0</v>
      </c>
      <c r="W385" s="154"/>
      <c r="X385" s="154"/>
    </row>
    <row r="386" spans="6:23" s="155" customFormat="1" ht="13.5" customHeight="1" outlineLevel="2">
      <c r="F386" s="156"/>
      <c r="G386" s="157"/>
      <c r="H386" s="158" t="s">
        <v>68</v>
      </c>
      <c r="I386" s="179" t="s">
        <v>184</v>
      </c>
      <c r="J386" s="179"/>
      <c r="K386" s="179"/>
      <c r="L386" s="179"/>
      <c r="M386" s="179"/>
      <c r="N386" s="179"/>
      <c r="O386" s="179"/>
      <c r="P386" s="159"/>
      <c r="Q386" s="160"/>
      <c r="R386" s="159"/>
      <c r="S386" s="160"/>
      <c r="T386" s="161"/>
      <c r="U386" s="161"/>
      <c r="V386" s="161"/>
      <c r="W386" s="162"/>
    </row>
    <row r="387" spans="6:25" s="155" customFormat="1" ht="12" outlineLevel="2">
      <c r="F387" s="156"/>
      <c r="G387" s="157"/>
      <c r="H387" s="163"/>
      <c r="I387" s="164"/>
      <c r="J387" s="164"/>
      <c r="K387" s="164"/>
      <c r="L387" s="164"/>
      <c r="M387" s="164"/>
      <c r="N387" s="164"/>
      <c r="O387" s="164"/>
      <c r="P387" s="159"/>
      <c r="Q387" s="160"/>
      <c r="R387" s="159"/>
      <c r="S387" s="160"/>
      <c r="T387" s="161"/>
      <c r="U387" s="161"/>
      <c r="V387" s="161"/>
      <c r="W387" s="162"/>
      <c r="Y387" s="154">
        <v>1</v>
      </c>
    </row>
    <row r="388" spans="6:24" s="155" customFormat="1" ht="24" outlineLevel="2">
      <c r="F388" s="147">
        <v>5</v>
      </c>
      <c r="G388" s="148" t="s">
        <v>64</v>
      </c>
      <c r="H388" s="149" t="s">
        <v>339</v>
      </c>
      <c r="I388" s="150" t="s">
        <v>340</v>
      </c>
      <c r="J388" s="148" t="s">
        <v>91</v>
      </c>
      <c r="K388" s="151">
        <v>1</v>
      </c>
      <c r="L388" s="152">
        <v>0</v>
      </c>
      <c r="M388" s="151">
        <v>1</v>
      </c>
      <c r="N388" s="153"/>
      <c r="O388" s="154">
        <f>M388*N388</f>
        <v>0</v>
      </c>
      <c r="P388" s="154"/>
      <c r="Q388" s="154">
        <f>M388*P388</f>
        <v>0</v>
      </c>
      <c r="R388" s="154"/>
      <c r="S388" s="154">
        <f>M388*R388</f>
        <v>0</v>
      </c>
      <c r="T388" s="154">
        <v>21</v>
      </c>
      <c r="U388" s="154">
        <f>O388*T388/100</f>
        <v>0</v>
      </c>
      <c r="V388" s="154">
        <f>U388+O388</f>
        <v>0</v>
      </c>
      <c r="W388" s="154"/>
      <c r="X388" s="154"/>
    </row>
    <row r="389" spans="6:23" s="155" customFormat="1" ht="36.75" customHeight="1" outlineLevel="2">
      <c r="F389" s="156"/>
      <c r="G389" s="157"/>
      <c r="H389" s="158" t="s">
        <v>68</v>
      </c>
      <c r="I389" s="179" t="s">
        <v>341</v>
      </c>
      <c r="J389" s="179"/>
      <c r="K389" s="179"/>
      <c r="L389" s="179"/>
      <c r="M389" s="179"/>
      <c r="N389" s="179"/>
      <c r="O389" s="179"/>
      <c r="P389" s="159"/>
      <c r="Q389" s="160"/>
      <c r="R389" s="159"/>
      <c r="S389" s="160"/>
      <c r="T389" s="161"/>
      <c r="U389" s="161"/>
      <c r="V389" s="161"/>
      <c r="W389" s="162"/>
    </row>
    <row r="390" spans="6:25" s="155" customFormat="1" ht="12" outlineLevel="2">
      <c r="F390" s="156"/>
      <c r="G390" s="157"/>
      <c r="H390" s="163"/>
      <c r="I390" s="164"/>
      <c r="J390" s="164"/>
      <c r="K390" s="164"/>
      <c r="L390" s="164"/>
      <c r="M390" s="164"/>
      <c r="N390" s="164"/>
      <c r="O390" s="164"/>
      <c r="P390" s="159"/>
      <c r="Q390" s="160"/>
      <c r="R390" s="159"/>
      <c r="S390" s="160"/>
      <c r="T390" s="161"/>
      <c r="U390" s="161"/>
      <c r="V390" s="161"/>
      <c r="W390" s="162"/>
      <c r="Y390" s="154">
        <v>1</v>
      </c>
    </row>
    <row r="391" spans="6:24" s="155" customFormat="1" ht="24" outlineLevel="2">
      <c r="F391" s="147">
        <v>6</v>
      </c>
      <c r="G391" s="148" t="s">
        <v>64</v>
      </c>
      <c r="H391" s="149" t="s">
        <v>342</v>
      </c>
      <c r="I391" s="150" t="s">
        <v>343</v>
      </c>
      <c r="J391" s="148" t="s">
        <v>91</v>
      </c>
      <c r="K391" s="151">
        <v>2</v>
      </c>
      <c r="L391" s="152">
        <v>0</v>
      </c>
      <c r="M391" s="151">
        <v>2</v>
      </c>
      <c r="N391" s="153"/>
      <c r="O391" s="154">
        <f>M391*N391</f>
        <v>0</v>
      </c>
      <c r="P391" s="154">
        <v>0.00187</v>
      </c>
      <c r="Q391" s="154">
        <f>M391*P391</f>
        <v>0.00374</v>
      </c>
      <c r="R391" s="154"/>
      <c r="S391" s="154">
        <f>M391*R391</f>
        <v>0</v>
      </c>
      <c r="T391" s="154">
        <v>21</v>
      </c>
      <c r="U391" s="154">
        <f>O391*T391/100</f>
        <v>0</v>
      </c>
      <c r="V391" s="154">
        <f>U391+O391</f>
        <v>0</v>
      </c>
      <c r="W391" s="154"/>
      <c r="X391" s="154"/>
    </row>
    <row r="392" spans="6:23" s="155" customFormat="1" ht="45" customHeight="1" outlineLevel="2">
      <c r="F392" s="156"/>
      <c r="G392" s="157"/>
      <c r="H392" s="158" t="s">
        <v>68</v>
      </c>
      <c r="I392" s="179" t="s">
        <v>344</v>
      </c>
      <c r="J392" s="179"/>
      <c r="K392" s="179"/>
      <c r="L392" s="179"/>
      <c r="M392" s="179"/>
      <c r="N392" s="179"/>
      <c r="O392" s="179"/>
      <c r="P392" s="159"/>
      <c r="Q392" s="160"/>
      <c r="R392" s="159"/>
      <c r="S392" s="160"/>
      <c r="T392" s="161"/>
      <c r="U392" s="161"/>
      <c r="V392" s="161"/>
      <c r="W392" s="162"/>
    </row>
    <row r="393" spans="6:25" s="155" customFormat="1" ht="12" outlineLevel="2">
      <c r="F393" s="156"/>
      <c r="G393" s="157"/>
      <c r="H393" s="163"/>
      <c r="I393" s="164"/>
      <c r="J393" s="164"/>
      <c r="K393" s="164"/>
      <c r="L393" s="164"/>
      <c r="M393" s="164"/>
      <c r="N393" s="164"/>
      <c r="O393" s="164"/>
      <c r="P393" s="159"/>
      <c r="Q393" s="160"/>
      <c r="R393" s="159"/>
      <c r="S393" s="160"/>
      <c r="T393" s="161"/>
      <c r="U393" s="161"/>
      <c r="V393" s="161"/>
      <c r="W393" s="162"/>
      <c r="Y393" s="154">
        <v>1</v>
      </c>
    </row>
    <row r="394" spans="6:24" s="155" customFormat="1" ht="24" outlineLevel="2">
      <c r="F394" s="147">
        <v>7</v>
      </c>
      <c r="G394" s="148" t="s">
        <v>64</v>
      </c>
      <c r="H394" s="149" t="s">
        <v>194</v>
      </c>
      <c r="I394" s="150" t="s">
        <v>195</v>
      </c>
      <c r="J394" s="148" t="s">
        <v>91</v>
      </c>
      <c r="K394" s="151">
        <v>2</v>
      </c>
      <c r="L394" s="152">
        <v>0</v>
      </c>
      <c r="M394" s="151">
        <v>2</v>
      </c>
      <c r="N394" s="153"/>
      <c r="O394" s="154">
        <f>M394*N394</f>
        <v>0</v>
      </c>
      <c r="P394" s="154">
        <v>0.00149</v>
      </c>
      <c r="Q394" s="154">
        <f>M394*P394</f>
        <v>0.00298</v>
      </c>
      <c r="R394" s="154"/>
      <c r="S394" s="154">
        <f>M394*R394</f>
        <v>0</v>
      </c>
      <c r="T394" s="154">
        <v>21</v>
      </c>
      <c r="U394" s="154">
        <f>O394*T394/100</f>
        <v>0</v>
      </c>
      <c r="V394" s="154">
        <f>U394+O394</f>
        <v>0</v>
      </c>
      <c r="W394" s="154"/>
      <c r="X394" s="154"/>
    </row>
    <row r="395" spans="6:23" s="155" customFormat="1" ht="45" customHeight="1" outlineLevel="2">
      <c r="F395" s="156"/>
      <c r="G395" s="157"/>
      <c r="H395" s="158" t="s">
        <v>68</v>
      </c>
      <c r="I395" s="179" t="s">
        <v>196</v>
      </c>
      <c r="J395" s="179"/>
      <c r="K395" s="179"/>
      <c r="L395" s="179"/>
      <c r="M395" s="179"/>
      <c r="N395" s="179"/>
      <c r="O395" s="179"/>
      <c r="P395" s="159"/>
      <c r="Q395" s="160"/>
      <c r="R395" s="159"/>
      <c r="S395" s="160"/>
      <c r="T395" s="161"/>
      <c r="U395" s="161"/>
      <c r="V395" s="161"/>
      <c r="W395" s="162"/>
    </row>
    <row r="396" spans="6:24" s="165" customFormat="1" ht="12" outlineLevel="2">
      <c r="F396" s="156"/>
      <c r="G396" s="157"/>
      <c r="H396" s="163"/>
      <c r="I396" s="164"/>
      <c r="J396" s="164"/>
      <c r="K396" s="164"/>
      <c r="L396" s="164"/>
      <c r="M396" s="164"/>
      <c r="N396" s="164"/>
      <c r="O396" s="164"/>
      <c r="P396" s="159"/>
      <c r="Q396" s="160"/>
      <c r="R396" s="159"/>
      <c r="S396" s="160"/>
      <c r="T396" s="161"/>
      <c r="U396" s="161"/>
      <c r="V396" s="161"/>
      <c r="W396" s="162"/>
      <c r="X396" s="155"/>
    </row>
    <row r="397" spans="6:25" s="136" customFormat="1" ht="12" outlineLevel="1">
      <c r="F397" s="147">
        <v>8</v>
      </c>
      <c r="G397" s="148" t="s">
        <v>64</v>
      </c>
      <c r="H397" s="149" t="s">
        <v>345</v>
      </c>
      <c r="I397" s="150" t="s">
        <v>346</v>
      </c>
      <c r="J397" s="148" t="s">
        <v>91</v>
      </c>
      <c r="K397" s="151">
        <v>13</v>
      </c>
      <c r="L397" s="152">
        <v>0</v>
      </c>
      <c r="M397" s="151">
        <v>13</v>
      </c>
      <c r="N397" s="153"/>
      <c r="O397" s="154">
        <f>M397*N397</f>
        <v>0</v>
      </c>
      <c r="P397" s="154">
        <v>0.00024</v>
      </c>
      <c r="Q397" s="154">
        <f>M397*P397</f>
        <v>0.00312</v>
      </c>
      <c r="R397" s="154"/>
      <c r="S397" s="154">
        <f>M397*R397</f>
        <v>0</v>
      </c>
      <c r="T397" s="154">
        <v>21</v>
      </c>
      <c r="U397" s="154">
        <f>O397*T397/100</f>
        <v>0</v>
      </c>
      <c r="V397" s="154">
        <f>U397+O397</f>
        <v>0</v>
      </c>
      <c r="W397" s="154"/>
      <c r="X397" s="154"/>
      <c r="Y397" s="142">
        <f>SUBTOTAL(9,Y398:Y474)</f>
        <v>26</v>
      </c>
    </row>
    <row r="398" spans="6:25" s="155" customFormat="1" ht="28.5" customHeight="1" outlineLevel="2">
      <c r="F398" s="156"/>
      <c r="G398" s="157"/>
      <c r="H398" s="158" t="s">
        <v>68</v>
      </c>
      <c r="I398" s="179" t="s">
        <v>347</v>
      </c>
      <c r="J398" s="179"/>
      <c r="K398" s="179"/>
      <c r="L398" s="179"/>
      <c r="M398" s="179"/>
      <c r="N398" s="179"/>
      <c r="O398" s="179"/>
      <c r="P398" s="159"/>
      <c r="Q398" s="160"/>
      <c r="R398" s="159"/>
      <c r="S398" s="160"/>
      <c r="T398" s="161"/>
      <c r="U398" s="161"/>
      <c r="V398" s="161"/>
      <c r="W398" s="162"/>
      <c r="Y398" s="154">
        <v>1</v>
      </c>
    </row>
    <row r="399" spans="6:23" s="155" customFormat="1" ht="12" outlineLevel="2">
      <c r="F399" s="156"/>
      <c r="G399" s="157"/>
      <c r="H399" s="163"/>
      <c r="I399" s="164"/>
      <c r="J399" s="164"/>
      <c r="K399" s="164"/>
      <c r="L399" s="164"/>
      <c r="M399" s="164"/>
      <c r="N399" s="164"/>
      <c r="O399" s="164"/>
      <c r="P399" s="159"/>
      <c r="Q399" s="160"/>
      <c r="R399" s="159"/>
      <c r="S399" s="160"/>
      <c r="T399" s="161"/>
      <c r="U399" s="161"/>
      <c r="V399" s="161"/>
      <c r="W399" s="162"/>
    </row>
    <row r="400" spans="6:24" s="155" customFormat="1" ht="12" outlineLevel="2">
      <c r="F400" s="147">
        <v>9</v>
      </c>
      <c r="G400" s="148" t="s">
        <v>64</v>
      </c>
      <c r="H400" s="149" t="s">
        <v>348</v>
      </c>
      <c r="I400" s="150" t="s">
        <v>349</v>
      </c>
      <c r="J400" s="148" t="s">
        <v>91</v>
      </c>
      <c r="K400" s="151">
        <v>1</v>
      </c>
      <c r="L400" s="152">
        <v>0</v>
      </c>
      <c r="M400" s="151">
        <v>1</v>
      </c>
      <c r="N400" s="153"/>
      <c r="O400" s="154">
        <f>M400*N400</f>
        <v>0</v>
      </c>
      <c r="P400" s="154">
        <v>0.00036</v>
      </c>
      <c r="Q400" s="154">
        <f>M400*P400</f>
        <v>0.00036</v>
      </c>
      <c r="R400" s="154"/>
      <c r="S400" s="154">
        <f>M400*R400</f>
        <v>0</v>
      </c>
      <c r="T400" s="154">
        <v>21</v>
      </c>
      <c r="U400" s="154">
        <f>O400*T400/100</f>
        <v>0</v>
      </c>
      <c r="V400" s="154">
        <f>U400+O400</f>
        <v>0</v>
      </c>
      <c r="W400" s="154"/>
      <c r="X400" s="154"/>
    </row>
    <row r="401" spans="6:25" s="155" customFormat="1" ht="45" customHeight="1" outlineLevel="2">
      <c r="F401" s="156"/>
      <c r="G401" s="157"/>
      <c r="H401" s="158" t="s">
        <v>68</v>
      </c>
      <c r="I401" s="179" t="s">
        <v>350</v>
      </c>
      <c r="J401" s="179"/>
      <c r="K401" s="179"/>
      <c r="L401" s="179"/>
      <c r="M401" s="179"/>
      <c r="N401" s="179"/>
      <c r="O401" s="179"/>
      <c r="P401" s="159"/>
      <c r="Q401" s="160"/>
      <c r="R401" s="159"/>
      <c r="S401" s="160"/>
      <c r="T401" s="161"/>
      <c r="U401" s="161"/>
      <c r="V401" s="161"/>
      <c r="W401" s="162"/>
      <c r="Y401" s="154">
        <v>1</v>
      </c>
    </row>
    <row r="402" spans="6:23" s="155" customFormat="1" ht="12" outlineLevel="2">
      <c r="F402" s="156"/>
      <c r="G402" s="157"/>
      <c r="H402" s="163"/>
      <c r="I402" s="164"/>
      <c r="J402" s="164"/>
      <c r="K402" s="164"/>
      <c r="L402" s="164"/>
      <c r="M402" s="164"/>
      <c r="N402" s="164"/>
      <c r="O402" s="164"/>
      <c r="P402" s="159"/>
      <c r="Q402" s="160"/>
      <c r="R402" s="159"/>
      <c r="S402" s="160"/>
      <c r="T402" s="161"/>
      <c r="U402" s="161"/>
      <c r="V402" s="161"/>
      <c r="W402" s="162"/>
    </row>
    <row r="403" spans="6:24" s="155" customFormat="1" ht="12" outlineLevel="2">
      <c r="F403" s="147">
        <v>10</v>
      </c>
      <c r="G403" s="148" t="s">
        <v>64</v>
      </c>
      <c r="H403" s="149" t="s">
        <v>351</v>
      </c>
      <c r="I403" s="150" t="s">
        <v>352</v>
      </c>
      <c r="J403" s="148" t="s">
        <v>91</v>
      </c>
      <c r="K403" s="151">
        <v>1</v>
      </c>
      <c r="L403" s="152">
        <v>0</v>
      </c>
      <c r="M403" s="151">
        <v>1</v>
      </c>
      <c r="N403" s="153"/>
      <c r="O403" s="154">
        <f>M403*N403</f>
        <v>0</v>
      </c>
      <c r="P403" s="154">
        <v>0.00044</v>
      </c>
      <c r="Q403" s="154">
        <f>M403*P403</f>
        <v>0.00044</v>
      </c>
      <c r="R403" s="154"/>
      <c r="S403" s="154">
        <f>M403*R403</f>
        <v>0</v>
      </c>
      <c r="T403" s="154">
        <v>21</v>
      </c>
      <c r="U403" s="154">
        <f>O403*T403/100</f>
        <v>0</v>
      </c>
      <c r="V403" s="154">
        <f>U403+O403</f>
        <v>0</v>
      </c>
      <c r="W403" s="154"/>
      <c r="X403" s="154"/>
    </row>
    <row r="404" spans="6:25" s="155" customFormat="1" ht="45" customHeight="1" outlineLevel="2">
      <c r="F404" s="156"/>
      <c r="G404" s="157"/>
      <c r="H404" s="158" t="s">
        <v>68</v>
      </c>
      <c r="I404" s="179" t="s">
        <v>353</v>
      </c>
      <c r="J404" s="179"/>
      <c r="K404" s="179"/>
      <c r="L404" s="179"/>
      <c r="M404" s="179"/>
      <c r="N404" s="179"/>
      <c r="O404" s="179"/>
      <c r="P404" s="159"/>
      <c r="Q404" s="160"/>
      <c r="R404" s="159"/>
      <c r="S404" s="160"/>
      <c r="T404" s="161"/>
      <c r="U404" s="161"/>
      <c r="V404" s="161"/>
      <c r="W404" s="162"/>
      <c r="Y404" s="154">
        <v>1</v>
      </c>
    </row>
    <row r="405" spans="6:23" s="155" customFormat="1" ht="12" outlineLevel="2">
      <c r="F405" s="156"/>
      <c r="G405" s="157"/>
      <c r="H405" s="163"/>
      <c r="I405" s="164"/>
      <c r="J405" s="164"/>
      <c r="K405" s="164"/>
      <c r="L405" s="164"/>
      <c r="M405" s="164"/>
      <c r="N405" s="164"/>
      <c r="O405" s="164"/>
      <c r="P405" s="159"/>
      <c r="Q405" s="160"/>
      <c r="R405" s="159"/>
      <c r="S405" s="160"/>
      <c r="T405" s="161"/>
      <c r="U405" s="161"/>
      <c r="V405" s="161"/>
      <c r="W405" s="162"/>
    </row>
    <row r="406" spans="6:24" s="155" customFormat="1" ht="12" outlineLevel="2">
      <c r="F406" s="147">
        <v>11</v>
      </c>
      <c r="G406" s="148" t="s">
        <v>64</v>
      </c>
      <c r="H406" s="149" t="s">
        <v>212</v>
      </c>
      <c r="I406" s="150" t="s">
        <v>213</v>
      </c>
      <c r="J406" s="148" t="s">
        <v>91</v>
      </c>
      <c r="K406" s="151">
        <v>4</v>
      </c>
      <c r="L406" s="152">
        <v>0</v>
      </c>
      <c r="M406" s="151">
        <v>4</v>
      </c>
      <c r="N406" s="153"/>
      <c r="O406" s="154">
        <f>M406*N406</f>
        <v>0</v>
      </c>
      <c r="P406" s="154">
        <v>0.0018</v>
      </c>
      <c r="Q406" s="154">
        <f>M406*P406</f>
        <v>0.0072</v>
      </c>
      <c r="R406" s="154"/>
      <c r="S406" s="154">
        <f>M406*R406</f>
        <v>0</v>
      </c>
      <c r="T406" s="154">
        <v>21</v>
      </c>
      <c r="U406" s="154">
        <f>O406*T406/100</f>
        <v>0</v>
      </c>
      <c r="V406" s="154">
        <f>U406+O406</f>
        <v>0</v>
      </c>
      <c r="W406" s="154"/>
      <c r="X406" s="154"/>
    </row>
    <row r="407" spans="6:25" s="155" customFormat="1" ht="45" customHeight="1" outlineLevel="2">
      <c r="F407" s="156"/>
      <c r="G407" s="157"/>
      <c r="H407" s="158" t="s">
        <v>68</v>
      </c>
      <c r="I407" s="179" t="s">
        <v>214</v>
      </c>
      <c r="J407" s="179"/>
      <c r="K407" s="179"/>
      <c r="L407" s="179"/>
      <c r="M407" s="179"/>
      <c r="N407" s="179"/>
      <c r="O407" s="179"/>
      <c r="P407" s="159"/>
      <c r="Q407" s="160"/>
      <c r="R407" s="159"/>
      <c r="S407" s="160"/>
      <c r="T407" s="161"/>
      <c r="U407" s="161"/>
      <c r="V407" s="161"/>
      <c r="W407" s="162"/>
      <c r="Y407" s="154">
        <v>1</v>
      </c>
    </row>
    <row r="408" spans="6:23" s="155" customFormat="1" ht="12" outlineLevel="2">
      <c r="F408" s="156"/>
      <c r="G408" s="157"/>
      <c r="H408" s="163"/>
      <c r="I408" s="164"/>
      <c r="J408" s="164"/>
      <c r="K408" s="164"/>
      <c r="L408" s="164"/>
      <c r="M408" s="164"/>
      <c r="N408" s="164"/>
      <c r="O408" s="164"/>
      <c r="P408" s="159"/>
      <c r="Q408" s="160"/>
      <c r="R408" s="159"/>
      <c r="S408" s="160"/>
      <c r="T408" s="161"/>
      <c r="U408" s="161"/>
      <c r="V408" s="161"/>
      <c r="W408" s="162"/>
    </row>
    <row r="409" spans="6:24" s="155" customFormat="1" ht="12" outlineLevel="2">
      <c r="F409" s="166"/>
      <c r="G409" s="167"/>
      <c r="H409" s="167"/>
      <c r="I409" s="168"/>
      <c r="J409" s="167"/>
      <c r="K409" s="169"/>
      <c r="L409" s="170"/>
      <c r="M409" s="169"/>
      <c r="N409" s="170"/>
      <c r="O409" s="171"/>
      <c r="P409" s="172"/>
      <c r="Q409" s="170"/>
      <c r="R409" s="170"/>
      <c r="S409" s="170"/>
      <c r="T409" s="173" t="s">
        <v>98</v>
      </c>
      <c r="U409" s="170"/>
      <c r="V409" s="170"/>
      <c r="W409" s="170"/>
      <c r="X409" s="165"/>
    </row>
    <row r="410" spans="6:25" s="155" customFormat="1" ht="12" outlineLevel="2">
      <c r="F410" s="137"/>
      <c r="G410" s="138"/>
      <c r="H410" s="139"/>
      <c r="I410" s="139" t="s">
        <v>354</v>
      </c>
      <c r="J410" s="138"/>
      <c r="K410" s="140"/>
      <c r="L410" s="141"/>
      <c r="M410" s="140"/>
      <c r="N410" s="141"/>
      <c r="O410" s="142">
        <f>SUBTOTAL(9,O440:O470)</f>
        <v>0</v>
      </c>
      <c r="P410" s="143"/>
      <c r="Q410" s="142">
        <f>SUBTOTAL(9,Q411:Q438)</f>
        <v>0.020840000000000004</v>
      </c>
      <c r="R410" s="141"/>
      <c r="S410" s="142">
        <f>SUBTOTAL(9,S411:S438)</f>
        <v>0</v>
      </c>
      <c r="T410" s="144"/>
      <c r="U410" s="142">
        <f>SUBTOTAL(9,U411:U438)</f>
        <v>0</v>
      </c>
      <c r="V410" s="142">
        <f>SUBTOTAL(9,V411:V438)</f>
        <v>0</v>
      </c>
      <c r="W410" s="145"/>
      <c r="X410" s="136"/>
      <c r="Y410" s="154">
        <v>1</v>
      </c>
    </row>
    <row r="411" spans="6:24" s="155" customFormat="1" ht="12" outlineLevel="2">
      <c r="F411" s="147">
        <v>1</v>
      </c>
      <c r="G411" s="148" t="s">
        <v>64</v>
      </c>
      <c r="H411" s="149" t="s">
        <v>355</v>
      </c>
      <c r="I411" s="150" t="s">
        <v>356</v>
      </c>
      <c r="J411" s="148" t="s">
        <v>91</v>
      </c>
      <c r="K411" s="151">
        <v>1</v>
      </c>
      <c r="L411" s="152">
        <v>0</v>
      </c>
      <c r="M411" s="151">
        <v>1</v>
      </c>
      <c r="N411" s="153"/>
      <c r="O411" s="154">
        <f>M411*N411</f>
        <v>0</v>
      </c>
      <c r="P411" s="154">
        <v>0.00034</v>
      </c>
      <c r="Q411" s="154">
        <f>M411*P411</f>
        <v>0.00034</v>
      </c>
      <c r="R411" s="154"/>
      <c r="S411" s="154">
        <f>M411*R411</f>
        <v>0</v>
      </c>
      <c r="T411" s="154">
        <v>21</v>
      </c>
      <c r="U411" s="154">
        <f>O411*T411/100</f>
        <v>0</v>
      </c>
      <c r="V411" s="154">
        <f>U411+O411</f>
        <v>0</v>
      </c>
      <c r="W411" s="154"/>
      <c r="X411" s="154"/>
    </row>
    <row r="412" spans="6:23" s="155" customFormat="1" ht="53.25" customHeight="1" outlineLevel="2">
      <c r="F412" s="156"/>
      <c r="G412" s="157"/>
      <c r="H412" s="158" t="s">
        <v>68</v>
      </c>
      <c r="I412" s="179" t="s">
        <v>357</v>
      </c>
      <c r="J412" s="179"/>
      <c r="K412" s="179"/>
      <c r="L412" s="179"/>
      <c r="M412" s="179"/>
      <c r="N412" s="179"/>
      <c r="O412" s="179"/>
      <c r="P412" s="159"/>
      <c r="Q412" s="160"/>
      <c r="R412" s="159"/>
      <c r="S412" s="160"/>
      <c r="T412" s="161"/>
      <c r="U412" s="161"/>
      <c r="V412" s="161"/>
      <c r="W412" s="162"/>
    </row>
    <row r="413" spans="6:25" s="155" customFormat="1" ht="12" outlineLevel="2">
      <c r="F413" s="156"/>
      <c r="G413" s="157"/>
      <c r="H413" s="163"/>
      <c r="I413" s="164"/>
      <c r="J413" s="164"/>
      <c r="K413" s="164"/>
      <c r="L413" s="164"/>
      <c r="M413" s="164"/>
      <c r="N413" s="164"/>
      <c r="O413" s="164"/>
      <c r="P413" s="159"/>
      <c r="Q413" s="160"/>
      <c r="R413" s="159"/>
      <c r="S413" s="160"/>
      <c r="T413" s="161"/>
      <c r="U413" s="161"/>
      <c r="V413" s="161"/>
      <c r="W413" s="162"/>
      <c r="Y413" s="154">
        <v>1</v>
      </c>
    </row>
    <row r="414" spans="6:24" s="155" customFormat="1" ht="12" outlineLevel="2">
      <c r="F414" s="147">
        <v>2</v>
      </c>
      <c r="G414" s="148" t="s">
        <v>64</v>
      </c>
      <c r="H414" s="149" t="s">
        <v>358</v>
      </c>
      <c r="I414" s="150" t="s">
        <v>359</v>
      </c>
      <c r="J414" s="148" t="s">
        <v>91</v>
      </c>
      <c r="K414" s="151">
        <v>5</v>
      </c>
      <c r="L414" s="152">
        <v>0</v>
      </c>
      <c r="M414" s="151">
        <v>5</v>
      </c>
      <c r="N414" s="153"/>
      <c r="O414" s="154">
        <f>M414*N414</f>
        <v>0</v>
      </c>
      <c r="P414" s="154">
        <v>0.00168</v>
      </c>
      <c r="Q414" s="154">
        <f>M414*P414</f>
        <v>0.008400000000000001</v>
      </c>
      <c r="R414" s="154"/>
      <c r="S414" s="154">
        <f>M414*R414</f>
        <v>0</v>
      </c>
      <c r="T414" s="154">
        <v>21</v>
      </c>
      <c r="U414" s="154">
        <f>O414*T414/100</f>
        <v>0</v>
      </c>
      <c r="V414" s="154">
        <f>U414+O414</f>
        <v>0</v>
      </c>
      <c r="W414" s="154"/>
      <c r="X414" s="154"/>
    </row>
    <row r="415" spans="6:23" s="155" customFormat="1" ht="53.25" customHeight="1" outlineLevel="2">
      <c r="F415" s="156"/>
      <c r="G415" s="157"/>
      <c r="H415" s="158" t="s">
        <v>68</v>
      </c>
      <c r="I415" s="179" t="s">
        <v>360</v>
      </c>
      <c r="J415" s="179"/>
      <c r="K415" s="179"/>
      <c r="L415" s="179"/>
      <c r="M415" s="179"/>
      <c r="N415" s="179"/>
      <c r="O415" s="179"/>
      <c r="P415" s="159"/>
      <c r="Q415" s="160"/>
      <c r="R415" s="159"/>
      <c r="S415" s="160"/>
      <c r="T415" s="161"/>
      <c r="U415" s="161"/>
      <c r="V415" s="161"/>
      <c r="W415" s="162"/>
    </row>
    <row r="416" spans="6:25" s="155" customFormat="1" ht="12" outlineLevel="2">
      <c r="F416" s="156"/>
      <c r="G416" s="157"/>
      <c r="H416" s="163"/>
      <c r="I416" s="164"/>
      <c r="J416" s="164"/>
      <c r="K416" s="164"/>
      <c r="L416" s="164"/>
      <c r="M416" s="164"/>
      <c r="N416" s="164"/>
      <c r="O416" s="164"/>
      <c r="P416" s="159"/>
      <c r="Q416" s="160"/>
      <c r="R416" s="159"/>
      <c r="S416" s="160"/>
      <c r="T416" s="161"/>
      <c r="U416" s="161"/>
      <c r="V416" s="161"/>
      <c r="W416" s="162"/>
      <c r="Y416" s="154">
        <v>1</v>
      </c>
    </row>
    <row r="417" spans="6:24" s="155" customFormat="1" ht="12" outlineLevel="2">
      <c r="F417" s="147">
        <v>3</v>
      </c>
      <c r="G417" s="148" t="s">
        <v>64</v>
      </c>
      <c r="H417" s="149" t="s">
        <v>361</v>
      </c>
      <c r="I417" s="150" t="s">
        <v>362</v>
      </c>
      <c r="J417" s="148" t="s">
        <v>91</v>
      </c>
      <c r="K417" s="151">
        <v>2</v>
      </c>
      <c r="L417" s="152">
        <v>0</v>
      </c>
      <c r="M417" s="151">
        <v>2</v>
      </c>
      <c r="N417" s="153"/>
      <c r="O417" s="154">
        <f>M417*N417</f>
        <v>0</v>
      </c>
      <c r="P417" s="154">
        <v>0.00173</v>
      </c>
      <c r="Q417" s="154">
        <f>M417*P417</f>
        <v>0.00346</v>
      </c>
      <c r="R417" s="154"/>
      <c r="S417" s="154">
        <f>M417*R417</f>
        <v>0</v>
      </c>
      <c r="T417" s="154">
        <v>21</v>
      </c>
      <c r="U417" s="154">
        <f>O417*T417/100</f>
        <v>0</v>
      </c>
      <c r="V417" s="154">
        <f>U417+O417</f>
        <v>0</v>
      </c>
      <c r="W417" s="154"/>
      <c r="X417" s="154"/>
    </row>
    <row r="418" spans="6:23" s="155" customFormat="1" ht="45" customHeight="1" outlineLevel="2">
      <c r="F418" s="156"/>
      <c r="G418" s="157"/>
      <c r="H418" s="158" t="s">
        <v>68</v>
      </c>
      <c r="I418" s="179" t="s">
        <v>363</v>
      </c>
      <c r="J418" s="179"/>
      <c r="K418" s="179"/>
      <c r="L418" s="179"/>
      <c r="M418" s="179"/>
      <c r="N418" s="179"/>
      <c r="O418" s="179"/>
      <c r="P418" s="159"/>
      <c r="Q418" s="160"/>
      <c r="R418" s="159"/>
      <c r="S418" s="160"/>
      <c r="T418" s="161"/>
      <c r="U418" s="161"/>
      <c r="V418" s="161"/>
      <c r="W418" s="162"/>
    </row>
    <row r="419" spans="6:25" s="155" customFormat="1" ht="12" outlineLevel="2">
      <c r="F419" s="156"/>
      <c r="G419" s="157"/>
      <c r="H419" s="163"/>
      <c r="I419" s="164"/>
      <c r="J419" s="164"/>
      <c r="K419" s="164"/>
      <c r="L419" s="164"/>
      <c r="M419" s="164"/>
      <c r="N419" s="164"/>
      <c r="O419" s="164"/>
      <c r="P419" s="159"/>
      <c r="Q419" s="160"/>
      <c r="R419" s="159"/>
      <c r="S419" s="160"/>
      <c r="T419" s="161"/>
      <c r="U419" s="161"/>
      <c r="V419" s="161"/>
      <c r="W419" s="162"/>
      <c r="Y419" s="154">
        <v>1</v>
      </c>
    </row>
    <row r="420" spans="6:24" s="155" customFormat="1" ht="12" outlineLevel="2">
      <c r="F420" s="147">
        <v>4</v>
      </c>
      <c r="G420" s="148" t="s">
        <v>100</v>
      </c>
      <c r="H420" s="149" t="s">
        <v>364</v>
      </c>
      <c r="I420" s="150" t="s">
        <v>365</v>
      </c>
      <c r="J420" s="148" t="s">
        <v>91</v>
      </c>
      <c r="K420" s="151">
        <v>4</v>
      </c>
      <c r="L420" s="152">
        <v>0</v>
      </c>
      <c r="M420" s="151">
        <v>4</v>
      </c>
      <c r="N420" s="153"/>
      <c r="O420" s="154">
        <f>M420*N420</f>
        <v>0</v>
      </c>
      <c r="P420" s="154">
        <v>0.00023</v>
      </c>
      <c r="Q420" s="154">
        <f>M420*P420</f>
        <v>0.00092</v>
      </c>
      <c r="R420" s="154"/>
      <c r="S420" s="154">
        <f>M420*R420</f>
        <v>0</v>
      </c>
      <c r="T420" s="154">
        <v>21</v>
      </c>
      <c r="U420" s="154">
        <f>O420*T420/100</f>
        <v>0</v>
      </c>
      <c r="V420" s="154">
        <f>U420+O420</f>
        <v>0</v>
      </c>
      <c r="W420" s="154"/>
      <c r="X420" s="154"/>
    </row>
    <row r="421" spans="6:23" s="155" customFormat="1" ht="13.5" customHeight="1" outlineLevel="2">
      <c r="F421" s="156"/>
      <c r="G421" s="157"/>
      <c r="H421" s="158" t="s">
        <v>68</v>
      </c>
      <c r="I421" s="179" t="s">
        <v>365</v>
      </c>
      <c r="J421" s="179"/>
      <c r="K421" s="179"/>
      <c r="L421" s="179"/>
      <c r="M421" s="179"/>
      <c r="N421" s="179"/>
      <c r="O421" s="179"/>
      <c r="P421" s="159"/>
      <c r="Q421" s="160"/>
      <c r="R421" s="159"/>
      <c r="S421" s="160"/>
      <c r="T421" s="161"/>
      <c r="U421" s="161"/>
      <c r="V421" s="161"/>
      <c r="W421" s="162"/>
    </row>
    <row r="422" spans="6:25" s="155" customFormat="1" ht="12" outlineLevel="2">
      <c r="F422" s="156"/>
      <c r="G422" s="157"/>
      <c r="H422" s="163"/>
      <c r="I422" s="164"/>
      <c r="J422" s="164"/>
      <c r="K422" s="164"/>
      <c r="L422" s="164"/>
      <c r="M422" s="164"/>
      <c r="N422" s="164"/>
      <c r="O422" s="164"/>
      <c r="P422" s="159"/>
      <c r="Q422" s="160"/>
      <c r="R422" s="159"/>
      <c r="S422" s="160"/>
      <c r="T422" s="161"/>
      <c r="U422" s="161"/>
      <c r="V422" s="161"/>
      <c r="W422" s="162"/>
      <c r="Y422" s="154">
        <v>1</v>
      </c>
    </row>
    <row r="423" spans="6:24" s="155" customFormat="1" ht="12" outlineLevel="2">
      <c r="F423" s="147">
        <v>5</v>
      </c>
      <c r="G423" s="148" t="s">
        <v>100</v>
      </c>
      <c r="H423" s="149" t="s">
        <v>366</v>
      </c>
      <c r="I423" s="150" t="s">
        <v>367</v>
      </c>
      <c r="J423" s="148" t="s">
        <v>91</v>
      </c>
      <c r="K423" s="151">
        <v>6</v>
      </c>
      <c r="L423" s="152">
        <v>0</v>
      </c>
      <c r="M423" s="151">
        <v>6</v>
      </c>
      <c r="N423" s="153"/>
      <c r="O423" s="154">
        <f>M423*N423</f>
        <v>0</v>
      </c>
      <c r="P423" s="154">
        <v>0.00019</v>
      </c>
      <c r="Q423" s="154">
        <f>M423*P423</f>
        <v>0.00114</v>
      </c>
      <c r="R423" s="154"/>
      <c r="S423" s="154">
        <f>M423*R423</f>
        <v>0</v>
      </c>
      <c r="T423" s="154">
        <v>21</v>
      </c>
      <c r="U423" s="154">
        <f>O423*T423/100</f>
        <v>0</v>
      </c>
      <c r="V423" s="154">
        <f>U423+O423</f>
        <v>0</v>
      </c>
      <c r="W423" s="154"/>
      <c r="X423" s="154"/>
    </row>
    <row r="424" spans="6:23" s="155" customFormat="1" ht="13.5" customHeight="1" outlineLevel="2">
      <c r="F424" s="156"/>
      <c r="G424" s="157"/>
      <c r="H424" s="158" t="s">
        <v>68</v>
      </c>
      <c r="I424" s="179" t="s">
        <v>367</v>
      </c>
      <c r="J424" s="179"/>
      <c r="K424" s="179"/>
      <c r="L424" s="179"/>
      <c r="M424" s="179"/>
      <c r="N424" s="179"/>
      <c r="O424" s="179"/>
      <c r="P424" s="159"/>
      <c r="Q424" s="160"/>
      <c r="R424" s="159"/>
      <c r="S424" s="160"/>
      <c r="T424" s="161"/>
      <c r="U424" s="161"/>
      <c r="V424" s="161"/>
      <c r="W424" s="162"/>
    </row>
    <row r="425" spans="6:25" s="155" customFormat="1" ht="12" outlineLevel="2">
      <c r="F425" s="156"/>
      <c r="G425" s="157"/>
      <c r="H425" s="163"/>
      <c r="I425" s="164"/>
      <c r="J425" s="164"/>
      <c r="K425" s="164"/>
      <c r="L425" s="164"/>
      <c r="M425" s="164"/>
      <c r="N425" s="164"/>
      <c r="O425" s="164"/>
      <c r="P425" s="159"/>
      <c r="Q425" s="160"/>
      <c r="R425" s="159"/>
      <c r="S425" s="160"/>
      <c r="T425" s="161"/>
      <c r="U425" s="161"/>
      <c r="V425" s="161"/>
      <c r="W425" s="162"/>
      <c r="Y425" s="154">
        <v>1</v>
      </c>
    </row>
    <row r="426" spans="6:24" s="155" customFormat="1" ht="24" outlineLevel="2">
      <c r="F426" s="147">
        <v>6</v>
      </c>
      <c r="G426" s="148" t="s">
        <v>64</v>
      </c>
      <c r="H426" s="149" t="s">
        <v>368</v>
      </c>
      <c r="I426" s="150" t="s">
        <v>369</v>
      </c>
      <c r="J426" s="148" t="s">
        <v>91</v>
      </c>
      <c r="K426" s="151">
        <v>4</v>
      </c>
      <c r="L426" s="152">
        <v>0</v>
      </c>
      <c r="M426" s="151">
        <v>4</v>
      </c>
      <c r="N426" s="153"/>
      <c r="O426" s="154">
        <f>M426*N426</f>
        <v>0</v>
      </c>
      <c r="P426" s="154">
        <v>0.00057</v>
      </c>
      <c r="Q426" s="154">
        <f>M426*P426</f>
        <v>0.00228</v>
      </c>
      <c r="R426" s="154"/>
      <c r="S426" s="154">
        <f>M426*R426</f>
        <v>0</v>
      </c>
      <c r="T426" s="154">
        <v>21</v>
      </c>
      <c r="U426" s="154">
        <f>O426*T426/100</f>
        <v>0</v>
      </c>
      <c r="V426" s="154">
        <f>U426+O426</f>
        <v>0</v>
      </c>
      <c r="W426" s="154"/>
      <c r="X426" s="154"/>
    </row>
    <row r="427" spans="6:23" s="155" customFormat="1" ht="53.25" customHeight="1" outlineLevel="2">
      <c r="F427" s="156"/>
      <c r="G427" s="157"/>
      <c r="H427" s="158" t="s">
        <v>68</v>
      </c>
      <c r="I427" s="179" t="s">
        <v>370</v>
      </c>
      <c r="J427" s="179"/>
      <c r="K427" s="179"/>
      <c r="L427" s="179"/>
      <c r="M427" s="179"/>
      <c r="N427" s="179"/>
      <c r="O427" s="179"/>
      <c r="P427" s="159"/>
      <c r="Q427" s="160"/>
      <c r="R427" s="159"/>
      <c r="S427" s="160"/>
      <c r="T427" s="161"/>
      <c r="U427" s="161"/>
      <c r="V427" s="161"/>
      <c r="W427" s="162"/>
    </row>
    <row r="428" spans="6:25" s="155" customFormat="1" ht="12" outlineLevel="2">
      <c r="F428" s="156"/>
      <c r="G428" s="157"/>
      <c r="H428" s="163"/>
      <c r="I428" s="164"/>
      <c r="J428" s="164"/>
      <c r="K428" s="164"/>
      <c r="L428" s="164"/>
      <c r="M428" s="164"/>
      <c r="N428" s="164"/>
      <c r="O428" s="164"/>
      <c r="P428" s="159"/>
      <c r="Q428" s="160"/>
      <c r="R428" s="159"/>
      <c r="S428" s="160"/>
      <c r="T428" s="161"/>
      <c r="U428" s="161"/>
      <c r="V428" s="161"/>
      <c r="W428" s="162"/>
      <c r="Y428" s="154">
        <v>1</v>
      </c>
    </row>
    <row r="429" spans="6:24" s="155" customFormat="1" ht="24" outlineLevel="2">
      <c r="F429" s="147">
        <v>7</v>
      </c>
      <c r="G429" s="148" t="s">
        <v>64</v>
      </c>
      <c r="H429" s="149" t="s">
        <v>371</v>
      </c>
      <c r="I429" s="150" t="s">
        <v>372</v>
      </c>
      <c r="J429" s="148" t="s">
        <v>91</v>
      </c>
      <c r="K429" s="151">
        <v>2</v>
      </c>
      <c r="L429" s="152">
        <v>0</v>
      </c>
      <c r="M429" s="151">
        <v>2</v>
      </c>
      <c r="N429" s="153"/>
      <c r="O429" s="154">
        <f>M429*N429</f>
        <v>0</v>
      </c>
      <c r="P429" s="154">
        <v>0.00147</v>
      </c>
      <c r="Q429" s="154">
        <f>M429*P429</f>
        <v>0.00294</v>
      </c>
      <c r="R429" s="154"/>
      <c r="S429" s="154">
        <f>M429*R429</f>
        <v>0</v>
      </c>
      <c r="T429" s="154">
        <v>21</v>
      </c>
      <c r="U429" s="154">
        <f>O429*T429/100</f>
        <v>0</v>
      </c>
      <c r="V429" s="154">
        <f>U429+O429</f>
        <v>0</v>
      </c>
      <c r="W429" s="154"/>
      <c r="X429" s="154"/>
    </row>
    <row r="430" spans="6:23" s="155" customFormat="1" ht="53.25" customHeight="1" outlineLevel="2">
      <c r="F430" s="156"/>
      <c r="G430" s="157"/>
      <c r="H430" s="158" t="s">
        <v>68</v>
      </c>
      <c r="I430" s="179" t="s">
        <v>373</v>
      </c>
      <c r="J430" s="179"/>
      <c r="K430" s="179"/>
      <c r="L430" s="179"/>
      <c r="M430" s="179"/>
      <c r="N430" s="179"/>
      <c r="O430" s="179"/>
      <c r="P430" s="159"/>
      <c r="Q430" s="160"/>
      <c r="R430" s="159"/>
      <c r="S430" s="160"/>
      <c r="T430" s="161"/>
      <c r="U430" s="161"/>
      <c r="V430" s="161"/>
      <c r="W430" s="162"/>
    </row>
    <row r="431" spans="6:25" s="155" customFormat="1" ht="12" outlineLevel="2">
      <c r="F431" s="156"/>
      <c r="G431" s="157"/>
      <c r="H431" s="163"/>
      <c r="I431" s="164"/>
      <c r="J431" s="164"/>
      <c r="K431" s="164"/>
      <c r="L431" s="164"/>
      <c r="M431" s="164"/>
      <c r="N431" s="164"/>
      <c r="O431" s="164"/>
      <c r="P431" s="159"/>
      <c r="Q431" s="160"/>
      <c r="R431" s="159"/>
      <c r="S431" s="160"/>
      <c r="T431" s="161"/>
      <c r="U431" s="161"/>
      <c r="V431" s="161"/>
      <c r="W431" s="162"/>
      <c r="Y431" s="154">
        <v>1</v>
      </c>
    </row>
    <row r="432" spans="6:24" s="155" customFormat="1" ht="12" outlineLevel="2">
      <c r="F432" s="147">
        <v>8</v>
      </c>
      <c r="G432" s="148" t="s">
        <v>64</v>
      </c>
      <c r="H432" s="149" t="s">
        <v>374</v>
      </c>
      <c r="I432" s="150" t="s">
        <v>375</v>
      </c>
      <c r="J432" s="148" t="s">
        <v>91</v>
      </c>
      <c r="K432" s="151">
        <v>1</v>
      </c>
      <c r="L432" s="152">
        <v>0</v>
      </c>
      <c r="M432" s="151">
        <v>1</v>
      </c>
      <c r="N432" s="153"/>
      <c r="O432" s="154">
        <f>M432*N432</f>
        <v>0</v>
      </c>
      <c r="P432" s="154">
        <v>0.00036</v>
      </c>
      <c r="Q432" s="154">
        <f>M432*P432</f>
        <v>0.00036</v>
      </c>
      <c r="R432" s="154"/>
      <c r="S432" s="154">
        <f>M432*R432</f>
        <v>0</v>
      </c>
      <c r="T432" s="154">
        <v>21</v>
      </c>
      <c r="U432" s="154">
        <f>O432*T432/100</f>
        <v>0</v>
      </c>
      <c r="V432" s="154">
        <f>U432+O432</f>
        <v>0</v>
      </c>
      <c r="W432" s="154"/>
      <c r="X432" s="154"/>
    </row>
    <row r="433" spans="6:23" s="155" customFormat="1" ht="45" customHeight="1" outlineLevel="2">
      <c r="F433" s="156"/>
      <c r="G433" s="157"/>
      <c r="H433" s="158" t="s">
        <v>68</v>
      </c>
      <c r="I433" s="179" t="s">
        <v>376</v>
      </c>
      <c r="J433" s="179"/>
      <c r="K433" s="179"/>
      <c r="L433" s="179"/>
      <c r="M433" s="179"/>
      <c r="N433" s="179"/>
      <c r="O433" s="179"/>
      <c r="P433" s="159"/>
      <c r="Q433" s="160"/>
      <c r="R433" s="159"/>
      <c r="S433" s="160"/>
      <c r="T433" s="161"/>
      <c r="U433" s="161"/>
      <c r="V433" s="161"/>
      <c r="W433" s="162"/>
    </row>
    <row r="434" spans="6:25" s="155" customFormat="1" ht="12" outlineLevel="2">
      <c r="F434" s="156"/>
      <c r="G434" s="157"/>
      <c r="H434" s="163"/>
      <c r="I434" s="164"/>
      <c r="J434" s="164"/>
      <c r="K434" s="164"/>
      <c r="L434" s="164"/>
      <c r="M434" s="164"/>
      <c r="N434" s="164"/>
      <c r="O434" s="164"/>
      <c r="P434" s="159"/>
      <c r="Q434" s="160"/>
      <c r="R434" s="159"/>
      <c r="S434" s="160"/>
      <c r="T434" s="161"/>
      <c r="U434" s="161"/>
      <c r="V434" s="161"/>
      <c r="W434" s="162"/>
      <c r="Y434" s="154">
        <v>1</v>
      </c>
    </row>
    <row r="435" spans="6:24" s="155" customFormat="1" ht="12" outlineLevel="2">
      <c r="F435" s="147">
        <v>9</v>
      </c>
      <c r="G435" s="148" t="s">
        <v>64</v>
      </c>
      <c r="H435" s="149" t="s">
        <v>167</v>
      </c>
      <c r="I435" s="150" t="s">
        <v>168</v>
      </c>
      <c r="J435" s="148" t="s">
        <v>91</v>
      </c>
      <c r="K435" s="151">
        <v>2</v>
      </c>
      <c r="L435" s="152">
        <v>0</v>
      </c>
      <c r="M435" s="151">
        <v>2</v>
      </c>
      <c r="N435" s="153"/>
      <c r="O435" s="154">
        <f>M435*N435</f>
        <v>0</v>
      </c>
      <c r="P435" s="154">
        <v>0.0005</v>
      </c>
      <c r="Q435" s="154">
        <f>M435*P435</f>
        <v>0.001</v>
      </c>
      <c r="R435" s="154"/>
      <c r="S435" s="154">
        <f>M435*R435</f>
        <v>0</v>
      </c>
      <c r="T435" s="154">
        <v>21</v>
      </c>
      <c r="U435" s="154">
        <f>O435*T435/100</f>
        <v>0</v>
      </c>
      <c r="V435" s="154">
        <f>U435+O435</f>
        <v>0</v>
      </c>
      <c r="W435" s="154"/>
      <c r="X435" s="154"/>
    </row>
    <row r="436" spans="6:23" s="155" customFormat="1" ht="36.75" customHeight="1" outlineLevel="2">
      <c r="F436" s="156"/>
      <c r="G436" s="157"/>
      <c r="H436" s="158" t="s">
        <v>68</v>
      </c>
      <c r="I436" s="179" t="s">
        <v>169</v>
      </c>
      <c r="J436" s="179"/>
      <c r="K436" s="179"/>
      <c r="L436" s="179"/>
      <c r="M436" s="179"/>
      <c r="N436" s="179"/>
      <c r="O436" s="179"/>
      <c r="P436" s="159"/>
      <c r="Q436" s="160"/>
      <c r="R436" s="159"/>
      <c r="S436" s="160"/>
      <c r="T436" s="161"/>
      <c r="U436" s="161"/>
      <c r="V436" s="161"/>
      <c r="W436" s="162"/>
    </row>
    <row r="437" spans="6:25" s="155" customFormat="1" ht="12" outlineLevel="2">
      <c r="F437" s="156"/>
      <c r="G437" s="157"/>
      <c r="H437" s="163"/>
      <c r="I437" s="164"/>
      <c r="J437" s="164"/>
      <c r="K437" s="164"/>
      <c r="L437" s="164"/>
      <c r="M437" s="164"/>
      <c r="N437" s="164"/>
      <c r="O437" s="164"/>
      <c r="P437" s="159"/>
      <c r="Q437" s="160"/>
      <c r="R437" s="159"/>
      <c r="S437" s="160"/>
      <c r="T437" s="161"/>
      <c r="U437" s="161"/>
      <c r="V437" s="161"/>
      <c r="W437" s="162"/>
      <c r="Y437" s="154">
        <v>1</v>
      </c>
    </row>
    <row r="438" spans="6:24" s="155" customFormat="1" ht="12" outlineLevel="2">
      <c r="F438" s="166"/>
      <c r="G438" s="167"/>
      <c r="H438" s="167"/>
      <c r="I438" s="168"/>
      <c r="J438" s="167"/>
      <c r="K438" s="169"/>
      <c r="L438" s="170"/>
      <c r="M438" s="169"/>
      <c r="N438" s="170"/>
      <c r="O438" s="171"/>
      <c r="P438" s="172"/>
      <c r="Q438" s="170"/>
      <c r="R438" s="170"/>
      <c r="S438" s="170"/>
      <c r="T438" s="173" t="s">
        <v>98</v>
      </c>
      <c r="U438" s="170"/>
      <c r="V438" s="170"/>
      <c r="W438" s="170"/>
      <c r="X438" s="165"/>
    </row>
    <row r="439" spans="6:24" s="155" customFormat="1" ht="12" outlineLevel="2">
      <c r="F439" s="137"/>
      <c r="G439" s="138"/>
      <c r="H439" s="139"/>
      <c r="I439" s="139" t="s">
        <v>257</v>
      </c>
      <c r="J439" s="138"/>
      <c r="K439" s="140"/>
      <c r="L439" s="141"/>
      <c r="M439" s="140"/>
      <c r="N439" s="141"/>
      <c r="O439" s="142">
        <f>SUBTOTAL(9,O440:O470)</f>
        <v>0</v>
      </c>
      <c r="P439" s="143"/>
      <c r="Q439" s="142" t="e">
        <f>SUBTOTAL(9,#REF!)</f>
        <v>#REF!</v>
      </c>
      <c r="R439" s="141"/>
      <c r="S439" s="142" t="e">
        <f>SUBTOTAL(9,#REF!)</f>
        <v>#REF!</v>
      </c>
      <c r="T439" s="144"/>
      <c r="U439" s="142" t="e">
        <f>SUBTOTAL(9,#REF!)</f>
        <v>#REF!</v>
      </c>
      <c r="V439" s="142" t="e">
        <f>SUBTOTAL(9,#REF!)</f>
        <v>#REF!</v>
      </c>
      <c r="W439" s="145"/>
      <c r="X439" s="136"/>
    </row>
    <row r="440" spans="6:25" s="155" customFormat="1" ht="12" outlineLevel="2">
      <c r="F440" s="147">
        <v>1</v>
      </c>
      <c r="G440" s="148" t="s">
        <v>258</v>
      </c>
      <c r="H440" s="149" t="s">
        <v>259</v>
      </c>
      <c r="I440" s="150" t="s">
        <v>260</v>
      </c>
      <c r="J440" s="148" t="s">
        <v>103</v>
      </c>
      <c r="K440" s="151">
        <v>1</v>
      </c>
      <c r="L440" s="152">
        <v>0</v>
      </c>
      <c r="M440" s="151">
        <v>1</v>
      </c>
      <c r="N440" s="153"/>
      <c r="O440" s="154">
        <f>M440*N440</f>
        <v>0</v>
      </c>
      <c r="P440" s="154"/>
      <c r="Q440" s="154">
        <f>M440*P440</f>
        <v>0</v>
      </c>
      <c r="R440" s="154"/>
      <c r="S440" s="154">
        <f>M440*R440</f>
        <v>0</v>
      </c>
      <c r="T440" s="154">
        <v>21</v>
      </c>
      <c r="U440" s="154">
        <f>O440*T440/100</f>
        <v>0</v>
      </c>
      <c r="V440" s="154">
        <f>U440+O440</f>
        <v>0</v>
      </c>
      <c r="W440" s="154"/>
      <c r="X440" s="154"/>
      <c r="Y440" s="154">
        <v>1</v>
      </c>
    </row>
    <row r="441" spans="6:23" s="155" customFormat="1" ht="36.75" customHeight="1" outlineLevel="2">
      <c r="F441" s="156"/>
      <c r="G441" s="157"/>
      <c r="H441" s="158" t="s">
        <v>68</v>
      </c>
      <c r="I441" s="179" t="s">
        <v>261</v>
      </c>
      <c r="J441" s="179"/>
      <c r="K441" s="179"/>
      <c r="L441" s="179"/>
      <c r="M441" s="179"/>
      <c r="N441" s="179"/>
      <c r="O441" s="179"/>
      <c r="P441" s="159"/>
      <c r="Q441" s="160"/>
      <c r="R441" s="159"/>
      <c r="S441" s="160"/>
      <c r="T441" s="161"/>
      <c r="U441" s="161"/>
      <c r="V441" s="161"/>
      <c r="W441" s="162"/>
    </row>
    <row r="442" spans="6:23" s="155" customFormat="1" ht="12" outlineLevel="2">
      <c r="F442" s="156"/>
      <c r="G442" s="157"/>
      <c r="H442" s="163"/>
      <c r="I442" s="164"/>
      <c r="J442" s="164"/>
      <c r="K442" s="164"/>
      <c r="L442" s="164"/>
      <c r="M442" s="164"/>
      <c r="N442" s="164"/>
      <c r="O442" s="164"/>
      <c r="P442" s="159"/>
      <c r="Q442" s="160"/>
      <c r="R442" s="159"/>
      <c r="S442" s="160"/>
      <c r="T442" s="161"/>
      <c r="U442" s="161"/>
      <c r="V442" s="161"/>
      <c r="W442" s="162"/>
    </row>
    <row r="443" spans="6:25" s="155" customFormat="1" ht="12" outlineLevel="2">
      <c r="F443" s="147">
        <v>2</v>
      </c>
      <c r="G443" s="148" t="s">
        <v>104</v>
      </c>
      <c r="H443" s="149" t="s">
        <v>377</v>
      </c>
      <c r="I443" s="150" t="s">
        <v>263</v>
      </c>
      <c r="J443" s="148" t="s">
        <v>103</v>
      </c>
      <c r="K443" s="151">
        <v>1</v>
      </c>
      <c r="L443" s="152">
        <v>0</v>
      </c>
      <c r="M443" s="151">
        <v>1</v>
      </c>
      <c r="N443" s="153"/>
      <c r="O443" s="154">
        <f>M443*N443</f>
        <v>0</v>
      </c>
      <c r="P443" s="154"/>
      <c r="Q443" s="154">
        <f>M443*P443</f>
        <v>0</v>
      </c>
      <c r="R443" s="154"/>
      <c r="S443" s="154">
        <f>M443*R443</f>
        <v>0</v>
      </c>
      <c r="T443" s="154">
        <v>21</v>
      </c>
      <c r="U443" s="154">
        <f>O443*T443/100</f>
        <v>0</v>
      </c>
      <c r="V443" s="154">
        <f>U443+O443</f>
        <v>0</v>
      </c>
      <c r="W443" s="154"/>
      <c r="X443" s="154"/>
      <c r="Y443" s="154">
        <v>1</v>
      </c>
    </row>
    <row r="444" spans="6:23" s="155" customFormat="1" ht="12" outlineLevel="2">
      <c r="F444" s="156"/>
      <c r="G444" s="157"/>
      <c r="H444" s="158" t="s">
        <v>68</v>
      </c>
      <c r="I444" s="179"/>
      <c r="J444" s="179"/>
      <c r="K444" s="179"/>
      <c r="L444" s="179"/>
      <c r="M444" s="179"/>
      <c r="N444" s="179"/>
      <c r="O444" s="179"/>
      <c r="P444" s="159"/>
      <c r="Q444" s="160"/>
      <c r="R444" s="159"/>
      <c r="S444" s="160"/>
      <c r="T444" s="161"/>
      <c r="U444" s="161"/>
      <c r="V444" s="161"/>
      <c r="W444" s="162"/>
    </row>
    <row r="445" spans="6:23" s="155" customFormat="1" ht="12" outlineLevel="2">
      <c r="F445" s="156"/>
      <c r="G445" s="157"/>
      <c r="H445" s="163"/>
      <c r="I445" s="164"/>
      <c r="J445" s="164"/>
      <c r="K445" s="164"/>
      <c r="L445" s="164"/>
      <c r="M445" s="164"/>
      <c r="N445" s="164"/>
      <c r="O445" s="164"/>
      <c r="P445" s="159"/>
      <c r="Q445" s="160"/>
      <c r="R445" s="159"/>
      <c r="S445" s="160"/>
      <c r="T445" s="161"/>
      <c r="U445" s="161"/>
      <c r="V445" s="161"/>
      <c r="W445" s="162"/>
    </row>
    <row r="446" spans="6:25" s="155" customFormat="1" ht="12" outlineLevel="2">
      <c r="F446" s="147">
        <v>3</v>
      </c>
      <c r="G446" s="148" t="s">
        <v>64</v>
      </c>
      <c r="H446" s="149" t="s">
        <v>264</v>
      </c>
      <c r="I446" s="150" t="s">
        <v>265</v>
      </c>
      <c r="J446" s="148" t="s">
        <v>91</v>
      </c>
      <c r="K446" s="151">
        <v>1</v>
      </c>
      <c r="L446" s="152">
        <v>0</v>
      </c>
      <c r="M446" s="151">
        <v>1</v>
      </c>
      <c r="N446" s="153"/>
      <c r="O446" s="154">
        <f>M446*N446</f>
        <v>0</v>
      </c>
      <c r="P446" s="154"/>
      <c r="Q446" s="154">
        <f>M446*P446</f>
        <v>0</v>
      </c>
      <c r="R446" s="154"/>
      <c r="S446" s="154">
        <f>M446*R446</f>
        <v>0</v>
      </c>
      <c r="T446" s="154">
        <v>21</v>
      </c>
      <c r="U446" s="154">
        <f>O446*T446/100</f>
        <v>0</v>
      </c>
      <c r="V446" s="154">
        <f>U446+O446</f>
        <v>0</v>
      </c>
      <c r="W446" s="154"/>
      <c r="X446" s="154"/>
      <c r="Y446" s="154">
        <v>1</v>
      </c>
    </row>
    <row r="447" spans="6:23" s="155" customFormat="1" ht="36.75" customHeight="1" outlineLevel="2">
      <c r="F447" s="156"/>
      <c r="G447" s="157"/>
      <c r="H447" s="158" t="s">
        <v>68</v>
      </c>
      <c r="I447" s="179" t="s">
        <v>266</v>
      </c>
      <c r="J447" s="179"/>
      <c r="K447" s="179"/>
      <c r="L447" s="179"/>
      <c r="M447" s="179"/>
      <c r="N447" s="179"/>
      <c r="O447" s="179"/>
      <c r="P447" s="159"/>
      <c r="Q447" s="160"/>
      <c r="R447" s="159"/>
      <c r="S447" s="160"/>
      <c r="T447" s="161"/>
      <c r="U447" s="161"/>
      <c r="V447" s="161"/>
      <c r="W447" s="162"/>
    </row>
    <row r="448" spans="6:23" s="155" customFormat="1" ht="12" outlineLevel="2">
      <c r="F448" s="156"/>
      <c r="G448" s="157"/>
      <c r="H448" s="163"/>
      <c r="I448" s="164"/>
      <c r="J448" s="164"/>
      <c r="K448" s="164"/>
      <c r="L448" s="164"/>
      <c r="M448" s="164"/>
      <c r="N448" s="164"/>
      <c r="O448" s="164"/>
      <c r="P448" s="159"/>
      <c r="Q448" s="160"/>
      <c r="R448" s="159"/>
      <c r="S448" s="160"/>
      <c r="T448" s="161"/>
      <c r="U448" s="161"/>
      <c r="V448" s="161"/>
      <c r="W448" s="162"/>
    </row>
    <row r="449" spans="6:25" s="155" customFormat="1" ht="12" outlineLevel="2">
      <c r="F449" s="147">
        <v>4</v>
      </c>
      <c r="G449" s="148" t="s">
        <v>64</v>
      </c>
      <c r="H449" s="149" t="s">
        <v>267</v>
      </c>
      <c r="I449" s="150" t="s">
        <v>268</v>
      </c>
      <c r="J449" s="148" t="s">
        <v>103</v>
      </c>
      <c r="K449" s="151">
        <v>1</v>
      </c>
      <c r="L449" s="152">
        <v>0</v>
      </c>
      <c r="M449" s="151">
        <v>1</v>
      </c>
      <c r="N449" s="153"/>
      <c r="O449" s="154">
        <f>M449*N449</f>
        <v>0</v>
      </c>
      <c r="P449" s="154"/>
      <c r="Q449" s="154">
        <f>M449*P449</f>
        <v>0</v>
      </c>
      <c r="R449" s="154"/>
      <c r="S449" s="154">
        <f>M449*R449</f>
        <v>0</v>
      </c>
      <c r="T449" s="154">
        <v>21</v>
      </c>
      <c r="U449" s="154">
        <f>O449*T449/100</f>
        <v>0</v>
      </c>
      <c r="V449" s="154">
        <f>U449+O449</f>
        <v>0</v>
      </c>
      <c r="W449" s="154"/>
      <c r="X449" s="154"/>
      <c r="Y449" s="154">
        <v>1</v>
      </c>
    </row>
    <row r="450" spans="6:23" s="155" customFormat="1" ht="36.75" customHeight="1" outlineLevel="2">
      <c r="F450" s="156"/>
      <c r="G450" s="157"/>
      <c r="H450" s="158" t="s">
        <v>68</v>
      </c>
      <c r="I450" s="179" t="s">
        <v>269</v>
      </c>
      <c r="J450" s="179"/>
      <c r="K450" s="179"/>
      <c r="L450" s="179"/>
      <c r="M450" s="179"/>
      <c r="N450" s="179"/>
      <c r="O450" s="179"/>
      <c r="P450" s="159"/>
      <c r="Q450" s="160"/>
      <c r="R450" s="159"/>
      <c r="S450" s="160"/>
      <c r="T450" s="161"/>
      <c r="U450" s="161"/>
      <c r="V450" s="161"/>
      <c r="W450" s="162"/>
    </row>
    <row r="451" spans="6:23" s="155" customFormat="1" ht="12" outlineLevel="2">
      <c r="F451" s="156"/>
      <c r="G451" s="157"/>
      <c r="H451" s="163"/>
      <c r="I451" s="164"/>
      <c r="J451" s="164"/>
      <c r="K451" s="164"/>
      <c r="L451" s="164"/>
      <c r="M451" s="164"/>
      <c r="N451" s="164"/>
      <c r="O451" s="164"/>
      <c r="P451" s="159"/>
      <c r="Q451" s="160"/>
      <c r="R451" s="159"/>
      <c r="S451" s="160"/>
      <c r="T451" s="161"/>
      <c r="U451" s="161"/>
      <c r="V451" s="161"/>
      <c r="W451" s="162"/>
    </row>
    <row r="452" spans="6:25" s="155" customFormat="1" ht="12" outlineLevel="2">
      <c r="F452" s="147">
        <v>5</v>
      </c>
      <c r="G452" s="148" t="s">
        <v>64</v>
      </c>
      <c r="H452" s="149" t="s">
        <v>270</v>
      </c>
      <c r="I452" s="150" t="s">
        <v>271</v>
      </c>
      <c r="J452" s="148" t="s">
        <v>91</v>
      </c>
      <c r="K452" s="151">
        <v>1</v>
      </c>
      <c r="L452" s="152">
        <v>0</v>
      </c>
      <c r="M452" s="151">
        <v>1</v>
      </c>
      <c r="N452" s="153"/>
      <c r="O452" s="154">
        <f>M452*N452</f>
        <v>0</v>
      </c>
      <c r="P452" s="154"/>
      <c r="Q452" s="154">
        <f>M452*P452</f>
        <v>0</v>
      </c>
      <c r="R452" s="154"/>
      <c r="S452" s="154">
        <f>M452*R452</f>
        <v>0</v>
      </c>
      <c r="T452" s="154">
        <v>21</v>
      </c>
      <c r="U452" s="154">
        <f>O452*T452/100</f>
        <v>0</v>
      </c>
      <c r="V452" s="154">
        <f>U452+O452</f>
        <v>0</v>
      </c>
      <c r="W452" s="154"/>
      <c r="X452" s="154"/>
      <c r="Y452" s="154">
        <v>1</v>
      </c>
    </row>
    <row r="453" spans="6:23" s="155" customFormat="1" ht="36.75" customHeight="1" outlineLevel="2">
      <c r="F453" s="156"/>
      <c r="G453" s="157"/>
      <c r="H453" s="158" t="s">
        <v>68</v>
      </c>
      <c r="I453" s="179" t="s">
        <v>272</v>
      </c>
      <c r="J453" s="179"/>
      <c r="K453" s="179"/>
      <c r="L453" s="179"/>
      <c r="M453" s="179"/>
      <c r="N453" s="179"/>
      <c r="O453" s="179"/>
      <c r="P453" s="159"/>
      <c r="Q453" s="160"/>
      <c r="R453" s="159"/>
      <c r="S453" s="160"/>
      <c r="T453" s="161"/>
      <c r="U453" s="161"/>
      <c r="V453" s="161"/>
      <c r="W453" s="162"/>
    </row>
    <row r="454" spans="6:23" s="155" customFormat="1" ht="12" outlineLevel="2">
      <c r="F454" s="156"/>
      <c r="G454" s="157"/>
      <c r="H454" s="163"/>
      <c r="I454" s="164"/>
      <c r="J454" s="164"/>
      <c r="K454" s="164"/>
      <c r="L454" s="164"/>
      <c r="M454" s="164"/>
      <c r="N454" s="164"/>
      <c r="O454" s="164"/>
      <c r="P454" s="159"/>
      <c r="Q454" s="160"/>
      <c r="R454" s="159"/>
      <c r="S454" s="160"/>
      <c r="T454" s="161"/>
      <c r="U454" s="161"/>
      <c r="V454" s="161"/>
      <c r="W454" s="162"/>
    </row>
    <row r="455" spans="6:25" s="155" customFormat="1" ht="12" outlineLevel="2">
      <c r="F455" s="147">
        <v>6</v>
      </c>
      <c r="G455" s="148" t="s">
        <v>258</v>
      </c>
      <c r="H455" s="149" t="s">
        <v>273</v>
      </c>
      <c r="I455" s="150" t="s">
        <v>274</v>
      </c>
      <c r="J455" s="148" t="s">
        <v>103</v>
      </c>
      <c r="K455" s="151">
        <v>1</v>
      </c>
      <c r="L455" s="152">
        <v>0</v>
      </c>
      <c r="M455" s="151">
        <v>1</v>
      </c>
      <c r="N455" s="153"/>
      <c r="O455" s="154">
        <f>M455*N455</f>
        <v>0</v>
      </c>
      <c r="P455" s="154"/>
      <c r="Q455" s="154">
        <f>M455*P455</f>
        <v>0</v>
      </c>
      <c r="R455" s="154"/>
      <c r="S455" s="154">
        <f>M455*R455</f>
        <v>0</v>
      </c>
      <c r="T455" s="154">
        <v>21</v>
      </c>
      <c r="U455" s="154">
        <f>O455*T455/100</f>
        <v>0</v>
      </c>
      <c r="V455" s="154">
        <f>U455+O455</f>
        <v>0</v>
      </c>
      <c r="W455" s="154"/>
      <c r="X455" s="154"/>
      <c r="Y455" s="154">
        <v>1</v>
      </c>
    </row>
    <row r="456" spans="6:23" s="155" customFormat="1" ht="28.5" customHeight="1" outlineLevel="2">
      <c r="F456" s="156"/>
      <c r="G456" s="157"/>
      <c r="H456" s="158" t="s">
        <v>68</v>
      </c>
      <c r="I456" s="179" t="s">
        <v>275</v>
      </c>
      <c r="J456" s="179"/>
      <c r="K456" s="179"/>
      <c r="L456" s="179"/>
      <c r="M456" s="179"/>
      <c r="N456" s="179"/>
      <c r="O456" s="179"/>
      <c r="P456" s="159"/>
      <c r="Q456" s="160"/>
      <c r="R456" s="159"/>
      <c r="S456" s="160"/>
      <c r="T456" s="161"/>
      <c r="U456" s="161"/>
      <c r="V456" s="161"/>
      <c r="W456" s="162"/>
    </row>
    <row r="457" spans="6:23" s="155" customFormat="1" ht="12" outlineLevel="2">
      <c r="F457" s="156"/>
      <c r="G457" s="157"/>
      <c r="H457" s="163"/>
      <c r="I457" s="164"/>
      <c r="J457" s="164"/>
      <c r="K457" s="164"/>
      <c r="L457" s="164"/>
      <c r="M457" s="164"/>
      <c r="N457" s="164"/>
      <c r="O457" s="164"/>
      <c r="P457" s="159"/>
      <c r="Q457" s="160"/>
      <c r="R457" s="159"/>
      <c r="S457" s="160"/>
      <c r="T457" s="161"/>
      <c r="U457" s="161"/>
      <c r="V457" s="161"/>
      <c r="W457" s="162"/>
    </row>
    <row r="458" spans="6:25" s="155" customFormat="1" ht="12" outlineLevel="2">
      <c r="F458" s="147">
        <v>7</v>
      </c>
      <c r="G458" s="148" t="s">
        <v>258</v>
      </c>
      <c r="H458" s="149" t="s">
        <v>276</v>
      </c>
      <c r="I458" s="150" t="s">
        <v>277</v>
      </c>
      <c r="J458" s="148" t="s">
        <v>103</v>
      </c>
      <c r="K458" s="151">
        <v>1</v>
      </c>
      <c r="L458" s="152">
        <v>0</v>
      </c>
      <c r="M458" s="151">
        <v>1</v>
      </c>
      <c r="N458" s="153"/>
      <c r="O458" s="154">
        <f>M458*N458</f>
        <v>0</v>
      </c>
      <c r="P458" s="154"/>
      <c r="Q458" s="154">
        <f>M458*P458</f>
        <v>0</v>
      </c>
      <c r="R458" s="154"/>
      <c r="S458" s="154">
        <f>M458*R458</f>
        <v>0</v>
      </c>
      <c r="T458" s="154">
        <v>21</v>
      </c>
      <c r="U458" s="154">
        <f>O458*T458/100</f>
        <v>0</v>
      </c>
      <c r="V458" s="154">
        <f>U458+O458</f>
        <v>0</v>
      </c>
      <c r="W458" s="154"/>
      <c r="X458" s="154"/>
      <c r="Y458" s="154">
        <v>1</v>
      </c>
    </row>
    <row r="459" spans="6:23" s="155" customFormat="1" ht="28.5" customHeight="1" outlineLevel="2">
      <c r="F459" s="156"/>
      <c r="G459" s="157"/>
      <c r="H459" s="158" t="s">
        <v>68</v>
      </c>
      <c r="I459" s="179" t="s">
        <v>278</v>
      </c>
      <c r="J459" s="179"/>
      <c r="K459" s="179"/>
      <c r="L459" s="179"/>
      <c r="M459" s="179"/>
      <c r="N459" s="179"/>
      <c r="O459" s="179"/>
      <c r="P459" s="159"/>
      <c r="Q459" s="160"/>
      <c r="R459" s="159"/>
      <c r="S459" s="160"/>
      <c r="T459" s="161"/>
      <c r="U459" s="161"/>
      <c r="V459" s="161"/>
      <c r="W459" s="162"/>
    </row>
    <row r="460" spans="6:23" s="155" customFormat="1" ht="12" outlineLevel="2">
      <c r="F460" s="156"/>
      <c r="G460" s="157"/>
      <c r="H460" s="163"/>
      <c r="I460" s="164"/>
      <c r="J460" s="164"/>
      <c r="K460" s="164"/>
      <c r="L460" s="164"/>
      <c r="M460" s="164"/>
      <c r="N460" s="164"/>
      <c r="O460" s="164"/>
      <c r="P460" s="159"/>
      <c r="Q460" s="160"/>
      <c r="R460" s="159"/>
      <c r="S460" s="160"/>
      <c r="T460" s="161"/>
      <c r="U460" s="161"/>
      <c r="V460" s="161"/>
      <c r="W460" s="162"/>
    </row>
    <row r="461" spans="6:25" s="155" customFormat="1" ht="12" outlineLevel="2">
      <c r="F461" s="147">
        <v>8</v>
      </c>
      <c r="G461" s="148" t="s">
        <v>258</v>
      </c>
      <c r="H461" s="149" t="s">
        <v>279</v>
      </c>
      <c r="I461" s="150" t="s">
        <v>280</v>
      </c>
      <c r="J461" s="148" t="s">
        <v>103</v>
      </c>
      <c r="K461" s="151">
        <v>1</v>
      </c>
      <c r="L461" s="152">
        <v>0</v>
      </c>
      <c r="M461" s="151">
        <v>1</v>
      </c>
      <c r="N461" s="153"/>
      <c r="O461" s="154">
        <f>M461*N461</f>
        <v>0</v>
      </c>
      <c r="P461" s="154"/>
      <c r="Q461" s="154">
        <f>M461*P461</f>
        <v>0</v>
      </c>
      <c r="R461" s="154"/>
      <c r="S461" s="154">
        <f>M461*R461</f>
        <v>0</v>
      </c>
      <c r="T461" s="154">
        <v>21</v>
      </c>
      <c r="U461" s="154">
        <f>O461*T461/100</f>
        <v>0</v>
      </c>
      <c r="V461" s="154">
        <f>U461+O461</f>
        <v>0</v>
      </c>
      <c r="W461" s="154"/>
      <c r="X461" s="154"/>
      <c r="Y461" s="154">
        <v>1</v>
      </c>
    </row>
    <row r="462" spans="6:23" s="155" customFormat="1" ht="28.5" customHeight="1" outlineLevel="2">
      <c r="F462" s="156"/>
      <c r="G462" s="157"/>
      <c r="H462" s="158" t="s">
        <v>68</v>
      </c>
      <c r="I462" s="179" t="s">
        <v>281</v>
      </c>
      <c r="J462" s="179"/>
      <c r="K462" s="179"/>
      <c r="L462" s="179"/>
      <c r="M462" s="179"/>
      <c r="N462" s="179"/>
      <c r="O462" s="179"/>
      <c r="P462" s="159"/>
      <c r="Q462" s="160"/>
      <c r="R462" s="159"/>
      <c r="S462" s="160"/>
      <c r="T462" s="161"/>
      <c r="U462" s="161"/>
      <c r="V462" s="161"/>
      <c r="W462" s="162"/>
    </row>
    <row r="463" spans="6:23" s="155" customFormat="1" ht="12" outlineLevel="2">
      <c r="F463" s="156"/>
      <c r="G463" s="157"/>
      <c r="H463" s="163"/>
      <c r="I463" s="164"/>
      <c r="J463" s="164"/>
      <c r="K463" s="164"/>
      <c r="L463" s="164"/>
      <c r="M463" s="164"/>
      <c r="N463" s="164"/>
      <c r="O463" s="164"/>
      <c r="P463" s="159"/>
      <c r="Q463" s="160"/>
      <c r="R463" s="159"/>
      <c r="S463" s="160"/>
      <c r="T463" s="161"/>
      <c r="U463" s="161"/>
      <c r="V463" s="161"/>
      <c r="W463" s="162"/>
    </row>
    <row r="464" spans="6:25" s="155" customFormat="1" ht="12" outlineLevel="2">
      <c r="F464" s="147">
        <v>9</v>
      </c>
      <c r="G464" s="148" t="s">
        <v>258</v>
      </c>
      <c r="H464" s="149" t="s">
        <v>282</v>
      </c>
      <c r="I464" s="150" t="s">
        <v>283</v>
      </c>
      <c r="J464" s="148" t="s">
        <v>103</v>
      </c>
      <c r="K464" s="151">
        <v>1</v>
      </c>
      <c r="L464" s="152">
        <v>0</v>
      </c>
      <c r="M464" s="151">
        <v>1</v>
      </c>
      <c r="N464" s="153"/>
      <c r="O464" s="154">
        <f>M464*N464</f>
        <v>0</v>
      </c>
      <c r="P464" s="154"/>
      <c r="Q464" s="154">
        <f>M464*P464</f>
        <v>0</v>
      </c>
      <c r="R464" s="154"/>
      <c r="S464" s="154">
        <f>M464*R464</f>
        <v>0</v>
      </c>
      <c r="T464" s="154">
        <v>21</v>
      </c>
      <c r="U464" s="154">
        <f>O464*T464/100</f>
        <v>0</v>
      </c>
      <c r="V464" s="154">
        <f>U464+O464</f>
        <v>0</v>
      </c>
      <c r="W464" s="154"/>
      <c r="X464" s="154"/>
      <c r="Y464" s="154">
        <v>1</v>
      </c>
    </row>
    <row r="465" spans="6:23" s="155" customFormat="1" ht="20.25" customHeight="1" outlineLevel="2">
      <c r="F465" s="156"/>
      <c r="G465" s="157"/>
      <c r="H465" s="158" t="s">
        <v>68</v>
      </c>
      <c r="I465" s="179" t="s">
        <v>284</v>
      </c>
      <c r="J465" s="179"/>
      <c r="K465" s="179"/>
      <c r="L465" s="179"/>
      <c r="M465" s="179"/>
      <c r="N465" s="179"/>
      <c r="O465" s="179"/>
      <c r="P465" s="159"/>
      <c r="Q465" s="160"/>
      <c r="R465" s="159"/>
      <c r="S465" s="160"/>
      <c r="T465" s="161"/>
      <c r="U465" s="161"/>
      <c r="V465" s="161"/>
      <c r="W465" s="162"/>
    </row>
    <row r="466" spans="6:23" s="155" customFormat="1" ht="12" outlineLevel="2">
      <c r="F466" s="156"/>
      <c r="G466" s="157"/>
      <c r="H466" s="163"/>
      <c r="I466" s="164"/>
      <c r="J466" s="164"/>
      <c r="K466" s="164"/>
      <c r="L466" s="164"/>
      <c r="M466" s="164"/>
      <c r="N466" s="164"/>
      <c r="O466" s="164"/>
      <c r="P466" s="159"/>
      <c r="Q466" s="160"/>
      <c r="R466" s="159"/>
      <c r="S466" s="160"/>
      <c r="T466" s="161"/>
      <c r="U466" s="161"/>
      <c r="V466" s="161"/>
      <c r="W466" s="162"/>
    </row>
    <row r="467" spans="6:25" s="155" customFormat="1" ht="12" outlineLevel="2">
      <c r="F467" s="147">
        <v>10</v>
      </c>
      <c r="G467" s="148" t="s">
        <v>258</v>
      </c>
      <c r="H467" s="149" t="s">
        <v>285</v>
      </c>
      <c r="I467" s="150" t="s">
        <v>286</v>
      </c>
      <c r="J467" s="148" t="s">
        <v>103</v>
      </c>
      <c r="K467" s="151">
        <v>1</v>
      </c>
      <c r="L467" s="152">
        <v>0</v>
      </c>
      <c r="M467" s="151">
        <v>1</v>
      </c>
      <c r="N467" s="153"/>
      <c r="O467" s="154">
        <f>M467*N467</f>
        <v>0</v>
      </c>
      <c r="P467" s="154"/>
      <c r="Q467" s="154">
        <f>M467*P467</f>
        <v>0</v>
      </c>
      <c r="R467" s="154"/>
      <c r="S467" s="154">
        <f>M467*R467</f>
        <v>0</v>
      </c>
      <c r="T467" s="154">
        <v>21</v>
      </c>
      <c r="U467" s="154">
        <f>O467*T467/100</f>
        <v>0</v>
      </c>
      <c r="V467" s="154">
        <f>U467+O467</f>
        <v>0</v>
      </c>
      <c r="W467" s="154"/>
      <c r="X467" s="154"/>
      <c r="Y467" s="154">
        <v>1</v>
      </c>
    </row>
    <row r="468" spans="6:23" s="155" customFormat="1" ht="28.5" customHeight="1" outlineLevel="2">
      <c r="F468" s="156"/>
      <c r="G468" s="157"/>
      <c r="H468" s="158" t="s">
        <v>68</v>
      </c>
      <c r="I468" s="179" t="s">
        <v>287</v>
      </c>
      <c r="J468" s="179"/>
      <c r="K468" s="179"/>
      <c r="L468" s="179"/>
      <c r="M468" s="179"/>
      <c r="N468" s="179"/>
      <c r="O468" s="179"/>
      <c r="P468" s="159"/>
      <c r="Q468" s="160"/>
      <c r="R468" s="159"/>
      <c r="S468" s="160"/>
      <c r="T468" s="161"/>
      <c r="U468" s="161"/>
      <c r="V468" s="161"/>
      <c r="W468" s="162"/>
    </row>
    <row r="469" spans="6:23" s="155" customFormat="1" ht="12" outlineLevel="2">
      <c r="F469" s="156"/>
      <c r="G469" s="157"/>
      <c r="H469" s="163"/>
      <c r="I469" s="164"/>
      <c r="J469" s="164"/>
      <c r="K469" s="164"/>
      <c r="L469" s="164"/>
      <c r="M469" s="164"/>
      <c r="N469" s="164"/>
      <c r="O469" s="164"/>
      <c r="P469" s="159"/>
      <c r="Q469" s="160"/>
      <c r="R469" s="159"/>
      <c r="S469" s="160"/>
      <c r="T469" s="161"/>
      <c r="U469" s="161"/>
      <c r="V469" s="161"/>
      <c r="W469" s="162"/>
    </row>
    <row r="470" spans="6:25" s="155" customFormat="1" ht="12" outlineLevel="2">
      <c r="F470" s="147">
        <v>11</v>
      </c>
      <c r="G470" s="148" t="s">
        <v>64</v>
      </c>
      <c r="H470" s="149" t="s">
        <v>288</v>
      </c>
      <c r="I470" s="150" t="s">
        <v>289</v>
      </c>
      <c r="J470" s="148" t="s">
        <v>173</v>
      </c>
      <c r="K470" s="151">
        <v>27</v>
      </c>
      <c r="L470" s="152">
        <v>0</v>
      </c>
      <c r="M470" s="151">
        <v>27</v>
      </c>
      <c r="N470" s="153"/>
      <c r="O470" s="154">
        <f>M470*N470</f>
        <v>0</v>
      </c>
      <c r="P470" s="154"/>
      <c r="Q470" s="154">
        <f>M470*P470</f>
        <v>0</v>
      </c>
      <c r="R470" s="154"/>
      <c r="S470" s="154">
        <f>M470*R470</f>
        <v>0</v>
      </c>
      <c r="T470" s="154">
        <v>21</v>
      </c>
      <c r="U470" s="154">
        <f>O470*T470/100</f>
        <v>0</v>
      </c>
      <c r="V470" s="154">
        <f>U470+O470</f>
        <v>0</v>
      </c>
      <c r="W470" s="154"/>
      <c r="X470" s="154"/>
      <c r="Y470" s="154">
        <v>1</v>
      </c>
    </row>
    <row r="471" spans="6:23" s="155" customFormat="1" ht="45" customHeight="1" outlineLevel="2">
      <c r="F471" s="156"/>
      <c r="G471" s="157"/>
      <c r="H471" s="158" t="s">
        <v>68</v>
      </c>
      <c r="I471" s="179" t="s">
        <v>378</v>
      </c>
      <c r="J471" s="179"/>
      <c r="K471" s="179"/>
      <c r="L471" s="179"/>
      <c r="M471" s="179"/>
      <c r="N471" s="179"/>
      <c r="O471" s="179"/>
      <c r="P471" s="159"/>
      <c r="Q471" s="160"/>
      <c r="R471" s="159"/>
      <c r="S471" s="160"/>
      <c r="T471" s="161"/>
      <c r="U471" s="161"/>
      <c r="V471" s="161"/>
      <c r="W471" s="162"/>
    </row>
    <row r="472" spans="6:23" s="155" customFormat="1" ht="45" customHeight="1" outlineLevel="2">
      <c r="F472" s="156"/>
      <c r="G472" s="157"/>
      <c r="H472" s="158"/>
      <c r="I472" s="164"/>
      <c r="J472" s="164"/>
      <c r="K472" s="164"/>
      <c r="L472" s="164"/>
      <c r="M472" s="164"/>
      <c r="N472" s="164"/>
      <c r="O472" s="164"/>
      <c r="P472" s="159"/>
      <c r="Q472" s="160"/>
      <c r="R472" s="159"/>
      <c r="S472" s="160"/>
      <c r="T472" s="161"/>
      <c r="U472" s="161"/>
      <c r="V472" s="161"/>
      <c r="W472" s="162"/>
    </row>
    <row r="473" spans="6:24" s="155" customFormat="1" ht="12.75" outlineLevel="2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6:25" s="155" customFormat="1" ht="12.75" outlineLevel="2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 s="154">
        <v>1</v>
      </c>
    </row>
  </sheetData>
  <sheetProtection selectLockedCells="1" selectUnlockedCells="1"/>
  <mergeCells count="139">
    <mergeCell ref="I465:O465"/>
    <mergeCell ref="I468:O468"/>
    <mergeCell ref="I471:O471"/>
    <mergeCell ref="I447:O447"/>
    <mergeCell ref="I450:O450"/>
    <mergeCell ref="I453:O453"/>
    <mergeCell ref="I456:O456"/>
    <mergeCell ref="I459:O459"/>
    <mergeCell ref="I462:O462"/>
    <mergeCell ref="I427:O427"/>
    <mergeCell ref="I430:O430"/>
    <mergeCell ref="I433:O433"/>
    <mergeCell ref="I436:O436"/>
    <mergeCell ref="I441:O441"/>
    <mergeCell ref="I444:O444"/>
    <mergeCell ref="I407:O407"/>
    <mergeCell ref="I412:O412"/>
    <mergeCell ref="I415:O415"/>
    <mergeCell ref="I418:O418"/>
    <mergeCell ref="I421:O421"/>
    <mergeCell ref="I424:O424"/>
    <mergeCell ref="I389:O389"/>
    <mergeCell ref="I392:O392"/>
    <mergeCell ref="I395:O395"/>
    <mergeCell ref="I398:O398"/>
    <mergeCell ref="I401:O401"/>
    <mergeCell ref="I404:O404"/>
    <mergeCell ref="I369:O369"/>
    <mergeCell ref="I372:O372"/>
    <mergeCell ref="I377:O377"/>
    <mergeCell ref="I380:O380"/>
    <mergeCell ref="I383:O383"/>
    <mergeCell ref="I386:O386"/>
    <mergeCell ref="I349:O349"/>
    <mergeCell ref="I352:O352"/>
    <mergeCell ref="I355:O355"/>
    <mergeCell ref="I360:O360"/>
    <mergeCell ref="I363:O363"/>
    <mergeCell ref="I366:O366"/>
    <mergeCell ref="I331:O331"/>
    <mergeCell ref="I334:O334"/>
    <mergeCell ref="I337:O337"/>
    <mergeCell ref="I340:O340"/>
    <mergeCell ref="I343:O343"/>
    <mergeCell ref="I346:O346"/>
    <mergeCell ref="I307:O307"/>
    <mergeCell ref="I310:O310"/>
    <mergeCell ref="I313:O313"/>
    <mergeCell ref="I318:O318"/>
    <mergeCell ref="I323:O323"/>
    <mergeCell ref="I328:O328"/>
    <mergeCell ref="I287:O287"/>
    <mergeCell ref="I292:O292"/>
    <mergeCell ref="I295:O295"/>
    <mergeCell ref="I298:O298"/>
    <mergeCell ref="I301:O301"/>
    <mergeCell ref="I304:O304"/>
    <mergeCell ref="I253:O253"/>
    <mergeCell ref="I256:O256"/>
    <mergeCell ref="I259:O259"/>
    <mergeCell ref="I262:O262"/>
    <mergeCell ref="I281:O281"/>
    <mergeCell ref="I284:O284"/>
    <mergeCell ref="I235:O235"/>
    <mergeCell ref="I238:O238"/>
    <mergeCell ref="I241:O241"/>
    <mergeCell ref="I244:O244"/>
    <mergeCell ref="I247:O247"/>
    <mergeCell ref="I250:O250"/>
    <mergeCell ref="I215:O215"/>
    <mergeCell ref="I218:O218"/>
    <mergeCell ref="I221:O221"/>
    <mergeCell ref="I224:O224"/>
    <mergeCell ref="I227:O227"/>
    <mergeCell ref="I232:O232"/>
    <mergeCell ref="I193:O193"/>
    <mergeCell ref="I198:O198"/>
    <mergeCell ref="I203:O203"/>
    <mergeCell ref="I206:O206"/>
    <mergeCell ref="I209:O209"/>
    <mergeCell ref="I212:O212"/>
    <mergeCell ref="I175:O175"/>
    <mergeCell ref="I178:O178"/>
    <mergeCell ref="I181:O181"/>
    <mergeCell ref="I184:O184"/>
    <mergeCell ref="I187:O187"/>
    <mergeCell ref="I190:O190"/>
    <mergeCell ref="I155:O155"/>
    <mergeCell ref="I158:O158"/>
    <mergeCell ref="I161:O161"/>
    <mergeCell ref="I164:O164"/>
    <mergeCell ref="I167:O167"/>
    <mergeCell ref="I170:O170"/>
    <mergeCell ref="I137:O137"/>
    <mergeCell ref="I140:O140"/>
    <mergeCell ref="I143:O143"/>
    <mergeCell ref="I146:O146"/>
    <mergeCell ref="I149:O149"/>
    <mergeCell ref="I152:O152"/>
    <mergeCell ref="I117:O117"/>
    <mergeCell ref="I120:O120"/>
    <mergeCell ref="I123:O123"/>
    <mergeCell ref="I128:O128"/>
    <mergeCell ref="I131:O131"/>
    <mergeCell ref="I134:O134"/>
    <mergeCell ref="I99:O99"/>
    <mergeCell ref="I102:O102"/>
    <mergeCell ref="I105:O105"/>
    <mergeCell ref="I108:O108"/>
    <mergeCell ref="I111:O111"/>
    <mergeCell ref="I114:O114"/>
    <mergeCell ref="I79:O79"/>
    <mergeCell ref="I82:O82"/>
    <mergeCell ref="I85:O85"/>
    <mergeCell ref="I88:O88"/>
    <mergeCell ref="I93:O93"/>
    <mergeCell ref="I96:O96"/>
    <mergeCell ref="I61:O61"/>
    <mergeCell ref="I64:O64"/>
    <mergeCell ref="I67:O67"/>
    <mergeCell ref="I70:O70"/>
    <mergeCell ref="I73:O73"/>
    <mergeCell ref="I76:O76"/>
    <mergeCell ref="I41:O41"/>
    <mergeCell ref="I44:O44"/>
    <mergeCell ref="I47:O47"/>
    <mergeCell ref="I52:O52"/>
    <mergeCell ref="I55:O55"/>
    <mergeCell ref="I58:O58"/>
    <mergeCell ref="I26:O26"/>
    <mergeCell ref="I30:O30"/>
    <mergeCell ref="I33:O33"/>
    <mergeCell ref="I36:O36"/>
    <mergeCell ref="I8:O8"/>
    <mergeCell ref="I11:O11"/>
    <mergeCell ref="I14:O14"/>
    <mergeCell ref="I17:O17"/>
    <mergeCell ref="I20:O20"/>
    <mergeCell ref="I23:O23"/>
  </mergeCells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scale="84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VANĚK</dc:creator>
  <cp:keywords/>
  <dc:description/>
  <cp:lastModifiedBy>Jan VANĚK</cp:lastModifiedBy>
  <dcterms:created xsi:type="dcterms:W3CDTF">2022-12-20T04:48:00Z</dcterms:created>
  <dcterms:modified xsi:type="dcterms:W3CDTF">2023-01-09T15:57:32Z</dcterms:modified>
  <cp:category/>
  <cp:version/>
  <cp:contentType/>
  <cp:contentStatus/>
</cp:coreProperties>
</file>