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9040" windowHeight="15840"/>
  </bookViews>
  <sheets>
    <sheet name="kusovník_konstr" sheetId="10" r:id="rId1"/>
  </sheets>
  <definedNames>
    <definedName name="_xlnm.Print_Titles" localSheetId="0">kusovník_konstr!$1:$3</definedName>
    <definedName name="_xlnm.Print_Area" localSheetId="0">kusovník_konstr!$A$1:$N$79</definedName>
  </definedNames>
  <calcPr calcId="125725"/>
</workbook>
</file>

<file path=xl/calcChain.xml><?xml version="1.0" encoding="utf-8"?>
<calcChain xmlns="http://schemas.openxmlformats.org/spreadsheetml/2006/main">
  <c r="X28" i="10"/>
  <c r="X32"/>
  <c r="X25"/>
  <c r="X26"/>
  <c r="X27"/>
  <c r="X24"/>
  <c r="X17"/>
  <c r="X8"/>
  <c r="X9"/>
  <c r="X10"/>
  <c r="X11"/>
  <c r="X12"/>
  <c r="X13"/>
  <c r="X14"/>
  <c r="X15"/>
  <c r="X7"/>
  <c r="X90" l="1"/>
  <c r="J63"/>
  <c r="J64"/>
  <c r="J65"/>
  <c r="J66"/>
  <c r="J67"/>
  <c r="J68"/>
  <c r="J5"/>
  <c r="B43" l="1"/>
  <c r="B60" l="1"/>
  <c r="B51" l="1"/>
  <c r="B35" l="1"/>
  <c r="H1"/>
  <c r="C57" l="1"/>
  <c r="N54"/>
  <c r="N47"/>
  <c r="E48"/>
  <c r="M42"/>
  <c r="E40"/>
  <c r="E50"/>
  <c r="C55"/>
  <c r="M53"/>
  <c r="M46"/>
  <c r="E46"/>
  <c r="M40"/>
  <c r="E38"/>
  <c r="E52"/>
  <c r="C45"/>
  <c r="C54"/>
  <c r="N52"/>
  <c r="N45"/>
  <c r="E45"/>
  <c r="M39"/>
  <c r="E57"/>
  <c r="N57"/>
  <c r="N50"/>
  <c r="N44"/>
  <c r="C50"/>
  <c r="C42"/>
  <c r="M58"/>
  <c r="E56"/>
  <c r="M57"/>
  <c r="M50"/>
  <c r="M44"/>
  <c r="C49"/>
  <c r="C41"/>
  <c r="E58"/>
  <c r="C53"/>
  <c r="M52"/>
  <c r="M45"/>
  <c r="E44"/>
  <c r="M38"/>
  <c r="M55"/>
  <c r="E42"/>
  <c r="N58"/>
  <c r="E55"/>
  <c r="M56"/>
  <c r="N49"/>
  <c r="N42"/>
  <c r="C48"/>
  <c r="C40"/>
  <c r="M48"/>
  <c r="N39"/>
  <c r="C58"/>
  <c r="E54"/>
  <c r="N56"/>
  <c r="M49"/>
  <c r="N41"/>
  <c r="C47"/>
  <c r="C39"/>
  <c r="E53"/>
  <c r="N55"/>
  <c r="N48"/>
  <c r="N40"/>
  <c r="C46"/>
  <c r="C38"/>
  <c r="C52"/>
  <c r="M54"/>
  <c r="M47"/>
  <c r="N38"/>
  <c r="E49"/>
  <c r="C44"/>
  <c r="E41"/>
  <c r="C56"/>
  <c r="N53"/>
  <c r="N46"/>
  <c r="E47"/>
  <c r="M41"/>
  <c r="E39"/>
  <c r="A58"/>
  <c r="A56"/>
  <c r="A54"/>
  <c r="A52"/>
  <c r="A57"/>
  <c r="A55"/>
  <c r="A53"/>
  <c r="A50"/>
  <c r="A48"/>
  <c r="A46"/>
  <c r="A44"/>
  <c r="A49"/>
  <c r="A47"/>
  <c r="A45"/>
  <c r="A43"/>
  <c r="A42"/>
  <c r="E37"/>
  <c r="D51"/>
  <c r="A51"/>
  <c r="D43"/>
  <c r="M36"/>
  <c r="M37"/>
  <c r="N36"/>
  <c r="N37"/>
  <c r="B80"/>
  <c r="B70" l="1"/>
  <c r="A41" l="1"/>
  <c r="A38"/>
  <c r="A37"/>
  <c r="E36"/>
  <c r="A39"/>
  <c r="A40"/>
  <c r="A35"/>
  <c r="A36"/>
  <c r="D35"/>
  <c r="C37"/>
  <c r="C36"/>
  <c r="J49" l="1"/>
  <c r="J69"/>
  <c r="J83"/>
  <c r="J50"/>
  <c r="J45"/>
  <c r="J54"/>
  <c r="J52"/>
  <c r="J85"/>
  <c r="J37"/>
  <c r="J71"/>
  <c r="J77"/>
  <c r="J78"/>
  <c r="J43"/>
  <c r="J33"/>
  <c r="J48"/>
  <c r="J56"/>
  <c r="J81"/>
  <c r="J72"/>
  <c r="J44"/>
  <c r="J57"/>
  <c r="J34"/>
  <c r="J86"/>
  <c r="J42"/>
  <c r="J76"/>
  <c r="J47"/>
  <c r="J38"/>
  <c r="J82"/>
  <c r="J53"/>
  <c r="J36"/>
  <c r="J51"/>
  <c r="J79"/>
  <c r="J39"/>
  <c r="J40"/>
  <c r="J41"/>
  <c r="J62"/>
  <c r="J87"/>
  <c r="J80"/>
  <c r="J55"/>
  <c r="J74"/>
  <c r="J70"/>
  <c r="J61"/>
  <c r="J84"/>
  <c r="J73"/>
  <c r="J46"/>
  <c r="J58"/>
  <c r="J88"/>
  <c r="J60"/>
  <c r="J59"/>
  <c r="J75"/>
  <c r="J35"/>
</calcChain>
</file>

<file path=xl/sharedStrings.xml><?xml version="1.0" encoding="utf-8"?>
<sst xmlns="http://schemas.openxmlformats.org/spreadsheetml/2006/main" count="225" uniqueCount="94">
  <si>
    <t xml:space="preserve">ks </t>
  </si>
  <si>
    <t>S</t>
  </si>
  <si>
    <t>tep. zpr.</t>
  </si>
  <si>
    <t>komplet</t>
  </si>
  <si>
    <t>pozice</t>
  </si>
  <si>
    <t>název součásti</t>
  </si>
  <si>
    <t>-</t>
  </si>
  <si>
    <t>TELESO KOMPLET</t>
  </si>
  <si>
    <t>VRETENO KOMPLET</t>
  </si>
  <si>
    <t>W.Nr.</t>
  </si>
  <si>
    <t>materiál</t>
  </si>
  <si>
    <t>OVLADANI RK</t>
  </si>
  <si>
    <t>OVLADANI POHON</t>
  </si>
  <si>
    <t>TELESO SESTAVA</t>
  </si>
  <si>
    <t>TELESO</t>
  </si>
  <si>
    <t>SEDLO</t>
  </si>
  <si>
    <t>KROUZEK TESNICI</t>
  </si>
  <si>
    <t>SROUB 6HR VNITRNI</t>
  </si>
  <si>
    <t>MJ</t>
  </si>
  <si>
    <t>ks</t>
  </si>
  <si>
    <t>TRMEN KOMPLET</t>
  </si>
  <si>
    <t>UCPAVKA KOMPLET</t>
  </si>
  <si>
    <t>VRETENO</t>
  </si>
  <si>
    <t>VIKO UCPAVKOVE</t>
  </si>
  <si>
    <t>Dk500</t>
  </si>
  <si>
    <t>AK V46.2 121-050</t>
  </si>
  <si>
    <t>F14-E</t>
  </si>
  <si>
    <t>F10-E</t>
  </si>
  <si>
    <t>AK V46.2 128-150</t>
  </si>
  <si>
    <t>AK V46.2 128-050</t>
  </si>
  <si>
    <t>VEDENI</t>
  </si>
  <si>
    <t xml:space="preserve">SROUB 6HR VNITRNI             </t>
  </si>
  <si>
    <t xml:space="preserve">PODLOZKA PRUZNA CTVERCOVA     </t>
  </si>
  <si>
    <t xml:space="preserve">RUCNI KOLO              </t>
  </si>
  <si>
    <t xml:space="preserve">PERO                          </t>
  </si>
  <si>
    <t>POJISTNY KROUZEK</t>
  </si>
  <si>
    <t xml:space="preserve">SPOJKA                  </t>
  </si>
  <si>
    <t xml:space="preserve">KROUZEK IZOLACNI        </t>
  </si>
  <si>
    <t xml:space="preserve">MEZIPRIRUBA             </t>
  </si>
  <si>
    <t>přivařovací - AK</t>
  </si>
  <si>
    <t>přírubové - AT</t>
  </si>
  <si>
    <t>MATICE 6HR</t>
  </si>
  <si>
    <t>X10CrMoVNb9-1</t>
  </si>
  <si>
    <t>X6CrNiTi18-10</t>
  </si>
  <si>
    <t>GRAFIT ≥98%</t>
  </si>
  <si>
    <t>TĚLESO PODSESTAVA</t>
  </si>
  <si>
    <t>TĚLESO</t>
  </si>
  <si>
    <t>HRDLO</t>
  </si>
  <si>
    <t>HRDLO VSTUPNÍ (PRIRUBA)</t>
  </si>
  <si>
    <t>VLOZKA C.1</t>
  </si>
  <si>
    <t>VLOZKA C.3</t>
  </si>
  <si>
    <t>VLOZKA C.4</t>
  </si>
  <si>
    <t>VLOZKA C.2</t>
  </si>
  <si>
    <t>.5</t>
  </si>
  <si>
    <t>.6</t>
  </si>
  <si>
    <t>nebo 15128.9</t>
  </si>
  <si>
    <t>MATICE</t>
  </si>
  <si>
    <t>*</t>
  </si>
  <si>
    <t>POUZDRO (KROUZEK UCPAVKOVY)</t>
  </si>
  <si>
    <t>nechame</t>
  </si>
  <si>
    <t>KN</t>
  </si>
  <si>
    <t>spol. vykres</t>
  </si>
  <si>
    <t>ARM 6406-038</t>
  </si>
  <si>
    <t>ARM 6406-039</t>
  </si>
  <si>
    <t>ARM 6406-040</t>
  </si>
  <si>
    <t>ARM 6406-041</t>
  </si>
  <si>
    <t>TRMEN KOMPLET-F14-E</t>
  </si>
  <si>
    <t>TRMEN KOMPLET-F10-E</t>
  </si>
  <si>
    <t>TRMEN KOMPLET-</t>
  </si>
  <si>
    <t>K01-AT1-08-X5.01</t>
  </si>
  <si>
    <t>rozměr</t>
  </si>
  <si>
    <t>1.4903</t>
  </si>
  <si>
    <t>1.4541</t>
  </si>
  <si>
    <t>D255-604</t>
  </si>
  <si>
    <t>D290-158</t>
  </si>
  <si>
    <t>D290-209</t>
  </si>
  <si>
    <t>D110-95</t>
  </si>
  <si>
    <t>D110-45</t>
  </si>
  <si>
    <t>D110-103</t>
  </si>
  <si>
    <t>D110-93</t>
  </si>
  <si>
    <t>D69-775</t>
  </si>
  <si>
    <t>D200-80</t>
  </si>
  <si>
    <t>MATICE KN (TNA-A 761)</t>
  </si>
  <si>
    <t>SROUB ZAVRTNY PRUZNY (TNA-A 753)</t>
  </si>
  <si>
    <t>D72-67</t>
  </si>
  <si>
    <t>M27-135</t>
  </si>
  <si>
    <t>M27</t>
  </si>
  <si>
    <t>D72/d52-10</t>
  </si>
  <si>
    <t>D50-40</t>
  </si>
  <si>
    <t>AK  K81-TT8-007/V 08</t>
  </si>
  <si>
    <t>Cena jednotková bez DPH</t>
  </si>
  <si>
    <t>Cena celkem bez DPH</t>
  </si>
  <si>
    <t>CENA CELKEM BEZ DPH</t>
  </si>
  <si>
    <t>Pozn.: Zadavatel si je vědom přenesené daně předmětu plnění a uvádí, že učiněné dílčí objednávky budou vyšší než 100 tis. Kč.</t>
  </si>
</sst>
</file>

<file path=xl/styles.xml><?xml version="1.0" encoding="utf-8"?>
<styleSheet xmlns="http://schemas.openxmlformats.org/spreadsheetml/2006/main">
  <numFmts count="2">
    <numFmt numFmtId="164" formatCode="00"/>
    <numFmt numFmtId="165" formatCode="000"/>
  </numFmts>
  <fonts count="40"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11"/>
      <color rgb="FF006100"/>
      <name val="Arial"/>
      <family val="2"/>
      <charset val="238"/>
    </font>
    <font>
      <sz val="11"/>
      <color rgb="FF9C0006"/>
      <name val="Arial"/>
      <family val="2"/>
      <charset val="238"/>
    </font>
    <font>
      <sz val="11"/>
      <color rgb="FF9C6500"/>
      <name val="Arial"/>
      <family val="2"/>
      <charset val="238"/>
    </font>
    <font>
      <sz val="11"/>
      <color rgb="FF3F3F76"/>
      <name val="Arial"/>
      <family val="2"/>
      <charset val="238"/>
    </font>
    <font>
      <b/>
      <sz val="11"/>
      <color rgb="FF3F3F3F"/>
      <name val="Arial"/>
      <family val="2"/>
      <charset val="238"/>
    </font>
    <font>
      <b/>
      <sz val="11"/>
      <color rgb="FFFA7D00"/>
      <name val="Arial"/>
      <family val="2"/>
      <charset val="238"/>
    </font>
    <font>
      <sz val="11"/>
      <color rgb="FFFA7D00"/>
      <name val="Arial"/>
      <family val="2"/>
      <charset val="238"/>
    </font>
    <font>
      <b/>
      <sz val="11"/>
      <color theme="0"/>
      <name val="Arial"/>
      <family val="2"/>
      <charset val="238"/>
    </font>
    <font>
      <sz val="11"/>
      <color rgb="FFFF0000"/>
      <name val="Arial"/>
      <family val="2"/>
      <charset val="238"/>
    </font>
    <font>
      <i/>
      <sz val="11"/>
      <color rgb="FF7F7F7F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0"/>
      <name val="Arial"/>
      <family val="2"/>
      <charset val="238"/>
    </font>
    <font>
      <b/>
      <sz val="10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rgb="FF00B0F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sz val="14"/>
      <name val="Arial"/>
      <family val="2"/>
      <charset val="238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rgb="FFFFFFFF"/>
      <name val="Arial"/>
      <family val="2"/>
      <charset val="238"/>
    </font>
    <font>
      <sz val="10"/>
      <name val="Arial"/>
      <family val="2"/>
      <charset val="238"/>
    </font>
    <font>
      <sz val="11"/>
      <color rgb="FFB2B2B2"/>
      <name val="Arial"/>
      <family val="2"/>
      <charset val="238"/>
    </font>
    <font>
      <b/>
      <sz val="11"/>
      <color rgb="FFB2B2B2"/>
      <name val="Arial"/>
      <family val="2"/>
      <charset val="238"/>
    </font>
    <font>
      <b/>
      <sz val="11"/>
      <color rgb="FFC0C0C0"/>
      <name val="Arial"/>
      <family val="2"/>
      <charset val="238"/>
    </font>
    <font>
      <sz val="11"/>
      <color rgb="FFC0C0C0"/>
      <name val="Arial"/>
      <family val="2"/>
      <charset val="238"/>
    </font>
    <font>
      <strike/>
      <sz val="11"/>
      <color theme="1"/>
      <name val="Arial"/>
      <family val="2"/>
      <charset val="238"/>
    </font>
    <font>
      <sz val="11"/>
      <color theme="1" tint="0.499984740745262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6"/>
      <color rgb="FFFF0000"/>
      <name val="Arial"/>
      <family val="2"/>
      <charset val="238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DDDDD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dotted">
        <color auto="1"/>
      </bottom>
      <diagonal/>
    </border>
    <border>
      <left/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/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/>
      <top style="dotted">
        <color auto="1"/>
      </top>
      <bottom style="medium">
        <color auto="1"/>
      </bottom>
      <diagonal/>
    </border>
    <border>
      <left/>
      <right/>
      <top style="dotted">
        <color auto="1"/>
      </top>
      <bottom style="medium">
        <color auto="1"/>
      </bottom>
      <diagonal/>
    </border>
    <border>
      <left/>
      <right style="thin">
        <color auto="1"/>
      </right>
      <top style="dotted">
        <color auto="1"/>
      </top>
      <bottom style="medium">
        <color auto="1"/>
      </bottom>
      <diagonal/>
    </border>
    <border>
      <left/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dotted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dotted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otted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dotted">
        <color auto="1"/>
      </bottom>
      <diagonal/>
    </border>
    <border>
      <left style="medium">
        <color indexed="64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medium">
        <color indexed="64"/>
      </left>
      <right/>
      <top style="dotted">
        <color auto="1"/>
      </top>
      <bottom style="dotted">
        <color auto="1"/>
      </bottom>
      <diagonal/>
    </border>
    <border>
      <left style="medium">
        <color indexed="64"/>
      </left>
      <right/>
      <top style="dotted">
        <color auto="1"/>
      </top>
      <bottom style="medium">
        <color indexed="64"/>
      </bottom>
      <diagonal/>
    </border>
    <border>
      <left style="medium">
        <color auto="1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/>
      <bottom style="dotted">
        <color indexed="64"/>
      </bottom>
      <diagonal/>
    </border>
  </borders>
  <cellStyleXfs count="46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29" fillId="0" borderId="0"/>
    <xf numFmtId="0" fontId="29" fillId="10" borderId="0" applyNumberFormat="0" applyBorder="0" applyAlignment="0" applyProtection="0"/>
    <xf numFmtId="0" fontId="29" fillId="31" borderId="0" applyNumberFormat="0" applyBorder="0" applyAlignment="0" applyProtection="0"/>
    <xf numFmtId="0" fontId="1" fillId="0" borderId="0"/>
  </cellStyleXfs>
  <cellXfs count="143">
    <xf numFmtId="0" fontId="0" fillId="0" borderId="0" xfId="0"/>
    <xf numFmtId="0" fontId="17" fillId="0" borderId="0" xfId="0" applyFont="1"/>
    <xf numFmtId="0" fontId="20" fillId="0" borderId="0" xfId="0" applyFont="1"/>
    <xf numFmtId="0" fontId="22" fillId="0" borderId="0" xfId="0" applyFont="1" applyAlignment="1">
      <alignment horizontal="center"/>
    </xf>
    <xf numFmtId="165" fontId="0" fillId="0" borderId="0" xfId="0" applyNumberFormat="1"/>
    <xf numFmtId="0" fontId="24" fillId="33" borderId="0" xfId="0" applyFont="1" applyFill="1"/>
    <xf numFmtId="0" fontId="24" fillId="0" borderId="0" xfId="0" applyFont="1"/>
    <xf numFmtId="0" fontId="22" fillId="0" borderId="0" xfId="0" applyFont="1" applyAlignment="1">
      <alignment horizontal="left"/>
    </xf>
    <xf numFmtId="0" fontId="22" fillId="0" borderId="0" xfId="0" applyFont="1" applyAlignment="1">
      <alignment horizontal="right"/>
    </xf>
    <xf numFmtId="0" fontId="24" fillId="0" borderId="11" xfId="0" applyFont="1" applyBorder="1"/>
    <xf numFmtId="0" fontId="24" fillId="0" borderId="14" xfId="0" applyFont="1" applyBorder="1"/>
    <xf numFmtId="0" fontId="24" fillId="35" borderId="14" xfId="0" applyFont="1" applyFill="1" applyBorder="1"/>
    <xf numFmtId="0" fontId="24" fillId="35" borderId="15" xfId="0" applyFont="1" applyFill="1" applyBorder="1"/>
    <xf numFmtId="0" fontId="21" fillId="33" borderId="12" xfId="0" applyFont="1" applyFill="1" applyBorder="1"/>
    <xf numFmtId="0" fontId="21" fillId="0" borderId="20" xfId="0" applyFont="1" applyBorder="1"/>
    <xf numFmtId="0" fontId="21" fillId="0" borderId="21" xfId="0" applyFont="1" applyBorder="1"/>
    <xf numFmtId="0" fontId="21" fillId="0" borderId="23" xfId="0" applyFont="1" applyBorder="1" applyAlignment="1">
      <alignment horizontal="left"/>
    </xf>
    <xf numFmtId="0" fontId="21" fillId="0" borderId="24" xfId="0" applyFont="1" applyBorder="1" applyAlignment="1">
      <alignment horizontal="center"/>
    </xf>
    <xf numFmtId="0" fontId="21" fillId="33" borderId="20" xfId="0" applyFont="1" applyFill="1" applyBorder="1"/>
    <xf numFmtId="0" fontId="21" fillId="33" borderId="22" xfId="0" applyFont="1" applyFill="1" applyBorder="1" applyAlignment="1">
      <alignment horizontal="right"/>
    </xf>
    <xf numFmtId="0" fontId="21" fillId="33" borderId="23" xfId="0" applyFont="1" applyFill="1" applyBorder="1" applyAlignment="1">
      <alignment horizontal="left"/>
    </xf>
    <xf numFmtId="0" fontId="21" fillId="33" borderId="24" xfId="0" applyFont="1" applyFill="1" applyBorder="1" applyAlignment="1">
      <alignment horizontal="center"/>
    </xf>
    <xf numFmtId="0" fontId="21" fillId="34" borderId="22" xfId="0" applyFont="1" applyFill="1" applyBorder="1" applyAlignment="1">
      <alignment horizontal="right"/>
    </xf>
    <xf numFmtId="0" fontId="21" fillId="34" borderId="23" xfId="0" applyFont="1" applyFill="1" applyBorder="1" applyAlignment="1">
      <alignment horizontal="left"/>
    </xf>
    <xf numFmtId="0" fontId="21" fillId="34" borderId="24" xfId="0" applyFont="1" applyFill="1" applyBorder="1" applyAlignment="1">
      <alignment horizontal="center"/>
    </xf>
    <xf numFmtId="0" fontId="21" fillId="35" borderId="20" xfId="0" applyFont="1" applyFill="1" applyBorder="1"/>
    <xf numFmtId="0" fontId="21" fillId="35" borderId="23" xfId="0" applyFont="1" applyFill="1" applyBorder="1" applyAlignment="1">
      <alignment horizontal="left"/>
    </xf>
    <xf numFmtId="0" fontId="24" fillId="33" borderId="16" xfId="0" applyFont="1" applyFill="1" applyBorder="1"/>
    <xf numFmtId="0" fontId="21" fillId="0" borderId="19" xfId="0" applyFont="1" applyBorder="1"/>
    <xf numFmtId="0" fontId="24" fillId="33" borderId="20" xfId="0" applyFont="1" applyFill="1" applyBorder="1"/>
    <xf numFmtId="0" fontId="24" fillId="33" borderId="21" xfId="0" applyFont="1" applyFill="1" applyBorder="1"/>
    <xf numFmtId="165" fontId="24" fillId="0" borderId="18" xfId="0" applyNumberFormat="1" applyFont="1" applyBorder="1"/>
    <xf numFmtId="0" fontId="21" fillId="33" borderId="21" xfId="0" applyFont="1" applyFill="1" applyBorder="1"/>
    <xf numFmtId="0" fontId="21" fillId="0" borderId="18" xfId="0" applyFont="1" applyBorder="1"/>
    <xf numFmtId="0" fontId="21" fillId="35" borderId="21" xfId="0" applyFont="1" applyFill="1" applyBorder="1"/>
    <xf numFmtId="0" fontId="21" fillId="35" borderId="27" xfId="0" applyFont="1" applyFill="1" applyBorder="1"/>
    <xf numFmtId="0" fontId="21" fillId="35" borderId="28" xfId="0" applyFont="1" applyFill="1" applyBorder="1"/>
    <xf numFmtId="0" fontId="21" fillId="33" borderId="10" xfId="0" applyFont="1" applyFill="1" applyBorder="1"/>
    <xf numFmtId="0" fontId="23" fillId="0" borderId="0" xfId="0" applyFont="1" applyAlignment="1">
      <alignment vertical="center"/>
    </xf>
    <xf numFmtId="0" fontId="21" fillId="0" borderId="20" xfId="0" applyFont="1" applyBorder="1" applyAlignment="1">
      <alignment horizontal="right"/>
    </xf>
    <xf numFmtId="164" fontId="21" fillId="0" borderId="20" xfId="0" applyNumberFormat="1" applyFont="1" applyBorder="1" applyAlignment="1">
      <alignment horizontal="left"/>
    </xf>
    <xf numFmtId="0" fontId="22" fillId="0" borderId="11" xfId="0" applyFont="1" applyBorder="1" applyAlignment="1">
      <alignment horizontal="right"/>
    </xf>
    <xf numFmtId="0" fontId="22" fillId="0" borderId="11" xfId="0" applyFont="1" applyBorder="1" applyAlignment="1">
      <alignment horizontal="center"/>
    </xf>
    <xf numFmtId="0" fontId="19" fillId="0" borderId="31" xfId="0" applyFont="1" applyBorder="1" applyAlignment="1">
      <alignment horizontal="center" textRotation="90" wrapText="1" shrinkToFit="1"/>
    </xf>
    <xf numFmtId="0" fontId="24" fillId="0" borderId="32" xfId="0" applyFont="1" applyBorder="1"/>
    <xf numFmtId="0" fontId="24" fillId="0" borderId="33" xfId="0" applyFont="1" applyBorder="1"/>
    <xf numFmtId="0" fontId="24" fillId="0" borderId="34" xfId="0" applyFont="1" applyBorder="1"/>
    <xf numFmtId="0" fontId="24" fillId="33" borderId="17" xfId="0" applyFont="1" applyFill="1" applyBorder="1"/>
    <xf numFmtId="0" fontId="25" fillId="35" borderId="0" xfId="0" applyFont="1" applyFill="1"/>
    <xf numFmtId="0" fontId="24" fillId="0" borderId="35" xfId="0" applyFont="1" applyBorder="1"/>
    <xf numFmtId="0" fontId="19" fillId="0" borderId="36" xfId="0" applyFont="1" applyBorder="1" applyAlignment="1">
      <alignment horizontal="left" textRotation="90" wrapText="1" shrinkToFit="1"/>
    </xf>
    <xf numFmtId="0" fontId="24" fillId="0" borderId="37" xfId="0" applyFont="1" applyBorder="1" applyAlignment="1">
      <alignment horizontal="center"/>
    </xf>
    <xf numFmtId="0" fontId="24" fillId="0" borderId="31" xfId="0" applyFont="1" applyBorder="1"/>
    <xf numFmtId="0" fontId="24" fillId="0" borderId="40" xfId="0" applyFont="1" applyBorder="1"/>
    <xf numFmtId="0" fontId="21" fillId="33" borderId="41" xfId="0" applyFont="1" applyFill="1" applyBorder="1"/>
    <xf numFmtId="0" fontId="21" fillId="34" borderId="18" xfId="0" applyFont="1" applyFill="1" applyBorder="1"/>
    <xf numFmtId="0" fontId="21" fillId="34" borderId="43" xfId="0" applyFont="1" applyFill="1" applyBorder="1"/>
    <xf numFmtId="0" fontId="21" fillId="33" borderId="18" xfId="0" applyFont="1" applyFill="1" applyBorder="1"/>
    <xf numFmtId="0" fontId="21" fillId="35" borderId="18" xfId="0" applyFont="1" applyFill="1" applyBorder="1"/>
    <xf numFmtId="0" fontId="21" fillId="35" borderId="25" xfId="0" applyFont="1" applyFill="1" applyBorder="1"/>
    <xf numFmtId="0" fontId="26" fillId="33" borderId="20" xfId="0" applyFont="1" applyFill="1" applyBorder="1"/>
    <xf numFmtId="0" fontId="21" fillId="36" borderId="18" xfId="0" applyFont="1" applyFill="1" applyBorder="1"/>
    <xf numFmtId="0" fontId="21" fillId="36" borderId="43" xfId="0" applyFont="1" applyFill="1" applyBorder="1"/>
    <xf numFmtId="0" fontId="0" fillId="0" borderId="11" xfId="0" applyBorder="1"/>
    <xf numFmtId="165" fontId="0" fillId="0" borderId="11" xfId="0" applyNumberFormat="1" applyBorder="1"/>
    <xf numFmtId="0" fontId="22" fillId="0" borderId="11" xfId="0" applyFont="1" applyBorder="1" applyAlignment="1">
      <alignment horizontal="left"/>
    </xf>
    <xf numFmtId="0" fontId="15" fillId="33" borderId="18" xfId="0" applyFont="1" applyFill="1" applyBorder="1"/>
    <xf numFmtId="0" fontId="15" fillId="33" borderId="43" xfId="0" applyFont="1" applyFill="1" applyBorder="1"/>
    <xf numFmtId="0" fontId="23" fillId="0" borderId="0" xfId="0" applyFont="1"/>
    <xf numFmtId="0" fontId="31" fillId="0" borderId="0" xfId="0" applyFont="1" applyAlignment="1">
      <alignment horizontal="right" vertical="center" wrapText="1"/>
    </xf>
    <xf numFmtId="0" fontId="23" fillId="0" borderId="0" xfId="0" applyFont="1" applyAlignment="1">
      <alignment horizontal="center" vertical="center" wrapText="1"/>
    </xf>
    <xf numFmtId="0" fontId="23" fillId="0" borderId="39" xfId="0" applyFont="1" applyBorder="1"/>
    <xf numFmtId="0" fontId="27" fillId="0" borderId="39" xfId="0" applyFont="1" applyBorder="1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 wrapText="1"/>
    </xf>
    <xf numFmtId="0" fontId="21" fillId="35" borderId="12" xfId="0" applyFont="1" applyFill="1" applyBorder="1"/>
    <xf numFmtId="0" fontId="21" fillId="0" borderId="12" xfId="0" applyFont="1" applyBorder="1"/>
    <xf numFmtId="0" fontId="21" fillId="36" borderId="12" xfId="0" applyFont="1" applyFill="1" applyBorder="1"/>
    <xf numFmtId="0" fontId="30" fillId="33" borderId="20" xfId="0" applyFont="1" applyFill="1" applyBorder="1"/>
    <xf numFmtId="0" fontId="21" fillId="35" borderId="13" xfId="0" applyFont="1" applyFill="1" applyBorder="1"/>
    <xf numFmtId="0" fontId="21" fillId="33" borderId="42" xfId="0" applyFont="1" applyFill="1" applyBorder="1"/>
    <xf numFmtId="0" fontId="21" fillId="33" borderId="43" xfId="0" applyFont="1" applyFill="1" applyBorder="1"/>
    <xf numFmtId="0" fontId="21" fillId="35" borderId="43" xfId="0" applyFont="1" applyFill="1" applyBorder="1"/>
    <xf numFmtId="0" fontId="21" fillId="0" borderId="43" xfId="0" applyFont="1" applyBorder="1"/>
    <xf numFmtId="0" fontId="21" fillId="0" borderId="29" xfId="0" applyFont="1" applyBorder="1" applyAlignment="1">
      <alignment horizontal="left"/>
    </xf>
    <xf numFmtId="0" fontId="21" fillId="0" borderId="30" xfId="0" applyFont="1" applyBorder="1" applyAlignment="1">
      <alignment horizontal="center"/>
    </xf>
    <xf numFmtId="0" fontId="21" fillId="35" borderId="44" xfId="0" applyFont="1" applyFill="1" applyBorder="1"/>
    <xf numFmtId="0" fontId="32" fillId="0" borderId="19" xfId="0" applyFont="1" applyBorder="1"/>
    <xf numFmtId="0" fontId="32" fillId="0" borderId="20" xfId="0" applyFont="1" applyBorder="1"/>
    <xf numFmtId="0" fontId="32" fillId="0" borderId="21" xfId="0" applyFont="1" applyBorder="1"/>
    <xf numFmtId="165" fontId="21" fillId="0" borderId="18" xfId="0" applyNumberFormat="1" applyFont="1" applyBorder="1"/>
    <xf numFmtId="165" fontId="32" fillId="0" borderId="18" xfId="0" applyNumberFormat="1" applyFont="1" applyBorder="1"/>
    <xf numFmtId="165" fontId="33" fillId="0" borderId="18" xfId="0" applyNumberFormat="1" applyFont="1" applyBorder="1"/>
    <xf numFmtId="0" fontId="34" fillId="33" borderId="20" xfId="0" applyFont="1" applyFill="1" applyBorder="1"/>
    <xf numFmtId="0" fontId="34" fillId="33" borderId="0" xfId="0" applyFont="1" applyFill="1"/>
    <xf numFmtId="0" fontId="34" fillId="35" borderId="18" xfId="0" applyFont="1" applyFill="1" applyBorder="1"/>
    <xf numFmtId="0" fontId="35" fillId="35" borderId="19" xfId="0" applyFont="1" applyFill="1" applyBorder="1"/>
    <xf numFmtId="0" fontId="35" fillId="35" borderId="20" xfId="0" applyFont="1" applyFill="1" applyBorder="1"/>
    <xf numFmtId="0" fontId="34" fillId="35" borderId="25" xfId="0" applyFont="1" applyFill="1" applyBorder="1"/>
    <xf numFmtId="0" fontId="35" fillId="35" borderId="26" xfId="0" applyFont="1" applyFill="1" applyBorder="1"/>
    <xf numFmtId="0" fontId="35" fillId="35" borderId="27" xfId="0" applyFont="1" applyFill="1" applyBorder="1"/>
    <xf numFmtId="0" fontId="26" fillId="0" borderId="0" xfId="0" applyFont="1"/>
    <xf numFmtId="0" fontId="21" fillId="36" borderId="22" xfId="0" applyFont="1" applyFill="1" applyBorder="1" applyAlignment="1">
      <alignment horizontal="left"/>
    </xf>
    <xf numFmtId="0" fontId="36" fillId="0" borderId="0" xfId="0" applyFont="1"/>
    <xf numFmtId="0" fontId="24" fillId="0" borderId="45" xfId="0" applyFont="1" applyBorder="1"/>
    <xf numFmtId="0" fontId="21" fillId="33" borderId="46" xfId="0" applyFont="1" applyFill="1" applyBorder="1" applyAlignment="1">
      <alignment horizontal="center"/>
    </xf>
    <xf numFmtId="0" fontId="37" fillId="35" borderId="12" xfId="0" applyFont="1" applyFill="1" applyBorder="1"/>
    <xf numFmtId="0" fontId="37" fillId="0" borderId="12" xfId="0" applyFont="1" applyBorder="1"/>
    <xf numFmtId="0" fontId="21" fillId="0" borderId="47" xfId="0" applyFont="1" applyBorder="1" applyAlignment="1">
      <alignment horizontal="center"/>
    </xf>
    <xf numFmtId="49" fontId="37" fillId="34" borderId="24" xfId="0" applyNumberFormat="1" applyFont="1" applyFill="1" applyBorder="1" applyAlignment="1">
      <alignment horizontal="center"/>
    </xf>
    <xf numFmtId="0" fontId="21" fillId="33" borderId="48" xfId="0" applyFont="1" applyFill="1" applyBorder="1" applyAlignment="1">
      <alignment horizontal="center"/>
    </xf>
    <xf numFmtId="0" fontId="21" fillId="0" borderId="48" xfId="0" applyFont="1" applyBorder="1" applyAlignment="1">
      <alignment horizontal="center"/>
    </xf>
    <xf numFmtId="0" fontId="21" fillId="0" borderId="49" xfId="0" applyFont="1" applyBorder="1" applyAlignment="1">
      <alignment horizontal="center"/>
    </xf>
    <xf numFmtId="0" fontId="0" fillId="0" borderId="51" xfId="0" applyBorder="1"/>
    <xf numFmtId="0" fontId="0" fillId="33" borderId="46" xfId="0" applyFill="1" applyBorder="1"/>
    <xf numFmtId="0" fontId="0" fillId="33" borderId="47" xfId="0" applyFill="1" applyBorder="1"/>
    <xf numFmtId="4" fontId="0" fillId="0" borderId="50" xfId="0" applyNumberFormat="1" applyBorder="1"/>
    <xf numFmtId="4" fontId="0" fillId="0" borderId="51" xfId="0" applyNumberFormat="1" applyBorder="1"/>
    <xf numFmtId="4" fontId="0" fillId="33" borderId="47" xfId="0" applyNumberFormat="1" applyFill="1" applyBorder="1"/>
    <xf numFmtId="4" fontId="0" fillId="0" borderId="47" xfId="0" applyNumberFormat="1" applyBorder="1"/>
    <xf numFmtId="4" fontId="0" fillId="33" borderId="50" xfId="0" applyNumberFormat="1" applyFill="1" applyBorder="1"/>
    <xf numFmtId="4" fontId="0" fillId="0" borderId="52" xfId="0" applyNumberFormat="1" applyBorder="1"/>
    <xf numFmtId="4" fontId="38" fillId="0" borderId="0" xfId="0" applyNumberFormat="1" applyFont="1"/>
    <xf numFmtId="0" fontId="0" fillId="33" borderId="48" xfId="0" applyFill="1" applyBorder="1"/>
    <xf numFmtId="4" fontId="0" fillId="33" borderId="48" xfId="0" applyNumberFormat="1" applyFill="1" applyBorder="1"/>
    <xf numFmtId="4" fontId="0" fillId="33" borderId="53" xfId="0" applyNumberFormat="1" applyFill="1" applyBorder="1"/>
    <xf numFmtId="0" fontId="17" fillId="0" borderId="0" xfId="0" applyFont="1" applyFill="1" applyBorder="1" applyAlignment="1">
      <alignment wrapText="1"/>
    </xf>
    <xf numFmtId="0" fontId="0" fillId="0" borderId="0" xfId="0" applyFill="1" applyBorder="1"/>
    <xf numFmtId="9" fontId="0" fillId="0" borderId="0" xfId="0" applyNumberFormat="1" applyFill="1" applyBorder="1"/>
    <xf numFmtId="4" fontId="0" fillId="0" borderId="0" xfId="0" applyNumberFormat="1" applyFill="1" applyBorder="1"/>
    <xf numFmtId="0" fontId="17" fillId="0" borderId="38" xfId="0" applyFont="1" applyBorder="1" applyAlignment="1">
      <alignment wrapText="1"/>
    </xf>
    <xf numFmtId="0" fontId="0" fillId="33" borderId="10" xfId="0" applyFill="1" applyBorder="1"/>
    <xf numFmtId="4" fontId="0" fillId="35" borderId="48" xfId="0" applyNumberFormat="1" applyFill="1" applyBorder="1"/>
    <xf numFmtId="4" fontId="0" fillId="35" borderId="53" xfId="0" applyNumberFormat="1" applyFill="1" applyBorder="1"/>
    <xf numFmtId="4" fontId="0" fillId="37" borderId="12" xfId="0" applyNumberFormat="1" applyFill="1" applyBorder="1"/>
    <xf numFmtId="4" fontId="0" fillId="35" borderId="13" xfId="0" applyNumberFormat="1" applyFill="1" applyBorder="1"/>
    <xf numFmtId="0" fontId="17" fillId="0" borderId="45" xfId="0" applyFont="1" applyBorder="1" applyAlignment="1">
      <alignment wrapText="1"/>
    </xf>
    <xf numFmtId="0" fontId="19" fillId="0" borderId="38" xfId="0" applyFont="1" applyBorder="1" applyAlignment="1">
      <alignment horizontal="left" wrapText="1" shrinkToFit="1"/>
    </xf>
    <xf numFmtId="0" fontId="19" fillId="0" borderId="34" xfId="0" applyFont="1" applyBorder="1" applyAlignment="1">
      <alignment horizontal="left" wrapText="1" shrinkToFit="1"/>
    </xf>
    <xf numFmtId="0" fontId="23" fillId="0" borderId="0" xfId="0" applyFont="1" applyAlignment="1">
      <alignment horizontal="center" vertical="center" wrapText="1"/>
    </xf>
    <xf numFmtId="0" fontId="38" fillId="0" borderId="0" xfId="0" applyFont="1" applyAlignment="1">
      <alignment horizontal="center"/>
    </xf>
    <xf numFmtId="0" fontId="39" fillId="0" borderId="0" xfId="0" applyFont="1" applyAlignment="1">
      <alignment horizontal="left" wrapText="1"/>
    </xf>
  </cellXfs>
  <cellStyles count="46">
    <cellStyle name="20 % – Zvýraznění1" xfId="19" builtinId="30" customBuiltin="1"/>
    <cellStyle name="20 % – Zvýraznění1 2" xfId="43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40 % – Zvýraznění6 2" xfId="44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5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2">
    <dxf>
      <font>
        <color rgb="FFFFFFFF"/>
      </font>
    </dxf>
    <dxf>
      <font>
        <color rgb="FFFFFFFF"/>
      </font>
    </dxf>
  </dxfs>
  <tableStyles count="0" defaultTableStyle="TableStyleMedium9" defaultPivotStyle="PivotStyleLight16"/>
  <colors>
    <mruColors>
      <color rgb="FFFFFFCC"/>
      <color rgb="FFDDDDDD"/>
      <color rgb="FFC0C0C0"/>
      <color rgb="FFCCFFCC"/>
      <color rgb="FFB2B2B2"/>
      <color rgb="FFFF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0"/>
  <sheetViews>
    <sheetView tabSelected="1" zoomScaleNormal="100" workbookViewId="0">
      <pane ySplit="3" topLeftCell="A4" activePane="bottomLeft" state="frozen"/>
      <selection pane="bottomLeft" activeCell="AL17" sqref="AL17"/>
    </sheetView>
  </sheetViews>
  <sheetFormatPr defaultColWidth="9" defaultRowHeight="15"/>
  <cols>
    <col min="1" max="1" width="3.75" customWidth="1"/>
    <col min="2" max="2" width="20.375" style="6" customWidth="1"/>
    <col min="3" max="3" width="9.75" style="4" bestFit="1" customWidth="1"/>
    <col min="4" max="6" width="12.625" customWidth="1"/>
    <col min="7" max="8" width="12.625" hidden="1" customWidth="1"/>
    <col min="9" max="9" width="12.625" customWidth="1"/>
    <col min="10" max="10" width="18.25" style="8" customWidth="1"/>
    <col min="11" max="11" width="2.875" style="7" customWidth="1"/>
    <col min="12" max="12" width="12.625" style="3" customWidth="1"/>
    <col min="13" max="14" width="3.625" customWidth="1"/>
    <col min="15" max="21" width="9" hidden="1" customWidth="1"/>
    <col min="22" max="22" width="19.25" customWidth="1"/>
    <col min="23" max="23" width="15.5" customWidth="1"/>
    <col min="24" max="24" width="13.625" customWidth="1"/>
    <col min="25" max="25" width="10.875" customWidth="1"/>
    <col min="26" max="26" width="14" customWidth="1"/>
    <col min="28" max="28" width="8.5" customWidth="1"/>
    <col min="29" max="31" width="9" hidden="1" customWidth="1"/>
    <col min="32" max="32" width="12.875" hidden="1" customWidth="1"/>
    <col min="33" max="33" width="17.125" hidden="1" customWidth="1"/>
  </cols>
  <sheetData>
    <row r="1" spans="1:33" s="2" customFormat="1" ht="18" customHeight="1">
      <c r="A1" s="38"/>
      <c r="B1" s="140" t="s">
        <v>69</v>
      </c>
      <c r="C1" s="140"/>
      <c r="D1" s="140" t="s">
        <v>89</v>
      </c>
      <c r="E1" s="140"/>
      <c r="F1" s="140"/>
      <c r="G1" s="68"/>
      <c r="H1" s="69" t="str">
        <f>CONCATENATE(MID(B1,1,7),"-",B2)</f>
        <v>K01-AT1--</v>
      </c>
      <c r="I1" s="68"/>
      <c r="J1" s="75"/>
      <c r="K1" s="73"/>
      <c r="L1" s="74"/>
      <c r="M1" s="68"/>
      <c r="N1" s="68"/>
    </row>
    <row r="2" spans="1:33" s="2" customFormat="1" ht="57.75" customHeight="1" thickBot="1">
      <c r="A2" s="38"/>
      <c r="B2" s="72" t="s">
        <v>6</v>
      </c>
      <c r="C2" s="71"/>
      <c r="D2" s="71"/>
      <c r="E2" s="71"/>
      <c r="F2" s="71"/>
      <c r="G2" s="69"/>
      <c r="H2" s="68"/>
      <c r="I2" s="68"/>
      <c r="J2" s="70"/>
      <c r="K2" s="73"/>
      <c r="L2" s="74"/>
      <c r="M2" s="68"/>
      <c r="N2" s="68"/>
      <c r="V2" s="142" t="s">
        <v>93</v>
      </c>
      <c r="W2" s="142"/>
      <c r="X2" s="142"/>
      <c r="Y2" s="142"/>
      <c r="Z2" s="142"/>
      <c r="AA2" s="142"/>
      <c r="AB2" s="142"/>
      <c r="AC2" s="142"/>
      <c r="AD2" s="142"/>
      <c r="AE2" s="142"/>
      <c r="AF2" s="142"/>
      <c r="AG2" s="142"/>
    </row>
    <row r="3" spans="1:33" s="1" customFormat="1" ht="46.5" thickBot="1">
      <c r="A3" s="138" t="s">
        <v>3</v>
      </c>
      <c r="B3" s="139"/>
      <c r="C3" s="43" t="s">
        <v>4</v>
      </c>
      <c r="D3" s="44" t="s">
        <v>5</v>
      </c>
      <c r="E3" s="45"/>
      <c r="F3" s="45"/>
      <c r="G3" s="45"/>
      <c r="H3" s="45"/>
      <c r="I3" s="46"/>
      <c r="J3" s="49" t="s">
        <v>10</v>
      </c>
      <c r="K3" s="50" t="s">
        <v>2</v>
      </c>
      <c r="L3" s="51" t="s">
        <v>9</v>
      </c>
      <c r="M3" s="52" t="s">
        <v>0</v>
      </c>
      <c r="N3" s="53" t="s">
        <v>18</v>
      </c>
      <c r="V3" s="105" t="s">
        <v>70</v>
      </c>
      <c r="W3" s="131" t="s">
        <v>90</v>
      </c>
      <c r="X3" s="137" t="s">
        <v>91</v>
      </c>
      <c r="Y3" s="127"/>
      <c r="Z3" s="127"/>
    </row>
    <row r="4" spans="1:33" ht="15.75" hidden="1" thickBot="1">
      <c r="A4" s="37">
        <v>1</v>
      </c>
      <c r="B4" s="5" t="s">
        <v>7</v>
      </c>
      <c r="C4" s="27"/>
      <c r="D4" s="27" t="s">
        <v>39</v>
      </c>
      <c r="E4" s="27"/>
      <c r="F4" s="27"/>
      <c r="G4" s="27"/>
      <c r="H4" s="27"/>
      <c r="I4" s="47"/>
      <c r="J4" s="19">
        <v>0</v>
      </c>
      <c r="K4" s="20"/>
      <c r="L4" s="21"/>
      <c r="M4" s="54"/>
      <c r="N4" s="81"/>
      <c r="V4" s="106"/>
      <c r="X4" s="114"/>
      <c r="Y4" s="128"/>
      <c r="Z4" s="128"/>
    </row>
    <row r="5" spans="1:33" ht="15.75" hidden="1" thickBot="1">
      <c r="A5" s="107">
        <v>1</v>
      </c>
      <c r="B5" s="10"/>
      <c r="C5" s="93">
        <v>2</v>
      </c>
      <c r="D5" s="88" t="s">
        <v>14</v>
      </c>
      <c r="E5" s="14"/>
      <c r="F5" s="14"/>
      <c r="G5" s="14"/>
      <c r="H5" s="14"/>
      <c r="I5" s="15"/>
      <c r="J5" s="22" t="e">
        <f>VLOOKUP(#REF!,#REF!,2)</f>
        <v>#REF!</v>
      </c>
      <c r="K5" s="23"/>
      <c r="L5" s="110"/>
      <c r="M5" s="55">
        <v>1</v>
      </c>
      <c r="N5" s="56" t="s">
        <v>19</v>
      </c>
      <c r="V5" s="109"/>
      <c r="X5" s="114"/>
      <c r="Y5" s="128"/>
      <c r="Z5" s="128"/>
    </row>
    <row r="6" spans="1:33">
      <c r="A6" s="13">
        <v>1</v>
      </c>
      <c r="B6" s="5" t="s">
        <v>7</v>
      </c>
      <c r="C6" s="29"/>
      <c r="D6" s="18" t="s">
        <v>40</v>
      </c>
      <c r="E6" s="18"/>
      <c r="F6" s="18"/>
      <c r="G6" s="18"/>
      <c r="H6" s="18"/>
      <c r="I6" s="32"/>
      <c r="J6" s="20"/>
      <c r="K6" s="20"/>
      <c r="L6" s="21"/>
      <c r="M6" s="57"/>
      <c r="N6" s="82"/>
      <c r="V6" s="111"/>
      <c r="W6" s="132"/>
      <c r="X6" s="115"/>
      <c r="Y6" s="128"/>
      <c r="Z6" s="128"/>
    </row>
    <row r="7" spans="1:33">
      <c r="A7" s="108">
        <v>1</v>
      </c>
      <c r="B7" s="10"/>
      <c r="C7" s="31">
        <v>1</v>
      </c>
      <c r="D7" s="28" t="s">
        <v>13</v>
      </c>
      <c r="E7" s="14"/>
      <c r="F7" s="14"/>
      <c r="G7" s="14"/>
      <c r="H7" s="14"/>
      <c r="I7" s="15"/>
      <c r="J7" s="22" t="s">
        <v>42</v>
      </c>
      <c r="K7" s="23"/>
      <c r="L7" s="110" t="s">
        <v>71</v>
      </c>
      <c r="M7" s="33">
        <v>1</v>
      </c>
      <c r="N7" s="84" t="s">
        <v>19</v>
      </c>
      <c r="O7" t="s">
        <v>57</v>
      </c>
      <c r="V7" s="112" t="s">
        <v>6</v>
      </c>
      <c r="W7" s="133"/>
      <c r="X7" s="117">
        <f>M7*W7</f>
        <v>0</v>
      </c>
      <c r="Y7" s="129"/>
      <c r="Z7" s="130"/>
    </row>
    <row r="8" spans="1:33">
      <c r="A8" s="108">
        <v>1</v>
      </c>
      <c r="B8" s="10"/>
      <c r="C8" s="91">
        <v>591</v>
      </c>
      <c r="D8" s="28"/>
      <c r="E8" s="14" t="s">
        <v>45</v>
      </c>
      <c r="F8" s="14"/>
      <c r="G8" s="14"/>
      <c r="H8" s="14"/>
      <c r="I8" s="15"/>
      <c r="J8" s="22" t="s">
        <v>42</v>
      </c>
      <c r="K8" s="16"/>
      <c r="L8" s="110" t="s">
        <v>71</v>
      </c>
      <c r="M8" s="33">
        <v>1</v>
      </c>
      <c r="N8" s="84" t="s">
        <v>19</v>
      </c>
      <c r="O8" t="s">
        <v>57</v>
      </c>
      <c r="V8" s="112" t="s">
        <v>6</v>
      </c>
      <c r="W8" s="133"/>
      <c r="X8" s="117">
        <f t="shared" ref="X8:X15" si="0">M8*W8</f>
        <v>0</v>
      </c>
      <c r="Y8" s="129"/>
      <c r="Z8" s="130"/>
    </row>
    <row r="9" spans="1:33">
      <c r="A9" s="108">
        <v>1</v>
      </c>
      <c r="B9" s="10"/>
      <c r="C9" s="91">
        <v>2</v>
      </c>
      <c r="D9" s="28"/>
      <c r="E9" s="14"/>
      <c r="F9" s="14" t="s">
        <v>46</v>
      </c>
      <c r="G9" s="14"/>
      <c r="H9" s="14"/>
      <c r="I9" s="15"/>
      <c r="J9" s="22" t="s">
        <v>42</v>
      </c>
      <c r="K9" s="16"/>
      <c r="L9" s="110" t="s">
        <v>71</v>
      </c>
      <c r="M9" s="33">
        <v>1</v>
      </c>
      <c r="N9" s="84" t="s">
        <v>19</v>
      </c>
      <c r="O9" t="s">
        <v>57</v>
      </c>
      <c r="V9" s="112" t="s">
        <v>73</v>
      </c>
      <c r="W9" s="133"/>
      <c r="X9" s="117">
        <f t="shared" si="0"/>
        <v>0</v>
      </c>
      <c r="Y9" s="129"/>
      <c r="Z9" s="130"/>
    </row>
    <row r="10" spans="1:33">
      <c r="A10" s="108">
        <v>1</v>
      </c>
      <c r="B10" s="10"/>
      <c r="C10" s="91">
        <v>605</v>
      </c>
      <c r="D10" s="28"/>
      <c r="E10" s="14"/>
      <c r="F10" s="14" t="s">
        <v>48</v>
      </c>
      <c r="G10" s="14"/>
      <c r="H10" s="14"/>
      <c r="I10" s="15"/>
      <c r="J10" s="22" t="s">
        <v>42</v>
      </c>
      <c r="K10" s="16"/>
      <c r="L10" s="110" t="s">
        <v>71</v>
      </c>
      <c r="M10" s="33">
        <v>1</v>
      </c>
      <c r="N10" s="84" t="s">
        <v>19</v>
      </c>
      <c r="O10" t="s">
        <v>57</v>
      </c>
      <c r="V10" s="112" t="s">
        <v>74</v>
      </c>
      <c r="W10" s="133"/>
      <c r="X10" s="117">
        <f t="shared" si="0"/>
        <v>0</v>
      </c>
      <c r="Y10" s="129"/>
      <c r="Z10" s="130"/>
    </row>
    <row r="11" spans="1:33">
      <c r="A11" s="108">
        <v>1</v>
      </c>
      <c r="C11" s="91">
        <v>5</v>
      </c>
      <c r="D11" s="28"/>
      <c r="E11" s="14" t="s">
        <v>47</v>
      </c>
      <c r="F11" s="14"/>
      <c r="G11" s="14"/>
      <c r="H11" s="14"/>
      <c r="I11" s="15"/>
      <c r="J11" s="22" t="s">
        <v>42</v>
      </c>
      <c r="K11" s="16"/>
      <c r="L11" s="110" t="s">
        <v>71</v>
      </c>
      <c r="M11" s="33">
        <v>1</v>
      </c>
      <c r="N11" s="84" t="s">
        <v>19</v>
      </c>
      <c r="O11" t="s">
        <v>57</v>
      </c>
      <c r="V11" s="112" t="s">
        <v>75</v>
      </c>
      <c r="W11" s="133"/>
      <c r="X11" s="117">
        <f t="shared" si="0"/>
        <v>0</v>
      </c>
      <c r="Y11" s="129"/>
      <c r="Z11" s="130"/>
    </row>
    <row r="12" spans="1:33">
      <c r="A12" s="108">
        <v>1</v>
      </c>
      <c r="C12" s="91">
        <v>308</v>
      </c>
      <c r="D12" s="28"/>
      <c r="E12" s="14" t="s">
        <v>50</v>
      </c>
      <c r="F12" s="14"/>
      <c r="G12" s="14"/>
      <c r="H12" s="14"/>
      <c r="I12" s="15"/>
      <c r="J12" s="22" t="s">
        <v>42</v>
      </c>
      <c r="K12" s="16"/>
      <c r="L12" s="110" t="s">
        <v>71</v>
      </c>
      <c r="M12" s="33">
        <v>1</v>
      </c>
      <c r="N12" s="84" t="s">
        <v>19</v>
      </c>
      <c r="Q12" s="104" t="s">
        <v>59</v>
      </c>
      <c r="R12" s="103" t="s">
        <v>64</v>
      </c>
      <c r="T12" s="39" t="s">
        <v>1</v>
      </c>
      <c r="U12" s="40">
        <v>33</v>
      </c>
      <c r="V12" s="112" t="s">
        <v>76</v>
      </c>
      <c r="W12" s="133"/>
      <c r="X12" s="117">
        <f t="shared" si="0"/>
        <v>0</v>
      </c>
      <c r="Y12" s="129"/>
      <c r="Z12" s="130"/>
    </row>
    <row r="13" spans="1:33">
      <c r="A13" s="108">
        <v>1</v>
      </c>
      <c r="C13" s="91">
        <v>309</v>
      </c>
      <c r="D13" s="28"/>
      <c r="E13" s="14" t="s">
        <v>51</v>
      </c>
      <c r="F13" s="14"/>
      <c r="G13" s="14"/>
      <c r="H13" s="14"/>
      <c r="I13" s="15"/>
      <c r="J13" s="22" t="s">
        <v>42</v>
      </c>
      <c r="K13" s="16"/>
      <c r="L13" s="110" t="s">
        <v>71</v>
      </c>
      <c r="M13" s="33">
        <v>1</v>
      </c>
      <c r="N13" s="84" t="s">
        <v>19</v>
      </c>
      <c r="Q13" s="104" t="s">
        <v>59</v>
      </c>
      <c r="R13" s="103" t="s">
        <v>65</v>
      </c>
      <c r="T13" s="39" t="s">
        <v>1</v>
      </c>
      <c r="U13" s="40">
        <v>33</v>
      </c>
      <c r="V13" s="112" t="s">
        <v>77</v>
      </c>
      <c r="W13" s="133"/>
      <c r="X13" s="117">
        <f t="shared" si="0"/>
        <v>0</v>
      </c>
      <c r="Y13" s="129"/>
      <c r="Z13" s="130"/>
    </row>
    <row r="14" spans="1:33">
      <c r="A14" s="108">
        <v>1</v>
      </c>
      <c r="C14" s="91">
        <v>352</v>
      </c>
      <c r="D14" s="28"/>
      <c r="E14" s="14" t="s">
        <v>49</v>
      </c>
      <c r="F14" s="14"/>
      <c r="G14" s="14"/>
      <c r="H14" s="14"/>
      <c r="I14" s="15"/>
      <c r="J14" s="22" t="s">
        <v>42</v>
      </c>
      <c r="K14" s="16"/>
      <c r="L14" s="110" t="s">
        <v>71</v>
      </c>
      <c r="M14" s="33">
        <v>1</v>
      </c>
      <c r="N14" s="84" t="s">
        <v>19</v>
      </c>
      <c r="Q14" s="104" t="s">
        <v>59</v>
      </c>
      <c r="R14" s="103" t="s">
        <v>62</v>
      </c>
      <c r="T14" s="39" t="s">
        <v>1</v>
      </c>
      <c r="U14" s="40">
        <v>33</v>
      </c>
      <c r="V14" s="112" t="s">
        <v>78</v>
      </c>
      <c r="W14" s="133"/>
      <c r="X14" s="117">
        <f t="shared" si="0"/>
        <v>0</v>
      </c>
      <c r="Y14" s="129"/>
      <c r="Z14" s="130"/>
    </row>
    <row r="15" spans="1:33">
      <c r="A15" s="108">
        <v>1</v>
      </c>
      <c r="C15" s="91">
        <v>353</v>
      </c>
      <c r="D15" s="28"/>
      <c r="E15" s="14" t="s">
        <v>52</v>
      </c>
      <c r="F15" s="14"/>
      <c r="G15" s="14"/>
      <c r="H15" s="14"/>
      <c r="I15" s="15"/>
      <c r="J15" s="22" t="s">
        <v>42</v>
      </c>
      <c r="K15" s="16"/>
      <c r="L15" s="110" t="s">
        <v>71</v>
      </c>
      <c r="M15" s="33">
        <v>1</v>
      </c>
      <c r="N15" s="84" t="s">
        <v>19</v>
      </c>
      <c r="Q15" s="104" t="s">
        <v>59</v>
      </c>
      <c r="R15" s="103" t="s">
        <v>63</v>
      </c>
      <c r="T15" s="39" t="s">
        <v>1</v>
      </c>
      <c r="U15" s="40">
        <v>33</v>
      </c>
      <c r="V15" s="112" t="s">
        <v>79</v>
      </c>
      <c r="W15" s="133"/>
      <c r="X15" s="117">
        <f t="shared" si="0"/>
        <v>0</v>
      </c>
      <c r="Y15" s="129"/>
      <c r="Z15" s="130"/>
    </row>
    <row r="16" spans="1:33">
      <c r="A16" s="13">
        <v>3</v>
      </c>
      <c r="B16" s="5" t="s">
        <v>8</v>
      </c>
      <c r="C16" s="29"/>
      <c r="D16" s="18"/>
      <c r="E16" s="18"/>
      <c r="F16" s="18"/>
      <c r="G16" s="18"/>
      <c r="H16" s="18"/>
      <c r="I16" s="32"/>
      <c r="J16" s="20"/>
      <c r="K16" s="20"/>
      <c r="L16" s="21"/>
      <c r="M16" s="57"/>
      <c r="N16" s="82"/>
      <c r="V16" s="111"/>
      <c r="W16" s="124"/>
      <c r="X16" s="116"/>
      <c r="Y16" s="128"/>
      <c r="Z16" s="130"/>
    </row>
    <row r="17" spans="1:26">
      <c r="A17" s="108">
        <v>3</v>
      </c>
      <c r="B17" s="10"/>
      <c r="C17" s="31">
        <v>15</v>
      </c>
      <c r="D17" s="14" t="s">
        <v>22</v>
      </c>
      <c r="E17" s="14"/>
      <c r="F17" s="14"/>
      <c r="G17" s="14"/>
      <c r="H17" s="14"/>
      <c r="I17" s="15"/>
      <c r="J17" s="22">
        <v>17027</v>
      </c>
      <c r="K17" s="16" t="s">
        <v>54</v>
      </c>
      <c r="L17" s="110"/>
      <c r="M17" s="33">
        <v>1</v>
      </c>
      <c r="N17" s="84" t="s">
        <v>19</v>
      </c>
      <c r="O17" t="s">
        <v>57</v>
      </c>
      <c r="V17" s="112" t="s">
        <v>80</v>
      </c>
      <c r="W17" s="134"/>
      <c r="X17" s="117">
        <f>M17*W17</f>
        <v>0</v>
      </c>
      <c r="Y17" s="129"/>
      <c r="Z17" s="130"/>
    </row>
    <row r="18" spans="1:26" hidden="1">
      <c r="A18" s="77">
        <v>3</v>
      </c>
      <c r="B18" s="10"/>
      <c r="C18" s="92">
        <v>15</v>
      </c>
      <c r="D18" s="88"/>
      <c r="E18" s="89" t="s">
        <v>22</v>
      </c>
      <c r="F18" s="89"/>
      <c r="G18" s="89"/>
      <c r="H18" s="89"/>
      <c r="I18" s="90"/>
      <c r="J18" s="22" t="e">
        <v>#N/A</v>
      </c>
      <c r="K18" s="16"/>
      <c r="L18" s="17"/>
      <c r="M18" s="33"/>
      <c r="N18" s="84" t="s">
        <v>19</v>
      </c>
      <c r="W18" s="135"/>
      <c r="X18" s="118"/>
      <c r="Y18" s="128"/>
      <c r="Z18" s="130"/>
    </row>
    <row r="19" spans="1:26" hidden="1">
      <c r="A19" s="77">
        <v>3</v>
      </c>
      <c r="B19" s="10"/>
      <c r="C19" s="92">
        <v>140</v>
      </c>
      <c r="D19" s="88"/>
      <c r="E19" s="89" t="s">
        <v>15</v>
      </c>
      <c r="F19" s="89"/>
      <c r="G19" s="89"/>
      <c r="H19" s="89"/>
      <c r="I19" s="90"/>
      <c r="J19" s="22" t="e">
        <v>#N/A</v>
      </c>
      <c r="K19" s="16"/>
      <c r="L19" s="17"/>
      <c r="M19" s="33"/>
      <c r="N19" s="84" t="s">
        <v>19</v>
      </c>
      <c r="W19" s="135"/>
      <c r="X19" s="118"/>
      <c r="Y19" s="128"/>
      <c r="Z19" s="130"/>
    </row>
    <row r="20" spans="1:26" hidden="1">
      <c r="A20" s="77">
        <v>3</v>
      </c>
      <c r="B20" s="10"/>
      <c r="C20" s="93">
        <v>60</v>
      </c>
      <c r="D20" s="88" t="s">
        <v>30</v>
      </c>
      <c r="E20" s="89"/>
      <c r="F20" s="89"/>
      <c r="G20" s="89"/>
      <c r="H20" s="89"/>
      <c r="I20" s="90"/>
      <c r="J20" s="22" t="e">
        <v>#N/A</v>
      </c>
      <c r="K20" s="16"/>
      <c r="L20" s="17"/>
      <c r="M20" s="33"/>
      <c r="N20" s="84" t="s">
        <v>19</v>
      </c>
      <c r="W20" s="135"/>
      <c r="X20" s="118"/>
      <c r="Y20" s="128"/>
      <c r="Z20" s="130"/>
    </row>
    <row r="21" spans="1:26" hidden="1">
      <c r="A21" s="77">
        <v>3</v>
      </c>
      <c r="B21" s="10"/>
      <c r="C21" s="93">
        <v>167</v>
      </c>
      <c r="D21" s="88" t="s">
        <v>41</v>
      </c>
      <c r="E21" s="89"/>
      <c r="F21" s="89"/>
      <c r="G21" s="89"/>
      <c r="H21" s="89"/>
      <c r="I21" s="90"/>
      <c r="J21" s="22" t="e">
        <v>#N/A</v>
      </c>
      <c r="K21" s="16"/>
      <c r="L21" s="17"/>
      <c r="M21" s="33"/>
      <c r="N21" s="84" t="s">
        <v>19</v>
      </c>
      <c r="W21" s="135"/>
      <c r="X21" s="118"/>
      <c r="Y21" s="128"/>
      <c r="Z21" s="130"/>
    </row>
    <row r="22" spans="1:26" hidden="1">
      <c r="A22" s="77">
        <v>3</v>
      </c>
      <c r="B22" s="10"/>
      <c r="C22" s="93">
        <v>232</v>
      </c>
      <c r="D22" s="88" t="s">
        <v>17</v>
      </c>
      <c r="E22" s="89"/>
      <c r="F22" s="89"/>
      <c r="G22" s="89"/>
      <c r="H22" s="89"/>
      <c r="I22" s="90"/>
      <c r="J22" s="22" t="e">
        <v>#N/A</v>
      </c>
      <c r="K22" s="16"/>
      <c r="L22" s="17"/>
      <c r="M22" s="33"/>
      <c r="N22" s="84" t="s">
        <v>19</v>
      </c>
      <c r="W22" s="135"/>
      <c r="X22" s="118"/>
      <c r="Y22" s="128"/>
      <c r="Z22" s="130"/>
    </row>
    <row r="23" spans="1:26">
      <c r="A23" s="13">
        <v>6</v>
      </c>
      <c r="B23" s="5" t="s">
        <v>21</v>
      </c>
      <c r="C23" s="29"/>
      <c r="D23" s="29"/>
      <c r="E23" s="29"/>
      <c r="F23" s="29"/>
      <c r="G23" s="29"/>
      <c r="H23" s="29"/>
      <c r="I23" s="30"/>
      <c r="J23" s="20"/>
      <c r="K23" s="20"/>
      <c r="L23" s="21"/>
      <c r="M23" s="57"/>
      <c r="N23" s="82"/>
      <c r="V23" s="111"/>
      <c r="W23" s="125"/>
      <c r="X23" s="119"/>
      <c r="Y23" s="128"/>
      <c r="Z23" s="130"/>
    </row>
    <row r="24" spans="1:26">
      <c r="A24" s="108">
        <v>6</v>
      </c>
      <c r="B24" s="10"/>
      <c r="C24" s="31">
        <v>13</v>
      </c>
      <c r="D24" s="28" t="s">
        <v>23</v>
      </c>
      <c r="E24" s="14"/>
      <c r="F24" s="14"/>
      <c r="G24" s="14"/>
      <c r="H24" s="14"/>
      <c r="I24" s="15"/>
      <c r="J24" s="22" t="s">
        <v>42</v>
      </c>
      <c r="K24" s="16"/>
      <c r="L24" s="110" t="s">
        <v>71</v>
      </c>
      <c r="M24" s="33">
        <v>1</v>
      </c>
      <c r="N24" s="84" t="s">
        <v>19</v>
      </c>
      <c r="O24" t="s">
        <v>57</v>
      </c>
      <c r="P24" t="s">
        <v>55</v>
      </c>
      <c r="V24" s="112" t="s">
        <v>81</v>
      </c>
      <c r="W24" s="133"/>
      <c r="X24" s="120">
        <f>M24*W24</f>
        <v>0</v>
      </c>
      <c r="Y24" s="129"/>
      <c r="Z24" s="130"/>
    </row>
    <row r="25" spans="1:26">
      <c r="A25" s="108">
        <v>6</v>
      </c>
      <c r="B25" s="10"/>
      <c r="C25" s="31">
        <v>36</v>
      </c>
      <c r="D25" s="28" t="s">
        <v>58</v>
      </c>
      <c r="E25" s="14"/>
      <c r="F25" s="14"/>
      <c r="G25" s="14"/>
      <c r="H25" s="14"/>
      <c r="I25" s="15"/>
      <c r="J25" s="22" t="s">
        <v>43</v>
      </c>
      <c r="K25" s="16"/>
      <c r="L25" s="110" t="s">
        <v>72</v>
      </c>
      <c r="M25" s="33">
        <v>1</v>
      </c>
      <c r="N25" s="84" t="s">
        <v>19</v>
      </c>
      <c r="O25" t="s">
        <v>59</v>
      </c>
      <c r="V25" s="112" t="s">
        <v>84</v>
      </c>
      <c r="W25" s="133"/>
      <c r="X25" s="120">
        <f t="shared" ref="X25:X28" si="1">M25*W25</f>
        <v>0</v>
      </c>
      <c r="Y25" s="129"/>
      <c r="Z25" s="130"/>
    </row>
    <row r="26" spans="1:26">
      <c r="A26" s="108">
        <v>6</v>
      </c>
      <c r="B26" s="10"/>
      <c r="C26" s="31">
        <v>45</v>
      </c>
      <c r="D26" s="28" t="s">
        <v>83</v>
      </c>
      <c r="E26" s="14"/>
      <c r="F26" s="14"/>
      <c r="G26" s="14"/>
      <c r="H26" s="14"/>
      <c r="I26" s="15"/>
      <c r="J26" s="22">
        <v>15320</v>
      </c>
      <c r="K26" s="16" t="s">
        <v>53</v>
      </c>
      <c r="L26" s="110"/>
      <c r="M26" s="33">
        <v>2</v>
      </c>
      <c r="N26" s="84" t="s">
        <v>19</v>
      </c>
      <c r="O26" t="s">
        <v>60</v>
      </c>
      <c r="V26" s="112" t="s">
        <v>85</v>
      </c>
      <c r="W26" s="133"/>
      <c r="X26" s="120">
        <f t="shared" si="1"/>
        <v>0</v>
      </c>
      <c r="Y26" s="129"/>
      <c r="Z26" s="130"/>
    </row>
    <row r="27" spans="1:26">
      <c r="A27" s="108">
        <v>6</v>
      </c>
      <c r="B27" s="10"/>
      <c r="C27" s="31">
        <v>49</v>
      </c>
      <c r="D27" s="28" t="s">
        <v>82</v>
      </c>
      <c r="E27" s="14"/>
      <c r="F27" s="14"/>
      <c r="G27" s="14"/>
      <c r="H27" s="14"/>
      <c r="I27" s="15"/>
      <c r="J27" s="22">
        <v>15236</v>
      </c>
      <c r="K27" s="16" t="s">
        <v>54</v>
      </c>
      <c r="L27" s="110"/>
      <c r="M27" s="33">
        <v>2</v>
      </c>
      <c r="N27" s="84" t="s">
        <v>19</v>
      </c>
      <c r="O27" t="s">
        <v>60</v>
      </c>
      <c r="V27" s="112" t="s">
        <v>86</v>
      </c>
      <c r="W27" s="133"/>
      <c r="X27" s="120">
        <f t="shared" si="1"/>
        <v>0</v>
      </c>
      <c r="Y27" s="129"/>
      <c r="Z27" s="130"/>
    </row>
    <row r="28" spans="1:26">
      <c r="A28" s="108">
        <v>6</v>
      </c>
      <c r="B28" s="10"/>
      <c r="C28" s="31">
        <v>54</v>
      </c>
      <c r="D28" s="28" t="s">
        <v>16</v>
      </c>
      <c r="E28" s="14"/>
      <c r="F28" s="14"/>
      <c r="G28" s="14"/>
      <c r="H28" s="14"/>
      <c r="I28" s="15"/>
      <c r="J28" s="22" t="s">
        <v>44</v>
      </c>
      <c r="K28" s="16"/>
      <c r="L28" s="110"/>
      <c r="M28" s="33">
        <v>7</v>
      </c>
      <c r="N28" s="84" t="s">
        <v>19</v>
      </c>
      <c r="O28" t="s">
        <v>61</v>
      </c>
      <c r="V28" s="112" t="s">
        <v>87</v>
      </c>
      <c r="W28" s="133"/>
      <c r="X28" s="120">
        <f t="shared" si="1"/>
        <v>0</v>
      </c>
      <c r="Y28" s="129"/>
      <c r="Z28" s="130"/>
    </row>
    <row r="29" spans="1:26" hidden="1">
      <c r="A29" s="13">
        <v>7</v>
      </c>
      <c r="B29" s="5" t="s">
        <v>20</v>
      </c>
      <c r="C29" s="79"/>
      <c r="D29" s="60" t="s">
        <v>66</v>
      </c>
      <c r="E29" s="79"/>
      <c r="F29" s="79"/>
      <c r="G29" s="29"/>
      <c r="H29" s="29"/>
      <c r="I29" s="32" t="s">
        <v>26</v>
      </c>
      <c r="J29" s="22" t="e">
        <v>#N/A</v>
      </c>
      <c r="K29" s="20"/>
      <c r="L29" s="21"/>
      <c r="M29" s="66"/>
      <c r="N29" s="67"/>
      <c r="W29" s="135"/>
      <c r="X29" s="118"/>
      <c r="Y29" s="128"/>
      <c r="Z29" s="130"/>
    </row>
    <row r="30" spans="1:26" hidden="1">
      <c r="A30" s="13">
        <v>7</v>
      </c>
      <c r="B30" s="5" t="s">
        <v>20</v>
      </c>
      <c r="C30" s="79"/>
      <c r="D30" s="60" t="s">
        <v>67</v>
      </c>
      <c r="E30" s="79"/>
      <c r="F30" s="79"/>
      <c r="G30" s="29"/>
      <c r="H30" s="29"/>
      <c r="I30" s="32" t="s">
        <v>27</v>
      </c>
      <c r="J30" s="22" t="e">
        <v>#N/A</v>
      </c>
      <c r="K30" s="20"/>
      <c r="L30" s="21"/>
      <c r="M30" s="66"/>
      <c r="N30" s="67"/>
      <c r="W30" s="135"/>
      <c r="X30" s="118"/>
      <c r="Y30" s="128"/>
      <c r="Z30" s="130"/>
    </row>
    <row r="31" spans="1:26">
      <c r="A31" s="13">
        <v>7</v>
      </c>
      <c r="B31" s="5" t="s">
        <v>20</v>
      </c>
      <c r="C31" s="79"/>
      <c r="D31" s="60" t="s">
        <v>68</v>
      </c>
      <c r="E31" s="79"/>
      <c r="F31" s="79"/>
      <c r="G31" s="29"/>
      <c r="H31" s="29"/>
      <c r="I31" s="32"/>
      <c r="J31" s="20"/>
      <c r="K31" s="20"/>
      <c r="L31" s="21"/>
      <c r="M31" s="66"/>
      <c r="N31" s="67"/>
      <c r="V31" s="111"/>
      <c r="W31" s="126"/>
      <c r="X31" s="121"/>
      <c r="Y31" s="128"/>
      <c r="Z31" s="130"/>
    </row>
    <row r="32" spans="1:26" ht="15.75" thickBot="1">
      <c r="A32" s="108">
        <v>7</v>
      </c>
      <c r="B32" s="10"/>
      <c r="C32" s="31">
        <v>365</v>
      </c>
      <c r="D32" s="28" t="s">
        <v>56</v>
      </c>
      <c r="E32" s="14"/>
      <c r="F32" s="14"/>
      <c r="G32" s="14"/>
      <c r="H32" s="14"/>
      <c r="I32" s="15"/>
      <c r="J32" s="22">
        <v>15236</v>
      </c>
      <c r="K32" s="16" t="s">
        <v>54</v>
      </c>
      <c r="L32" s="17"/>
      <c r="M32" s="33">
        <v>2</v>
      </c>
      <c r="N32" s="84" t="s">
        <v>19</v>
      </c>
      <c r="O32" t="s">
        <v>59</v>
      </c>
      <c r="V32" s="113" t="s">
        <v>88</v>
      </c>
      <c r="W32" s="136"/>
      <c r="X32" s="122">
        <f>M32*W32</f>
        <v>0</v>
      </c>
      <c r="Y32" s="129"/>
      <c r="Z32" s="130"/>
    </row>
    <row r="33" spans="1:14" ht="15.75" hidden="1" thickBot="1">
      <c r="A33" s="77">
        <v>7</v>
      </c>
      <c r="B33" s="10"/>
      <c r="C33" s="93">
        <v>47</v>
      </c>
      <c r="D33" s="88" t="s">
        <v>17</v>
      </c>
      <c r="E33" s="89"/>
      <c r="F33" s="89"/>
      <c r="G33" s="14"/>
      <c r="H33" s="14"/>
      <c r="I33" s="15"/>
      <c r="J33" s="22" t="e">
        <f>VLOOKUP(#REF!,#REF!,2)</f>
        <v>#REF!</v>
      </c>
      <c r="K33" s="16"/>
      <c r="L33" s="17"/>
      <c r="M33" s="33">
        <v>2</v>
      </c>
      <c r="N33" s="84" t="s">
        <v>19</v>
      </c>
    </row>
    <row r="34" spans="1:14" ht="15.75" hidden="1" thickBot="1">
      <c r="A34" s="77">
        <v>7</v>
      </c>
      <c r="B34" s="10"/>
      <c r="C34" s="93">
        <v>131</v>
      </c>
      <c r="D34" s="88" t="s">
        <v>32</v>
      </c>
      <c r="E34" s="89"/>
      <c r="F34" s="89"/>
      <c r="G34" s="14"/>
      <c r="H34" s="14"/>
      <c r="I34" s="15"/>
      <c r="J34" s="22" t="e">
        <f>VLOOKUP(#REF!,#REF!,2)</f>
        <v>#REF!</v>
      </c>
      <c r="K34" s="16"/>
      <c r="L34" s="17"/>
      <c r="M34" s="33">
        <v>2</v>
      </c>
      <c r="N34" s="84" t="s">
        <v>19</v>
      </c>
    </row>
    <row r="35" spans="1:14" ht="15.75" hidden="1" thickBot="1">
      <c r="A35" s="78" t="e">
        <f>INDEX(#REF!,MATCH(CONCATENATE($C$35,"-",#REF!),#REF!,0))</f>
        <v>#REF!</v>
      </c>
      <c r="B35" s="102" t="str">
        <f>CONCATENATE($C$35,"-",$I$35)</f>
        <v>213-F14-E</v>
      </c>
      <c r="C35" s="93">
        <v>213</v>
      </c>
      <c r="D35" s="88" t="e">
        <f>INDEX(#REF!,MATCH(CONCATENATE($C$35,"-",#REF!),#REF!,0))</f>
        <v>#REF!</v>
      </c>
      <c r="E35" s="89"/>
      <c r="F35" s="89"/>
      <c r="G35" s="14"/>
      <c r="H35" s="14"/>
      <c r="I35" s="15" t="s">
        <v>26</v>
      </c>
      <c r="J35" s="22" t="e">
        <f>VLOOKUP(#REF!,#REF!,2)</f>
        <v>#REF!</v>
      </c>
      <c r="K35" s="16"/>
      <c r="L35" s="24"/>
      <c r="M35" s="55">
        <v>1</v>
      </c>
      <c r="N35" s="56" t="s">
        <v>19</v>
      </c>
    </row>
    <row r="36" spans="1:14" ht="15.75" hidden="1" thickBot="1">
      <c r="A36" s="78" t="e">
        <f>INDEX(#REF!,MATCH(CONCATENATE($C$35,"-",#REF!),#REF!,0)+1)</f>
        <v>#REF!</v>
      </c>
      <c r="B36" s="10"/>
      <c r="C36" s="92" t="e">
        <f>INDEX(#REF!,MATCH(CONCATENATE($C$35,"-",#REF!),#REF!,0)+1)</f>
        <v>#REF!</v>
      </c>
      <c r="D36" s="88"/>
      <c r="E36" s="89" t="e">
        <f>INDEX(#REF!,MATCH(CONCATENATE($C$35,"-",#REF!),#REF!,0)+1)</f>
        <v>#REF!</v>
      </c>
      <c r="F36" s="89"/>
      <c r="G36" s="14"/>
      <c r="H36" s="14"/>
      <c r="I36" s="15"/>
      <c r="J36" s="22" t="e">
        <f>VLOOKUP(#REF!,#REF!,2)</f>
        <v>#REF!</v>
      </c>
      <c r="K36" s="16"/>
      <c r="L36" s="17"/>
      <c r="M36" s="61" t="e">
        <f>INDEX(#REF!,MATCH(CONCATENATE($C$35,"-",#REF!),#REF!,0)+1)</f>
        <v>#REF!</v>
      </c>
      <c r="N36" s="62" t="e">
        <f>INDEX(#REF!,MATCH(CONCATENATE($C$35,"-",#REF!),#REF!,0)+1)</f>
        <v>#REF!</v>
      </c>
    </row>
    <row r="37" spans="1:14" ht="15.75" hidden="1" thickBot="1">
      <c r="A37" s="78" t="e">
        <f>INDEX(#REF!,MATCH(CONCATENATE($C$35,"-",#REF!),#REF!,0)+2)</f>
        <v>#REF!</v>
      </c>
      <c r="B37" s="10"/>
      <c r="C37" s="92" t="e">
        <f>INDEX(#REF!,MATCH(CONCATENATE($C$35,"-",#REF!),#REF!,0)+2)</f>
        <v>#REF!</v>
      </c>
      <c r="D37" s="88"/>
      <c r="E37" s="89" t="e">
        <f>INDEX(#REF!,MATCH(CONCATENATE($C$35,"-",#REF!),#REF!,0)+2)</f>
        <v>#REF!</v>
      </c>
      <c r="F37" s="89"/>
      <c r="G37" s="14"/>
      <c r="H37" s="14"/>
      <c r="I37" s="15"/>
      <c r="J37" s="22" t="e">
        <f>VLOOKUP(#REF!,#REF!,2)</f>
        <v>#REF!</v>
      </c>
      <c r="K37" s="16"/>
      <c r="L37" s="17"/>
      <c r="M37" s="61" t="e">
        <f>INDEX(#REF!,MATCH(CONCATENATE($C$35,"-",#REF!),#REF!,0)+2)</f>
        <v>#REF!</v>
      </c>
      <c r="N37" s="62" t="e">
        <f>INDEX(#REF!,MATCH(CONCATENATE($C$35,"-",#REF!),#REF!,0)+2)</f>
        <v>#REF!</v>
      </c>
    </row>
    <row r="38" spans="1:14" ht="15.75" hidden="1" thickBot="1">
      <c r="A38" s="78" t="e">
        <f>INDEX(#REF!,MATCH(CONCATENATE($C$35,"-",#REF!),#REF!,0)+6)</f>
        <v>#REF!</v>
      </c>
      <c r="B38" s="10"/>
      <c r="C38" s="92" t="e">
        <f>INDEX(#REF!,MATCH(CONCATENATE($C$35,"-",#REF!),#REF!,0)+3)</f>
        <v>#REF!</v>
      </c>
      <c r="D38" s="88"/>
      <c r="E38" s="89" t="e">
        <f>INDEX(#REF!,MATCH(CONCATENATE($C$35,"-",#REF!),#REF!,0)+3)</f>
        <v>#REF!</v>
      </c>
      <c r="F38" s="89"/>
      <c r="G38" s="14"/>
      <c r="H38" s="14"/>
      <c r="I38" s="15"/>
      <c r="J38" s="22" t="e">
        <f>VLOOKUP(#REF!,#REF!,2)</f>
        <v>#REF!</v>
      </c>
      <c r="K38" s="16"/>
      <c r="L38" s="17"/>
      <c r="M38" s="61" t="e">
        <f>INDEX(#REF!,MATCH(CONCATENATE($C$35,"-",#REF!),#REF!,0)+3)</f>
        <v>#REF!</v>
      </c>
      <c r="N38" s="62" t="e">
        <f>INDEX(#REF!,MATCH(CONCATENATE($C$35,"-",#REF!),#REF!,0)+3)</f>
        <v>#REF!</v>
      </c>
    </row>
    <row r="39" spans="1:14" ht="15.75" hidden="1" thickBot="1">
      <c r="A39" s="78" t="e">
        <f>INDEX(#REF!,MATCH(CONCATENATE($C$35,"-",#REF!),#REF!,0)+7)</f>
        <v>#REF!</v>
      </c>
      <c r="B39" s="10"/>
      <c r="C39" s="92" t="e">
        <f>INDEX(#REF!,MATCH(CONCATENATE($C$35,"-",#REF!),#REF!,0)+4)</f>
        <v>#REF!</v>
      </c>
      <c r="D39" s="88"/>
      <c r="E39" s="89" t="e">
        <f>INDEX(#REF!,MATCH(CONCATENATE($C$35,"-",#REF!),#REF!,0)+4)</f>
        <v>#REF!</v>
      </c>
      <c r="F39" s="89"/>
      <c r="G39" s="14"/>
      <c r="H39" s="14"/>
      <c r="I39" s="15"/>
      <c r="J39" s="22" t="e">
        <f>VLOOKUP(#REF!,#REF!,2)</f>
        <v>#REF!</v>
      </c>
      <c r="K39" s="16"/>
      <c r="L39" s="17"/>
      <c r="M39" s="61" t="e">
        <f>INDEX(#REF!,MATCH(CONCATENATE($C$35,"-",#REF!),#REF!,0)+4)</f>
        <v>#REF!</v>
      </c>
      <c r="N39" s="62" t="e">
        <f>INDEX(#REF!,MATCH(CONCATENATE($C$35,"-",#REF!),#REF!,0)+4)</f>
        <v>#REF!</v>
      </c>
    </row>
    <row r="40" spans="1:14" ht="15.75" hidden="1" thickBot="1">
      <c r="A40" s="78" t="e">
        <f>INDEX(#REF!,MATCH(CONCATENATE($C$35,"-",#REF!),#REF!,0)+8)</f>
        <v>#REF!</v>
      </c>
      <c r="B40" s="10"/>
      <c r="C40" s="92" t="e">
        <f>INDEX(#REF!,MATCH(CONCATENATE($C$35,"-",#REF!),#REF!,0)+5)</f>
        <v>#REF!</v>
      </c>
      <c r="D40" s="88"/>
      <c r="E40" s="89" t="e">
        <f>INDEX(#REF!,MATCH(CONCATENATE($C$35,"-",#REF!),#REF!,0)+5)</f>
        <v>#REF!</v>
      </c>
      <c r="F40" s="89"/>
      <c r="G40" s="14"/>
      <c r="H40" s="14"/>
      <c r="I40" s="15"/>
      <c r="J40" s="22" t="e">
        <f>VLOOKUP(#REF!,#REF!,2)</f>
        <v>#REF!</v>
      </c>
      <c r="K40" s="16"/>
      <c r="L40" s="17"/>
      <c r="M40" s="61" t="e">
        <f>INDEX(#REF!,MATCH(CONCATENATE($C$35,"-",#REF!),#REF!,0)+5)</f>
        <v>#REF!</v>
      </c>
      <c r="N40" s="62" t="e">
        <f>INDEX(#REF!,MATCH(CONCATENATE($C$35,"-",#REF!),#REF!,0)+5)</f>
        <v>#REF!</v>
      </c>
    </row>
    <row r="41" spans="1:14" ht="15.75" hidden="1" thickBot="1">
      <c r="A41" s="78" t="e">
        <f>INDEX(#REF!,MATCH(CONCATENATE($C$35,"-",#REF!),#REF!,0)+10)</f>
        <v>#REF!</v>
      </c>
      <c r="B41" s="10"/>
      <c r="C41" s="92" t="e">
        <f>INDEX(#REF!,MATCH(CONCATENATE($C$35,"-",#REF!),#REF!,0)+6)</f>
        <v>#REF!</v>
      </c>
      <c r="D41" s="88"/>
      <c r="E41" s="89" t="e">
        <f>INDEX(#REF!,MATCH(CONCATENATE($C$35,"-",#REF!),#REF!,0)+6)</f>
        <v>#REF!</v>
      </c>
      <c r="F41" s="89"/>
      <c r="G41" s="14"/>
      <c r="H41" s="14"/>
      <c r="I41" s="15"/>
      <c r="J41" s="22" t="e">
        <f>VLOOKUP(#REF!,#REF!,2)</f>
        <v>#REF!</v>
      </c>
      <c r="K41" s="16"/>
      <c r="L41" s="17"/>
      <c r="M41" s="61" t="e">
        <f>INDEX(#REF!,MATCH(CONCATENATE($C$35,"-",#REF!),#REF!,0)+6)</f>
        <v>#REF!</v>
      </c>
      <c r="N41" s="62" t="e">
        <f>INDEX(#REF!,MATCH(CONCATENATE($C$35,"-",#REF!),#REF!,0)+6)</f>
        <v>#REF!</v>
      </c>
    </row>
    <row r="42" spans="1:14" ht="15.75" hidden="1" thickBot="1">
      <c r="A42" s="78" t="e">
        <f>INDEX(#REF!,MATCH(CONCATENATE($C$35,"-",#REF!),#REF!,0)+14)</f>
        <v>#REF!</v>
      </c>
      <c r="C42" s="92" t="e">
        <f>INDEX(#REF!,MATCH(CONCATENATE($C$35,"-",#REF!),#REF!,0)+7)</f>
        <v>#REF!</v>
      </c>
      <c r="D42" s="88"/>
      <c r="E42" s="89" t="e">
        <f>INDEX(#REF!,MATCH(CONCATENATE($C$35,"-",#REF!),#REF!,0)+7)</f>
        <v>#REF!</v>
      </c>
      <c r="F42" s="89"/>
      <c r="G42" s="14"/>
      <c r="H42" s="14"/>
      <c r="I42" s="15"/>
      <c r="J42" s="22" t="e">
        <f>VLOOKUP(#REF!,#REF!,2)</f>
        <v>#REF!</v>
      </c>
      <c r="K42" s="16"/>
      <c r="L42" s="17"/>
      <c r="M42" s="61" t="e">
        <f>INDEX(#REF!,MATCH(CONCATENATE($C$35,"-",#REF!),#REF!,0)+7)</f>
        <v>#REF!</v>
      </c>
      <c r="N42" s="62" t="e">
        <f>INDEX(#REF!,MATCH(CONCATENATE($C$35,"-",#REF!),#REF!,0)+7)</f>
        <v>#REF!</v>
      </c>
    </row>
    <row r="43" spans="1:14" ht="15.75" hidden="1" thickBot="1">
      <c r="A43" s="78" t="e">
        <f>INDEX(#REF!,MATCH(CONCATENATE($C$43,"-",#REF!),#REF!,0))</f>
        <v>#REF!</v>
      </c>
      <c r="B43" s="102" t="str">
        <f>CONCATENATE($C$43,"-",$I$43)</f>
        <v>213-F10-E</v>
      </c>
      <c r="C43" s="93">
        <v>213</v>
      </c>
      <c r="D43" s="88" t="e">
        <f>INDEX(#REF!,MATCH(CONCATENATE($C$43,"-",#REF!),#REF!,0))</f>
        <v>#REF!</v>
      </c>
      <c r="E43" s="89"/>
      <c r="F43" s="89"/>
      <c r="G43" s="14"/>
      <c r="H43" s="14"/>
      <c r="I43" s="15" t="s">
        <v>27</v>
      </c>
      <c r="J43" s="22" t="e">
        <f>VLOOKUP(#REF!,#REF!,2)</f>
        <v>#REF!</v>
      </c>
      <c r="K43" s="16"/>
      <c r="L43" s="24"/>
      <c r="M43" s="55">
        <v>1</v>
      </c>
      <c r="N43" s="56" t="s">
        <v>19</v>
      </c>
    </row>
    <row r="44" spans="1:14" ht="15.75" hidden="1" thickBot="1">
      <c r="A44" s="78" t="e">
        <f>INDEX(#REF!,MATCH(CONCATENATE($C$35,"-",#REF!),#REF!,0)+1)</f>
        <v>#REF!</v>
      </c>
      <c r="B44" s="10"/>
      <c r="C44" s="92" t="e">
        <f>INDEX(#REF!,MATCH(CONCATENATE($C$43,"-",#REF!),#REF!,0)+1)</f>
        <v>#REF!</v>
      </c>
      <c r="D44" s="88"/>
      <c r="E44" s="89" t="e">
        <f>INDEX(#REF!,MATCH(CONCATENATE($C$43,"-",#REF!),#REF!,0)+1)</f>
        <v>#REF!</v>
      </c>
      <c r="F44" s="89"/>
      <c r="G44" s="14"/>
      <c r="H44" s="14"/>
      <c r="I44" s="15"/>
      <c r="J44" s="22" t="e">
        <f>VLOOKUP(#REF!,#REF!,2)</f>
        <v>#REF!</v>
      </c>
      <c r="K44" s="16"/>
      <c r="L44" s="17"/>
      <c r="M44" s="61" t="e">
        <f>INDEX(#REF!,MATCH(CONCATENATE($C$43,"-",#REF!),#REF!,0)+1)</f>
        <v>#REF!</v>
      </c>
      <c r="N44" s="62" t="e">
        <f>INDEX(#REF!,MATCH(CONCATENATE($C$43,"-",#REF!),#REF!,0)+1)</f>
        <v>#REF!</v>
      </c>
    </row>
    <row r="45" spans="1:14" ht="15.75" hidden="1" thickBot="1">
      <c r="A45" s="78" t="e">
        <f>INDEX(#REF!,MATCH(CONCATENATE($C$35,"-",#REF!),#REF!,0)+2)</f>
        <v>#REF!</v>
      </c>
      <c r="B45" s="10"/>
      <c r="C45" s="92" t="e">
        <f>INDEX(#REF!,MATCH(CONCATENATE($C$43,"-",#REF!),#REF!,0)+2)</f>
        <v>#REF!</v>
      </c>
      <c r="D45" s="88"/>
      <c r="E45" s="89" t="e">
        <f>INDEX(#REF!,MATCH(CONCATENATE($C$43,"-",#REF!),#REF!,0)+2)</f>
        <v>#REF!</v>
      </c>
      <c r="F45" s="89"/>
      <c r="G45" s="14"/>
      <c r="H45" s="14"/>
      <c r="I45" s="15"/>
      <c r="J45" s="22" t="e">
        <f>VLOOKUP(#REF!,#REF!,2)</f>
        <v>#REF!</v>
      </c>
      <c r="K45" s="16"/>
      <c r="L45" s="17"/>
      <c r="M45" s="61" t="e">
        <f>INDEX(#REF!,MATCH(CONCATENATE($C$43,"-",#REF!),#REF!,0)+2)</f>
        <v>#REF!</v>
      </c>
      <c r="N45" s="62" t="e">
        <f>INDEX(#REF!,MATCH(CONCATENATE($C$43,"-",#REF!),#REF!,0)+2)</f>
        <v>#REF!</v>
      </c>
    </row>
    <row r="46" spans="1:14" ht="15.75" hidden="1" thickBot="1">
      <c r="A46" s="78" t="e">
        <f>INDEX(#REF!,MATCH(CONCATENATE($C$35,"-",#REF!),#REF!,0)+6)</f>
        <v>#REF!</v>
      </c>
      <c r="B46" s="10"/>
      <c r="C46" s="92" t="e">
        <f>INDEX(#REF!,MATCH(CONCATENATE($C$43,"-",#REF!),#REF!,0)+3)</f>
        <v>#REF!</v>
      </c>
      <c r="D46" s="88"/>
      <c r="E46" s="89" t="e">
        <f>INDEX(#REF!,MATCH(CONCATENATE($C$43,"-",#REF!),#REF!,0)+3)</f>
        <v>#REF!</v>
      </c>
      <c r="F46" s="89"/>
      <c r="G46" s="14"/>
      <c r="H46" s="14"/>
      <c r="I46" s="15"/>
      <c r="J46" s="22" t="e">
        <f>VLOOKUP(#REF!,#REF!,2)</f>
        <v>#REF!</v>
      </c>
      <c r="K46" s="16"/>
      <c r="L46" s="17"/>
      <c r="M46" s="61" t="e">
        <f>INDEX(#REF!,MATCH(CONCATENATE($C$43,"-",#REF!),#REF!,0)+3)</f>
        <v>#REF!</v>
      </c>
      <c r="N46" s="62" t="e">
        <f>INDEX(#REF!,MATCH(CONCATENATE($C$43,"-",#REF!),#REF!,0)+3)</f>
        <v>#REF!</v>
      </c>
    </row>
    <row r="47" spans="1:14" ht="15.75" hidden="1" thickBot="1">
      <c r="A47" s="78" t="e">
        <f>INDEX(#REF!,MATCH(CONCATENATE($C$35,"-",#REF!),#REF!,0)+7)</f>
        <v>#REF!</v>
      </c>
      <c r="B47" s="10"/>
      <c r="C47" s="92" t="e">
        <f>INDEX(#REF!,MATCH(CONCATENATE($C$43,"-",#REF!),#REF!,0)+4)</f>
        <v>#REF!</v>
      </c>
      <c r="D47" s="88"/>
      <c r="E47" s="89" t="e">
        <f>INDEX(#REF!,MATCH(CONCATENATE($C$43,"-",#REF!),#REF!,0)+4)</f>
        <v>#REF!</v>
      </c>
      <c r="F47" s="89"/>
      <c r="G47" s="14"/>
      <c r="H47" s="14"/>
      <c r="I47" s="15"/>
      <c r="J47" s="22" t="e">
        <f>VLOOKUP(#REF!,#REF!,2)</f>
        <v>#REF!</v>
      </c>
      <c r="K47" s="16"/>
      <c r="L47" s="17"/>
      <c r="M47" s="61" t="e">
        <f>INDEX(#REF!,MATCH(CONCATENATE($C$43,"-",#REF!),#REF!,0)+4)</f>
        <v>#REF!</v>
      </c>
      <c r="N47" s="62" t="e">
        <f>INDEX(#REF!,MATCH(CONCATENATE($C$43,"-",#REF!),#REF!,0)+4)</f>
        <v>#REF!</v>
      </c>
    </row>
    <row r="48" spans="1:14" ht="15.75" hidden="1" thickBot="1">
      <c r="A48" s="78" t="e">
        <f>INDEX(#REF!,MATCH(CONCATENATE($C$35,"-",#REF!),#REF!,0)+8)</f>
        <v>#REF!</v>
      </c>
      <c r="B48" s="10"/>
      <c r="C48" s="92" t="e">
        <f>INDEX(#REF!,MATCH(CONCATENATE($C$43,"-",#REF!),#REF!,0)+5)</f>
        <v>#REF!</v>
      </c>
      <c r="D48" s="88"/>
      <c r="E48" s="89" t="e">
        <f>INDEX(#REF!,MATCH(CONCATENATE($C$43,"-",#REF!),#REF!,0)+5)</f>
        <v>#REF!</v>
      </c>
      <c r="F48" s="89"/>
      <c r="G48" s="14"/>
      <c r="H48" s="14"/>
      <c r="I48" s="15"/>
      <c r="J48" s="22" t="e">
        <f>VLOOKUP(#REF!,#REF!,2)</f>
        <v>#REF!</v>
      </c>
      <c r="K48" s="16"/>
      <c r="L48" s="17"/>
      <c r="M48" s="61" t="e">
        <f>INDEX(#REF!,MATCH(CONCATENATE($C$43,"-",#REF!),#REF!,0)+5)</f>
        <v>#REF!</v>
      </c>
      <c r="N48" s="62" t="e">
        <f>INDEX(#REF!,MATCH(CONCATENATE($C$43,"-",#REF!),#REF!,0)+5)</f>
        <v>#REF!</v>
      </c>
    </row>
    <row r="49" spans="1:14" ht="15.75" hidden="1" thickBot="1">
      <c r="A49" s="78" t="e">
        <f>INDEX(#REF!,MATCH(CONCATENATE($C$35,"-",#REF!),#REF!,0)+10)</f>
        <v>#REF!</v>
      </c>
      <c r="B49" s="10"/>
      <c r="C49" s="92" t="e">
        <f>INDEX(#REF!,MATCH(CONCATENATE($C$43,"-",#REF!),#REF!,0)+6)</f>
        <v>#REF!</v>
      </c>
      <c r="D49" s="88"/>
      <c r="E49" s="89" t="e">
        <f>INDEX(#REF!,MATCH(CONCATENATE($C$43,"-",#REF!),#REF!,0)+6)</f>
        <v>#REF!</v>
      </c>
      <c r="F49" s="89"/>
      <c r="G49" s="14"/>
      <c r="H49" s="14"/>
      <c r="I49" s="15"/>
      <c r="J49" s="22" t="e">
        <f>VLOOKUP(#REF!,#REF!,2)</f>
        <v>#REF!</v>
      </c>
      <c r="K49" s="16"/>
      <c r="L49" s="17"/>
      <c r="M49" s="61" t="e">
        <f>INDEX(#REF!,MATCH(CONCATENATE($C$43,"-",#REF!),#REF!,0)+6)</f>
        <v>#REF!</v>
      </c>
      <c r="N49" s="62" t="e">
        <f>INDEX(#REF!,MATCH(CONCATENATE($C$43,"-",#REF!),#REF!,0)+6)</f>
        <v>#REF!</v>
      </c>
    </row>
    <row r="50" spans="1:14" ht="15.75" hidden="1" thickBot="1">
      <c r="A50" s="78" t="e">
        <f>INDEX(#REF!,MATCH(CONCATENATE($C$35,"-",#REF!),#REF!,0)+14)</f>
        <v>#REF!</v>
      </c>
      <c r="C50" s="92" t="e">
        <f>INDEX(#REF!,MATCH(CONCATENATE($C$43,"-",#REF!),#REF!,0)+7)</f>
        <v>#REF!</v>
      </c>
      <c r="D50" s="88"/>
      <c r="E50" s="89" t="e">
        <f>INDEX(#REF!,MATCH(CONCATENATE($C$43,"-",#REF!),#REF!,0)+7)</f>
        <v>#REF!</v>
      </c>
      <c r="F50" s="89"/>
      <c r="G50" s="14"/>
      <c r="H50" s="14"/>
      <c r="I50" s="15"/>
      <c r="J50" s="22" t="e">
        <f>VLOOKUP(#REF!,#REF!,2)</f>
        <v>#REF!</v>
      </c>
      <c r="K50" s="16"/>
      <c r="L50" s="17"/>
      <c r="M50" s="61" t="e">
        <f>INDEX(#REF!,MATCH(CONCATENATE($C$43,"-",#REF!),#REF!,0)+7)</f>
        <v>#REF!</v>
      </c>
      <c r="N50" s="62" t="e">
        <f>INDEX(#REF!,MATCH(CONCATENATE($C$43,"-",#REF!),#REF!,0)+7)</f>
        <v>#REF!</v>
      </c>
    </row>
    <row r="51" spans="1:14" ht="15.75" hidden="1" thickBot="1">
      <c r="A51" s="78" t="e">
        <f>INDEX(#REF!,MATCH(CONCATENATE($C$51,"-",#REF!),#REF!,0))</f>
        <v>#REF!</v>
      </c>
      <c r="B51" s="102" t="str">
        <f>CONCATENATE($C$51,"-",$I$51)</f>
        <v>213-Dk500</v>
      </c>
      <c r="C51" s="93">
        <v>213</v>
      </c>
      <c r="D51" s="88" t="e">
        <f>INDEX(#REF!,MATCH(CONCATENATE($C$51,"-",#REF!),#REF!,0))</f>
        <v>#REF!</v>
      </c>
      <c r="E51" s="89"/>
      <c r="F51" s="89"/>
      <c r="G51" s="14"/>
      <c r="H51" s="14"/>
      <c r="I51" s="15" t="s">
        <v>24</v>
      </c>
      <c r="J51" s="22" t="e">
        <f>VLOOKUP(#REF!,#REF!,2)</f>
        <v>#REF!</v>
      </c>
      <c r="K51" s="16"/>
      <c r="L51" s="24"/>
      <c r="M51" s="55">
        <v>1</v>
      </c>
      <c r="N51" s="56" t="s">
        <v>19</v>
      </c>
    </row>
    <row r="52" spans="1:14" ht="15.75" hidden="1" thickBot="1">
      <c r="A52" s="78" t="e">
        <f>INDEX(#REF!,MATCH(CONCATENATE($C$35,"-",#REF!),#REF!,0)+1)</f>
        <v>#REF!</v>
      </c>
      <c r="B52" s="10"/>
      <c r="C52" s="92" t="e">
        <f>INDEX(#REF!,MATCH(CONCATENATE($C$51,"-",#REF!),#REF!,0)+1)</f>
        <v>#REF!</v>
      </c>
      <c r="D52" s="88"/>
      <c r="E52" s="89" t="e">
        <f>INDEX(#REF!,MATCH(CONCATENATE($C$51,"-",#REF!),#REF!,0)+1)</f>
        <v>#REF!</v>
      </c>
      <c r="F52" s="89"/>
      <c r="G52" s="14"/>
      <c r="H52" s="14"/>
      <c r="I52" s="15"/>
      <c r="J52" s="22" t="e">
        <f>VLOOKUP(#REF!,#REF!,2)</f>
        <v>#REF!</v>
      </c>
      <c r="K52" s="16"/>
      <c r="L52" s="17"/>
      <c r="M52" s="61" t="e">
        <f>INDEX(#REF!,MATCH(CONCATENATE($C$51,"-",#REF!),#REF!,0)+1)</f>
        <v>#REF!</v>
      </c>
      <c r="N52" s="62" t="e">
        <f>INDEX(#REF!,MATCH(CONCATENATE($C$51,"-",#REF!),#REF!,0)+1)</f>
        <v>#REF!</v>
      </c>
    </row>
    <row r="53" spans="1:14" ht="15.75" hidden="1" thickBot="1">
      <c r="A53" s="78" t="e">
        <f>INDEX(#REF!,MATCH(CONCATENATE($C$35,"-",#REF!),#REF!,0)+2)</f>
        <v>#REF!</v>
      </c>
      <c r="B53" s="10"/>
      <c r="C53" s="92" t="e">
        <f>INDEX(#REF!,MATCH(CONCATENATE($C$51,"-",#REF!),#REF!,0)+2)</f>
        <v>#REF!</v>
      </c>
      <c r="D53" s="88"/>
      <c r="E53" s="89" t="e">
        <f>INDEX(#REF!,MATCH(CONCATENATE($C$51,"-",#REF!),#REF!,0)+2)</f>
        <v>#REF!</v>
      </c>
      <c r="F53" s="89"/>
      <c r="G53" s="14"/>
      <c r="H53" s="14"/>
      <c r="I53" s="15"/>
      <c r="J53" s="22" t="e">
        <f>VLOOKUP(#REF!,#REF!,2)</f>
        <v>#REF!</v>
      </c>
      <c r="K53" s="16"/>
      <c r="L53" s="17"/>
      <c r="M53" s="61" t="e">
        <f>INDEX(#REF!,MATCH(CONCATENATE($C$51,"-",#REF!),#REF!,0)+2)</f>
        <v>#REF!</v>
      </c>
      <c r="N53" s="62" t="e">
        <f>INDEX(#REF!,MATCH(CONCATENATE($C$51,"-",#REF!),#REF!,0)+2)</f>
        <v>#REF!</v>
      </c>
    </row>
    <row r="54" spans="1:14" ht="15.75" hidden="1" thickBot="1">
      <c r="A54" s="78" t="e">
        <f>INDEX(#REF!,MATCH(CONCATENATE($C$35,"-",#REF!),#REF!,0)+6)</f>
        <v>#REF!</v>
      </c>
      <c r="B54" s="10"/>
      <c r="C54" s="92" t="e">
        <f>INDEX(#REF!,MATCH(CONCATENATE($C$51,"-",#REF!),#REF!,0)+3)</f>
        <v>#REF!</v>
      </c>
      <c r="D54" s="88"/>
      <c r="E54" s="89" t="e">
        <f>INDEX(#REF!,MATCH(CONCATENATE($C$51,"-",#REF!),#REF!,0)+3)</f>
        <v>#REF!</v>
      </c>
      <c r="F54" s="89"/>
      <c r="G54" s="14"/>
      <c r="H54" s="14"/>
      <c r="I54" s="15"/>
      <c r="J54" s="22" t="e">
        <f>VLOOKUP(#REF!,#REF!,2)</f>
        <v>#REF!</v>
      </c>
      <c r="K54" s="16"/>
      <c r="L54" s="17"/>
      <c r="M54" s="61" t="e">
        <f>INDEX(#REF!,MATCH(CONCATENATE($C$51,"-",#REF!),#REF!,0)+3)</f>
        <v>#REF!</v>
      </c>
      <c r="N54" s="62" t="e">
        <f>INDEX(#REF!,MATCH(CONCATENATE($C$51,"-",#REF!),#REF!,0)+3)</f>
        <v>#REF!</v>
      </c>
    </row>
    <row r="55" spans="1:14" ht="15.75" hidden="1" thickBot="1">
      <c r="A55" s="78" t="e">
        <f>INDEX(#REF!,MATCH(CONCATENATE($C$35,"-",#REF!),#REF!,0)+7)</f>
        <v>#REF!</v>
      </c>
      <c r="B55" s="10"/>
      <c r="C55" s="92" t="e">
        <f>INDEX(#REF!,MATCH(CONCATENATE($C$51,"-",#REF!),#REF!,0)+4)</f>
        <v>#REF!</v>
      </c>
      <c r="D55" s="88"/>
      <c r="E55" s="89" t="e">
        <f>INDEX(#REF!,MATCH(CONCATENATE($C$51,"-",#REF!),#REF!,0)+4)</f>
        <v>#REF!</v>
      </c>
      <c r="F55" s="89"/>
      <c r="G55" s="14"/>
      <c r="H55" s="14"/>
      <c r="I55" s="15"/>
      <c r="J55" s="22" t="e">
        <f>VLOOKUP(#REF!,#REF!,2)</f>
        <v>#REF!</v>
      </c>
      <c r="K55" s="16"/>
      <c r="L55" s="17"/>
      <c r="M55" s="61" t="e">
        <f>INDEX(#REF!,MATCH(CONCATENATE($C$51,"-",#REF!),#REF!,0)+4)</f>
        <v>#REF!</v>
      </c>
      <c r="N55" s="62" t="e">
        <f>INDEX(#REF!,MATCH(CONCATENATE($C$51,"-",#REF!),#REF!,0)+4)</f>
        <v>#REF!</v>
      </c>
    </row>
    <row r="56" spans="1:14" ht="15.75" hidden="1" thickBot="1">
      <c r="A56" s="78" t="e">
        <f>INDEX(#REF!,MATCH(CONCATENATE($C$35,"-",#REF!),#REF!,0)+8)</f>
        <v>#REF!</v>
      </c>
      <c r="B56" s="10"/>
      <c r="C56" s="92" t="e">
        <f>INDEX(#REF!,MATCH(CONCATENATE($C$51,"-",#REF!),#REF!,0)+5)</f>
        <v>#REF!</v>
      </c>
      <c r="D56" s="88"/>
      <c r="E56" s="89" t="e">
        <f>INDEX(#REF!,MATCH(CONCATENATE($C$51,"-",#REF!),#REF!,0)+5)</f>
        <v>#REF!</v>
      </c>
      <c r="F56" s="89"/>
      <c r="G56" s="14"/>
      <c r="H56" s="14"/>
      <c r="I56" s="15"/>
      <c r="J56" s="22" t="e">
        <f>VLOOKUP(#REF!,#REF!,2)</f>
        <v>#REF!</v>
      </c>
      <c r="K56" s="16"/>
      <c r="L56" s="17"/>
      <c r="M56" s="61" t="e">
        <f>INDEX(#REF!,MATCH(CONCATENATE($C$51,"-",#REF!),#REF!,0)+5)</f>
        <v>#REF!</v>
      </c>
      <c r="N56" s="62" t="e">
        <f>INDEX(#REF!,MATCH(CONCATENATE($C$51,"-",#REF!),#REF!,0)+5)</f>
        <v>#REF!</v>
      </c>
    </row>
    <row r="57" spans="1:14" ht="15.75" hidden="1" thickBot="1">
      <c r="A57" s="78" t="e">
        <f>INDEX(#REF!,MATCH(CONCATENATE($C$35,"-",#REF!),#REF!,0)+10)</f>
        <v>#REF!</v>
      </c>
      <c r="B57" s="10"/>
      <c r="C57" s="92" t="e">
        <f>INDEX(#REF!,MATCH(CONCATENATE($C$51,"-",#REF!),#REF!,0)+6)</f>
        <v>#REF!</v>
      </c>
      <c r="D57" s="88"/>
      <c r="E57" s="89" t="e">
        <f>INDEX(#REF!,MATCH(CONCATENATE($C$51,"-",#REF!),#REF!,0)+6)</f>
        <v>#REF!</v>
      </c>
      <c r="F57" s="89"/>
      <c r="G57" s="14"/>
      <c r="H57" s="14"/>
      <c r="I57" s="15"/>
      <c r="J57" s="22" t="e">
        <f>VLOOKUP(#REF!,#REF!,2)</f>
        <v>#REF!</v>
      </c>
      <c r="K57" s="16"/>
      <c r="L57" s="17"/>
      <c r="M57" s="61" t="e">
        <f>INDEX(#REF!,MATCH(CONCATENATE($C$51,"-",#REF!),#REF!,0)+6)</f>
        <v>#REF!</v>
      </c>
      <c r="N57" s="62" t="e">
        <f>INDEX(#REF!,MATCH(CONCATENATE($C$51,"-",#REF!),#REF!,0)+6)</f>
        <v>#REF!</v>
      </c>
    </row>
    <row r="58" spans="1:14" ht="15.75" hidden="1" thickBot="1">
      <c r="A58" s="78" t="e">
        <f>INDEX(#REF!,MATCH(CONCATENATE($C$35,"-",#REF!),#REF!,0)+14)</f>
        <v>#REF!</v>
      </c>
      <c r="C58" s="91" t="e">
        <f>INDEX(#REF!,MATCH(CONCATENATE($C$51,"-",#REF!),#REF!,0)+7)</f>
        <v>#REF!</v>
      </c>
      <c r="D58" s="28"/>
      <c r="E58" s="14" t="e">
        <f>INDEX(#REF!,MATCH(CONCATENATE($C$51,"-",#REF!),#REF!,0)+7)</f>
        <v>#REF!</v>
      </c>
      <c r="F58" s="14"/>
      <c r="G58" s="14"/>
      <c r="H58" s="14"/>
      <c r="I58" s="15"/>
      <c r="J58" s="22" t="e">
        <f>VLOOKUP(#REF!,#REF!,2)</f>
        <v>#REF!</v>
      </c>
      <c r="K58" s="16"/>
      <c r="L58" s="17"/>
      <c r="M58" s="61" t="e">
        <f>INDEX(#REF!,MATCH(CONCATENATE($C$51,"-",#REF!),#REF!,0)+7)</f>
        <v>#REF!</v>
      </c>
      <c r="N58" s="62" t="e">
        <f>INDEX(#REF!,MATCH(CONCATENATE($C$51,"-",#REF!),#REF!,0)+7)</f>
        <v>#REF!</v>
      </c>
    </row>
    <row r="59" spans="1:14" ht="15.75" hidden="1" thickBot="1">
      <c r="A59" s="13">
        <v>8</v>
      </c>
      <c r="B59" s="5" t="s">
        <v>11</v>
      </c>
      <c r="C59" s="94"/>
      <c r="D59" s="94" t="s">
        <v>24</v>
      </c>
      <c r="E59" s="95" t="s">
        <v>25</v>
      </c>
      <c r="F59" s="5"/>
      <c r="G59" s="5"/>
      <c r="H59" s="5"/>
      <c r="I59" s="30"/>
      <c r="J59" s="22" t="e">
        <f>VLOOKUP(#REF!,#REF!,2)</f>
        <v>#REF!</v>
      </c>
      <c r="K59" s="20"/>
      <c r="L59" s="21"/>
      <c r="M59" s="57"/>
      <c r="N59" s="82"/>
    </row>
    <row r="60" spans="1:14" ht="15.75" hidden="1" thickBot="1">
      <c r="A60" s="76">
        <v>8</v>
      </c>
      <c r="B60" s="48" t="str">
        <f>CONCATENATE($D$59,"-",$E$59)</f>
        <v>Dk500-AK V46.2 121-050</v>
      </c>
      <c r="C60" s="96">
        <v>100</v>
      </c>
      <c r="D60" s="97" t="s">
        <v>33</v>
      </c>
      <c r="E60" s="98"/>
      <c r="F60" s="25"/>
      <c r="G60" s="25"/>
      <c r="H60" s="25"/>
      <c r="I60" s="34"/>
      <c r="J60" s="22" t="e">
        <f>VLOOKUP(#REF!,#REF!,2)</f>
        <v>#REF!</v>
      </c>
      <c r="K60" s="26"/>
      <c r="L60" s="17"/>
      <c r="M60" s="58">
        <v>1</v>
      </c>
      <c r="N60" s="83" t="s">
        <v>19</v>
      </c>
    </row>
    <row r="61" spans="1:14" ht="15.75" hidden="1" thickBot="1">
      <c r="A61" s="76">
        <v>8</v>
      </c>
      <c r="B61" s="11"/>
      <c r="C61" s="96">
        <v>112</v>
      </c>
      <c r="D61" s="97" t="s">
        <v>34</v>
      </c>
      <c r="E61" s="98"/>
      <c r="F61" s="25"/>
      <c r="G61" s="25"/>
      <c r="H61" s="25"/>
      <c r="I61" s="34"/>
      <c r="J61" s="22" t="e">
        <f>VLOOKUP(#REF!,#REF!,2)</f>
        <v>#REF!</v>
      </c>
      <c r="K61" s="16"/>
      <c r="L61" s="17"/>
      <c r="M61" s="58">
        <v>1</v>
      </c>
      <c r="N61" s="83" t="s">
        <v>19</v>
      </c>
    </row>
    <row r="62" spans="1:14" ht="15.75" hidden="1" thickBot="1">
      <c r="A62" s="76">
        <v>8</v>
      </c>
      <c r="B62" s="11"/>
      <c r="C62" s="96">
        <v>165</v>
      </c>
      <c r="D62" s="97" t="s">
        <v>35</v>
      </c>
      <c r="E62" s="98"/>
      <c r="F62" s="25"/>
      <c r="G62" s="25"/>
      <c r="H62" s="25"/>
      <c r="I62" s="34"/>
      <c r="J62" s="22" t="e">
        <f>VLOOKUP(#REF!,#REF!,2)</f>
        <v>#REF!</v>
      </c>
      <c r="K62" s="16"/>
      <c r="L62" s="17"/>
      <c r="M62" s="58">
        <v>1</v>
      </c>
      <c r="N62" s="83" t="s">
        <v>19</v>
      </c>
    </row>
    <row r="63" spans="1:14" ht="15.75" hidden="1" thickBot="1">
      <c r="A63" s="76">
        <v>8</v>
      </c>
      <c r="B63" s="11"/>
      <c r="C63" s="96" t="s">
        <v>6</v>
      </c>
      <c r="D63" s="97" t="s">
        <v>6</v>
      </c>
      <c r="E63" s="98"/>
      <c r="F63" s="25"/>
      <c r="G63" s="25"/>
      <c r="H63" s="25"/>
      <c r="I63" s="34"/>
      <c r="J63" s="22" t="e">
        <f>VLOOKUP(#REF!,#REF!,2)</f>
        <v>#REF!</v>
      </c>
      <c r="K63" s="16"/>
      <c r="L63" s="17"/>
      <c r="M63" s="58"/>
      <c r="N63" s="83"/>
    </row>
    <row r="64" spans="1:14" ht="15.75" hidden="1" thickBot="1">
      <c r="A64" s="76">
        <v>8</v>
      </c>
      <c r="B64" s="11"/>
      <c r="C64" s="96" t="s">
        <v>6</v>
      </c>
      <c r="D64" s="97" t="s">
        <v>6</v>
      </c>
      <c r="E64" s="98"/>
      <c r="F64" s="25"/>
      <c r="G64" s="25"/>
      <c r="H64" s="25"/>
      <c r="I64" s="34"/>
      <c r="J64" s="22" t="e">
        <f>VLOOKUP(#REF!,#REF!,2)</f>
        <v>#REF!</v>
      </c>
      <c r="K64" s="16"/>
      <c r="L64" s="17"/>
      <c r="M64" s="58"/>
      <c r="N64" s="83"/>
    </row>
    <row r="65" spans="1:14" ht="15.75" hidden="1" thickBot="1">
      <c r="A65" s="76">
        <v>8</v>
      </c>
      <c r="B65" s="11"/>
      <c r="C65" s="96" t="s">
        <v>6</v>
      </c>
      <c r="D65" s="97" t="s">
        <v>6</v>
      </c>
      <c r="E65" s="98"/>
      <c r="F65" s="25"/>
      <c r="G65" s="25"/>
      <c r="H65" s="25"/>
      <c r="I65" s="34"/>
      <c r="J65" s="22" t="e">
        <f>VLOOKUP(#REF!,#REF!,2)</f>
        <v>#REF!</v>
      </c>
      <c r="K65" s="16"/>
      <c r="L65" s="17"/>
      <c r="M65" s="58"/>
      <c r="N65" s="83"/>
    </row>
    <row r="66" spans="1:14" ht="15.75" hidden="1" thickBot="1">
      <c r="A66" s="76">
        <v>8</v>
      </c>
      <c r="B66" s="11"/>
      <c r="C66" s="96" t="s">
        <v>6</v>
      </c>
      <c r="D66" s="97" t="s">
        <v>6</v>
      </c>
      <c r="E66" s="98"/>
      <c r="F66" s="25"/>
      <c r="G66" s="25"/>
      <c r="H66" s="25"/>
      <c r="I66" s="34"/>
      <c r="J66" s="22" t="e">
        <f>VLOOKUP(#REF!,#REF!,2)</f>
        <v>#REF!</v>
      </c>
      <c r="K66" s="16"/>
      <c r="L66" s="17"/>
      <c r="M66" s="58"/>
      <c r="N66" s="83"/>
    </row>
    <row r="67" spans="1:14" ht="15.75" hidden="1" thickBot="1">
      <c r="A67" s="76">
        <v>8</v>
      </c>
      <c r="B67" s="11"/>
      <c r="C67" s="96" t="s">
        <v>6</v>
      </c>
      <c r="D67" s="97" t="s">
        <v>6</v>
      </c>
      <c r="E67" s="98"/>
      <c r="F67" s="25"/>
      <c r="G67" s="25"/>
      <c r="H67" s="25"/>
      <c r="I67" s="34"/>
      <c r="J67" s="22" t="e">
        <f>VLOOKUP(#REF!,#REF!,2)</f>
        <v>#REF!</v>
      </c>
      <c r="K67" s="16"/>
      <c r="L67" s="17"/>
      <c r="M67" s="58"/>
      <c r="N67" s="83"/>
    </row>
    <row r="68" spans="1:14" ht="15.75" hidden="1" thickBot="1">
      <c r="A68" s="76">
        <v>8</v>
      </c>
      <c r="B68" s="11"/>
      <c r="C68" s="96" t="s">
        <v>6</v>
      </c>
      <c r="D68" s="97" t="s">
        <v>6</v>
      </c>
      <c r="E68" s="98"/>
      <c r="F68" s="25"/>
      <c r="G68" s="25"/>
      <c r="H68" s="25"/>
      <c r="I68" s="34"/>
      <c r="J68" s="22" t="e">
        <f>VLOOKUP(#REF!,#REF!,2)</f>
        <v>#REF!</v>
      </c>
      <c r="K68" s="16"/>
      <c r="L68" s="17"/>
      <c r="M68" s="58"/>
      <c r="N68" s="83"/>
    </row>
    <row r="69" spans="1:14" ht="15.75" hidden="1" thickBot="1">
      <c r="A69" s="13">
        <v>8</v>
      </c>
      <c r="B69" s="5" t="s">
        <v>12</v>
      </c>
      <c r="C69" s="94"/>
      <c r="D69" s="94" t="s">
        <v>26</v>
      </c>
      <c r="E69" s="95" t="s">
        <v>29</v>
      </c>
      <c r="F69" s="5"/>
      <c r="G69" s="5"/>
      <c r="H69" s="5"/>
      <c r="I69" s="30"/>
      <c r="J69" s="22" t="e">
        <f>VLOOKUP(#REF!,#REF!,2)</f>
        <v>#REF!</v>
      </c>
      <c r="K69" s="20"/>
      <c r="L69" s="21"/>
      <c r="M69" s="57"/>
      <c r="N69" s="82"/>
    </row>
    <row r="70" spans="1:14" ht="15.75" hidden="1" thickBot="1">
      <c r="A70" s="76">
        <v>8</v>
      </c>
      <c r="B70" s="48" t="str">
        <f>CONCATENATE($D$69,"-",$E$69)</f>
        <v>F14-E-AK V46.2 128-050</v>
      </c>
      <c r="C70" s="96" t="s">
        <v>6</v>
      </c>
      <c r="D70" s="97" t="s">
        <v>6</v>
      </c>
      <c r="E70" s="98"/>
      <c r="F70" s="25"/>
      <c r="G70" s="25"/>
      <c r="H70" s="25"/>
      <c r="I70" s="34"/>
      <c r="J70" s="22" t="e">
        <f>VLOOKUP(#REF!,#REF!,2)</f>
        <v>#REF!</v>
      </c>
      <c r="K70" s="16"/>
      <c r="L70" s="17"/>
      <c r="M70" s="58" t="s">
        <v>6</v>
      </c>
      <c r="N70" s="83" t="s">
        <v>19</v>
      </c>
    </row>
    <row r="71" spans="1:14" ht="15.75" hidden="1" thickBot="1">
      <c r="A71" s="76">
        <v>8</v>
      </c>
      <c r="B71" s="11"/>
      <c r="C71" s="96">
        <v>112</v>
      </c>
      <c r="D71" s="97" t="s">
        <v>34</v>
      </c>
      <c r="E71" s="98"/>
      <c r="F71" s="25"/>
      <c r="G71" s="25"/>
      <c r="H71" s="25"/>
      <c r="I71" s="34"/>
      <c r="J71" s="22" t="e">
        <f>VLOOKUP(#REF!,#REF!,2)</f>
        <v>#REF!</v>
      </c>
      <c r="K71" s="16"/>
      <c r="L71" s="17"/>
      <c r="M71" s="58">
        <v>1</v>
      </c>
      <c r="N71" s="83" t="s">
        <v>19</v>
      </c>
    </row>
    <row r="72" spans="1:14" ht="15.75" hidden="1" thickBot="1">
      <c r="A72" s="76">
        <v>8</v>
      </c>
      <c r="B72" s="11"/>
      <c r="C72" s="96" t="s">
        <v>6</v>
      </c>
      <c r="D72" s="97" t="s">
        <v>6</v>
      </c>
      <c r="E72" s="98"/>
      <c r="F72" s="25"/>
      <c r="G72" s="25"/>
      <c r="H72" s="25"/>
      <c r="I72" s="34"/>
      <c r="J72" s="22" t="e">
        <f>VLOOKUP(#REF!,#REF!,2)</f>
        <v>#REF!</v>
      </c>
      <c r="K72" s="16"/>
      <c r="L72" s="17"/>
      <c r="M72" s="58" t="s">
        <v>6</v>
      </c>
      <c r="N72" s="83" t="s">
        <v>19</v>
      </c>
    </row>
    <row r="73" spans="1:14" ht="15.75" hidden="1" thickBot="1">
      <c r="A73" s="76">
        <v>8</v>
      </c>
      <c r="B73" s="11"/>
      <c r="C73" s="96">
        <v>117</v>
      </c>
      <c r="D73" s="97" t="s">
        <v>31</v>
      </c>
      <c r="E73" s="98"/>
      <c r="F73" s="25"/>
      <c r="G73" s="25"/>
      <c r="H73" s="25"/>
      <c r="I73" s="34"/>
      <c r="J73" s="22" t="e">
        <f>VLOOKUP(#REF!,#REF!,2)</f>
        <v>#REF!</v>
      </c>
      <c r="K73" s="16"/>
      <c r="L73" s="17"/>
      <c r="M73" s="58">
        <v>4</v>
      </c>
      <c r="N73" s="83" t="s">
        <v>19</v>
      </c>
    </row>
    <row r="74" spans="1:14" ht="15.75" hidden="1" thickBot="1">
      <c r="A74" s="76">
        <v>8</v>
      </c>
      <c r="B74" s="11"/>
      <c r="C74" s="96" t="s">
        <v>6</v>
      </c>
      <c r="D74" s="97" t="s">
        <v>6</v>
      </c>
      <c r="E74" s="98"/>
      <c r="F74" s="25"/>
      <c r="G74" s="25"/>
      <c r="H74" s="25"/>
      <c r="I74" s="34"/>
      <c r="J74" s="22" t="e">
        <f>VLOOKUP(#REF!,#REF!,2)</f>
        <v>#REF!</v>
      </c>
      <c r="K74" s="16"/>
      <c r="L74" s="17"/>
      <c r="M74" s="58" t="s">
        <v>6</v>
      </c>
      <c r="N74" s="83" t="s">
        <v>19</v>
      </c>
    </row>
    <row r="75" spans="1:14" ht="15.75" hidden="1" thickBot="1">
      <c r="A75" s="76">
        <v>8</v>
      </c>
      <c r="B75" s="11"/>
      <c r="C75" s="96">
        <v>123</v>
      </c>
      <c r="D75" s="97" t="s">
        <v>32</v>
      </c>
      <c r="E75" s="98"/>
      <c r="F75" s="25"/>
      <c r="G75" s="25"/>
      <c r="H75" s="25"/>
      <c r="I75" s="34"/>
      <c r="J75" s="22" t="e">
        <f>VLOOKUP(#REF!,#REF!,2)</f>
        <v>#REF!</v>
      </c>
      <c r="K75" s="16"/>
      <c r="L75" s="17"/>
      <c r="M75" s="58">
        <v>4</v>
      </c>
      <c r="N75" s="83" t="s">
        <v>19</v>
      </c>
    </row>
    <row r="76" spans="1:14" ht="15.75" hidden="1" thickBot="1">
      <c r="A76" s="76">
        <v>8</v>
      </c>
      <c r="B76" s="11"/>
      <c r="C76" s="96" t="s">
        <v>6</v>
      </c>
      <c r="D76" s="97" t="s">
        <v>6</v>
      </c>
      <c r="E76" s="98"/>
      <c r="F76" s="25"/>
      <c r="G76" s="25"/>
      <c r="H76" s="25"/>
      <c r="I76" s="34"/>
      <c r="J76" s="22" t="e">
        <f>VLOOKUP(#REF!,#REF!,2)</f>
        <v>#REF!</v>
      </c>
      <c r="K76" s="16"/>
      <c r="L76" s="17"/>
      <c r="M76" s="58" t="s">
        <v>6</v>
      </c>
      <c r="N76" s="83" t="s">
        <v>19</v>
      </c>
    </row>
    <row r="77" spans="1:14" ht="15.75" hidden="1" thickBot="1">
      <c r="A77" s="76">
        <v>8</v>
      </c>
      <c r="B77" s="11"/>
      <c r="C77" s="96">
        <v>125</v>
      </c>
      <c r="D77" s="97" t="s">
        <v>37</v>
      </c>
      <c r="E77" s="98"/>
      <c r="F77" s="25"/>
      <c r="G77" s="25"/>
      <c r="H77" s="25"/>
      <c r="I77" s="34"/>
      <c r="J77" s="22" t="e">
        <f>VLOOKUP(#REF!,#REF!,2)</f>
        <v>#REF!</v>
      </c>
      <c r="K77" s="16"/>
      <c r="L77" s="17"/>
      <c r="M77" s="58">
        <v>1</v>
      </c>
      <c r="N77" s="83" t="s">
        <v>19</v>
      </c>
    </row>
    <row r="78" spans="1:14" ht="15.75" hidden="1" thickBot="1">
      <c r="A78" s="76">
        <v>8</v>
      </c>
      <c r="B78" s="11"/>
      <c r="C78" s="96" t="s">
        <v>6</v>
      </c>
      <c r="D78" s="97" t="s">
        <v>6</v>
      </c>
      <c r="E78" s="98"/>
      <c r="F78" s="25"/>
      <c r="G78" s="25"/>
      <c r="H78" s="25"/>
      <c r="I78" s="34"/>
      <c r="J78" s="22" t="e">
        <f>VLOOKUP(#REF!,#REF!,2)</f>
        <v>#REF!</v>
      </c>
      <c r="K78" s="16"/>
      <c r="L78" s="17"/>
      <c r="M78" s="58" t="s">
        <v>6</v>
      </c>
      <c r="N78" s="83" t="s">
        <v>19</v>
      </c>
    </row>
    <row r="79" spans="1:14" ht="15.75" hidden="1" thickBot="1">
      <c r="A79" s="13">
        <v>8</v>
      </c>
      <c r="B79" s="5" t="s">
        <v>12</v>
      </c>
      <c r="C79" s="94"/>
      <c r="D79" s="94" t="s">
        <v>27</v>
      </c>
      <c r="E79" s="95" t="s">
        <v>28</v>
      </c>
      <c r="F79" s="5"/>
      <c r="G79" s="5"/>
      <c r="H79" s="5"/>
      <c r="I79" s="30"/>
      <c r="J79" s="22" t="e">
        <f>VLOOKUP(#REF!,#REF!,2)</f>
        <v>#REF!</v>
      </c>
      <c r="K79" s="20"/>
      <c r="L79" s="21"/>
      <c r="M79" s="57"/>
      <c r="N79" s="82"/>
    </row>
    <row r="80" spans="1:14" ht="15.75" hidden="1" thickBot="1">
      <c r="A80" s="76">
        <v>8</v>
      </c>
      <c r="B80" s="48" t="str">
        <f>CONCATENATE($D$79,"-",$E$79)</f>
        <v>F10-E-AK V46.2 128-150</v>
      </c>
      <c r="C80" s="96">
        <v>107</v>
      </c>
      <c r="D80" s="97" t="s">
        <v>36</v>
      </c>
      <c r="E80" s="98"/>
      <c r="F80" s="25"/>
      <c r="G80" s="25"/>
      <c r="H80" s="25"/>
      <c r="I80" s="34"/>
      <c r="J80" s="22" t="e">
        <f>VLOOKUP(#REF!,#REF!,2)</f>
        <v>#REF!</v>
      </c>
      <c r="K80" s="16"/>
      <c r="L80" s="17"/>
      <c r="M80" s="58">
        <v>1</v>
      </c>
      <c r="N80" s="83" t="s">
        <v>19</v>
      </c>
    </row>
    <row r="81" spans="1:24" ht="15.75" hidden="1" thickBot="1">
      <c r="A81" s="76">
        <v>8</v>
      </c>
      <c r="B81" s="11"/>
      <c r="C81" s="96">
        <v>112</v>
      </c>
      <c r="D81" s="97" t="s">
        <v>34</v>
      </c>
      <c r="E81" s="98"/>
      <c r="F81" s="25"/>
      <c r="G81" s="25"/>
      <c r="H81" s="25"/>
      <c r="I81" s="34"/>
      <c r="J81" s="22" t="e">
        <f>VLOOKUP(#REF!,#REF!,2)</f>
        <v>#REF!</v>
      </c>
      <c r="K81" s="16"/>
      <c r="L81" s="17"/>
      <c r="M81" s="58">
        <v>1</v>
      </c>
      <c r="N81" s="83" t="s">
        <v>19</v>
      </c>
    </row>
    <row r="82" spans="1:24" ht="15.75" hidden="1" thickBot="1">
      <c r="A82" s="76">
        <v>8</v>
      </c>
      <c r="B82" s="11"/>
      <c r="C82" s="96">
        <v>113</v>
      </c>
      <c r="D82" s="97" t="s">
        <v>34</v>
      </c>
      <c r="E82" s="98"/>
      <c r="F82" s="25"/>
      <c r="G82" s="25"/>
      <c r="H82" s="25"/>
      <c r="I82" s="34"/>
      <c r="J82" s="22" t="e">
        <f>VLOOKUP(#REF!,#REF!,2)</f>
        <v>#REF!</v>
      </c>
      <c r="K82" s="16"/>
      <c r="L82" s="17"/>
      <c r="M82" s="58">
        <v>1</v>
      </c>
      <c r="N82" s="83" t="s">
        <v>19</v>
      </c>
    </row>
    <row r="83" spans="1:24" ht="15.75" hidden="1" thickBot="1">
      <c r="A83" s="76">
        <v>8</v>
      </c>
      <c r="B83" s="11"/>
      <c r="C83" s="96">
        <v>117</v>
      </c>
      <c r="D83" s="97" t="s">
        <v>31</v>
      </c>
      <c r="E83" s="98"/>
      <c r="F83" s="25"/>
      <c r="G83" s="25"/>
      <c r="H83" s="25"/>
      <c r="I83" s="34"/>
      <c r="J83" s="22" t="e">
        <f>VLOOKUP(#REF!,#REF!,2)</f>
        <v>#REF!</v>
      </c>
      <c r="K83" s="16"/>
      <c r="L83" s="17"/>
      <c r="M83" s="58">
        <v>4</v>
      </c>
      <c r="N83" s="83" t="s">
        <v>19</v>
      </c>
    </row>
    <row r="84" spans="1:24" ht="15.75" hidden="1" thickBot="1">
      <c r="A84" s="76">
        <v>8</v>
      </c>
      <c r="B84" s="11"/>
      <c r="C84" s="96">
        <v>118</v>
      </c>
      <c r="D84" s="97" t="s">
        <v>31</v>
      </c>
      <c r="E84" s="98"/>
      <c r="F84" s="25"/>
      <c r="G84" s="25"/>
      <c r="H84" s="25"/>
      <c r="I84" s="34"/>
      <c r="J84" s="22" t="e">
        <f>VLOOKUP(#REF!,#REF!,2)</f>
        <v>#REF!</v>
      </c>
      <c r="K84" s="16"/>
      <c r="L84" s="17"/>
      <c r="M84" s="58">
        <v>4</v>
      </c>
      <c r="N84" s="83" t="s">
        <v>19</v>
      </c>
    </row>
    <row r="85" spans="1:24" ht="15.75" hidden="1" thickBot="1">
      <c r="A85" s="76">
        <v>8</v>
      </c>
      <c r="B85" s="11"/>
      <c r="C85" s="96">
        <v>123</v>
      </c>
      <c r="D85" s="97" t="s">
        <v>32</v>
      </c>
      <c r="E85" s="98"/>
      <c r="F85" s="25"/>
      <c r="G85" s="25"/>
      <c r="H85" s="25"/>
      <c r="I85" s="34"/>
      <c r="J85" s="22" t="e">
        <f>VLOOKUP(#REF!,#REF!,2)</f>
        <v>#REF!</v>
      </c>
      <c r="K85" s="16"/>
      <c r="L85" s="17"/>
      <c r="M85" s="58">
        <v>4</v>
      </c>
      <c r="N85" s="83" t="s">
        <v>19</v>
      </c>
    </row>
    <row r="86" spans="1:24" ht="15.75" hidden="1" thickBot="1">
      <c r="A86" s="76">
        <v>8</v>
      </c>
      <c r="B86" s="11"/>
      <c r="C86" s="96">
        <v>124</v>
      </c>
      <c r="D86" s="97" t="s">
        <v>32</v>
      </c>
      <c r="E86" s="98"/>
      <c r="F86" s="25"/>
      <c r="G86" s="25"/>
      <c r="H86" s="25"/>
      <c r="I86" s="34"/>
      <c r="J86" s="22" t="e">
        <f>VLOOKUP(#REF!,#REF!,2)</f>
        <v>#REF!</v>
      </c>
      <c r="K86" s="16"/>
      <c r="L86" s="17"/>
      <c r="M86" s="58">
        <v>4</v>
      </c>
      <c r="N86" s="83" t="s">
        <v>19</v>
      </c>
    </row>
    <row r="87" spans="1:24" ht="15.75" hidden="1" thickBot="1">
      <c r="A87" s="76">
        <v>8</v>
      </c>
      <c r="B87" s="11"/>
      <c r="C87" s="96">
        <v>125</v>
      </c>
      <c r="D87" s="97" t="s">
        <v>37</v>
      </c>
      <c r="E87" s="98"/>
      <c r="F87" s="25"/>
      <c r="G87" s="25"/>
      <c r="H87" s="25"/>
      <c r="I87" s="34"/>
      <c r="J87" s="22" t="e">
        <f>VLOOKUP(#REF!,#REF!,2)</f>
        <v>#REF!</v>
      </c>
      <c r="K87" s="16"/>
      <c r="L87" s="17"/>
      <c r="M87" s="58">
        <v>1</v>
      </c>
      <c r="N87" s="83" t="s">
        <v>19</v>
      </c>
    </row>
    <row r="88" spans="1:24" ht="15.75" hidden="1" thickBot="1">
      <c r="A88" s="80">
        <v>8</v>
      </c>
      <c r="B88" s="12"/>
      <c r="C88" s="99">
        <v>129</v>
      </c>
      <c r="D88" s="100" t="s">
        <v>38</v>
      </c>
      <c r="E88" s="101"/>
      <c r="F88" s="35"/>
      <c r="G88" s="35"/>
      <c r="H88" s="35"/>
      <c r="I88" s="36"/>
      <c r="J88" s="22" t="e">
        <f>VLOOKUP(#REF!,#REF!,2)</f>
        <v>#REF!</v>
      </c>
      <c r="K88" s="85"/>
      <c r="L88" s="86"/>
      <c r="M88" s="59">
        <v>1</v>
      </c>
      <c r="N88" s="87" t="s">
        <v>19</v>
      </c>
    </row>
    <row r="89" spans="1:24">
      <c r="A89" s="63"/>
      <c r="B89" s="9"/>
      <c r="C89" s="64"/>
      <c r="D89" s="63"/>
      <c r="E89" s="63"/>
      <c r="F89" s="63"/>
      <c r="G89" s="63"/>
      <c r="H89" s="63"/>
      <c r="I89" s="63"/>
      <c r="J89" s="41"/>
      <c r="K89" s="65"/>
      <c r="L89" s="42"/>
      <c r="M89" s="63"/>
      <c r="N89" s="63"/>
    </row>
    <row r="90" spans="1:24">
      <c r="J90" s="141" t="s">
        <v>92</v>
      </c>
      <c r="K90" s="141"/>
      <c r="L90" s="141"/>
      <c r="M90" s="141"/>
      <c r="N90" s="141"/>
      <c r="X90" s="123">
        <f>SUM(X7:X32)</f>
        <v>0</v>
      </c>
    </row>
  </sheetData>
  <mergeCells count="5">
    <mergeCell ref="A3:B3"/>
    <mergeCell ref="B1:C1"/>
    <mergeCell ref="D1:F1"/>
    <mergeCell ref="J90:N90"/>
    <mergeCell ref="V2:AG2"/>
  </mergeCells>
  <conditionalFormatting sqref="J1:N88 T12:U15 V3:V17 V23:V28 V31:V32">
    <cfRule type="cellIs" dxfId="1" priority="108" operator="equal">
      <formula>0</formula>
    </cfRule>
  </conditionalFormatting>
  <conditionalFormatting sqref="G2 B3:I5 B1 A1:A5 H1 D1 J1:N5 A6:N88 R12:R15 T12:U15 V3:V17 V23:V28 V31:V32">
    <cfRule type="containsErrors" dxfId="0" priority="107">
      <formula>ISERROR(A1)</formula>
    </cfRule>
  </conditionalFormatting>
  <pageMargins left="0.31496062992125984" right="0.31496062992125984" top="0.39370078740157483" bottom="0.39370078740157483" header="0.31496062992125984" footer="0.31496062992125984"/>
  <pageSetup paperSize="9" scale="53" orientation="portrait" r:id="rId1"/>
  <headerFooter>
    <oddFooter>&amp;L&amp;D&amp;C&amp;F&amp;R&amp;P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kusovník_konstr</vt:lpstr>
      <vt:lpstr>kusovník_konstr!Názvy_tisku</vt:lpstr>
      <vt:lpstr>kusovník_konstr!Oblast_tisku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Ficová Zdenka</dc:creator>
  <cp:lastModifiedBy>Karla Zalubilová</cp:lastModifiedBy>
  <cp:lastPrinted>2016-02-22T14:23:37Z</cp:lastPrinted>
  <dcterms:created xsi:type="dcterms:W3CDTF">2015-10-20T07:14:38Z</dcterms:created>
  <dcterms:modified xsi:type="dcterms:W3CDTF">2023-02-06T13:42:06Z</dcterms:modified>
</cp:coreProperties>
</file>