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Kryci list" sheetId="1" r:id="rId1"/>
    <sheet name="Rekapitulace" sheetId="2" r:id="rId2"/>
    <sheet name="Rozpočet" sheetId="3" r:id="rId3"/>
    <sheet name="#Figury" sheetId="4" state="hidden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<sst xmlns="http://schemas.openxmlformats.org/spreadsheetml/2006/main" count="545" uniqueCount="263">
  <si>
    <t>Cena s DPH</t>
  </si>
  <si>
    <t>KRYCÍ LIST ROZPOČTU</t>
  </si>
  <si>
    <t>Název stavby</t>
  </si>
  <si>
    <t>JKSO</t>
  </si>
  <si>
    <t xml:space="preserve"> </t>
  </si>
  <si>
    <t>Kód stavby</t>
  </si>
  <si>
    <t>Mars-III</t>
  </si>
  <si>
    <t>Název objektu</t>
  </si>
  <si>
    <t>EČO</t>
  </si>
  <si>
    <t>Kód objektu</t>
  </si>
  <si>
    <t>SO 12 0100</t>
  </si>
  <si>
    <t>Název části</t>
  </si>
  <si>
    <t>Místo</t>
  </si>
  <si>
    <t>Kód části</t>
  </si>
  <si>
    <t>Název podčásti</t>
  </si>
  <si>
    <t>Kód podčásti</t>
  </si>
  <si>
    <t>IČ</t>
  </si>
  <si>
    <t>DIČ</t>
  </si>
  <si>
    <t>Objednatel</t>
  </si>
  <si>
    <t>Projektant</t>
  </si>
  <si>
    <t>Zhotovitel</t>
  </si>
  <si>
    <t>Rozpočet číslo</t>
  </si>
  <si>
    <t>Zpracoval</t>
  </si>
  <si>
    <t>Dne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</si>
  <si>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</si>
  <si>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</si>
  <si>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</si>
  <si>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</si>
  <si>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</si>
  <si>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</si>
  <si>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</si>
  <si>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</si>
  <si>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</si>
  <si>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</si>
  <si>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</si>
  <si>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</si>
  <si>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</si>
  <si>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</si>
  <si>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</si>
  <si>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</si>
  <si>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</si>
  <si>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</si>
  <si>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</si>
  <si>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</si>
  <si>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</si>
  <si>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</si>
  <si>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</si>
  <si>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</si>
  <si>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</si>
  <si>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</si>
  <si>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</si>
  <si>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</si>
  <si>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</si>
  <si>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</si>
  <si>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</si>
  <si>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</si>
  <si>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</si>
  <si>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Ostatní náklady</t>
  </si>
  <si>
    <t>D</t>
  </si>
  <si>
    <t>Celkové náklady</t>
  </si>
  <si>
    <t>Datum a podpis</t>
  </si>
  <si>
    <t>Razítko</t>
  </si>
  <si>
    <t>E</t>
  </si>
  <si>
    <t>Přípočty a odpočty</t>
  </si>
  <si>
    <t>Dodávky objednatele</t>
  </si>
  <si>
    <t>Stavba:</t>
  </si>
  <si>
    <t>Objekt:</t>
  </si>
  <si>
    <t>Část:</t>
  </si>
  <si>
    <t>Popis</t>
  </si>
  <si>
    <t>Cena celkem</t>
  </si>
  <si>
    <t>Celkem</t>
  </si>
  <si>
    <t>ROZPOČET</t>
  </si>
  <si>
    <t>P.Č.</t>
  </si>
  <si>
    <t>TV</t>
  </si>
  <si>
    <t>KCN</t>
  </si>
  <si>
    <t>Kód položky</t>
  </si>
  <si>
    <t>MJ</t>
  </si>
  <si>
    <t>Množství celkem</t>
  </si>
  <si>
    <t>Cena jednotková</t>
  </si>
  <si>
    <t>Sazba DPH</t>
  </si>
  <si>
    <t>K</t>
  </si>
  <si>
    <t>m2</t>
  </si>
  <si>
    <t>t</t>
  </si>
  <si>
    <t>soub</t>
  </si>
  <si>
    <t>M</t>
  </si>
  <si>
    <t>Přesun hmot</t>
  </si>
  <si>
    <t>997221612</t>
  </si>
  <si>
    <t>Nakládání vybouraných hmot</t>
  </si>
  <si>
    <t>Cena bez DPH</t>
  </si>
  <si>
    <t>011</t>
  </si>
  <si>
    <t>712</t>
  </si>
  <si>
    <t>21-M</t>
  </si>
  <si>
    <t>Ostatní konstrukce a práce</t>
  </si>
  <si>
    <t>Úpravy povrchů</t>
  </si>
  <si>
    <t>bm</t>
  </si>
  <si>
    <t>019</t>
  </si>
  <si>
    <t>997013814</t>
  </si>
  <si>
    <t xml:space="preserve">Poplatek za uložení suti a vybouraných hmot (z izol. mater.) na skládce </t>
  </si>
  <si>
    <t>998764202</t>
  </si>
  <si>
    <t>997013831</t>
  </si>
  <si>
    <t>Poplatek za uložení stavebního směsného odpadu na skládce</t>
  </si>
  <si>
    <t>IKOR s.r.o.</t>
  </si>
  <si>
    <t>Provozní budova firmy INKOR s.r.o.</t>
  </si>
  <si>
    <t>Mimostav. doprava</t>
  </si>
  <si>
    <t>Práce a dodávky HSV</t>
  </si>
  <si>
    <t>Vyčištění budov bytové a občanské výstavby při výšce podlaží do 4 m</t>
  </si>
  <si>
    <t>m</t>
  </si>
  <si>
    <t>952901111</t>
  </si>
  <si>
    <t>Povlakové krytiny</t>
  </si>
  <si>
    <t>Práce a dodávky PSV</t>
  </si>
  <si>
    <t>Provedení povlakové krytiny střech do 10° pásy NAIP přitavením v plné ploše</t>
  </si>
  <si>
    <t>Provedení povlakové krytiny střech do 10° přibití pásů hřebíky</t>
  </si>
  <si>
    <t>Přesun hmot pro izolace proti vodě, vlhkosti a plynům v objektech v do 12 m</t>
  </si>
  <si>
    <t>712341559</t>
  </si>
  <si>
    <t>712391587</t>
  </si>
  <si>
    <t>Izolace tepelné</t>
  </si>
  <si>
    <t>Konstrukce tesařské</t>
  </si>
  <si>
    <t>m3</t>
  </si>
  <si>
    <t>Přesun hmot pro konstrukce klempířské v objektech v do 12 m</t>
  </si>
  <si>
    <t>Konstrukce truhlářské</t>
  </si>
  <si>
    <t>D+M dřevěných vstupních dveří, bezp. kování (bílá b., Ug = 1,2)</t>
  </si>
  <si>
    <t>kus</t>
  </si>
  <si>
    <t>Přesun hmot pro konstrukce truhlářské v objektech v do 12 m</t>
  </si>
  <si>
    <t>Nátěry</t>
  </si>
  <si>
    <t>Malby</t>
  </si>
  <si>
    <t>Práce a dodávky M</t>
  </si>
  <si>
    <t>18-M</t>
  </si>
  <si>
    <t>Ústřední topení</t>
  </si>
  <si>
    <t>Zapojení kotle, napojení na stávající rozvody</t>
  </si>
  <si>
    <t>Stavební přípomoce, koordinace</t>
  </si>
  <si>
    <t>Elektromontáže</t>
  </si>
  <si>
    <t>Úprava elektroinstalace pro zapojení štěpkovače</t>
  </si>
  <si>
    <t>Vybourání dřevěných rámů oken dvojitých včetně křídel pl do 1 m2</t>
  </si>
  <si>
    <t>968062354</t>
  </si>
  <si>
    <t>Vybourání dřevěných rámů oken dvojitých včetně křídel pl do 2 m2</t>
  </si>
  <si>
    <t>968062355</t>
  </si>
  <si>
    <t>Vybourání dřevěných rámů oken dvojitých včetně křídel pl do 4 m2</t>
  </si>
  <si>
    <t>968062356</t>
  </si>
  <si>
    <t>Vyvěšení nebo zavěšení dřevěných křídel dveří pl přes 2 m2</t>
  </si>
  <si>
    <t>766691915</t>
  </si>
  <si>
    <t>Odstranění povlakové krytiny střech do 10° dvouvrstvé</t>
  </si>
  <si>
    <t>712300832</t>
  </si>
  <si>
    <t>Odstranění zbytků lepidla z podkladu povlakových podlah broušením</t>
  </si>
  <si>
    <t>776111116</t>
  </si>
  <si>
    <t>Demontáž pojistné hydroizolační fólie kladené ve sklonu do 30°</t>
  </si>
  <si>
    <t>765191901</t>
  </si>
  <si>
    <t>Nátěry syntetické KDK barva dražší lesklý povrch 1x antikorozní, 1x základní, 2x email - plechové dveře do kotelny</t>
  </si>
  <si>
    <t>Nátěry syntetické kovových doplňkových konstrukcí barva standardní 2x email - zárubně vchodových dveří</t>
  </si>
  <si>
    <t>Hloubková jednonásobná penetrace podkladu v místnostech výšky do 3,80 m</t>
  </si>
  <si>
    <t>Dvojnásobné bílé malby ze směsí za mokra středně otěruvzdorných v místnostech výšky do 3,80 m</t>
  </si>
  <si>
    <t>612325302</t>
  </si>
  <si>
    <t>Odstranění tepelné izolace střech nadstřešní volně kladené z vláknitých materiálů tl přes 100 mm</t>
  </si>
  <si>
    <t>713140813</t>
  </si>
  <si>
    <t>Demontáž bednění střech z prken</t>
  </si>
  <si>
    <t>762341811</t>
  </si>
  <si>
    <t>Demontáž oplechování parapetů do suti</t>
  </si>
  <si>
    <t>764002851</t>
  </si>
  <si>
    <t>Demontáž oplechování stěn šroubovaných</t>
  </si>
  <si>
    <t>767134802</t>
  </si>
  <si>
    <t>Demontáž parapetních desek dřevěných nebo plastových šířky do 30 cm délky do 1,0 m</t>
  </si>
  <si>
    <t>766441811</t>
  </si>
  <si>
    <t>Demontáž parapetních desek dřevěných nebo plastových šířky do 30 cm délky přes 1,0 m</t>
  </si>
  <si>
    <t>766441821</t>
  </si>
  <si>
    <t>Vnitrostaveništní doprava suti a vybouraných hmot pro budovy v do 9 m ručně</t>
  </si>
  <si>
    <t>997013212</t>
  </si>
  <si>
    <t>Vodorovná doprava suti a vybouraných hmot po suchu do 1 km</t>
  </si>
  <si>
    <t>997321511</t>
  </si>
  <si>
    <t>Příplatek ZKD 1km vodorovné dopravy suti a vybouraných hmot po suchu</t>
  </si>
  <si>
    <t>997321519</t>
  </si>
  <si>
    <t>Montáž izolace tepelné parotěsné zábrany stropů vrchem asfaltovým pásem</t>
  </si>
  <si>
    <t>713</t>
  </si>
  <si>
    <t>Montáž izolace tepelné střech plochých kladené volně 1 vrstva rohoží, pásů, dílců, desek</t>
  </si>
  <si>
    <t>Přesun hmot procentní pro izolace tepelné v objektech v do 12 m</t>
  </si>
  <si>
    <t>Montáž bednění střech rovných a šikmých sklonu do 60° z hrubých prken na sraz</t>
  </si>
  <si>
    <t>řezivo jehličnaté boční prkno jakost I.-II. 2 - 3 cm</t>
  </si>
  <si>
    <t>Spojovací prostředky pro montáž krovu, bednění, laťování, světlíky, klíny</t>
  </si>
  <si>
    <t>Přesun hmot procentní pro kce tesařské v objektech v do 12 m</t>
  </si>
  <si>
    <t>Oplechování horních ploch a nadezdívek bez rohů z TiZn lesklého plechu kotvené rš 670 mm</t>
  </si>
  <si>
    <t>764244307</t>
  </si>
  <si>
    <t>Oplechování horních ploch a nadezdívek bez rohů z TiZn lesklého plechu kotvené rš  přes 800 mm</t>
  </si>
  <si>
    <t>764244311</t>
  </si>
  <si>
    <t>Příplatek za zvýšenou pracnost při oplechování rohů nadezdívek z TiZn lesklého plechu rš do 400mm</t>
  </si>
  <si>
    <t>764245345</t>
  </si>
  <si>
    <t>Příplatek za zvýšenou pracnost při oplechování rohů nadezdívek z TiZn předzvětr plechu rš přes 400mm</t>
  </si>
  <si>
    <t>764245346</t>
  </si>
  <si>
    <t>Montáž parapetních desek dřevěných nebo plastových šířky do 30 cm délky do 1,0 m</t>
  </si>
  <si>
    <t>Montáž parapetních desek dřevěných nebo plastových šířky do 30 cm délky do 2,6 m</t>
  </si>
  <si>
    <t>REKAPITULACE ROZPOČTU</t>
  </si>
  <si>
    <t xml:space="preserve">JKSO: </t>
  </si>
  <si>
    <t>Objednatel:</t>
  </si>
  <si>
    <t>Zhotovitel:</t>
  </si>
  <si>
    <t>Datum:</t>
  </si>
  <si>
    <t>Kód</t>
  </si>
  <si>
    <t>Hmotnost celkem</t>
  </si>
  <si>
    <t>Cena celkem po slevě</t>
  </si>
  <si>
    <t>Konstrukce klempířské</t>
  </si>
  <si>
    <t>Práce o dodávky PSV</t>
  </si>
  <si>
    <t>Vyrovnávací cementový potěr tl do 30 mm ze suchých směsí provedený v pásu</t>
  </si>
  <si>
    <t>632450122</t>
  </si>
  <si>
    <t>Tmelení silikonovým tmelem spáry průřezu do 400mm2</t>
  </si>
  <si>
    <t>624635361</t>
  </si>
  <si>
    <t>Přesun hmot ruční pro budovy v do 12 m</t>
  </si>
  <si>
    <t>998018002</t>
  </si>
  <si>
    <t>Příplatek k cenám 2x maleb ze směsí za mokra za provádění plochy do 5m2</t>
  </si>
  <si>
    <t>deska parapetní dřevotřísková vnitřní 0,2 x 1 m</t>
  </si>
  <si>
    <t xml:space="preserve">pás tepelně izolační tl. 160 mm </t>
  </si>
  <si>
    <t xml:space="preserve">pás tepelně izolační tl. 100 mm </t>
  </si>
  <si>
    <t xml:space="preserve">pás těžký asfaltovaný </t>
  </si>
  <si>
    <t xml:space="preserve">modifikovaný pás s posypem </t>
  </si>
  <si>
    <t xml:space="preserve">Kotel na dřevní štěpku </t>
  </si>
  <si>
    <t>Štěpkovač  s el. motorem 15 KW</t>
  </si>
  <si>
    <t>D+M plastových oken, barva bílá</t>
  </si>
  <si>
    <t>Vápenocementová omítka ostění nebo nadpraží</t>
  </si>
  <si>
    <t>Montáž lešení řadového trubkového lehkého s podlahami zatížení do 200 kg/m2 š do 1,2 m v do 10 m</t>
  </si>
  <si>
    <t>941111121</t>
  </si>
  <si>
    <t>Příplatek k lešení řadovému trubkovému lehkému s podlahami š 1,2 m v 10 m za první a ZKD den použití</t>
  </si>
  <si>
    <t>941111221</t>
  </si>
  <si>
    <t>Demontáž lešení řadového trubkového lehkého s podlahami zatížení do 200 kg/m2 š do 1,2 m v do 10 m</t>
  </si>
  <si>
    <t>941111821</t>
  </si>
  <si>
    <t>Příplatek k montáži oken rovné ostění připojovací spára do 20 mm</t>
  </si>
  <si>
    <t>766629513</t>
  </si>
  <si>
    <t>Tenkovrstvá silikátová zrnitá omítka tl. 2,0 mm včetně penetrace vnějších stěn</t>
  </si>
  <si>
    <t>622521021</t>
  </si>
  <si>
    <t>Potažení vnějších stěn sklovláknitým pletivem vtlačeným do tenkovrstvé hmoty</t>
  </si>
  <si>
    <t>622142001</t>
  </si>
  <si>
    <t>Zakrytí výplní otvorů a svislých ploch fólií přilepenou lepící páskou</t>
  </si>
  <si>
    <t>629991011</t>
  </si>
  <si>
    <t>Udržovací práce a snížení energetické náročnosti budovy</t>
  </si>
  <si>
    <t>966080103</t>
  </si>
  <si>
    <t>Bourání kontaktního zateplení z polystyrenových desek tloušťky do 120 mm</t>
  </si>
  <si>
    <t>Bourání kontaktního zateplení z polystyrenových desek tloušťky do 60 mm</t>
  </si>
  <si>
    <t>966080101</t>
  </si>
  <si>
    <t>Oprava cementové hladké omítky vnějších stěn v rozsahu do 50%</t>
  </si>
  <si>
    <t>622335103</t>
  </si>
  <si>
    <t>Montáž kontaktního zateplení vnějšího ostění hl. špalety do 200 mm z polystyrenu tl do 40 mm</t>
  </si>
  <si>
    <t>622212001</t>
  </si>
  <si>
    <t>283760710</t>
  </si>
  <si>
    <t>283760790</t>
  </si>
  <si>
    <t>Montáž kontaktního zateplení vnějších stěn z polystyrénových desek tl do 160 mm</t>
  </si>
  <si>
    <t>622211031</t>
  </si>
  <si>
    <t>deska fasádní polystyrénová EPS GreyWall Plus 1000 x 500 x 30 mm</t>
  </si>
  <si>
    <t>deska fasádní polystyrénová EPS GreyWall Plus 1000 x 500 x 160 mm</t>
  </si>
  <si>
    <t>Montáž ochranné plachty z textilie z umělých vláken</t>
  </si>
  <si>
    <t>944611111</t>
  </si>
  <si>
    <t>Příplatek k ochranné plachtě za první a ZKD den použití</t>
  </si>
  <si>
    <t>944611211</t>
  </si>
  <si>
    <t>Demontáž ochranné plachty z textilie z umělých vláken</t>
  </si>
  <si>
    <t>944611811</t>
  </si>
  <si>
    <t>Oplechování parapetů rovných mechanicky kotvené z TiZn lesklého plechu  rš 330 mm</t>
  </si>
  <si>
    <t>764246304</t>
  </si>
  <si>
    <t>Oplechování odkapové hrany střešní roviny mechanicky kotvené z TiZn lesklého plechu  rš 330 mm</t>
  </si>
  <si>
    <t>966000-1</t>
  </si>
  <si>
    <t>Demontáž a zpětná montáž stávajícího hromosvodu</t>
  </si>
  <si>
    <t>kpl</t>
  </si>
  <si>
    <t>966000-2</t>
  </si>
  <si>
    <t>Demontáž a zpětná montáž stávajícího ocelového žebříku</t>
  </si>
  <si>
    <t>966000-3</t>
  </si>
  <si>
    <t>Demontáž a zpětná montáž stávajících mřížek odvětrání na fasádě</t>
  </si>
  <si>
    <t>966000-4</t>
  </si>
  <si>
    <t>Demontáž a zpětná montáž stávající stříšky nad hlavním vchodem</t>
  </si>
  <si>
    <t>966000-5</t>
  </si>
  <si>
    <t>Demontáž, úprava a zpětná montáž stávajícího okapového žlabu vč. svodu</t>
  </si>
  <si>
    <t>18.10.2017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</si>
</sst>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#,##0.00000;\-#,##0.00000"/>
    <numFmt numFmtId="170" formatCode="#,##0.0;\-#,##0.0"/>
    <numFmt numFmtId="171" formatCode="0.00%;\-0.00%"/>
    <numFmt numFmtId="172" formatCode="mm/dd/yyyy"/>
    <numFmt numFmtId="173" formatCode="###0.00000;\-###0.00000"/>
    <numFmt numFmtId="174" formatCode="#,##0\ &quot;Kč&quot;"/>
    <numFmt numFmtId="175" formatCode="[$-405]d\.\ mmmm\ yyyy"/>
    <numFmt numFmtId="176" formatCode="#,##0.00_ ;\-#,##0.00\ "/>
    <numFmt numFmtId="177" formatCode="#,##0.000_ ;\-#,##0.000\ "/>
    <numFmt numFmtId="178" formatCode="0.0"/>
    <numFmt numFmtId="179" formatCode="#,##0.00\ &quot;Kč&quot;"/>
  </numFmts>
  <fonts count="61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2"/>
    </font>
    <font>
      <sz val="7"/>
      <name val="Arial CE"/>
      <family val="0"/>
    </font>
    <font>
      <b/>
      <sz val="10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sz val="8"/>
      <color indexed="9"/>
      <name val="Arial"/>
      <family val="2"/>
    </font>
    <font>
      <b/>
      <sz val="10"/>
      <name val="Arial CE"/>
      <family val="0"/>
    </font>
    <font>
      <b/>
      <sz val="8"/>
      <name val="Arial CE"/>
      <family val="0"/>
    </font>
    <font>
      <b/>
      <sz val="18"/>
      <name val="Arial CE"/>
      <family val="0"/>
    </font>
    <font>
      <b/>
      <sz val="9"/>
      <name val="Arial CE"/>
      <family val="2"/>
    </font>
    <font>
      <b/>
      <sz val="14"/>
      <name val="Arial CE"/>
      <family val="2"/>
    </font>
    <font>
      <b/>
      <sz val="9"/>
      <name val="Arial"/>
      <family val="2"/>
    </font>
    <font>
      <b/>
      <sz val="9"/>
      <color indexed="20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b/>
      <u val="single"/>
      <sz val="10"/>
      <color indexed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8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8"/>
      <color theme="8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>
        <color indexed="63"/>
      </top>
      <bottom style="hair">
        <color indexed="8"/>
      </bottom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6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0" fillId="0" borderId="0" applyAlignment="0">
      <protection locked="0"/>
    </xf>
    <xf numFmtId="0" fontId="0" fillId="0" borderId="0" applyAlignment="0">
      <protection locked="0"/>
    </xf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51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164" fontId="3" fillId="0" borderId="18" xfId="0" applyNumberFormat="1" applyFont="1" applyBorder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164" fontId="3" fillId="0" borderId="25" xfId="0" applyNumberFormat="1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164" fontId="3" fillId="0" borderId="26" xfId="0" applyNumberFormat="1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7" fillId="0" borderId="40" xfId="0" applyNumberFormat="1" applyFont="1" applyBorder="1" applyAlignment="1" applyProtection="1">
      <alignment horizontal="right" vertical="center"/>
      <protection/>
    </xf>
    <xf numFmtId="166" fontId="7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6" fontId="7" fillId="0" borderId="24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166" fontId="0" fillId="0" borderId="24" xfId="0" applyNumberFormat="1" applyFont="1" applyBorder="1" applyAlignment="1" applyProtection="1">
      <alignment horizontal="right" vertical="center"/>
      <protection/>
    </xf>
    <xf numFmtId="165" fontId="0" fillId="0" borderId="25" xfId="0" applyNumberFormat="1" applyFont="1" applyBorder="1" applyAlignment="1" applyProtection="1">
      <alignment horizontal="right" vertical="center"/>
      <protection/>
    </xf>
    <xf numFmtId="0" fontId="10" fillId="0" borderId="2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4" xfId="0" applyNumberFormat="1" applyFont="1" applyBorder="1" applyAlignment="1" applyProtection="1">
      <alignment horizontal="righ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6" fontId="7" fillId="0" borderId="31" xfId="0" applyNumberFormat="1" applyFont="1" applyBorder="1" applyAlignment="1" applyProtection="1">
      <alignment horizontal="right" vertical="center"/>
      <protection/>
    </xf>
    <xf numFmtId="165" fontId="11" fillId="0" borderId="14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left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166" fontId="3" fillId="0" borderId="24" xfId="0" applyNumberFormat="1" applyFont="1" applyBorder="1" applyAlignment="1" applyProtection="1">
      <alignment horizontal="right" vertical="center"/>
      <protection/>
    </xf>
    <xf numFmtId="0" fontId="6" fillId="0" borderId="52" xfId="0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left" vertical="center"/>
      <protection/>
    </xf>
    <xf numFmtId="165" fontId="3" fillId="0" borderId="24" xfId="0" applyNumberFormat="1" applyFont="1" applyBorder="1" applyAlignment="1" applyProtection="1">
      <alignment horizontal="right" vertical="center"/>
      <protection/>
    </xf>
    <xf numFmtId="167" fontId="12" fillId="0" borderId="44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2" fillId="0" borderId="53" xfId="0" applyFont="1" applyBorder="1" applyAlignment="1" applyProtection="1">
      <alignment horizontal="left" vertical="center"/>
      <protection/>
    </xf>
    <xf numFmtId="166" fontId="13" fillId="0" borderId="54" xfId="0" applyNumberFormat="1" applyFont="1" applyBorder="1" applyAlignment="1" applyProtection="1">
      <alignment horizontal="right" vertical="center"/>
      <protection/>
    </xf>
    <xf numFmtId="0" fontId="2" fillId="0" borderId="55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4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3" fillId="34" borderId="57" xfId="0" applyFont="1" applyFill="1" applyBorder="1" applyAlignment="1" applyProtection="1">
      <alignment horizontal="center" vertical="center" wrapText="1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164" fontId="3" fillId="34" borderId="47" xfId="0" applyNumberFormat="1" applyFont="1" applyFill="1" applyBorder="1" applyAlignment="1" applyProtection="1">
      <alignment horizontal="center" vertical="center"/>
      <protection/>
    </xf>
    <xf numFmtId="164" fontId="3" fillId="34" borderId="59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0" borderId="16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center" vertical="center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70" fontId="2" fillId="0" borderId="0" xfId="0" applyNumberFormat="1" applyFont="1" applyAlignment="1" applyProtection="1">
      <alignment horizontal="right" vertical="center"/>
      <protection/>
    </xf>
    <xf numFmtId="0" fontId="6" fillId="0" borderId="24" xfId="0" applyFont="1" applyBorder="1" applyAlignment="1" applyProtection="1">
      <alignment horizontal="lef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167" fontId="12" fillId="0" borderId="60" xfId="0" applyNumberFormat="1" applyFont="1" applyBorder="1" applyAlignment="1" applyProtection="1">
      <alignment horizontal="right" vertical="center"/>
      <protection/>
    </xf>
    <xf numFmtId="167" fontId="12" fillId="0" borderId="61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 vertical="top"/>
      <protection/>
    </xf>
    <xf numFmtId="0" fontId="3" fillId="0" borderId="21" xfId="0" applyFont="1" applyBorder="1" applyAlignment="1" applyProtection="1">
      <alignment horizontal="left" vertical="center" wrapText="1" indent="1"/>
      <protection/>
    </xf>
    <xf numFmtId="0" fontId="2" fillId="0" borderId="0" xfId="0" applyFont="1" applyAlignment="1" applyProtection="1">
      <alignment horizontal="left" vertical="center" indent="1"/>
      <protection/>
    </xf>
    <xf numFmtId="0" fontId="2" fillId="0" borderId="22" xfId="0" applyFont="1" applyBorder="1" applyAlignment="1" applyProtection="1">
      <alignment horizontal="left" vertical="center" indent="1"/>
      <protection/>
    </xf>
    <xf numFmtId="173" fontId="16" fillId="33" borderId="0" xfId="0" applyNumberFormat="1" applyFont="1" applyFill="1" applyAlignment="1" applyProtection="1">
      <alignment horizontal="left" vertical="center"/>
      <protection/>
    </xf>
    <xf numFmtId="0" fontId="17" fillId="33" borderId="0" xfId="0" applyFont="1" applyFill="1" applyAlignment="1" applyProtection="1">
      <alignment horizontal="left"/>
      <protection/>
    </xf>
    <xf numFmtId="0" fontId="6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left" vertical="center"/>
      <protection/>
    </xf>
    <xf numFmtId="166" fontId="19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center"/>
      <protection/>
    </xf>
    <xf numFmtId="49" fontId="2" fillId="0" borderId="0" xfId="0" applyNumberFormat="1" applyFont="1" applyAlignment="1" applyProtection="1">
      <alignment horizontal="left" vertical="center"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top"/>
      <protection/>
    </xf>
    <xf numFmtId="174" fontId="13" fillId="0" borderId="62" xfId="0" applyNumberFormat="1" applyFont="1" applyBorder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Fill="1" applyAlignment="1" applyProtection="1">
      <alignment horizontal="right" vertical="center"/>
      <protection/>
    </xf>
    <xf numFmtId="0" fontId="19" fillId="0" borderId="0" xfId="0" applyFont="1" applyFill="1" applyAlignment="1" applyProtection="1">
      <alignment horizontal="left" vertical="center"/>
      <protection/>
    </xf>
    <xf numFmtId="164" fontId="2" fillId="35" borderId="43" xfId="0" applyNumberFormat="1" applyFont="1" applyFill="1" applyBorder="1" applyAlignment="1" applyProtection="1">
      <alignment horizontal="center" vertical="center"/>
      <protection/>
    </xf>
    <xf numFmtId="0" fontId="3" fillId="35" borderId="24" xfId="0" applyFont="1" applyFill="1" applyBorder="1" applyAlignment="1" applyProtection="1">
      <alignment horizontal="left" vertical="center"/>
      <protection/>
    </xf>
    <xf numFmtId="0" fontId="2" fillId="35" borderId="25" xfId="0" applyFont="1" applyFill="1" applyBorder="1" applyAlignment="1" applyProtection="1">
      <alignment horizontal="left" vertical="center"/>
      <protection/>
    </xf>
    <xf numFmtId="178" fontId="3" fillId="35" borderId="25" xfId="0" applyNumberFormat="1" applyFont="1" applyFill="1" applyBorder="1" applyAlignment="1" applyProtection="1">
      <alignment horizontal="right" vertical="center"/>
      <protection/>
    </xf>
    <xf numFmtId="0" fontId="2" fillId="35" borderId="24" xfId="0" applyFont="1" applyFill="1" applyBorder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2" fillId="35" borderId="18" xfId="0" applyFont="1" applyFill="1" applyBorder="1" applyAlignment="1" applyProtection="1">
      <alignment horizontal="left" vertical="center"/>
      <protection/>
    </xf>
    <xf numFmtId="164" fontId="2" fillId="35" borderId="47" xfId="0" applyNumberFormat="1" applyFont="1" applyFill="1" applyBorder="1" applyAlignment="1" applyProtection="1">
      <alignment horizontal="center" vertical="center"/>
      <protection/>
    </xf>
    <xf numFmtId="0" fontId="2" fillId="35" borderId="41" xfId="0" applyFont="1" applyFill="1" applyBorder="1" applyAlignment="1" applyProtection="1">
      <alignment horizontal="left" vertical="center"/>
      <protection/>
    </xf>
    <xf numFmtId="0" fontId="2" fillId="35" borderId="39" xfId="0" applyFont="1" applyFill="1" applyBorder="1" applyAlignment="1" applyProtection="1">
      <alignment horizontal="left" vertical="center"/>
      <protection/>
    </xf>
    <xf numFmtId="166" fontId="7" fillId="35" borderId="24" xfId="0" applyNumberFormat="1" applyFont="1" applyFill="1" applyBorder="1" applyAlignment="1" applyProtection="1">
      <alignment horizontal="right" vertical="center"/>
      <protection/>
    </xf>
    <xf numFmtId="166" fontId="7" fillId="35" borderId="30" xfId="0" applyNumberFormat="1" applyFont="1" applyFill="1" applyBorder="1" applyAlignment="1" applyProtection="1">
      <alignment horizontal="right" vertical="center"/>
      <protection/>
    </xf>
    <xf numFmtId="166" fontId="7" fillId="35" borderId="48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center" vertical="center"/>
      <protection/>
    </xf>
    <xf numFmtId="168" fontId="2" fillId="0" borderId="0" xfId="0" applyNumberFormat="1" applyFont="1" applyFill="1" applyAlignment="1" applyProtection="1">
      <alignment horizontal="right" vertical="center"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4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166" fontId="19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168" fontId="2" fillId="0" borderId="0" xfId="0" applyNumberFormat="1" applyFont="1" applyFill="1" applyBorder="1" applyAlignment="1" applyProtection="1">
      <alignment horizontal="right" vertical="center"/>
      <protection/>
    </xf>
    <xf numFmtId="4" fontId="2" fillId="0" borderId="0" xfId="0" applyNumberFormat="1" applyFont="1" applyFill="1" applyBorder="1" applyAlignment="1" applyProtection="1">
      <alignment horizontal="right" vertical="center"/>
      <protection/>
    </xf>
    <xf numFmtId="166" fontId="2" fillId="0" borderId="0" xfId="0" applyNumberFormat="1" applyFont="1" applyBorder="1" applyAlignment="1" applyProtection="1">
      <alignment horizontal="right" vertical="center"/>
      <protection/>
    </xf>
    <xf numFmtId="49" fontId="2" fillId="0" borderId="0" xfId="0" applyNumberFormat="1" applyFont="1" applyBorder="1" applyAlignment="1" applyProtection="1">
      <alignment horizontal="left" vertical="center"/>
      <protection/>
    </xf>
    <xf numFmtId="170" fontId="2" fillId="0" borderId="0" xfId="0" applyNumberFormat="1" applyFont="1" applyBorder="1" applyAlignment="1" applyProtection="1">
      <alignment horizontal="right" vertical="center"/>
      <protection/>
    </xf>
    <xf numFmtId="0" fontId="60" fillId="0" borderId="0" xfId="0" applyFont="1" applyAlignment="1" applyProtection="1">
      <alignment horizontal="center" vertical="center"/>
      <protection/>
    </xf>
    <xf numFmtId="0" fontId="60" fillId="0" borderId="0" xfId="0" applyFont="1" applyFill="1" applyAlignment="1" applyProtection="1">
      <alignment horizontal="left" vertical="center" wrapText="1"/>
      <protection/>
    </xf>
    <xf numFmtId="0" fontId="60" fillId="0" borderId="0" xfId="0" applyFont="1" applyFill="1" applyAlignment="1" applyProtection="1">
      <alignment horizontal="center" vertical="center"/>
      <protection/>
    </xf>
    <xf numFmtId="168" fontId="60" fillId="0" borderId="0" xfId="0" applyNumberFormat="1" applyFont="1" applyFill="1" applyAlignment="1" applyProtection="1">
      <alignment horizontal="right" vertical="center"/>
      <protection/>
    </xf>
    <xf numFmtId="166" fontId="60" fillId="0" borderId="0" xfId="0" applyNumberFormat="1" applyFont="1" applyAlignment="1" applyProtection="1">
      <alignment horizontal="right" vertical="center"/>
      <protection/>
    </xf>
    <xf numFmtId="170" fontId="60" fillId="0" borderId="0" xfId="0" applyNumberFormat="1" applyFont="1" applyAlignment="1" applyProtection="1">
      <alignment horizontal="right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166" fontId="2" fillId="0" borderId="0" xfId="0" applyNumberFormat="1" applyFont="1" applyFill="1" applyBorder="1" applyAlignment="1" applyProtection="1">
      <alignment horizontal="right" vertical="center"/>
      <protection/>
    </xf>
    <xf numFmtId="0" fontId="60" fillId="0" borderId="0" xfId="0" applyFont="1" applyFill="1" applyAlignment="1" applyProtection="1">
      <alignment horizontal="left" vertical="center"/>
      <protection/>
    </xf>
    <xf numFmtId="166" fontId="60" fillId="0" borderId="0" xfId="0" applyNumberFormat="1" applyFont="1" applyFill="1" applyAlignment="1" applyProtection="1">
      <alignment horizontal="right" vertical="center"/>
      <protection/>
    </xf>
    <xf numFmtId="4" fontId="60" fillId="0" borderId="0" xfId="0" applyNumberFormat="1" applyFont="1" applyFill="1" applyAlignment="1" applyProtection="1">
      <alignment horizontal="right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166" fontId="20" fillId="0" borderId="0" xfId="0" applyNumberFormat="1" applyFont="1" applyBorder="1" applyAlignment="1" applyProtection="1">
      <alignment horizontal="right" vertical="center"/>
      <protection/>
    </xf>
    <xf numFmtId="170" fontId="21" fillId="0" borderId="0" xfId="0" applyNumberFormat="1" applyFont="1" applyAlignment="1" applyProtection="1">
      <alignment horizontal="right" vertical="center"/>
      <protection/>
    </xf>
    <xf numFmtId="0" fontId="20" fillId="0" borderId="11" xfId="0" applyFont="1" applyBorder="1" applyAlignment="1" applyProtection="1">
      <alignment horizontal="left" vertical="center"/>
      <protection/>
    </xf>
    <xf numFmtId="166" fontId="20" fillId="0" borderId="11" xfId="0" applyNumberFormat="1" applyFont="1" applyBorder="1" applyAlignment="1" applyProtection="1">
      <alignment horizontal="right" vertical="center"/>
      <protection/>
    </xf>
    <xf numFmtId="0" fontId="17" fillId="33" borderId="0" xfId="48" applyFont="1" applyFill="1" applyAlignment="1" applyProtection="1">
      <alignment horizontal="left"/>
      <protection/>
    </xf>
    <xf numFmtId="0" fontId="5" fillId="33" borderId="0" xfId="48" applyFont="1" applyFill="1" applyAlignment="1" applyProtection="1">
      <alignment horizontal="left"/>
      <protection/>
    </xf>
    <xf numFmtId="0" fontId="0" fillId="0" borderId="0" xfId="48" applyFont="1" applyAlignment="1" applyProtection="1">
      <alignment horizontal="left" vertical="top"/>
      <protection/>
    </xf>
    <xf numFmtId="0" fontId="14" fillId="33" borderId="0" xfId="48" applyFont="1" applyFill="1" applyAlignment="1" applyProtection="1">
      <alignment horizontal="left" vertical="center"/>
      <protection/>
    </xf>
    <xf numFmtId="0" fontId="3" fillId="33" borderId="0" xfId="48" applyFont="1" applyFill="1" applyAlignment="1" applyProtection="1">
      <alignment horizontal="left" vertical="center"/>
      <protection/>
    </xf>
    <xf numFmtId="0" fontId="5" fillId="33" borderId="0" xfId="48" applyFont="1" applyFill="1" applyAlignment="1" applyProtection="1">
      <alignment horizontal="left" vertical="center"/>
      <protection/>
    </xf>
    <xf numFmtId="0" fontId="3" fillId="33" borderId="0" xfId="48" applyFont="1" applyFill="1" applyAlignment="1" applyProtection="1">
      <alignment horizontal="center" vertical="center"/>
      <protection/>
    </xf>
    <xf numFmtId="14" fontId="3" fillId="33" borderId="0" xfId="48" applyNumberFormat="1" applyFont="1" applyFill="1" applyAlignment="1" applyProtection="1">
      <alignment horizontal="left" vertical="center"/>
      <protection/>
    </xf>
    <xf numFmtId="0" fontId="3" fillId="34" borderId="57" xfId="48" applyFont="1" applyFill="1" applyBorder="1" applyAlignment="1" applyProtection="1">
      <alignment horizontal="center" vertical="center" wrapText="1"/>
      <protection/>
    </xf>
    <xf numFmtId="0" fontId="3" fillId="34" borderId="58" xfId="48" applyFont="1" applyFill="1" applyBorder="1" applyAlignment="1" applyProtection="1">
      <alignment horizontal="center" vertical="center" wrapText="1"/>
      <protection/>
    </xf>
    <xf numFmtId="0" fontId="3" fillId="34" borderId="35" xfId="48" applyFont="1" applyFill="1" applyBorder="1" applyAlignment="1" applyProtection="1">
      <alignment horizontal="center" vertical="center" wrapText="1"/>
      <protection/>
    </xf>
    <xf numFmtId="0" fontId="3" fillId="34" borderId="63" xfId="48" applyFont="1" applyFill="1" applyBorder="1" applyAlignment="1" applyProtection="1">
      <alignment horizontal="center" vertical="center" wrapText="1"/>
      <protection/>
    </xf>
    <xf numFmtId="164" fontId="3" fillId="34" borderId="47" xfId="48" applyNumberFormat="1" applyFont="1" applyFill="1" applyBorder="1" applyAlignment="1" applyProtection="1">
      <alignment horizontal="center" vertical="center"/>
      <protection/>
    </xf>
    <xf numFmtId="164" fontId="3" fillId="34" borderId="59" xfId="48" applyNumberFormat="1" applyFont="1" applyFill="1" applyBorder="1" applyAlignment="1" applyProtection="1">
      <alignment horizontal="center" vertical="center"/>
      <protection/>
    </xf>
    <xf numFmtId="164" fontId="3" fillId="34" borderId="40" xfId="48" applyNumberFormat="1" applyFont="1" applyFill="1" applyBorder="1" applyAlignment="1" applyProtection="1">
      <alignment horizontal="center" vertical="center"/>
      <protection/>
    </xf>
    <xf numFmtId="164" fontId="3" fillId="34" borderId="64" xfId="48" applyNumberFormat="1" applyFont="1" applyFill="1" applyBorder="1" applyAlignment="1" applyProtection="1">
      <alignment horizontal="center" vertical="center"/>
      <protection/>
    </xf>
    <xf numFmtId="0" fontId="0" fillId="33" borderId="30" xfId="48" applyFont="1" applyFill="1" applyBorder="1" applyAlignment="1" applyProtection="1">
      <alignment horizontal="left"/>
      <protection/>
    </xf>
    <xf numFmtId="0" fontId="0" fillId="33" borderId="31" xfId="48" applyFont="1" applyFill="1" applyBorder="1" applyAlignment="1" applyProtection="1">
      <alignment horizontal="left"/>
      <protection/>
    </xf>
    <xf numFmtId="0" fontId="9" fillId="0" borderId="0" xfId="48" applyFont="1" applyAlignment="1" applyProtection="1">
      <alignment horizontal="center" vertical="center"/>
      <protection/>
    </xf>
    <xf numFmtId="0" fontId="9" fillId="0" borderId="0" xfId="48" applyFont="1" applyAlignment="1" applyProtection="1">
      <alignment horizontal="left" vertical="center"/>
      <protection/>
    </xf>
    <xf numFmtId="168" fontId="9" fillId="0" borderId="0" xfId="48" applyNumberFormat="1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3" fillId="0" borderId="0" xfId="48" applyFont="1" applyAlignment="1" applyProtection="1">
      <alignment horizontal="left" vertical="top"/>
      <protection/>
    </xf>
    <xf numFmtId="166" fontId="22" fillId="0" borderId="0" xfId="0" applyNumberFormat="1" applyFont="1" applyAlignment="1" applyProtection="1">
      <alignment horizontal="right"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49" fontId="3" fillId="0" borderId="23" xfId="0" applyNumberFormat="1" applyFont="1" applyBorder="1" applyAlignment="1" applyProtection="1">
      <alignment horizontal="left" vertical="center" indent="1"/>
      <protection/>
    </xf>
    <xf numFmtId="0" fontId="13" fillId="0" borderId="17" xfId="0" applyFont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Border="1" applyAlignment="1" applyProtection="1">
      <alignment horizontal="left" vertical="center" indent="1"/>
      <protection/>
    </xf>
    <xf numFmtId="164" fontId="13" fillId="0" borderId="19" xfId="0" applyNumberFormat="1" applyFont="1" applyBorder="1" applyAlignment="1" applyProtection="1">
      <alignment horizontal="left" vertical="center" indent="1"/>
      <protection/>
    </xf>
    <xf numFmtId="0" fontId="13" fillId="0" borderId="21" xfId="0" applyFont="1" applyBorder="1" applyAlignment="1" applyProtection="1">
      <alignment horizontal="left" vertical="center" wrapText="1" indent="1"/>
      <protection/>
    </xf>
    <xf numFmtId="164" fontId="13" fillId="0" borderId="0" xfId="0" applyNumberFormat="1" applyFont="1" applyAlignment="1" applyProtection="1">
      <alignment horizontal="left" vertical="center" indent="1"/>
      <protection/>
    </xf>
    <xf numFmtId="164" fontId="13" fillId="0" borderId="22" xfId="0" applyNumberFormat="1" applyFont="1" applyBorder="1" applyAlignment="1" applyProtection="1">
      <alignment horizontal="left" vertical="center" indent="1"/>
      <protection/>
    </xf>
    <xf numFmtId="0" fontId="13" fillId="0" borderId="27" xfId="0" applyFont="1" applyBorder="1" applyAlignment="1" applyProtection="1">
      <alignment horizontal="left" vertical="center" wrapText="1" indent="1"/>
      <protection/>
    </xf>
    <xf numFmtId="0" fontId="13" fillId="0" borderId="28" xfId="0" applyFont="1" applyBorder="1" applyAlignment="1" applyProtection="1">
      <alignment horizontal="left" vertical="center" wrapText="1" indent="1"/>
      <protection/>
    </xf>
    <xf numFmtId="0" fontId="13" fillId="0" borderId="29" xfId="0" applyFont="1" applyBorder="1" applyAlignment="1" applyProtection="1">
      <alignment horizontal="left" vertical="center" wrapText="1" indent="1"/>
      <protection/>
    </xf>
    <xf numFmtId="0" fontId="3" fillId="0" borderId="27" xfId="0" applyFont="1" applyBorder="1" applyAlignment="1" applyProtection="1">
      <alignment horizontal="left" vertical="center" wrapText="1"/>
      <protection/>
    </xf>
    <xf numFmtId="164" fontId="3" fillId="0" borderId="28" xfId="0" applyNumberFormat="1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left" vertical="center"/>
      <protection/>
    </xf>
    <xf numFmtId="14" fontId="3" fillId="33" borderId="0" xfId="48" applyNumberFormat="1" applyFont="1" applyFill="1" applyAlignment="1" applyProtection="1">
      <alignment horizontal="left" vertical="center"/>
      <protection/>
    </xf>
    <xf numFmtId="0" fontId="0" fillId="0" borderId="0" xfId="0" applyAlignment="1">
      <alignment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3 2" xfId="48"/>
    <cellStyle name="Normální 4" xfId="49"/>
    <cellStyle name="Normální 5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ermanek\Desktop\Cenov&#233;%20nab&#237;dky\2015\BD%20Tyr&#353;ova%20181%20-%202.kolo%20(25.5.2015)\P&#345;&#237;stavba%20Tyr&#353;ova%20181,%20Bene&#353;ov%20II.kolo%2023.7.2015%20-%20FINAL%20&#8211;%205%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Stavební část"/>
    </sheetNames>
    <sheetDataSet>
      <sheetData sheetId="0">
        <row r="5">
          <cell r="P5" t="str">
            <v> </v>
          </cell>
        </row>
        <row r="26">
          <cell r="E26" t="str">
            <v> </v>
          </cell>
        </row>
        <row r="28">
          <cell r="E28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54"/>
  <sheetViews>
    <sheetView showGridLines="0" tabSelected="1" zoomScalePageLayoutView="0" workbookViewId="0" topLeftCell="A25">
      <selection activeCell="O31" sqref="O31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7109375" style="2" customWidth="1"/>
    <col min="4" max="4" width="6.851562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9.7109375" style="2" customWidth="1"/>
    <col min="10" max="10" width="13.57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7109375" style="2" customWidth="1"/>
    <col min="16" max="16" width="2.8515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 hidden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133" customFormat="1" ht="26.25" customHeight="1">
      <c r="A2" s="128"/>
      <c r="B2" s="129"/>
      <c r="C2" s="129"/>
      <c r="D2" s="129"/>
      <c r="E2" s="129"/>
      <c r="F2" s="129"/>
      <c r="G2" s="130" t="s">
        <v>1</v>
      </c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2"/>
    </row>
    <row r="3" spans="1:19" ht="12" customHeight="1" hidden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</row>
    <row r="4" spans="1:19" ht="8.2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</row>
    <row r="5" spans="1:19" ht="24" customHeight="1">
      <c r="A5" s="12"/>
      <c r="B5" s="13" t="s">
        <v>2</v>
      </c>
      <c r="C5" s="13"/>
      <c r="D5" s="13"/>
      <c r="E5" s="237" t="s">
        <v>101</v>
      </c>
      <c r="F5" s="238"/>
      <c r="G5" s="238"/>
      <c r="H5" s="238"/>
      <c r="I5" s="238"/>
      <c r="J5" s="239"/>
      <c r="K5" s="13"/>
      <c r="L5" s="13"/>
      <c r="M5" s="13"/>
      <c r="N5" s="13"/>
      <c r="O5" s="13" t="s">
        <v>3</v>
      </c>
      <c r="P5" s="14" t="s">
        <v>4</v>
      </c>
      <c r="Q5" s="15"/>
      <c r="R5" s="16"/>
      <c r="S5" s="17"/>
    </row>
    <row r="6" spans="1:19" ht="17.25" customHeight="1" hidden="1">
      <c r="A6" s="12"/>
      <c r="B6" s="13" t="s">
        <v>5</v>
      </c>
      <c r="C6" s="13"/>
      <c r="D6" s="13"/>
      <c r="E6" s="134" t="s">
        <v>6</v>
      </c>
      <c r="F6" s="135"/>
      <c r="G6" s="135"/>
      <c r="H6" s="135"/>
      <c r="I6" s="135"/>
      <c r="J6" s="136"/>
      <c r="K6" s="13"/>
      <c r="L6" s="13"/>
      <c r="M6" s="13"/>
      <c r="N6" s="13"/>
      <c r="O6" s="13"/>
      <c r="P6" s="20"/>
      <c r="Q6" s="21"/>
      <c r="R6" s="19"/>
      <c r="S6" s="17"/>
    </row>
    <row r="7" spans="1:19" ht="24" customHeight="1">
      <c r="A7" s="12"/>
      <c r="B7" s="13" t="s">
        <v>7</v>
      </c>
      <c r="C7" s="13"/>
      <c r="D7" s="13"/>
      <c r="E7" s="240" t="s">
        <v>102</v>
      </c>
      <c r="F7" s="241"/>
      <c r="G7" s="241"/>
      <c r="H7" s="241"/>
      <c r="I7" s="241"/>
      <c r="J7" s="242"/>
      <c r="K7" s="13"/>
      <c r="L7" s="13"/>
      <c r="M7" s="13"/>
      <c r="N7" s="13"/>
      <c r="O7" s="13" t="s">
        <v>8</v>
      </c>
      <c r="P7" s="22"/>
      <c r="Q7" s="21"/>
      <c r="R7" s="19"/>
      <c r="S7" s="17"/>
    </row>
    <row r="8" spans="1:19" ht="17.25" customHeight="1" hidden="1">
      <c r="A8" s="12"/>
      <c r="B8" s="13" t="s">
        <v>9</v>
      </c>
      <c r="C8" s="13"/>
      <c r="D8" s="13"/>
      <c r="E8" s="18" t="s">
        <v>10</v>
      </c>
      <c r="F8" s="13"/>
      <c r="G8" s="13"/>
      <c r="H8" s="13"/>
      <c r="I8" s="13"/>
      <c r="J8" s="19"/>
      <c r="K8" s="13"/>
      <c r="L8" s="13"/>
      <c r="M8" s="13"/>
      <c r="N8" s="13"/>
      <c r="O8" s="13"/>
      <c r="P8" s="20"/>
      <c r="Q8" s="21"/>
      <c r="R8" s="19"/>
      <c r="S8" s="17"/>
    </row>
    <row r="9" spans="1:19" ht="24" customHeight="1">
      <c r="A9" s="12"/>
      <c r="B9" s="13" t="s">
        <v>11</v>
      </c>
      <c r="C9" s="13"/>
      <c r="D9" s="13"/>
      <c r="E9" s="243" t="s">
        <v>227</v>
      </c>
      <c r="F9" s="244"/>
      <c r="G9" s="244"/>
      <c r="H9" s="244"/>
      <c r="I9" s="244"/>
      <c r="J9" s="245"/>
      <c r="K9" s="13"/>
      <c r="L9" s="13"/>
      <c r="M9" s="13"/>
      <c r="N9" s="13"/>
      <c r="O9" s="13" t="s">
        <v>12</v>
      </c>
      <c r="P9" s="246"/>
      <c r="Q9" s="247"/>
      <c r="R9" s="248"/>
      <c r="S9" s="17"/>
    </row>
    <row r="10" spans="1:19" ht="17.25" customHeight="1" hidden="1">
      <c r="A10" s="12"/>
      <c r="B10" s="13" t="s">
        <v>13</v>
      </c>
      <c r="C10" s="13"/>
      <c r="D10" s="13"/>
      <c r="E10" s="23" t="s">
        <v>4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21"/>
      <c r="Q10" s="21"/>
      <c r="R10" s="13"/>
      <c r="S10" s="17"/>
    </row>
    <row r="11" spans="1:19" ht="17.25" customHeight="1" hidden="1">
      <c r="A11" s="12"/>
      <c r="B11" s="13" t="s">
        <v>14</v>
      </c>
      <c r="C11" s="13"/>
      <c r="D11" s="13"/>
      <c r="E11" s="23" t="s">
        <v>4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21"/>
      <c r="Q11" s="21"/>
      <c r="R11" s="13"/>
      <c r="S11" s="17"/>
    </row>
    <row r="12" spans="1:19" ht="17.25" customHeight="1" hidden="1">
      <c r="A12" s="12"/>
      <c r="B12" s="13" t="s">
        <v>15</v>
      </c>
      <c r="C12" s="13"/>
      <c r="D12" s="13"/>
      <c r="E12" s="23" t="s">
        <v>4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21"/>
      <c r="Q12" s="21"/>
      <c r="R12" s="13"/>
      <c r="S12" s="17"/>
    </row>
    <row r="13" spans="1:19" ht="17.25" customHeight="1" hidden="1">
      <c r="A13" s="12"/>
      <c r="B13" s="13"/>
      <c r="C13" s="13"/>
      <c r="D13" s="13"/>
      <c r="E13" s="23" t="s">
        <v>4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21"/>
      <c r="Q13" s="21"/>
      <c r="R13" s="13"/>
      <c r="S13" s="17"/>
    </row>
    <row r="14" spans="1:19" ht="17.25" customHeight="1" hidden="1">
      <c r="A14" s="12"/>
      <c r="B14" s="13"/>
      <c r="C14" s="13"/>
      <c r="D14" s="13"/>
      <c r="E14" s="23" t="s">
        <v>4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21"/>
      <c r="Q14" s="21"/>
      <c r="R14" s="13"/>
      <c r="S14" s="17"/>
    </row>
    <row r="15" spans="1:19" ht="17.25" customHeight="1" hidden="1">
      <c r="A15" s="12"/>
      <c r="B15" s="13"/>
      <c r="C15" s="13"/>
      <c r="D15" s="13"/>
      <c r="E15" s="23" t="s">
        <v>4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21"/>
      <c r="Q15" s="21"/>
      <c r="R15" s="13"/>
      <c r="S15" s="17"/>
    </row>
    <row r="16" spans="1:19" ht="17.25" customHeight="1" hidden="1">
      <c r="A16" s="12"/>
      <c r="B16" s="13"/>
      <c r="C16" s="13"/>
      <c r="D16" s="13"/>
      <c r="E16" s="23" t="s">
        <v>4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21"/>
      <c r="Q16" s="21"/>
      <c r="R16" s="13"/>
      <c r="S16" s="17"/>
    </row>
    <row r="17" spans="1:19" ht="17.25" customHeight="1" hidden="1">
      <c r="A17" s="12"/>
      <c r="B17" s="13"/>
      <c r="C17" s="13"/>
      <c r="D17" s="13"/>
      <c r="E17" s="23" t="s">
        <v>4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21"/>
      <c r="Q17" s="21"/>
      <c r="R17" s="13"/>
      <c r="S17" s="17"/>
    </row>
    <row r="18" spans="1:19" ht="17.25" customHeight="1" hidden="1">
      <c r="A18" s="12"/>
      <c r="B18" s="13"/>
      <c r="C18" s="13"/>
      <c r="D18" s="13"/>
      <c r="E18" s="23" t="s">
        <v>4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21"/>
      <c r="Q18" s="21"/>
      <c r="R18" s="13"/>
      <c r="S18" s="17"/>
    </row>
    <row r="19" spans="1:19" ht="17.25" customHeight="1" hidden="1">
      <c r="A19" s="12"/>
      <c r="B19" s="13"/>
      <c r="C19" s="13"/>
      <c r="D19" s="13"/>
      <c r="E19" s="23" t="s">
        <v>4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21"/>
      <c r="Q19" s="21"/>
      <c r="R19" s="13"/>
      <c r="S19" s="17"/>
    </row>
    <row r="20" spans="1:19" ht="17.25" customHeight="1" hidden="1">
      <c r="A20" s="12"/>
      <c r="B20" s="13"/>
      <c r="C20" s="13"/>
      <c r="D20" s="13"/>
      <c r="E20" s="23" t="s">
        <v>4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21"/>
      <c r="Q20" s="21"/>
      <c r="R20" s="13"/>
      <c r="S20" s="17"/>
    </row>
    <row r="21" spans="1:19" ht="17.25" customHeight="1" hidden="1">
      <c r="A21" s="12"/>
      <c r="B21" s="13"/>
      <c r="C21" s="13"/>
      <c r="D21" s="13"/>
      <c r="E21" s="23" t="s">
        <v>4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21"/>
      <c r="Q21" s="21"/>
      <c r="R21" s="13"/>
      <c r="S21" s="17"/>
    </row>
    <row r="22" spans="1:19" ht="17.25" customHeight="1" hidden="1">
      <c r="A22" s="12"/>
      <c r="B22" s="13"/>
      <c r="C22" s="13"/>
      <c r="D22" s="13"/>
      <c r="E22" s="23" t="s">
        <v>4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21"/>
      <c r="Q22" s="21"/>
      <c r="R22" s="13"/>
      <c r="S22" s="17"/>
    </row>
    <row r="23" spans="1:19" ht="17.25" customHeight="1" hidden="1">
      <c r="A23" s="12"/>
      <c r="B23" s="13"/>
      <c r="C23" s="13"/>
      <c r="D23" s="13"/>
      <c r="E23" s="23" t="s">
        <v>4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21"/>
      <c r="Q23" s="21"/>
      <c r="R23" s="13"/>
      <c r="S23" s="17"/>
    </row>
    <row r="24" spans="1:19" ht="17.25" customHeight="1" hidden="1">
      <c r="A24" s="12"/>
      <c r="B24" s="13"/>
      <c r="C24" s="13"/>
      <c r="D24" s="13"/>
      <c r="E24" s="24" t="s">
        <v>4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21"/>
      <c r="Q24" s="21"/>
      <c r="R24" s="13"/>
      <c r="S24" s="17"/>
    </row>
    <row r="25" spans="1:19" ht="17.25" customHeight="1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 t="s">
        <v>16</v>
      </c>
      <c r="P25" s="13" t="s">
        <v>17</v>
      </c>
      <c r="Q25" s="13"/>
      <c r="R25" s="13"/>
      <c r="S25" s="17"/>
    </row>
    <row r="26" spans="1:19" ht="17.25" customHeight="1">
      <c r="A26" s="12"/>
      <c r="B26" s="13" t="s">
        <v>18</v>
      </c>
      <c r="C26" s="13"/>
      <c r="D26" s="13"/>
      <c r="E26" s="14" t="s">
        <v>4</v>
      </c>
      <c r="F26" s="25"/>
      <c r="G26" s="25"/>
      <c r="H26" s="25"/>
      <c r="I26" s="25"/>
      <c r="J26" s="16"/>
      <c r="K26" s="13"/>
      <c r="L26" s="13"/>
      <c r="M26" s="13"/>
      <c r="N26" s="13"/>
      <c r="O26" s="26"/>
      <c r="P26" s="27"/>
      <c r="Q26" s="28"/>
      <c r="R26" s="29"/>
      <c r="S26" s="17"/>
    </row>
    <row r="27" spans="1:19" ht="17.25" customHeight="1">
      <c r="A27" s="12"/>
      <c r="B27" s="13" t="s">
        <v>19</v>
      </c>
      <c r="C27" s="13"/>
      <c r="D27" s="13"/>
      <c r="E27" s="22"/>
      <c r="F27" s="13"/>
      <c r="G27" s="13"/>
      <c r="H27" s="13"/>
      <c r="I27" s="13"/>
      <c r="J27" s="19"/>
      <c r="K27" s="13"/>
      <c r="L27" s="13"/>
      <c r="M27" s="13"/>
      <c r="N27" s="13"/>
      <c r="O27" s="26"/>
      <c r="P27" s="27"/>
      <c r="Q27" s="28"/>
      <c r="R27" s="29"/>
      <c r="S27" s="17"/>
    </row>
    <row r="28" spans="1:19" ht="17.25" customHeight="1">
      <c r="A28" s="12"/>
      <c r="B28" s="13" t="s">
        <v>20</v>
      </c>
      <c r="C28" s="13"/>
      <c r="D28" s="13"/>
      <c r="E28" s="22" t="s">
        <v>4</v>
      </c>
      <c r="F28" s="13"/>
      <c r="G28" s="13"/>
      <c r="H28" s="13"/>
      <c r="I28" s="13"/>
      <c r="J28" s="19"/>
      <c r="K28" s="13"/>
      <c r="L28" s="13"/>
      <c r="M28" s="13"/>
      <c r="N28" s="13"/>
      <c r="O28" s="26"/>
      <c r="P28" s="27"/>
      <c r="Q28" s="28"/>
      <c r="R28" s="29"/>
      <c r="S28" s="17"/>
    </row>
    <row r="29" spans="1:19" ht="17.25" customHeight="1">
      <c r="A29" s="12"/>
      <c r="B29" s="13"/>
      <c r="C29" s="13"/>
      <c r="D29" s="13"/>
      <c r="E29" s="30"/>
      <c r="F29" s="31"/>
      <c r="G29" s="31"/>
      <c r="H29" s="31"/>
      <c r="I29" s="31"/>
      <c r="J29" s="32"/>
      <c r="K29" s="13"/>
      <c r="L29" s="13"/>
      <c r="M29" s="13"/>
      <c r="N29" s="13"/>
      <c r="O29" s="21"/>
      <c r="P29" s="21"/>
      <c r="Q29" s="21"/>
      <c r="R29" s="13"/>
      <c r="S29" s="17"/>
    </row>
    <row r="30" spans="1:19" ht="17.25" customHeight="1">
      <c r="A30" s="12"/>
      <c r="B30" s="13"/>
      <c r="C30" s="13"/>
      <c r="D30" s="13"/>
      <c r="E30" s="33" t="s">
        <v>21</v>
      </c>
      <c r="F30" s="13"/>
      <c r="G30" s="13" t="s">
        <v>22</v>
      </c>
      <c r="H30" s="13"/>
      <c r="I30" s="13"/>
      <c r="J30" s="13"/>
      <c r="K30" s="13"/>
      <c r="L30" s="13"/>
      <c r="M30" s="13"/>
      <c r="N30" s="13"/>
      <c r="O30" s="33" t="s">
        <v>23</v>
      </c>
      <c r="P30" s="21"/>
      <c r="Q30" s="21"/>
      <c r="R30" s="34"/>
      <c r="S30" s="17"/>
    </row>
    <row r="31" spans="1:19" ht="17.25" customHeight="1">
      <c r="A31" s="12"/>
      <c r="B31" s="13"/>
      <c r="C31" s="13"/>
      <c r="D31" s="13"/>
      <c r="E31" s="26"/>
      <c r="F31" s="13"/>
      <c r="G31" s="27"/>
      <c r="H31" s="35"/>
      <c r="I31" s="36"/>
      <c r="J31" s="13"/>
      <c r="K31" s="13"/>
      <c r="L31" s="13"/>
      <c r="M31" s="13"/>
      <c r="N31" s="13"/>
      <c r="O31" s="236" t="s">
        <v>262</v>
      </c>
      <c r="P31" s="21"/>
      <c r="Q31" s="21"/>
      <c r="R31" s="37"/>
      <c r="S31" s="17"/>
    </row>
    <row r="32" spans="1:19" ht="8.25" customHeight="1">
      <c r="A32" s="38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40"/>
    </row>
    <row r="33" spans="1:19" ht="20.25" customHeight="1">
      <c r="A33" s="41"/>
      <c r="B33" s="42"/>
      <c r="C33" s="42"/>
      <c r="D33" s="42"/>
      <c r="E33" s="43" t="s">
        <v>24</v>
      </c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4"/>
    </row>
    <row r="34" spans="1:19" ht="20.25" customHeight="1">
      <c r="A34" s="45" t="s">
        <v>25</v>
      </c>
      <c r="B34" s="46"/>
      <c r="C34" s="46"/>
      <c r="D34" s="47"/>
      <c r="E34" s="48" t="s">
        <v>26</v>
      </c>
      <c r="F34" s="47"/>
      <c r="G34" s="48" t="s">
        <v>27</v>
      </c>
      <c r="H34" s="46"/>
      <c r="I34" s="47"/>
      <c r="J34" s="48" t="s">
        <v>28</v>
      </c>
      <c r="K34" s="46"/>
      <c r="L34" s="48" t="s">
        <v>29</v>
      </c>
      <c r="M34" s="46"/>
      <c r="N34" s="46"/>
      <c r="O34" s="47"/>
      <c r="P34" s="48" t="s">
        <v>30</v>
      </c>
      <c r="Q34" s="46"/>
      <c r="R34" s="46"/>
      <c r="S34" s="49"/>
    </row>
    <row r="35" spans="1:19" ht="20.25" customHeight="1">
      <c r="A35" s="50"/>
      <c r="B35" s="51"/>
      <c r="C35" s="51"/>
      <c r="D35" s="52">
        <v>0</v>
      </c>
      <c r="E35" s="53">
        <f>IF(D35=0,0,R47/D35)</f>
        <v>0</v>
      </c>
      <c r="F35" s="54"/>
      <c r="G35" s="55"/>
      <c r="H35" s="51"/>
      <c r="I35" s="52">
        <v>0</v>
      </c>
      <c r="J35" s="53">
        <f>IF(I35=0,0,R47/I35)</f>
        <v>0</v>
      </c>
      <c r="K35" s="56"/>
      <c r="L35" s="55"/>
      <c r="M35" s="51"/>
      <c r="N35" s="51"/>
      <c r="O35" s="52">
        <v>0</v>
      </c>
      <c r="P35" s="55"/>
      <c r="Q35" s="51"/>
      <c r="R35" s="57">
        <f>IF(O35=0,0,R47/O35)</f>
        <v>0</v>
      </c>
      <c r="S35" s="58"/>
    </row>
    <row r="36" spans="1:19" ht="20.25" customHeight="1">
      <c r="A36" s="41"/>
      <c r="B36" s="42"/>
      <c r="C36" s="42"/>
      <c r="D36" s="42"/>
      <c r="E36" s="43" t="s">
        <v>31</v>
      </c>
      <c r="F36" s="42"/>
      <c r="G36" s="42"/>
      <c r="H36" s="42"/>
      <c r="I36" s="42"/>
      <c r="J36" s="59" t="s">
        <v>32</v>
      </c>
      <c r="K36" s="42"/>
      <c r="L36" s="42"/>
      <c r="M36" s="42"/>
      <c r="N36" s="42"/>
      <c r="O36" s="42"/>
      <c r="P36" s="42"/>
      <c r="Q36" s="42"/>
      <c r="R36" s="42"/>
      <c r="S36" s="44"/>
    </row>
    <row r="37" spans="1:19" ht="20.25" customHeight="1">
      <c r="A37" s="60" t="s">
        <v>33</v>
      </c>
      <c r="B37" s="61"/>
      <c r="C37" s="62" t="s">
        <v>34</v>
      </c>
      <c r="D37" s="63"/>
      <c r="E37" s="63"/>
      <c r="F37" s="64"/>
      <c r="G37" s="60" t="s">
        <v>35</v>
      </c>
      <c r="H37" s="65"/>
      <c r="I37" s="62" t="s">
        <v>36</v>
      </c>
      <c r="J37" s="63"/>
      <c r="K37" s="63"/>
      <c r="L37" s="60" t="s">
        <v>37</v>
      </c>
      <c r="M37" s="65"/>
      <c r="N37" s="62" t="s">
        <v>38</v>
      </c>
      <c r="O37" s="63"/>
      <c r="P37" s="63"/>
      <c r="Q37" s="63"/>
      <c r="R37" s="63"/>
      <c r="S37" s="64"/>
    </row>
    <row r="38" spans="1:19" ht="20.25" customHeight="1">
      <c r="A38" s="66">
        <v>1</v>
      </c>
      <c r="B38" s="67" t="s">
        <v>39</v>
      </c>
      <c r="C38" s="16"/>
      <c r="D38" s="68" t="s">
        <v>40</v>
      </c>
      <c r="E38" s="69"/>
      <c r="F38" s="70"/>
      <c r="G38" s="66">
        <v>8</v>
      </c>
      <c r="H38" s="71" t="s">
        <v>41</v>
      </c>
      <c r="I38" s="29"/>
      <c r="J38" s="72"/>
      <c r="K38" s="73"/>
      <c r="L38" s="159">
        <v>13</v>
      </c>
      <c r="M38" s="160" t="s">
        <v>42</v>
      </c>
      <c r="N38" s="161"/>
      <c r="O38" s="161"/>
      <c r="P38" s="162">
        <v>2.3</v>
      </c>
      <c r="Q38" s="74" t="s">
        <v>43</v>
      </c>
      <c r="R38" s="169">
        <f>E44*P38%</f>
        <v>0</v>
      </c>
      <c r="S38" s="70"/>
    </row>
    <row r="39" spans="1:19" ht="20.25" customHeight="1">
      <c r="A39" s="66">
        <v>2</v>
      </c>
      <c r="B39" s="75"/>
      <c r="C39" s="32"/>
      <c r="D39" s="68" t="s">
        <v>44</v>
      </c>
      <c r="E39" s="69"/>
      <c r="F39" s="70"/>
      <c r="G39" s="66">
        <v>9</v>
      </c>
      <c r="H39" s="13" t="s">
        <v>45</v>
      </c>
      <c r="I39" s="68"/>
      <c r="J39" s="72"/>
      <c r="K39" s="73"/>
      <c r="L39" s="159">
        <v>14</v>
      </c>
      <c r="M39" s="160" t="s">
        <v>103</v>
      </c>
      <c r="N39" s="161"/>
      <c r="O39" s="161"/>
      <c r="P39" s="162"/>
      <c r="Q39" s="74" t="s">
        <v>43</v>
      </c>
      <c r="R39" s="169">
        <v>0</v>
      </c>
      <c r="S39" s="70"/>
    </row>
    <row r="40" spans="1:19" ht="20.25" customHeight="1">
      <c r="A40" s="66">
        <v>3</v>
      </c>
      <c r="B40" s="67" t="s">
        <v>46</v>
      </c>
      <c r="C40" s="16"/>
      <c r="D40" s="68" t="s">
        <v>40</v>
      </c>
      <c r="E40" s="69"/>
      <c r="F40" s="70"/>
      <c r="G40" s="66">
        <v>10</v>
      </c>
      <c r="H40" s="71" t="s">
        <v>47</v>
      </c>
      <c r="I40" s="29"/>
      <c r="J40" s="72"/>
      <c r="K40" s="73"/>
      <c r="L40" s="159">
        <v>15</v>
      </c>
      <c r="M40" s="160" t="s">
        <v>48</v>
      </c>
      <c r="N40" s="161"/>
      <c r="O40" s="161"/>
      <c r="P40" s="162"/>
      <c r="Q40" s="74" t="s">
        <v>43</v>
      </c>
      <c r="R40" s="169">
        <v>0</v>
      </c>
      <c r="S40" s="70"/>
    </row>
    <row r="41" spans="1:19" ht="20.25" customHeight="1">
      <c r="A41" s="66">
        <v>4</v>
      </c>
      <c r="B41" s="75"/>
      <c r="C41" s="32"/>
      <c r="D41" s="68" t="s">
        <v>44</v>
      </c>
      <c r="E41" s="69"/>
      <c r="F41" s="70"/>
      <c r="G41" s="66">
        <v>11</v>
      </c>
      <c r="H41" s="71"/>
      <c r="I41" s="29"/>
      <c r="J41" s="72"/>
      <c r="K41" s="73"/>
      <c r="L41" s="159">
        <v>16</v>
      </c>
      <c r="M41" s="160" t="s">
        <v>49</v>
      </c>
      <c r="N41" s="161"/>
      <c r="O41" s="161"/>
      <c r="P41" s="162"/>
      <c r="Q41" s="74" t="s">
        <v>43</v>
      </c>
      <c r="R41" s="169">
        <v>0</v>
      </c>
      <c r="S41" s="70"/>
    </row>
    <row r="42" spans="1:19" ht="20.25" customHeight="1">
      <c r="A42" s="66">
        <v>5</v>
      </c>
      <c r="B42" s="67" t="s">
        <v>50</v>
      </c>
      <c r="C42" s="16"/>
      <c r="D42" s="68" t="s">
        <v>40</v>
      </c>
      <c r="E42" s="69"/>
      <c r="F42" s="70"/>
      <c r="G42" s="76"/>
      <c r="H42" s="35"/>
      <c r="I42" s="29"/>
      <c r="J42" s="77"/>
      <c r="K42" s="73"/>
      <c r="L42" s="159">
        <v>17</v>
      </c>
      <c r="M42" s="160" t="s">
        <v>51</v>
      </c>
      <c r="N42" s="161"/>
      <c r="O42" s="161"/>
      <c r="P42" s="162">
        <v>1.7</v>
      </c>
      <c r="Q42" s="74" t="s">
        <v>43</v>
      </c>
      <c r="R42" s="169">
        <f>E44*P42%</f>
        <v>0</v>
      </c>
      <c r="S42" s="70"/>
    </row>
    <row r="43" spans="1:19" ht="20.25" customHeight="1">
      <c r="A43" s="66">
        <v>6</v>
      </c>
      <c r="B43" s="75"/>
      <c r="C43" s="32"/>
      <c r="D43" s="68" t="s">
        <v>44</v>
      </c>
      <c r="E43" s="69"/>
      <c r="F43" s="70"/>
      <c r="G43" s="76"/>
      <c r="H43" s="35"/>
      <c r="I43" s="29"/>
      <c r="J43" s="77"/>
      <c r="K43" s="73"/>
      <c r="L43" s="159">
        <v>18</v>
      </c>
      <c r="M43" s="163" t="s">
        <v>52</v>
      </c>
      <c r="N43" s="161"/>
      <c r="O43" s="161"/>
      <c r="P43" s="161"/>
      <c r="Q43" s="29"/>
      <c r="R43" s="169">
        <v>0</v>
      </c>
      <c r="S43" s="70"/>
    </row>
    <row r="44" spans="1:19" ht="20.25" customHeight="1">
      <c r="A44" s="66">
        <v>7</v>
      </c>
      <c r="B44" s="78" t="s">
        <v>53</v>
      </c>
      <c r="C44" s="35"/>
      <c r="D44" s="29"/>
      <c r="E44" s="79">
        <f>Rozpočet!I114</f>
        <v>0</v>
      </c>
      <c r="F44" s="44"/>
      <c r="G44" s="66">
        <v>12</v>
      </c>
      <c r="H44" s="78" t="s">
        <v>54</v>
      </c>
      <c r="I44" s="29"/>
      <c r="J44" s="80"/>
      <c r="K44" s="81"/>
      <c r="L44" s="159">
        <v>19</v>
      </c>
      <c r="M44" s="164" t="s">
        <v>55</v>
      </c>
      <c r="N44" s="165"/>
      <c r="O44" s="165"/>
      <c r="P44" s="165"/>
      <c r="Q44" s="82"/>
      <c r="R44" s="170">
        <f>SUM(R38:R43)</f>
        <v>0</v>
      </c>
      <c r="S44" s="44"/>
    </row>
    <row r="45" spans="1:19" ht="20.25" customHeight="1">
      <c r="A45" s="83">
        <v>20</v>
      </c>
      <c r="B45" s="84" t="s">
        <v>56</v>
      </c>
      <c r="C45" s="85"/>
      <c r="D45" s="86"/>
      <c r="E45" s="87"/>
      <c r="F45" s="40"/>
      <c r="G45" s="83">
        <v>21</v>
      </c>
      <c r="H45" s="84"/>
      <c r="I45" s="86"/>
      <c r="J45" s="88"/>
      <c r="K45" s="89">
        <f>M49</f>
        <v>21</v>
      </c>
      <c r="L45" s="166">
        <v>22</v>
      </c>
      <c r="M45" s="167" t="s">
        <v>57</v>
      </c>
      <c r="N45" s="168"/>
      <c r="O45" s="168"/>
      <c r="P45" s="168"/>
      <c r="Q45" s="86"/>
      <c r="R45" s="171">
        <v>0</v>
      </c>
      <c r="S45" s="40"/>
    </row>
    <row r="46" spans="1:19" ht="20.25" customHeight="1" thickBot="1">
      <c r="A46" s="90" t="s">
        <v>19</v>
      </c>
      <c r="B46" s="10"/>
      <c r="C46" s="10"/>
      <c r="D46" s="10"/>
      <c r="E46" s="10"/>
      <c r="F46" s="91"/>
      <c r="G46" s="92"/>
      <c r="H46" s="10"/>
      <c r="I46" s="10"/>
      <c r="J46" s="10"/>
      <c r="K46" s="10"/>
      <c r="L46" s="60" t="s">
        <v>58</v>
      </c>
      <c r="M46" s="47"/>
      <c r="N46" s="62" t="s">
        <v>59</v>
      </c>
      <c r="O46" s="46"/>
      <c r="P46" s="46"/>
      <c r="Q46" s="46"/>
      <c r="R46" s="10"/>
      <c r="S46" s="11"/>
    </row>
    <row r="47" spans="1:19" ht="20.25" customHeight="1" thickBot="1">
      <c r="A47" s="12"/>
      <c r="B47" s="13"/>
      <c r="C47" s="13"/>
      <c r="D47" s="13"/>
      <c r="E47" s="13"/>
      <c r="F47" s="19"/>
      <c r="G47" s="93"/>
      <c r="H47" s="13"/>
      <c r="I47" s="13"/>
      <c r="J47" s="13"/>
      <c r="K47" s="13"/>
      <c r="L47" s="66">
        <v>23</v>
      </c>
      <c r="M47" s="124" t="s">
        <v>88</v>
      </c>
      <c r="N47" s="35"/>
      <c r="O47" s="35"/>
      <c r="P47" s="35"/>
      <c r="Q47" s="35"/>
      <c r="R47" s="155">
        <f>SUM(E44+R44)</f>
        <v>0</v>
      </c>
      <c r="S47" s="127">
        <f>E44+J44+R44+E45+J45+R45</f>
        <v>0</v>
      </c>
    </row>
    <row r="48" spans="1:19" ht="20.25" customHeight="1">
      <c r="A48" s="94" t="s">
        <v>60</v>
      </c>
      <c r="B48" s="31"/>
      <c r="C48" s="31"/>
      <c r="D48" s="31"/>
      <c r="E48" s="31"/>
      <c r="F48" s="32"/>
      <c r="G48" s="95" t="s">
        <v>61</v>
      </c>
      <c r="H48" s="31"/>
      <c r="I48" s="31"/>
      <c r="J48" s="31"/>
      <c r="K48" s="31"/>
      <c r="L48" s="66">
        <v>24</v>
      </c>
      <c r="M48" s="96">
        <v>15</v>
      </c>
      <c r="N48" s="32" t="s">
        <v>43</v>
      </c>
      <c r="O48" s="97"/>
      <c r="P48" s="35"/>
      <c r="Q48" s="29"/>
      <c r="R48" s="125"/>
      <c r="S48" s="126">
        <f>O48*M48/100</f>
        <v>0</v>
      </c>
    </row>
    <row r="49" spans="1:19" ht="20.25" customHeight="1">
      <c r="A49" s="98" t="s">
        <v>18</v>
      </c>
      <c r="B49" s="25"/>
      <c r="C49" s="25"/>
      <c r="D49" s="25"/>
      <c r="E49" s="25"/>
      <c r="F49" s="16"/>
      <c r="G49" s="99"/>
      <c r="H49" s="25"/>
      <c r="I49" s="25"/>
      <c r="J49" s="25"/>
      <c r="K49" s="25"/>
      <c r="L49" s="66">
        <v>25</v>
      </c>
      <c r="M49" s="100">
        <v>21</v>
      </c>
      <c r="N49" s="29" t="s">
        <v>43</v>
      </c>
      <c r="O49" s="97">
        <f>SUM(R47)</f>
        <v>0</v>
      </c>
      <c r="P49" s="35"/>
      <c r="Q49" s="29"/>
      <c r="R49" s="69">
        <f>SUM(O49)*21%</f>
        <v>0</v>
      </c>
      <c r="S49" s="101">
        <f>O49*M49/100</f>
        <v>0</v>
      </c>
    </row>
    <row r="50" spans="1:19" ht="20.25" customHeight="1">
      <c r="A50" s="12"/>
      <c r="B50" s="13"/>
      <c r="C50" s="13"/>
      <c r="D50" s="13"/>
      <c r="E50" s="13"/>
      <c r="F50" s="19"/>
      <c r="G50" s="93"/>
      <c r="H50" s="13"/>
      <c r="I50" s="13"/>
      <c r="J50" s="13"/>
      <c r="K50" s="13"/>
      <c r="L50" s="83">
        <v>26</v>
      </c>
      <c r="M50" s="102" t="s">
        <v>0</v>
      </c>
      <c r="N50" s="85"/>
      <c r="O50" s="85"/>
      <c r="P50" s="85"/>
      <c r="Q50" s="103"/>
      <c r="R50" s="104">
        <f>SUM(R47+R49)</f>
        <v>0</v>
      </c>
      <c r="S50" s="105"/>
    </row>
    <row r="51" spans="1:19" ht="20.25" customHeight="1">
      <c r="A51" s="94" t="s">
        <v>60</v>
      </c>
      <c r="B51" s="31"/>
      <c r="C51" s="31"/>
      <c r="D51" s="31"/>
      <c r="E51" s="31"/>
      <c r="F51" s="32"/>
      <c r="G51" s="95" t="s">
        <v>61</v>
      </c>
      <c r="H51" s="31"/>
      <c r="I51" s="31"/>
      <c r="J51" s="31"/>
      <c r="K51" s="31"/>
      <c r="L51" s="60" t="s">
        <v>62</v>
      </c>
      <c r="M51" s="47"/>
      <c r="N51" s="62" t="s">
        <v>63</v>
      </c>
      <c r="O51" s="46"/>
      <c r="P51" s="46"/>
      <c r="Q51" s="46"/>
      <c r="R51" s="106"/>
      <c r="S51" s="49"/>
    </row>
    <row r="52" spans="1:19" ht="20.25" customHeight="1">
      <c r="A52" s="98" t="s">
        <v>20</v>
      </c>
      <c r="B52" s="25"/>
      <c r="C52" s="25"/>
      <c r="D52" s="25"/>
      <c r="E52" s="25"/>
      <c r="F52" s="16"/>
      <c r="G52" s="99"/>
      <c r="H52" s="25"/>
      <c r="I52" s="25"/>
      <c r="J52" s="25"/>
      <c r="K52" s="25"/>
      <c r="L52" s="66">
        <v>27</v>
      </c>
      <c r="M52" s="71" t="s">
        <v>64</v>
      </c>
      <c r="N52" s="35"/>
      <c r="O52" s="35"/>
      <c r="P52" s="35"/>
      <c r="Q52" s="29"/>
      <c r="R52" s="69"/>
      <c r="S52" s="70"/>
    </row>
    <row r="53" spans="1:19" ht="20.25" customHeight="1">
      <c r="A53" s="12"/>
      <c r="B53" s="13"/>
      <c r="C53" s="13"/>
      <c r="D53" s="13"/>
      <c r="E53" s="13"/>
      <c r="F53" s="19"/>
      <c r="G53" s="93"/>
      <c r="H53" s="13"/>
      <c r="I53" s="13"/>
      <c r="J53" s="13"/>
      <c r="K53" s="13"/>
      <c r="L53" s="66">
        <v>28</v>
      </c>
      <c r="M53" s="71"/>
      <c r="N53" s="35"/>
      <c r="O53" s="35"/>
      <c r="P53" s="35"/>
      <c r="Q53" s="29"/>
      <c r="R53" s="69"/>
      <c r="S53" s="70"/>
    </row>
    <row r="54" spans="1:19" ht="20.25" customHeight="1">
      <c r="A54" s="107" t="s">
        <v>60</v>
      </c>
      <c r="B54" s="39"/>
      <c r="C54" s="39"/>
      <c r="D54" s="39"/>
      <c r="E54" s="39"/>
      <c r="F54" s="108"/>
      <c r="G54" s="109" t="s">
        <v>61</v>
      </c>
      <c r="H54" s="39"/>
      <c r="I54" s="39"/>
      <c r="J54" s="39"/>
      <c r="K54" s="39"/>
      <c r="L54" s="83">
        <v>29</v>
      </c>
      <c r="M54" s="84"/>
      <c r="N54" s="85"/>
      <c r="O54" s="85"/>
      <c r="P54" s="85"/>
      <c r="Q54" s="86"/>
      <c r="R54" s="53"/>
      <c r="S54" s="110"/>
    </row>
  </sheetData>
  <sheetProtection/>
  <mergeCells count="4">
    <mergeCell ref="E5:J5"/>
    <mergeCell ref="E7:J7"/>
    <mergeCell ref="E9:J9"/>
    <mergeCell ref="P9:R9"/>
  </mergeCells>
  <printOptions/>
  <pageMargins left="0.5905511811023623" right="0.5905511811023623" top="0.9055118110236221" bottom="0.9055118110236221" header="0" footer="0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31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B9" sqref="B9"/>
    </sheetView>
  </sheetViews>
  <sheetFormatPr defaultColWidth="9.140625" defaultRowHeight="12.75" customHeight="1"/>
  <cols>
    <col min="1" max="1" width="11.7109375" style="211" customWidth="1"/>
    <col min="2" max="2" width="55.7109375" style="211" customWidth="1"/>
    <col min="3" max="3" width="13.7109375" style="211" hidden="1" customWidth="1"/>
    <col min="4" max="4" width="16.57421875" style="211" customWidth="1"/>
    <col min="5" max="16384" width="9.140625" style="211" customWidth="1"/>
  </cols>
  <sheetData>
    <row r="1" spans="1:4" ht="18" customHeight="1">
      <c r="A1" s="209" t="s">
        <v>187</v>
      </c>
      <c r="B1" s="210"/>
      <c r="C1" s="210"/>
      <c r="D1" s="210"/>
    </row>
    <row r="2" spans="1:4" ht="12" customHeight="1">
      <c r="A2" s="212" t="s">
        <v>65</v>
      </c>
      <c r="B2" s="137" t="s">
        <v>101</v>
      </c>
      <c r="C2" s="214"/>
      <c r="D2" s="214"/>
    </row>
    <row r="3" spans="1:4" ht="12" customHeight="1">
      <c r="A3" s="212" t="s">
        <v>66</v>
      </c>
      <c r="B3" s="137" t="s">
        <v>102</v>
      </c>
      <c r="C3" s="213"/>
      <c r="D3" s="215"/>
    </row>
    <row r="4" spans="1:4" ht="12" customHeight="1">
      <c r="A4" s="212" t="s">
        <v>67</v>
      </c>
      <c r="B4" s="137" t="s">
        <v>227</v>
      </c>
      <c r="C4" s="213"/>
      <c r="D4" s="215"/>
    </row>
    <row r="5" spans="1:4" ht="12" customHeight="1">
      <c r="A5" s="213" t="s">
        <v>188</v>
      </c>
      <c r="B5" s="213" t="str">
        <f>'[1]Krycí list'!P5</f>
        <v> </v>
      </c>
      <c r="C5" s="213"/>
      <c r="D5" s="215"/>
    </row>
    <row r="6" spans="1:4" ht="6" customHeight="1">
      <c r="A6" s="213"/>
      <c r="B6" s="213"/>
      <c r="C6" s="213"/>
      <c r="D6" s="215"/>
    </row>
    <row r="7" spans="1:4" ht="12" customHeight="1">
      <c r="A7" s="213" t="s">
        <v>189</v>
      </c>
      <c r="B7" s="213" t="str">
        <f>'[1]Krycí list'!E26</f>
        <v> </v>
      </c>
      <c r="C7" s="213"/>
      <c r="D7" s="215"/>
    </row>
    <row r="8" spans="1:4" ht="12" customHeight="1">
      <c r="A8" s="213" t="s">
        <v>190</v>
      </c>
      <c r="B8" s="213" t="str">
        <f>'[1]Krycí list'!E28</f>
        <v> </v>
      </c>
      <c r="C8" s="213"/>
      <c r="D8" s="215"/>
    </row>
    <row r="9" spans="1:4" ht="12" customHeight="1">
      <c r="A9" s="213" t="s">
        <v>191</v>
      </c>
      <c r="B9" s="216">
        <v>43026</v>
      </c>
      <c r="C9" s="213"/>
      <c r="D9" s="215"/>
    </row>
    <row r="10" spans="1:4" ht="6" customHeight="1">
      <c r="A10" s="210"/>
      <c r="B10" s="210"/>
      <c r="C10" s="210"/>
      <c r="D10" s="210"/>
    </row>
    <row r="11" spans="1:4" ht="12" customHeight="1">
      <c r="A11" s="217" t="s">
        <v>192</v>
      </c>
      <c r="B11" s="218" t="s">
        <v>68</v>
      </c>
      <c r="C11" s="219" t="s">
        <v>193</v>
      </c>
      <c r="D11" s="220" t="s">
        <v>194</v>
      </c>
    </row>
    <row r="12" spans="1:4" ht="12" customHeight="1">
      <c r="A12" s="221">
        <v>1</v>
      </c>
      <c r="B12" s="222">
        <v>2</v>
      </c>
      <c r="C12" s="223">
        <v>4</v>
      </c>
      <c r="D12" s="224">
        <v>4</v>
      </c>
    </row>
    <row r="13" spans="1:4" ht="3.75" customHeight="1">
      <c r="A13" s="225"/>
      <c r="B13" s="226"/>
      <c r="C13" s="226"/>
      <c r="D13" s="226"/>
    </row>
    <row r="14" spans="1:3" s="228" customFormat="1" ht="12.75" customHeight="1">
      <c r="A14" s="227"/>
      <c r="C14" s="229"/>
    </row>
    <row r="15" spans="1:4" s="228" customFormat="1" ht="12.75" customHeight="1">
      <c r="A15" s="227"/>
      <c r="B15" s="204" t="s">
        <v>104</v>
      </c>
      <c r="C15" s="229"/>
      <c r="D15" s="205">
        <f>SUM(Rozpočet!I14)</f>
        <v>0</v>
      </c>
    </row>
    <row r="16" spans="1:4" ht="12.75" customHeight="1">
      <c r="A16" s="141">
        <v>6</v>
      </c>
      <c r="B16" s="142" t="s">
        <v>93</v>
      </c>
      <c r="D16" s="143">
        <f>SUM(Rozpočet!I15)</f>
        <v>0</v>
      </c>
    </row>
    <row r="17" spans="1:4" ht="12.75" customHeight="1">
      <c r="A17" s="141">
        <v>9</v>
      </c>
      <c r="B17" s="142" t="s">
        <v>92</v>
      </c>
      <c r="D17" s="143">
        <f>SUM(Rozpočet!I27)</f>
        <v>0</v>
      </c>
    </row>
    <row r="18" spans="1:4" ht="12.75" customHeight="1">
      <c r="A18" s="141">
        <v>99</v>
      </c>
      <c r="B18" s="142" t="s">
        <v>85</v>
      </c>
      <c r="D18" s="143">
        <f>SUM(Rozpočet!I62)</f>
        <v>0</v>
      </c>
    </row>
    <row r="19" spans="1:4" ht="12.75" customHeight="1">
      <c r="A19" s="141"/>
      <c r="B19" s="204" t="s">
        <v>196</v>
      </c>
      <c r="D19" s="205">
        <f>SUM(Rozpočet!I64)</f>
        <v>0</v>
      </c>
    </row>
    <row r="20" spans="1:4" ht="12.75" customHeight="1">
      <c r="A20" s="141">
        <v>712</v>
      </c>
      <c r="B20" s="142" t="s">
        <v>108</v>
      </c>
      <c r="D20" s="143">
        <f>SUM(Rozpočet!I65)</f>
        <v>0</v>
      </c>
    </row>
    <row r="21" spans="1:4" ht="12.75" customHeight="1">
      <c r="A21" s="141">
        <v>713</v>
      </c>
      <c r="B21" s="142" t="s">
        <v>115</v>
      </c>
      <c r="D21" s="143">
        <f>SUM(Rozpočet!I72)</f>
        <v>0</v>
      </c>
    </row>
    <row r="22" spans="1:4" ht="12.75" customHeight="1">
      <c r="A22" s="141">
        <v>762</v>
      </c>
      <c r="B22" s="142" t="s">
        <v>116</v>
      </c>
      <c r="D22" s="143">
        <f>SUM(Rozpočet!I78)</f>
        <v>0</v>
      </c>
    </row>
    <row r="23" spans="1:4" ht="12.75" customHeight="1">
      <c r="A23" s="141">
        <v>764</v>
      </c>
      <c r="B23" s="142" t="s">
        <v>195</v>
      </c>
      <c r="D23" s="143">
        <f>SUM(Rozpočet!I83)</f>
        <v>0</v>
      </c>
    </row>
    <row r="24" spans="1:4" ht="12.75" customHeight="1">
      <c r="A24" s="141">
        <v>766</v>
      </c>
      <c r="B24" s="142" t="s">
        <v>119</v>
      </c>
      <c r="D24" s="143">
        <f>SUM(Rozpočet!I91)</f>
        <v>0</v>
      </c>
    </row>
    <row r="25" spans="1:4" ht="12.75" customHeight="1">
      <c r="A25" s="141">
        <v>783</v>
      </c>
      <c r="B25" s="142" t="s">
        <v>123</v>
      </c>
      <c r="D25" s="143">
        <f>SUM(Rozpočet!I98)</f>
        <v>0</v>
      </c>
    </row>
    <row r="26" spans="1:4" ht="12.75" customHeight="1">
      <c r="A26" s="141">
        <v>784</v>
      </c>
      <c r="B26" s="142" t="s">
        <v>124</v>
      </c>
      <c r="D26" s="143">
        <f>SUM(Rozpočet!I101)</f>
        <v>0</v>
      </c>
    </row>
    <row r="27" spans="1:4" ht="12.75" customHeight="1">
      <c r="A27" s="141"/>
      <c r="B27" s="204" t="s">
        <v>125</v>
      </c>
      <c r="D27" s="205">
        <f>SUM(Rozpočet!I105)</f>
        <v>0</v>
      </c>
    </row>
    <row r="28" spans="1:4" ht="12.75" customHeight="1">
      <c r="A28" s="141" t="s">
        <v>126</v>
      </c>
      <c r="B28" s="142" t="s">
        <v>127</v>
      </c>
      <c r="D28" s="143">
        <f>SUM(Rozpočet!I106)</f>
        <v>0</v>
      </c>
    </row>
    <row r="29" spans="1:4" ht="12.75" customHeight="1">
      <c r="A29" s="141" t="s">
        <v>91</v>
      </c>
      <c r="B29" s="142" t="s">
        <v>130</v>
      </c>
      <c r="D29" s="143">
        <f>SUM(Rozpočet!I111)</f>
        <v>0</v>
      </c>
    </row>
    <row r="30" spans="1:4" ht="12.75" customHeight="1">
      <c r="A30" s="142"/>
      <c r="B30" s="142"/>
      <c r="D30" s="143"/>
    </row>
    <row r="31" spans="2:4" ht="12.75" customHeight="1">
      <c r="B31" s="230" t="s">
        <v>70</v>
      </c>
      <c r="C31" s="231"/>
      <c r="D31" s="232">
        <f>SUM(Rozpočet!I114)</f>
        <v>0</v>
      </c>
    </row>
  </sheetData>
  <sheetProtection/>
  <printOptions horizontalCentered="1"/>
  <pageMargins left="1.1023621559143066" right="1.1023621559143066" top="0.787401556968689" bottom="0.787401556968689" header="0" footer="0"/>
  <pageSetup fitToHeight="999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178"/>
  <sheetViews>
    <sheetView showGridLines="0" zoomScalePageLayoutView="0" workbookViewId="0" topLeftCell="A1">
      <pane ySplit="13" topLeftCell="A89" activePane="bottomLeft" state="frozen"/>
      <selection pane="topLeft" activeCell="A1" sqref="A1"/>
      <selection pane="bottomLeft" activeCell="E51" sqref="E51"/>
    </sheetView>
  </sheetViews>
  <sheetFormatPr defaultColWidth="9.140625" defaultRowHeight="11.25" customHeight="1"/>
  <cols>
    <col min="1" max="1" width="9.7109375" style="2" customWidth="1"/>
    <col min="2" max="2" width="4.421875" style="2" customWidth="1"/>
    <col min="3" max="3" width="4.7109375" style="2" customWidth="1"/>
    <col min="4" max="4" width="12.7109375" style="2" customWidth="1"/>
    <col min="5" max="5" width="55.57421875" style="2" customWidth="1"/>
    <col min="6" max="6" width="4.7109375" style="2" customWidth="1"/>
    <col min="7" max="7" width="9.8515625" style="2" customWidth="1"/>
    <col min="8" max="8" width="9.7109375" style="2" customWidth="1"/>
    <col min="9" max="9" width="13.57421875" style="2" customWidth="1"/>
    <col min="10" max="10" width="5.28125" style="2" customWidth="1"/>
    <col min="11" max="16384" width="9.140625" style="2" customWidth="1"/>
  </cols>
  <sheetData>
    <row r="1" spans="1:10" ht="18" customHeight="1">
      <c r="A1" s="138" t="s">
        <v>71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1.25" customHeight="1">
      <c r="A2" s="111" t="s">
        <v>65</v>
      </c>
      <c r="B2" s="112"/>
      <c r="C2" s="137" t="s">
        <v>101</v>
      </c>
      <c r="D2" s="112"/>
      <c r="E2" s="112"/>
      <c r="F2" s="112"/>
      <c r="G2" s="112"/>
      <c r="H2" s="112"/>
      <c r="I2" s="112"/>
      <c r="J2" s="118"/>
    </row>
    <row r="3" spans="1:10" ht="11.25" customHeight="1">
      <c r="A3" s="111" t="s">
        <v>66</v>
      </c>
      <c r="B3" s="112"/>
      <c r="C3" s="137" t="s">
        <v>102</v>
      </c>
      <c r="D3" s="112"/>
      <c r="E3" s="112"/>
      <c r="F3" s="112"/>
      <c r="G3" s="112"/>
      <c r="H3" s="112"/>
      <c r="I3" s="112"/>
      <c r="J3" s="118"/>
    </row>
    <row r="4" spans="1:10" ht="11.25" customHeight="1">
      <c r="A4" s="111" t="s">
        <v>67</v>
      </c>
      <c r="B4" s="112"/>
      <c r="C4" s="137" t="s">
        <v>227</v>
      </c>
      <c r="D4" s="112"/>
      <c r="E4" s="112"/>
      <c r="F4" s="112"/>
      <c r="G4" s="112"/>
      <c r="H4" s="112"/>
      <c r="I4" s="112"/>
      <c r="J4" s="118"/>
    </row>
    <row r="5" spans="1:10" s="211" customFormat="1" ht="12" customHeight="1">
      <c r="A5" s="213" t="s">
        <v>188</v>
      </c>
      <c r="B5" s="213" t="str">
        <f>'[1]Krycí list'!P5</f>
        <v> </v>
      </c>
      <c r="C5" s="213"/>
      <c r="D5" s="215"/>
      <c r="E5" s="112"/>
      <c r="F5" s="112"/>
      <c r="G5" s="112"/>
      <c r="H5" s="112"/>
      <c r="I5" s="112"/>
      <c r="J5" s="112"/>
    </row>
    <row r="6" spans="1:10" s="211" customFormat="1" ht="6" customHeight="1">
      <c r="A6" s="213"/>
      <c r="B6" s="213"/>
      <c r="C6" s="213"/>
      <c r="D6" s="215"/>
      <c r="E6" s="112"/>
      <c r="F6" s="112"/>
      <c r="G6" s="112"/>
      <c r="H6" s="112"/>
      <c r="I6" s="112"/>
      <c r="J6" s="112"/>
    </row>
    <row r="7" spans="1:10" s="211" customFormat="1" ht="12" customHeight="1">
      <c r="A7" s="213" t="s">
        <v>189</v>
      </c>
      <c r="B7" s="213" t="str">
        <f>'[1]Krycí list'!E26</f>
        <v> </v>
      </c>
      <c r="C7" s="213"/>
      <c r="D7" s="215"/>
      <c r="E7" s="112"/>
      <c r="F7" s="112"/>
      <c r="G7" s="112"/>
      <c r="H7" s="112"/>
      <c r="I7" s="112"/>
      <c r="J7" s="112"/>
    </row>
    <row r="8" spans="1:10" s="211" customFormat="1" ht="12" customHeight="1">
      <c r="A8" s="213" t="s">
        <v>190</v>
      </c>
      <c r="B8" s="213" t="str">
        <f>'[1]Krycí list'!E28</f>
        <v> </v>
      </c>
      <c r="C8" s="213"/>
      <c r="D8" s="215"/>
      <c r="E8" s="112"/>
      <c r="F8" s="112"/>
      <c r="G8" s="112"/>
      <c r="H8" s="112"/>
      <c r="I8" s="112"/>
      <c r="J8" s="112"/>
    </row>
    <row r="9" spans="1:10" s="211" customFormat="1" ht="12" customHeight="1">
      <c r="A9" s="213" t="s">
        <v>191</v>
      </c>
      <c r="B9" s="216"/>
      <c r="C9" s="249">
        <v>43026</v>
      </c>
      <c r="D9" s="250"/>
      <c r="E9" s="112"/>
      <c r="F9" s="112"/>
      <c r="G9" s="112"/>
      <c r="H9" s="112"/>
      <c r="I9" s="112"/>
      <c r="J9" s="112"/>
    </row>
    <row r="10" spans="1:10" ht="5.25" customHeight="1">
      <c r="A10" s="118"/>
      <c r="B10" s="118"/>
      <c r="C10" s="118"/>
      <c r="D10" s="118"/>
      <c r="E10" s="118"/>
      <c r="F10" s="118"/>
      <c r="G10" s="118"/>
      <c r="H10" s="118"/>
      <c r="I10" s="118"/>
      <c r="J10" s="118"/>
    </row>
    <row r="11" spans="1:11" ht="21.75" customHeight="1">
      <c r="A11" s="113" t="s">
        <v>72</v>
      </c>
      <c r="B11" s="114" t="s">
        <v>73</v>
      </c>
      <c r="C11" s="114" t="s">
        <v>74</v>
      </c>
      <c r="D11" s="114" t="s">
        <v>75</v>
      </c>
      <c r="E11" s="114" t="s">
        <v>68</v>
      </c>
      <c r="F11" s="114" t="s">
        <v>76</v>
      </c>
      <c r="G11" s="114" t="s">
        <v>77</v>
      </c>
      <c r="H11" s="114" t="s">
        <v>78</v>
      </c>
      <c r="I11" s="114" t="s">
        <v>69</v>
      </c>
      <c r="J11" s="114" t="s">
        <v>79</v>
      </c>
      <c r="K11" s="119"/>
    </row>
    <row r="12" spans="1:13" ht="11.25" customHeight="1">
      <c r="A12" s="115">
        <v>1</v>
      </c>
      <c r="B12" s="116">
        <v>2</v>
      </c>
      <c r="C12" s="116">
        <v>3</v>
      </c>
      <c r="D12" s="116">
        <v>4</v>
      </c>
      <c r="E12" s="116">
        <v>5</v>
      </c>
      <c r="F12" s="116">
        <v>6</v>
      </c>
      <c r="G12" s="116">
        <v>7</v>
      </c>
      <c r="H12" s="116">
        <v>8</v>
      </c>
      <c r="I12" s="116">
        <v>9</v>
      </c>
      <c r="J12" s="116">
        <v>10</v>
      </c>
      <c r="K12" s="119"/>
      <c r="M12" s="13"/>
    </row>
    <row r="13" spans="1:10" ht="3.75" customHeight="1">
      <c r="A13" s="118"/>
      <c r="B13" s="118"/>
      <c r="C13" s="118"/>
      <c r="D13" s="118"/>
      <c r="E13" s="118"/>
      <c r="F13" s="118"/>
      <c r="G13" s="118"/>
      <c r="H13" s="118"/>
      <c r="I13" s="118"/>
      <c r="J13" s="118"/>
    </row>
    <row r="14" spans="1:10" ht="19.5" customHeight="1">
      <c r="A14" s="172"/>
      <c r="B14" s="172"/>
      <c r="C14" s="172"/>
      <c r="D14" s="207" t="s">
        <v>39</v>
      </c>
      <c r="E14" s="207" t="s">
        <v>104</v>
      </c>
      <c r="F14" s="207"/>
      <c r="G14" s="207"/>
      <c r="H14" s="207"/>
      <c r="I14" s="208">
        <f>SUM(I27,I62,I15)</f>
        <v>0</v>
      </c>
      <c r="J14" s="123"/>
    </row>
    <row r="15" spans="2:9" s="140" customFormat="1" ht="15" customHeight="1">
      <c r="B15" s="141" t="s">
        <v>58</v>
      </c>
      <c r="D15" s="142">
        <v>6</v>
      </c>
      <c r="E15" s="142" t="s">
        <v>93</v>
      </c>
      <c r="I15" s="143">
        <f>SUM(I16:I26)</f>
        <v>0</v>
      </c>
    </row>
    <row r="16" spans="1:10" s="140" customFormat="1" ht="15" customHeight="1">
      <c r="A16" s="120">
        <v>1</v>
      </c>
      <c r="B16" s="120" t="s">
        <v>80</v>
      </c>
      <c r="C16" s="120" t="s">
        <v>89</v>
      </c>
      <c r="D16" s="146" t="s">
        <v>233</v>
      </c>
      <c r="E16" s="150" t="s">
        <v>232</v>
      </c>
      <c r="F16" s="173" t="s">
        <v>81</v>
      </c>
      <c r="G16" s="174">
        <v>343.72</v>
      </c>
      <c r="H16" s="157"/>
      <c r="I16" s="122">
        <f aca="true" t="shared" si="0" ref="I16:I26">ROUND(G16*H16,2)</f>
        <v>0</v>
      </c>
      <c r="J16" s="123">
        <v>21</v>
      </c>
    </row>
    <row r="17" spans="1:12" s="13" customFormat="1" ht="13.5" customHeight="1">
      <c r="A17" s="120">
        <v>2</v>
      </c>
      <c r="B17" s="120" t="s">
        <v>80</v>
      </c>
      <c r="C17" s="120" t="s">
        <v>89</v>
      </c>
      <c r="D17" s="146" t="s">
        <v>150</v>
      </c>
      <c r="E17" s="150" t="s">
        <v>212</v>
      </c>
      <c r="F17" s="173" t="s">
        <v>81</v>
      </c>
      <c r="G17" s="174">
        <v>55</v>
      </c>
      <c r="H17" s="157"/>
      <c r="I17" s="122">
        <f t="shared" si="0"/>
        <v>0</v>
      </c>
      <c r="J17" s="123">
        <v>21</v>
      </c>
      <c r="K17" s="156"/>
      <c r="L17" s="117"/>
    </row>
    <row r="18" spans="1:12" s="13" customFormat="1" ht="24" customHeight="1">
      <c r="A18" s="120">
        <v>3</v>
      </c>
      <c r="B18" s="120" t="s">
        <v>80</v>
      </c>
      <c r="C18" s="120" t="s">
        <v>89</v>
      </c>
      <c r="D18" s="146" t="s">
        <v>235</v>
      </c>
      <c r="E18" s="150" t="s">
        <v>234</v>
      </c>
      <c r="F18" s="173" t="s">
        <v>106</v>
      </c>
      <c r="G18" s="174">
        <v>216.55</v>
      </c>
      <c r="H18" s="157"/>
      <c r="I18" s="122">
        <f t="shared" si="0"/>
        <v>0</v>
      </c>
      <c r="J18" s="123">
        <v>21</v>
      </c>
      <c r="K18" s="156"/>
      <c r="L18" s="117"/>
    </row>
    <row r="19" spans="1:12" s="13" customFormat="1" ht="27" customHeight="1">
      <c r="A19" s="120">
        <v>4</v>
      </c>
      <c r="B19" s="120" t="s">
        <v>80</v>
      </c>
      <c r="C19" s="120" t="s">
        <v>89</v>
      </c>
      <c r="D19" s="146" t="s">
        <v>239</v>
      </c>
      <c r="E19" s="150" t="s">
        <v>238</v>
      </c>
      <c r="F19" s="173" t="s">
        <v>81</v>
      </c>
      <c r="G19" s="174">
        <v>335.92</v>
      </c>
      <c r="H19" s="157"/>
      <c r="I19" s="122">
        <f t="shared" si="0"/>
        <v>0</v>
      </c>
      <c r="J19" s="123">
        <v>21</v>
      </c>
      <c r="K19" s="156"/>
      <c r="L19" s="117"/>
    </row>
    <row r="20" spans="1:12" s="13" customFormat="1" ht="13.5" customHeight="1">
      <c r="A20" s="189">
        <v>5</v>
      </c>
      <c r="B20" s="191" t="s">
        <v>84</v>
      </c>
      <c r="C20" s="191">
        <v>283</v>
      </c>
      <c r="D20" s="200" t="s">
        <v>236</v>
      </c>
      <c r="E20" s="190" t="s">
        <v>240</v>
      </c>
      <c r="F20" s="191" t="s">
        <v>81</v>
      </c>
      <c r="G20" s="192">
        <v>45.48</v>
      </c>
      <c r="H20" s="201"/>
      <c r="I20" s="193">
        <f t="shared" si="0"/>
        <v>0</v>
      </c>
      <c r="J20" s="194">
        <v>21</v>
      </c>
      <c r="K20" s="156"/>
      <c r="L20" s="117"/>
    </row>
    <row r="21" spans="1:12" s="13" customFormat="1" ht="13.5" customHeight="1">
      <c r="A21" s="189">
        <v>6</v>
      </c>
      <c r="B21" s="191" t="s">
        <v>84</v>
      </c>
      <c r="C21" s="191">
        <v>283</v>
      </c>
      <c r="D21" s="200" t="s">
        <v>237</v>
      </c>
      <c r="E21" s="190" t="s">
        <v>241</v>
      </c>
      <c r="F21" s="191" t="s">
        <v>81</v>
      </c>
      <c r="G21" s="192">
        <v>352.716</v>
      </c>
      <c r="H21" s="201"/>
      <c r="I21" s="193">
        <f t="shared" si="0"/>
        <v>0</v>
      </c>
      <c r="J21" s="194">
        <v>21</v>
      </c>
      <c r="K21" s="156"/>
      <c r="L21" s="117"/>
    </row>
    <row r="22" spans="1:12" s="13" customFormat="1" ht="13.5" customHeight="1">
      <c r="A22" s="120">
        <v>7</v>
      </c>
      <c r="B22" s="120" t="s">
        <v>80</v>
      </c>
      <c r="C22" s="120" t="s">
        <v>89</v>
      </c>
      <c r="D22" s="146" t="s">
        <v>224</v>
      </c>
      <c r="E22" s="150" t="s">
        <v>223</v>
      </c>
      <c r="F22" s="173" t="s">
        <v>81</v>
      </c>
      <c r="G22" s="174">
        <v>10.8</v>
      </c>
      <c r="H22" s="157"/>
      <c r="I22" s="122">
        <f t="shared" si="0"/>
        <v>0</v>
      </c>
      <c r="J22" s="123">
        <v>21</v>
      </c>
      <c r="K22" s="156"/>
      <c r="L22" s="117"/>
    </row>
    <row r="23" spans="1:12" s="13" customFormat="1" ht="13.5" customHeight="1">
      <c r="A23" s="120">
        <v>8</v>
      </c>
      <c r="B23" s="120" t="s">
        <v>80</v>
      </c>
      <c r="C23" s="120" t="s">
        <v>89</v>
      </c>
      <c r="D23" s="146" t="s">
        <v>222</v>
      </c>
      <c r="E23" s="150" t="s">
        <v>221</v>
      </c>
      <c r="F23" s="173" t="s">
        <v>81</v>
      </c>
      <c r="G23" s="174">
        <v>390.03</v>
      </c>
      <c r="H23" s="157"/>
      <c r="I23" s="122">
        <f t="shared" si="0"/>
        <v>0</v>
      </c>
      <c r="J23" s="123">
        <v>21</v>
      </c>
      <c r="K23" s="156"/>
      <c r="L23" s="117"/>
    </row>
    <row r="24" spans="1:12" s="13" customFormat="1" ht="25.5" customHeight="1">
      <c r="A24" s="120">
        <v>9</v>
      </c>
      <c r="B24" s="120" t="s">
        <v>80</v>
      </c>
      <c r="C24" s="120" t="s">
        <v>89</v>
      </c>
      <c r="D24" s="146" t="s">
        <v>198</v>
      </c>
      <c r="E24" s="150" t="s">
        <v>197</v>
      </c>
      <c r="F24" s="173" t="s">
        <v>94</v>
      </c>
      <c r="G24" s="174">
        <v>14.5</v>
      </c>
      <c r="H24" s="157"/>
      <c r="I24" s="122">
        <f t="shared" si="0"/>
        <v>0</v>
      </c>
      <c r="J24" s="123">
        <v>21</v>
      </c>
      <c r="K24" s="156"/>
      <c r="L24" s="117"/>
    </row>
    <row r="25" spans="1:12" s="13" customFormat="1" ht="13.5" customHeight="1">
      <c r="A25" s="120">
        <v>10</v>
      </c>
      <c r="B25" s="120" t="s">
        <v>80</v>
      </c>
      <c r="C25" s="120" t="s">
        <v>89</v>
      </c>
      <c r="D25" s="146" t="s">
        <v>200</v>
      </c>
      <c r="E25" s="150" t="s">
        <v>199</v>
      </c>
      <c r="F25" s="173" t="s">
        <v>106</v>
      </c>
      <c r="G25" s="174">
        <v>216.55</v>
      </c>
      <c r="H25" s="157"/>
      <c r="I25" s="122">
        <f t="shared" si="0"/>
        <v>0</v>
      </c>
      <c r="J25" s="123">
        <v>21</v>
      </c>
      <c r="K25" s="156"/>
      <c r="L25" s="117"/>
    </row>
    <row r="26" spans="1:12" s="13" customFormat="1" ht="13.5" customHeight="1">
      <c r="A26" s="120">
        <v>11</v>
      </c>
      <c r="B26" s="120" t="s">
        <v>80</v>
      </c>
      <c r="C26" s="120" t="s">
        <v>89</v>
      </c>
      <c r="D26" s="146" t="s">
        <v>220</v>
      </c>
      <c r="E26" s="150" t="s">
        <v>219</v>
      </c>
      <c r="F26" s="173" t="s">
        <v>106</v>
      </c>
      <c r="G26" s="174">
        <v>216.55</v>
      </c>
      <c r="H26" s="157"/>
      <c r="I26" s="122">
        <f t="shared" si="0"/>
        <v>0</v>
      </c>
      <c r="J26" s="123">
        <v>21</v>
      </c>
      <c r="K26" s="156"/>
      <c r="L26" s="117"/>
    </row>
    <row r="27" spans="2:12" s="140" customFormat="1" ht="15" customHeight="1">
      <c r="B27" s="141" t="s">
        <v>58</v>
      </c>
      <c r="D27" s="142">
        <v>9</v>
      </c>
      <c r="E27" s="158" t="s">
        <v>92</v>
      </c>
      <c r="I27" s="143">
        <f>SUM(I28:I61)</f>
        <v>0</v>
      </c>
      <c r="L27" s="117"/>
    </row>
    <row r="28" spans="1:12" s="140" customFormat="1" ht="23.25" customHeight="1">
      <c r="A28" s="120">
        <v>12</v>
      </c>
      <c r="B28" s="120" t="s">
        <v>80</v>
      </c>
      <c r="C28" s="175" t="s">
        <v>95</v>
      </c>
      <c r="D28" s="146" t="s">
        <v>214</v>
      </c>
      <c r="E28" s="150" t="s">
        <v>213</v>
      </c>
      <c r="F28" s="173" t="s">
        <v>81</v>
      </c>
      <c r="G28" s="174">
        <v>421.6</v>
      </c>
      <c r="H28" s="157"/>
      <c r="I28" s="122">
        <f aca="true" t="shared" si="1" ref="I28:I33">ROUND(G28*H28,2)</f>
        <v>0</v>
      </c>
      <c r="J28" s="123">
        <v>21</v>
      </c>
      <c r="L28" s="117"/>
    </row>
    <row r="29" spans="1:12" s="140" customFormat="1" ht="22.5" customHeight="1">
      <c r="A29" s="120">
        <v>13</v>
      </c>
      <c r="B29" s="120" t="s">
        <v>80</v>
      </c>
      <c r="C29" s="175" t="s">
        <v>95</v>
      </c>
      <c r="D29" s="146" t="s">
        <v>216</v>
      </c>
      <c r="E29" s="150" t="s">
        <v>215</v>
      </c>
      <c r="F29" s="173" t="s">
        <v>81</v>
      </c>
      <c r="G29" s="174">
        <v>25296</v>
      </c>
      <c r="H29" s="157"/>
      <c r="I29" s="122">
        <f t="shared" si="1"/>
        <v>0</v>
      </c>
      <c r="J29" s="123">
        <v>21</v>
      </c>
      <c r="L29" s="117"/>
    </row>
    <row r="30" spans="1:12" s="140" customFormat="1" ht="26.25" customHeight="1">
      <c r="A30" s="120">
        <v>14</v>
      </c>
      <c r="B30" s="120" t="s">
        <v>80</v>
      </c>
      <c r="C30" s="175" t="s">
        <v>95</v>
      </c>
      <c r="D30" s="146" t="s">
        <v>218</v>
      </c>
      <c r="E30" s="150" t="s">
        <v>217</v>
      </c>
      <c r="F30" s="173" t="s">
        <v>121</v>
      </c>
      <c r="G30" s="174">
        <v>421.6</v>
      </c>
      <c r="H30" s="157"/>
      <c r="I30" s="122">
        <f t="shared" si="1"/>
        <v>0</v>
      </c>
      <c r="J30" s="123">
        <v>21</v>
      </c>
      <c r="L30" s="117"/>
    </row>
    <row r="31" spans="1:12" s="140" customFormat="1" ht="13.5" customHeight="1">
      <c r="A31" s="120">
        <v>15</v>
      </c>
      <c r="B31" s="120" t="s">
        <v>80</v>
      </c>
      <c r="C31" s="175" t="s">
        <v>95</v>
      </c>
      <c r="D31" s="146" t="s">
        <v>243</v>
      </c>
      <c r="E31" s="150" t="s">
        <v>242</v>
      </c>
      <c r="F31" s="173" t="s">
        <v>81</v>
      </c>
      <c r="G31" s="174">
        <v>421.6</v>
      </c>
      <c r="H31" s="157"/>
      <c r="I31" s="122">
        <f t="shared" si="1"/>
        <v>0</v>
      </c>
      <c r="J31" s="123">
        <v>21</v>
      </c>
      <c r="L31" s="117"/>
    </row>
    <row r="32" spans="1:12" s="140" customFormat="1" ht="13.5" customHeight="1">
      <c r="A32" s="120">
        <v>16</v>
      </c>
      <c r="B32" s="120" t="s">
        <v>80</v>
      </c>
      <c r="C32" s="175" t="s">
        <v>95</v>
      </c>
      <c r="D32" s="146" t="s">
        <v>245</v>
      </c>
      <c r="E32" s="150" t="s">
        <v>244</v>
      </c>
      <c r="F32" s="173" t="s">
        <v>81</v>
      </c>
      <c r="G32" s="174">
        <v>25296</v>
      </c>
      <c r="H32" s="157"/>
      <c r="I32" s="122">
        <f t="shared" si="1"/>
        <v>0</v>
      </c>
      <c r="J32" s="123">
        <v>21</v>
      </c>
      <c r="L32" s="117"/>
    </row>
    <row r="33" spans="1:12" s="140" customFormat="1" ht="13.5" customHeight="1">
      <c r="A33" s="120">
        <v>17</v>
      </c>
      <c r="B33" s="120" t="s">
        <v>80</v>
      </c>
      <c r="C33" s="175" t="s">
        <v>95</v>
      </c>
      <c r="D33" s="146" t="s">
        <v>247</v>
      </c>
      <c r="E33" s="150" t="s">
        <v>246</v>
      </c>
      <c r="F33" s="173" t="s">
        <v>81</v>
      </c>
      <c r="G33" s="174">
        <v>421.6</v>
      </c>
      <c r="H33" s="157"/>
      <c r="I33" s="122">
        <f t="shared" si="1"/>
        <v>0</v>
      </c>
      <c r="J33" s="123">
        <v>21</v>
      </c>
      <c r="L33" s="117"/>
    </row>
    <row r="34" spans="1:12" s="13" customFormat="1" ht="13.5" customHeight="1">
      <c r="A34" s="120">
        <v>18</v>
      </c>
      <c r="B34" s="120" t="s">
        <v>80</v>
      </c>
      <c r="C34" s="175" t="s">
        <v>95</v>
      </c>
      <c r="D34" s="146" t="s">
        <v>107</v>
      </c>
      <c r="E34" s="150" t="s">
        <v>105</v>
      </c>
      <c r="F34" s="173" t="s">
        <v>81</v>
      </c>
      <c r="G34" s="174">
        <v>298</v>
      </c>
      <c r="H34" s="157"/>
      <c r="I34" s="122">
        <f aca="true" t="shared" si="2" ref="I34:I41">ROUND(G34*H34,2)</f>
        <v>0</v>
      </c>
      <c r="J34" s="123">
        <v>21</v>
      </c>
      <c r="K34" s="156"/>
      <c r="L34" s="117"/>
    </row>
    <row r="35" spans="1:12" s="13" customFormat="1" ht="13.5" customHeight="1">
      <c r="A35" s="120">
        <v>19</v>
      </c>
      <c r="B35" s="120" t="s">
        <v>80</v>
      </c>
      <c r="C35" s="175" t="s">
        <v>95</v>
      </c>
      <c r="D35" s="146" t="s">
        <v>226</v>
      </c>
      <c r="E35" s="150" t="s">
        <v>225</v>
      </c>
      <c r="F35" s="173" t="s">
        <v>81</v>
      </c>
      <c r="G35" s="174">
        <v>65.04</v>
      </c>
      <c r="H35" s="157"/>
      <c r="I35" s="122">
        <f t="shared" si="2"/>
        <v>0</v>
      </c>
      <c r="J35" s="123">
        <v>21</v>
      </c>
      <c r="K35" s="156"/>
      <c r="L35" s="117"/>
    </row>
    <row r="36" spans="1:12" s="13" customFormat="1" ht="13.5" customHeight="1">
      <c r="A36" s="120">
        <v>20</v>
      </c>
      <c r="B36" s="120" t="s">
        <v>80</v>
      </c>
      <c r="C36" s="148" t="s">
        <v>95</v>
      </c>
      <c r="D36" s="195" t="s">
        <v>139</v>
      </c>
      <c r="E36" s="150" t="s">
        <v>138</v>
      </c>
      <c r="F36" s="173" t="s">
        <v>121</v>
      </c>
      <c r="G36" s="174">
        <v>3</v>
      </c>
      <c r="H36" s="157"/>
      <c r="I36" s="122">
        <f t="shared" si="2"/>
        <v>0</v>
      </c>
      <c r="J36" s="123">
        <v>21</v>
      </c>
      <c r="K36" s="156"/>
      <c r="L36" s="117"/>
    </row>
    <row r="37" spans="1:12" s="13" customFormat="1" ht="13.5" customHeight="1">
      <c r="A37" s="120">
        <v>21</v>
      </c>
      <c r="B37" s="120" t="s">
        <v>80</v>
      </c>
      <c r="C37" s="148" t="s">
        <v>95</v>
      </c>
      <c r="D37" s="195" t="s">
        <v>133</v>
      </c>
      <c r="E37" s="150" t="s">
        <v>132</v>
      </c>
      <c r="F37" s="173" t="s">
        <v>81</v>
      </c>
      <c r="G37" s="174">
        <v>5.67</v>
      </c>
      <c r="H37" s="157"/>
      <c r="I37" s="122">
        <f t="shared" si="2"/>
        <v>0</v>
      </c>
      <c r="J37" s="123">
        <v>21</v>
      </c>
      <c r="K37" s="156"/>
      <c r="L37" s="117"/>
    </row>
    <row r="38" spans="1:12" s="13" customFormat="1" ht="13.5" customHeight="1">
      <c r="A38" s="120">
        <v>22</v>
      </c>
      <c r="B38" s="120" t="s">
        <v>80</v>
      </c>
      <c r="C38" s="148" t="s">
        <v>95</v>
      </c>
      <c r="D38" s="195" t="s">
        <v>135</v>
      </c>
      <c r="E38" s="150" t="s">
        <v>134</v>
      </c>
      <c r="F38" s="173" t="s">
        <v>81</v>
      </c>
      <c r="G38" s="174">
        <v>50.73</v>
      </c>
      <c r="H38" s="157"/>
      <c r="I38" s="122">
        <f t="shared" si="2"/>
        <v>0</v>
      </c>
      <c r="J38" s="123">
        <v>21</v>
      </c>
      <c r="K38" s="156"/>
      <c r="L38" s="117"/>
    </row>
    <row r="39" spans="1:12" s="13" customFormat="1" ht="13.5" customHeight="1">
      <c r="A39" s="120">
        <v>23</v>
      </c>
      <c r="B39" s="120" t="s">
        <v>80</v>
      </c>
      <c r="C39" s="148" t="s">
        <v>95</v>
      </c>
      <c r="D39" s="195" t="s">
        <v>137</v>
      </c>
      <c r="E39" s="150" t="s">
        <v>136</v>
      </c>
      <c r="F39" s="173" t="s">
        <v>81</v>
      </c>
      <c r="G39" s="174">
        <v>8.64</v>
      </c>
      <c r="H39" s="157"/>
      <c r="I39" s="122">
        <f t="shared" si="2"/>
        <v>0</v>
      </c>
      <c r="J39" s="123">
        <v>21</v>
      </c>
      <c r="K39" s="156"/>
      <c r="L39" s="117"/>
    </row>
    <row r="40" spans="1:12" s="13" customFormat="1" ht="13.5" customHeight="1">
      <c r="A40" s="120">
        <v>24</v>
      </c>
      <c r="B40" s="120" t="s">
        <v>80</v>
      </c>
      <c r="C40" s="148" t="s">
        <v>95</v>
      </c>
      <c r="D40" s="195" t="s">
        <v>141</v>
      </c>
      <c r="E40" s="150" t="s">
        <v>140</v>
      </c>
      <c r="F40" s="173" t="s">
        <v>81</v>
      </c>
      <c r="G40" s="174">
        <v>180.35</v>
      </c>
      <c r="H40" s="157"/>
      <c r="I40" s="122">
        <f t="shared" si="2"/>
        <v>0</v>
      </c>
      <c r="J40" s="123">
        <v>21</v>
      </c>
      <c r="K40" s="156"/>
      <c r="L40" s="117"/>
    </row>
    <row r="41" spans="1:12" s="13" customFormat="1" ht="13.5" customHeight="1">
      <c r="A41" s="120">
        <v>25</v>
      </c>
      <c r="B41" s="120" t="s">
        <v>80</v>
      </c>
      <c r="C41" s="148" t="s">
        <v>95</v>
      </c>
      <c r="D41" s="195" t="s">
        <v>143</v>
      </c>
      <c r="E41" s="150" t="s">
        <v>142</v>
      </c>
      <c r="F41" s="173" t="s">
        <v>81</v>
      </c>
      <c r="G41" s="174">
        <v>180.35</v>
      </c>
      <c r="H41" s="157"/>
      <c r="I41" s="122">
        <f t="shared" si="2"/>
        <v>0</v>
      </c>
      <c r="J41" s="123">
        <v>21</v>
      </c>
      <c r="K41" s="156"/>
      <c r="L41" s="117"/>
    </row>
    <row r="42" spans="1:12" s="13" customFormat="1" ht="14.25" customHeight="1">
      <c r="A42" s="120">
        <v>26</v>
      </c>
      <c r="B42" s="120" t="s">
        <v>80</v>
      </c>
      <c r="C42" s="148" t="s">
        <v>95</v>
      </c>
      <c r="D42" s="195" t="s">
        <v>145</v>
      </c>
      <c r="E42" s="150" t="s">
        <v>144</v>
      </c>
      <c r="F42" s="173" t="s">
        <v>81</v>
      </c>
      <c r="G42" s="174">
        <v>171.45</v>
      </c>
      <c r="H42" s="157"/>
      <c r="I42" s="122">
        <f aca="true" t="shared" si="3" ref="I42:I51">ROUND(G42*H42,2)</f>
        <v>0</v>
      </c>
      <c r="J42" s="123">
        <v>21</v>
      </c>
      <c r="K42" s="156"/>
      <c r="L42" s="117"/>
    </row>
    <row r="43" spans="1:12" s="13" customFormat="1" ht="24" customHeight="1">
      <c r="A43" s="120">
        <v>27</v>
      </c>
      <c r="B43" s="120" t="s">
        <v>80</v>
      </c>
      <c r="C43" s="148" t="s">
        <v>95</v>
      </c>
      <c r="D43" s="195" t="s">
        <v>152</v>
      </c>
      <c r="E43" s="150" t="s">
        <v>151</v>
      </c>
      <c r="F43" s="173" t="s">
        <v>81</v>
      </c>
      <c r="G43" s="174">
        <v>171.45</v>
      </c>
      <c r="H43" s="157"/>
      <c r="I43" s="122">
        <f t="shared" si="3"/>
        <v>0</v>
      </c>
      <c r="J43" s="123">
        <v>21</v>
      </c>
      <c r="K43" s="156"/>
      <c r="L43" s="117"/>
    </row>
    <row r="44" spans="1:12" s="13" customFormat="1" ht="13.5" customHeight="1">
      <c r="A44" s="120">
        <v>28</v>
      </c>
      <c r="B44" s="120" t="s">
        <v>80</v>
      </c>
      <c r="C44" s="148" t="s">
        <v>95</v>
      </c>
      <c r="D44" s="195" t="s">
        <v>154</v>
      </c>
      <c r="E44" s="150" t="s">
        <v>153</v>
      </c>
      <c r="F44" s="173" t="s">
        <v>81</v>
      </c>
      <c r="G44" s="174">
        <v>178</v>
      </c>
      <c r="H44" s="157"/>
      <c r="I44" s="122">
        <f t="shared" si="3"/>
        <v>0</v>
      </c>
      <c r="J44" s="123">
        <v>21</v>
      </c>
      <c r="K44" s="156"/>
      <c r="L44" s="117"/>
    </row>
    <row r="45" spans="1:12" s="13" customFormat="1" ht="13.5" customHeight="1">
      <c r="A45" s="120">
        <v>29</v>
      </c>
      <c r="B45" s="120" t="s">
        <v>80</v>
      </c>
      <c r="C45" s="148" t="s">
        <v>95</v>
      </c>
      <c r="D45" s="195" t="s">
        <v>156</v>
      </c>
      <c r="E45" s="150" t="s">
        <v>155</v>
      </c>
      <c r="F45" s="173" t="s">
        <v>106</v>
      </c>
      <c r="G45" s="174">
        <v>48</v>
      </c>
      <c r="H45" s="157"/>
      <c r="I45" s="122">
        <f t="shared" si="3"/>
        <v>0</v>
      </c>
      <c r="J45" s="123">
        <v>21</v>
      </c>
      <c r="K45" s="156"/>
      <c r="L45" s="117"/>
    </row>
    <row r="46" spans="1:12" s="13" customFormat="1" ht="13.5" customHeight="1">
      <c r="A46" s="120">
        <v>30</v>
      </c>
      <c r="B46" s="120" t="s">
        <v>80</v>
      </c>
      <c r="C46" s="148" t="s">
        <v>95</v>
      </c>
      <c r="D46" s="195" t="s">
        <v>158</v>
      </c>
      <c r="E46" s="150" t="s">
        <v>157</v>
      </c>
      <c r="F46" s="173" t="s">
        <v>106</v>
      </c>
      <c r="G46" s="174">
        <v>41.05</v>
      </c>
      <c r="H46" s="157"/>
      <c r="I46" s="122">
        <f t="shared" si="3"/>
        <v>0</v>
      </c>
      <c r="J46" s="123">
        <v>21</v>
      </c>
      <c r="K46" s="156"/>
      <c r="L46" s="117"/>
    </row>
    <row r="47" spans="1:12" s="13" customFormat="1" ht="18" customHeight="1">
      <c r="A47" s="120">
        <v>31</v>
      </c>
      <c r="B47" s="120" t="s">
        <v>80</v>
      </c>
      <c r="C47" s="148" t="s">
        <v>95</v>
      </c>
      <c r="D47" s="195" t="s">
        <v>160</v>
      </c>
      <c r="E47" s="150" t="s">
        <v>159</v>
      </c>
      <c r="F47" s="173" t="s">
        <v>106</v>
      </c>
      <c r="G47" s="174">
        <v>40.8</v>
      </c>
      <c r="H47" s="157"/>
      <c r="I47" s="122">
        <f t="shared" si="3"/>
        <v>0</v>
      </c>
      <c r="J47" s="123">
        <v>21</v>
      </c>
      <c r="K47" s="156"/>
      <c r="L47" s="117"/>
    </row>
    <row r="48" spans="1:12" s="13" customFormat="1" ht="24.75" customHeight="1">
      <c r="A48" s="120">
        <v>32</v>
      </c>
      <c r="B48" s="120" t="s">
        <v>80</v>
      </c>
      <c r="C48" s="148" t="s">
        <v>95</v>
      </c>
      <c r="D48" s="195" t="s">
        <v>162</v>
      </c>
      <c r="E48" s="150" t="s">
        <v>161</v>
      </c>
      <c r="F48" s="173" t="s">
        <v>106</v>
      </c>
      <c r="G48" s="174">
        <v>7.2</v>
      </c>
      <c r="H48" s="157"/>
      <c r="I48" s="122">
        <f t="shared" si="3"/>
        <v>0</v>
      </c>
      <c r="J48" s="123">
        <v>21</v>
      </c>
      <c r="K48" s="156"/>
      <c r="L48" s="117"/>
    </row>
    <row r="49" spans="1:12" s="13" customFormat="1" ht="13.5" customHeight="1">
      <c r="A49" s="120">
        <v>33</v>
      </c>
      <c r="B49" s="120" t="s">
        <v>80</v>
      </c>
      <c r="C49" s="148" t="s">
        <v>95</v>
      </c>
      <c r="D49" s="195" t="s">
        <v>231</v>
      </c>
      <c r="E49" s="150" t="s">
        <v>230</v>
      </c>
      <c r="F49" s="173" t="s">
        <v>81</v>
      </c>
      <c r="G49" s="174">
        <v>43.31</v>
      </c>
      <c r="H49" s="157"/>
      <c r="I49" s="122">
        <f t="shared" si="3"/>
        <v>0</v>
      </c>
      <c r="J49" s="123">
        <v>21</v>
      </c>
      <c r="K49" s="156"/>
      <c r="L49" s="117"/>
    </row>
    <row r="50" spans="1:12" s="13" customFormat="1" ht="13.5" customHeight="1">
      <c r="A50" s="120">
        <v>34</v>
      </c>
      <c r="B50" s="120" t="s">
        <v>80</v>
      </c>
      <c r="C50" s="148" t="s">
        <v>95</v>
      </c>
      <c r="D50" s="195" t="s">
        <v>228</v>
      </c>
      <c r="E50" s="150" t="s">
        <v>229</v>
      </c>
      <c r="F50" s="173" t="s">
        <v>81</v>
      </c>
      <c r="G50" s="174">
        <v>343.72</v>
      </c>
      <c r="H50" s="157"/>
      <c r="I50" s="122">
        <f t="shared" si="3"/>
        <v>0</v>
      </c>
      <c r="J50" s="123">
        <v>21</v>
      </c>
      <c r="K50" s="156"/>
      <c r="L50" s="117"/>
    </row>
    <row r="51" spans="1:12" s="13" customFormat="1" ht="13.5" customHeight="1">
      <c r="A51" s="120">
        <v>35</v>
      </c>
      <c r="B51" s="120" t="s">
        <v>80</v>
      </c>
      <c r="C51" s="148" t="s">
        <v>95</v>
      </c>
      <c r="D51" s="195" t="s">
        <v>251</v>
      </c>
      <c r="E51" s="150" t="s">
        <v>252</v>
      </c>
      <c r="F51" s="173" t="s">
        <v>253</v>
      </c>
      <c r="G51" s="174">
        <v>1</v>
      </c>
      <c r="H51" s="157"/>
      <c r="I51" s="122">
        <f t="shared" si="3"/>
        <v>0</v>
      </c>
      <c r="J51" s="123">
        <v>21</v>
      </c>
      <c r="K51" s="156"/>
      <c r="L51" s="117"/>
    </row>
    <row r="52" spans="1:12" s="13" customFormat="1" ht="13.5" customHeight="1">
      <c r="A52" s="120">
        <v>36</v>
      </c>
      <c r="B52" s="120" t="s">
        <v>80</v>
      </c>
      <c r="C52" s="148" t="s">
        <v>95</v>
      </c>
      <c r="D52" s="195" t="s">
        <v>254</v>
      </c>
      <c r="E52" s="150" t="s">
        <v>255</v>
      </c>
      <c r="F52" s="173" t="s">
        <v>253</v>
      </c>
      <c r="G52" s="174">
        <v>1</v>
      </c>
      <c r="H52" s="157"/>
      <c r="I52" s="122">
        <f aca="true" t="shared" si="4" ref="I52:I61">ROUND(G52*H52,2)</f>
        <v>0</v>
      </c>
      <c r="J52" s="123">
        <v>21</v>
      </c>
      <c r="K52" s="156"/>
      <c r="L52" s="117"/>
    </row>
    <row r="53" spans="1:12" s="13" customFormat="1" ht="13.5" customHeight="1">
      <c r="A53" s="120">
        <v>37</v>
      </c>
      <c r="B53" s="120" t="s">
        <v>80</v>
      </c>
      <c r="C53" s="148" t="s">
        <v>95</v>
      </c>
      <c r="D53" s="195" t="s">
        <v>256</v>
      </c>
      <c r="E53" s="150" t="s">
        <v>257</v>
      </c>
      <c r="F53" s="173" t="s">
        <v>253</v>
      </c>
      <c r="G53" s="174">
        <v>1</v>
      </c>
      <c r="H53" s="157"/>
      <c r="I53" s="122">
        <f t="shared" si="4"/>
        <v>0</v>
      </c>
      <c r="J53" s="123">
        <v>21</v>
      </c>
      <c r="K53" s="156"/>
      <c r="L53" s="117"/>
    </row>
    <row r="54" spans="1:12" s="13" customFormat="1" ht="13.5" customHeight="1">
      <c r="A54" s="120">
        <v>38</v>
      </c>
      <c r="B54" s="120" t="s">
        <v>80</v>
      </c>
      <c r="C54" s="148" t="s">
        <v>95</v>
      </c>
      <c r="D54" s="195" t="s">
        <v>258</v>
      </c>
      <c r="E54" s="150" t="s">
        <v>259</v>
      </c>
      <c r="F54" s="173" t="s">
        <v>253</v>
      </c>
      <c r="G54" s="174">
        <v>1</v>
      </c>
      <c r="H54" s="157"/>
      <c r="I54" s="122">
        <f t="shared" si="4"/>
        <v>0</v>
      </c>
      <c r="J54" s="123">
        <v>21</v>
      </c>
      <c r="K54" s="156"/>
      <c r="L54" s="117"/>
    </row>
    <row r="55" spans="1:12" s="13" customFormat="1" ht="13.5" customHeight="1">
      <c r="A55" s="120">
        <v>39</v>
      </c>
      <c r="B55" s="120" t="s">
        <v>80</v>
      </c>
      <c r="C55" s="148" t="s">
        <v>95</v>
      </c>
      <c r="D55" s="195" t="s">
        <v>260</v>
      </c>
      <c r="E55" s="150" t="s">
        <v>261</v>
      </c>
      <c r="F55" s="173" t="s">
        <v>253</v>
      </c>
      <c r="G55" s="174">
        <v>1</v>
      </c>
      <c r="H55" s="157"/>
      <c r="I55" s="122">
        <f t="shared" si="4"/>
        <v>0</v>
      </c>
      <c r="J55" s="123">
        <v>21</v>
      </c>
      <c r="K55" s="156"/>
      <c r="L55" s="117"/>
    </row>
    <row r="56" spans="1:12" s="13" customFormat="1" ht="13.5" customHeight="1">
      <c r="A56" s="120">
        <v>40</v>
      </c>
      <c r="B56" s="120" t="s">
        <v>80</v>
      </c>
      <c r="C56" s="148" t="s">
        <v>95</v>
      </c>
      <c r="D56" s="146" t="s">
        <v>164</v>
      </c>
      <c r="E56" s="150" t="s">
        <v>163</v>
      </c>
      <c r="F56" s="145" t="s">
        <v>82</v>
      </c>
      <c r="G56" s="174">
        <v>15.831</v>
      </c>
      <c r="H56" s="157"/>
      <c r="I56" s="122">
        <f t="shared" si="4"/>
        <v>0</v>
      </c>
      <c r="J56" s="123">
        <v>21</v>
      </c>
      <c r="K56" s="156"/>
      <c r="L56" s="117"/>
    </row>
    <row r="57" spans="1:12" s="13" customFormat="1" ht="13.5" customHeight="1">
      <c r="A57" s="120">
        <v>41</v>
      </c>
      <c r="B57" s="120" t="s">
        <v>80</v>
      </c>
      <c r="C57" s="148" t="s">
        <v>95</v>
      </c>
      <c r="D57" s="146" t="s">
        <v>86</v>
      </c>
      <c r="E57" s="150" t="s">
        <v>87</v>
      </c>
      <c r="F57" s="145" t="s">
        <v>82</v>
      </c>
      <c r="G57" s="174">
        <v>15.831</v>
      </c>
      <c r="H57" s="157"/>
      <c r="I57" s="122">
        <f t="shared" si="4"/>
        <v>0</v>
      </c>
      <c r="J57" s="123">
        <v>21</v>
      </c>
      <c r="K57" s="156"/>
      <c r="L57" s="117"/>
    </row>
    <row r="58" spans="1:12" s="13" customFormat="1" ht="13.5" customHeight="1">
      <c r="A58" s="120">
        <v>42</v>
      </c>
      <c r="B58" s="120" t="s">
        <v>80</v>
      </c>
      <c r="C58" s="148" t="s">
        <v>95</v>
      </c>
      <c r="D58" s="146" t="s">
        <v>166</v>
      </c>
      <c r="E58" s="150" t="s">
        <v>165</v>
      </c>
      <c r="F58" s="173" t="s">
        <v>82</v>
      </c>
      <c r="G58" s="174">
        <v>15.831</v>
      </c>
      <c r="H58" s="157"/>
      <c r="I58" s="122">
        <f t="shared" si="4"/>
        <v>0</v>
      </c>
      <c r="J58" s="123">
        <v>21</v>
      </c>
      <c r="K58" s="157"/>
      <c r="L58" s="117"/>
    </row>
    <row r="59" spans="1:12" s="13" customFormat="1" ht="13.5" customHeight="1">
      <c r="A59" s="120">
        <v>43</v>
      </c>
      <c r="B59" s="120" t="s">
        <v>80</v>
      </c>
      <c r="C59" s="148" t="s">
        <v>95</v>
      </c>
      <c r="D59" s="146" t="s">
        <v>168</v>
      </c>
      <c r="E59" s="150" t="s">
        <v>167</v>
      </c>
      <c r="F59" s="173" t="s">
        <v>82</v>
      </c>
      <c r="G59" s="174">
        <f>SUM(G58)*7</f>
        <v>110.817</v>
      </c>
      <c r="H59" s="157"/>
      <c r="I59" s="122">
        <f t="shared" si="4"/>
        <v>0</v>
      </c>
      <c r="J59" s="123">
        <v>21</v>
      </c>
      <c r="K59" s="157"/>
      <c r="L59" s="117"/>
    </row>
    <row r="60" spans="1:12" s="13" customFormat="1" ht="13.5" customHeight="1">
      <c r="A60" s="120">
        <v>44</v>
      </c>
      <c r="B60" s="120" t="s">
        <v>80</v>
      </c>
      <c r="C60" s="148" t="s">
        <v>95</v>
      </c>
      <c r="D60" s="146" t="s">
        <v>99</v>
      </c>
      <c r="E60" s="150" t="s">
        <v>100</v>
      </c>
      <c r="F60" s="145" t="s">
        <v>82</v>
      </c>
      <c r="G60" s="174">
        <v>8.045</v>
      </c>
      <c r="H60" s="157"/>
      <c r="I60" s="122">
        <f t="shared" si="4"/>
        <v>0</v>
      </c>
      <c r="J60" s="123">
        <v>21</v>
      </c>
      <c r="K60" s="156"/>
      <c r="L60" s="117"/>
    </row>
    <row r="61" spans="1:12" s="13" customFormat="1" ht="13.5" customHeight="1">
      <c r="A61" s="120">
        <v>45</v>
      </c>
      <c r="B61" s="120" t="s">
        <v>80</v>
      </c>
      <c r="C61" s="148" t="s">
        <v>95</v>
      </c>
      <c r="D61" s="146" t="s">
        <v>96</v>
      </c>
      <c r="E61" s="150" t="s">
        <v>97</v>
      </c>
      <c r="F61" s="145" t="s">
        <v>82</v>
      </c>
      <c r="G61" s="174">
        <v>7.786</v>
      </c>
      <c r="H61" s="157"/>
      <c r="I61" s="122">
        <f t="shared" si="4"/>
        <v>0</v>
      </c>
      <c r="J61" s="123">
        <v>21</v>
      </c>
      <c r="K61" s="156"/>
      <c r="L61" s="117"/>
    </row>
    <row r="62" spans="1:12" s="13" customFormat="1" ht="13.5" customHeight="1">
      <c r="A62" s="140"/>
      <c r="B62" s="141" t="s">
        <v>58</v>
      </c>
      <c r="C62" s="140"/>
      <c r="D62" s="142">
        <v>99</v>
      </c>
      <c r="E62" s="158" t="s">
        <v>85</v>
      </c>
      <c r="F62" s="140"/>
      <c r="G62" s="140"/>
      <c r="H62" s="140"/>
      <c r="I62" s="143">
        <f>SUM(I63)</f>
        <v>0</v>
      </c>
      <c r="J62" s="140"/>
      <c r="K62" s="157"/>
      <c r="L62" s="117"/>
    </row>
    <row r="63" spans="1:12" s="13" customFormat="1" ht="13.5" customHeight="1">
      <c r="A63" s="120">
        <v>46</v>
      </c>
      <c r="B63" s="120" t="s">
        <v>80</v>
      </c>
      <c r="C63" s="175" t="s">
        <v>95</v>
      </c>
      <c r="D63" s="187" t="s">
        <v>202</v>
      </c>
      <c r="E63" s="234" t="s">
        <v>201</v>
      </c>
      <c r="F63" s="183" t="s">
        <v>82</v>
      </c>
      <c r="G63" s="184">
        <v>20.956</v>
      </c>
      <c r="H63" s="199"/>
      <c r="I63" s="186">
        <f>ROUND(G63*H63,2)</f>
        <v>0</v>
      </c>
      <c r="J63" s="188">
        <v>21</v>
      </c>
      <c r="K63" s="157"/>
      <c r="L63" s="117"/>
    </row>
    <row r="64" spans="1:12" s="13" customFormat="1" ht="13.5" customHeight="1">
      <c r="A64" s="172"/>
      <c r="B64" s="172"/>
      <c r="C64" s="172"/>
      <c r="D64" s="204" t="s">
        <v>46</v>
      </c>
      <c r="E64" s="204" t="s">
        <v>109</v>
      </c>
      <c r="F64" s="204"/>
      <c r="G64" s="204"/>
      <c r="H64" s="204"/>
      <c r="I64" s="205">
        <f>SUM(I65,I72,I78,I83,I91,I98,I101)</f>
        <v>0</v>
      </c>
      <c r="J64" s="206"/>
      <c r="K64" s="156"/>
      <c r="L64" s="117"/>
    </row>
    <row r="65" spans="1:12" s="13" customFormat="1" ht="13.5" customHeight="1">
      <c r="A65" s="140"/>
      <c r="B65" s="141" t="s">
        <v>58</v>
      </c>
      <c r="C65" s="140"/>
      <c r="D65" s="142" t="s">
        <v>90</v>
      </c>
      <c r="E65" s="158" t="s">
        <v>108</v>
      </c>
      <c r="F65" s="140"/>
      <c r="G65" s="140"/>
      <c r="H65" s="140"/>
      <c r="I65" s="143">
        <f>SUM(I66:I71)</f>
        <v>0</v>
      </c>
      <c r="J65" s="140"/>
      <c r="K65" s="156"/>
      <c r="L65" s="117"/>
    </row>
    <row r="66" spans="1:12" s="13" customFormat="1" ht="13.5" customHeight="1">
      <c r="A66" s="120">
        <v>47</v>
      </c>
      <c r="B66" s="120" t="s">
        <v>80</v>
      </c>
      <c r="C66" s="175" t="s">
        <v>170</v>
      </c>
      <c r="D66" s="177">
        <v>713291122</v>
      </c>
      <c r="E66" s="234" t="s">
        <v>169</v>
      </c>
      <c r="F66" s="173" t="s">
        <v>81</v>
      </c>
      <c r="G66" s="174">
        <v>171.45</v>
      </c>
      <c r="H66" s="157"/>
      <c r="I66" s="122">
        <f aca="true" t="shared" si="5" ref="I66:I71">ROUND(G66*H66,2)</f>
        <v>0</v>
      </c>
      <c r="J66" s="123">
        <v>21</v>
      </c>
      <c r="K66" s="157"/>
      <c r="L66" s="117"/>
    </row>
    <row r="67" spans="1:12" s="13" customFormat="1" ht="13.5" customHeight="1">
      <c r="A67" s="120">
        <v>48</v>
      </c>
      <c r="B67" s="120" t="s">
        <v>80</v>
      </c>
      <c r="C67" s="120">
        <v>712</v>
      </c>
      <c r="D67" s="151" t="s">
        <v>113</v>
      </c>
      <c r="E67" s="234" t="s">
        <v>110</v>
      </c>
      <c r="F67" s="173" t="s">
        <v>81</v>
      </c>
      <c r="G67" s="174">
        <v>180.35</v>
      </c>
      <c r="H67" s="157"/>
      <c r="I67" s="122">
        <f t="shared" si="5"/>
        <v>0</v>
      </c>
      <c r="J67" s="123">
        <v>21</v>
      </c>
      <c r="K67" s="156"/>
      <c r="L67" s="117"/>
    </row>
    <row r="68" spans="1:12" s="13" customFormat="1" ht="12" customHeight="1">
      <c r="A68" s="120">
        <v>49</v>
      </c>
      <c r="B68" s="120" t="s">
        <v>80</v>
      </c>
      <c r="C68" s="120">
        <v>712</v>
      </c>
      <c r="D68" s="151" t="s">
        <v>114</v>
      </c>
      <c r="E68" s="234" t="s">
        <v>111</v>
      </c>
      <c r="F68" s="173" t="s">
        <v>81</v>
      </c>
      <c r="G68" s="174">
        <v>180.35</v>
      </c>
      <c r="H68" s="157"/>
      <c r="I68" s="122">
        <f t="shared" si="5"/>
        <v>0</v>
      </c>
      <c r="J68" s="123">
        <v>21</v>
      </c>
      <c r="K68" s="156"/>
      <c r="L68" s="117"/>
    </row>
    <row r="69" spans="1:12" s="13" customFormat="1" ht="12" customHeight="1">
      <c r="A69" s="189">
        <v>50</v>
      </c>
      <c r="B69" s="191" t="s">
        <v>84</v>
      </c>
      <c r="C69" s="191">
        <v>628</v>
      </c>
      <c r="D69" s="200">
        <v>628522580</v>
      </c>
      <c r="E69" s="190" t="s">
        <v>207</v>
      </c>
      <c r="F69" s="191" t="s">
        <v>81</v>
      </c>
      <c r="G69" s="192">
        <v>404.57</v>
      </c>
      <c r="H69" s="201"/>
      <c r="I69" s="193">
        <f t="shared" si="5"/>
        <v>0</v>
      </c>
      <c r="J69" s="194">
        <v>21</v>
      </c>
      <c r="K69" s="156"/>
      <c r="L69" s="117"/>
    </row>
    <row r="70" spans="1:12" s="13" customFormat="1" ht="13.5" customHeight="1">
      <c r="A70" s="189">
        <v>51</v>
      </c>
      <c r="B70" s="191" t="s">
        <v>84</v>
      </c>
      <c r="C70" s="191">
        <v>628</v>
      </c>
      <c r="D70" s="200">
        <v>628521240</v>
      </c>
      <c r="E70" s="190" t="s">
        <v>208</v>
      </c>
      <c r="F70" s="191" t="s">
        <v>81</v>
      </c>
      <c r="G70" s="192">
        <v>197.16</v>
      </c>
      <c r="H70" s="201"/>
      <c r="I70" s="193">
        <f t="shared" si="5"/>
        <v>0</v>
      </c>
      <c r="J70" s="194">
        <v>21</v>
      </c>
      <c r="K70" s="156"/>
      <c r="L70" s="117"/>
    </row>
    <row r="71" spans="1:12" s="13" customFormat="1" ht="11.25">
      <c r="A71" s="120">
        <v>52</v>
      </c>
      <c r="B71" s="120" t="s">
        <v>80</v>
      </c>
      <c r="C71" s="120">
        <v>712</v>
      </c>
      <c r="D71" s="151">
        <v>998712202</v>
      </c>
      <c r="E71" s="234" t="s">
        <v>112</v>
      </c>
      <c r="F71" s="173" t="s">
        <v>43</v>
      </c>
      <c r="G71" s="174">
        <v>3.15</v>
      </c>
      <c r="H71" s="157"/>
      <c r="I71" s="122">
        <f t="shared" si="5"/>
        <v>0</v>
      </c>
      <c r="J71" s="123">
        <v>21</v>
      </c>
      <c r="K71" s="156"/>
      <c r="L71" s="117"/>
    </row>
    <row r="72" spans="1:12" s="13" customFormat="1" ht="13.5" customHeight="1">
      <c r="A72" s="140"/>
      <c r="B72" s="141" t="s">
        <v>58</v>
      </c>
      <c r="C72" s="140"/>
      <c r="D72" s="142">
        <v>713</v>
      </c>
      <c r="E72" s="158" t="s">
        <v>115</v>
      </c>
      <c r="F72" s="140"/>
      <c r="G72" s="140"/>
      <c r="H72" s="140"/>
      <c r="I72" s="143">
        <f>SUM(I73:I77)</f>
        <v>0</v>
      </c>
      <c r="J72" s="140"/>
      <c r="K72" s="156"/>
      <c r="L72" s="117"/>
    </row>
    <row r="73" spans="1:12" s="13" customFormat="1" ht="21.75" customHeight="1">
      <c r="A73" s="120">
        <v>53</v>
      </c>
      <c r="B73" s="196" t="s">
        <v>80</v>
      </c>
      <c r="C73" s="196">
        <v>713</v>
      </c>
      <c r="D73" s="177">
        <v>713141151</v>
      </c>
      <c r="E73" s="234" t="s">
        <v>171</v>
      </c>
      <c r="F73" s="173" t="s">
        <v>81</v>
      </c>
      <c r="G73" s="174">
        <v>171.45</v>
      </c>
      <c r="H73" s="157"/>
      <c r="I73" s="122">
        <f>ROUND(G73*H73,2)</f>
        <v>0</v>
      </c>
      <c r="J73" s="123">
        <v>21</v>
      </c>
      <c r="K73" s="156"/>
      <c r="L73" s="117"/>
    </row>
    <row r="74" spans="1:12" s="13" customFormat="1" ht="13.5" customHeight="1">
      <c r="A74" s="189">
        <v>54</v>
      </c>
      <c r="B74" s="191" t="s">
        <v>84</v>
      </c>
      <c r="C74" s="191">
        <v>631</v>
      </c>
      <c r="D74" s="200">
        <v>631515270</v>
      </c>
      <c r="E74" s="190" t="s">
        <v>206</v>
      </c>
      <c r="F74" s="191" t="s">
        <v>81</v>
      </c>
      <c r="G74" s="192">
        <v>174.879</v>
      </c>
      <c r="H74" s="201"/>
      <c r="I74" s="193">
        <f>ROUND(G74*H74,2)</f>
        <v>0</v>
      </c>
      <c r="J74" s="194">
        <v>21</v>
      </c>
      <c r="K74" s="156"/>
      <c r="L74" s="117"/>
    </row>
    <row r="75" spans="1:12" s="13" customFormat="1" ht="24.75" customHeight="1">
      <c r="A75" s="120">
        <v>55</v>
      </c>
      <c r="B75" s="196" t="s">
        <v>80</v>
      </c>
      <c r="C75" s="196">
        <v>713</v>
      </c>
      <c r="D75" s="177">
        <v>713141151</v>
      </c>
      <c r="E75" s="234" t="s">
        <v>171</v>
      </c>
      <c r="F75" s="173" t="s">
        <v>81</v>
      </c>
      <c r="G75" s="174">
        <v>171.45</v>
      </c>
      <c r="H75" s="157"/>
      <c r="I75" s="122">
        <f>ROUND(G75*H75,2)</f>
        <v>0</v>
      </c>
      <c r="J75" s="123">
        <v>21</v>
      </c>
      <c r="K75" s="156"/>
      <c r="L75" s="117"/>
    </row>
    <row r="76" spans="1:12" s="13" customFormat="1" ht="13.5" customHeight="1">
      <c r="A76" s="189">
        <v>56</v>
      </c>
      <c r="B76" s="191" t="s">
        <v>84</v>
      </c>
      <c r="C76" s="191">
        <v>631</v>
      </c>
      <c r="D76" s="200">
        <v>631515380</v>
      </c>
      <c r="E76" s="190" t="s">
        <v>205</v>
      </c>
      <c r="F76" s="191" t="s">
        <v>81</v>
      </c>
      <c r="G76" s="192">
        <v>174.879</v>
      </c>
      <c r="H76" s="201"/>
      <c r="I76" s="193">
        <f>ROUND(G76*H76,2)</f>
        <v>0</v>
      </c>
      <c r="J76" s="194">
        <v>21</v>
      </c>
      <c r="K76" s="156"/>
      <c r="L76" s="117"/>
    </row>
    <row r="77" spans="1:12" s="13" customFormat="1" ht="13.5" customHeight="1">
      <c r="A77" s="120">
        <v>57</v>
      </c>
      <c r="B77" s="120" t="s">
        <v>80</v>
      </c>
      <c r="C77" s="120">
        <v>713</v>
      </c>
      <c r="D77" s="151">
        <v>998713202</v>
      </c>
      <c r="E77" s="234" t="s">
        <v>172</v>
      </c>
      <c r="F77" s="173" t="s">
        <v>43</v>
      </c>
      <c r="G77" s="174">
        <v>1.95</v>
      </c>
      <c r="H77" s="157"/>
      <c r="I77" s="122">
        <f>ROUND(G77*H77,2)</f>
        <v>0</v>
      </c>
      <c r="J77" s="123">
        <v>21</v>
      </c>
      <c r="K77" s="156"/>
      <c r="L77" s="117"/>
    </row>
    <row r="78" spans="1:12" s="13" customFormat="1" ht="13.5" customHeight="1">
      <c r="A78" s="140"/>
      <c r="B78" s="141" t="s">
        <v>58</v>
      </c>
      <c r="C78" s="140"/>
      <c r="D78" s="142">
        <v>762</v>
      </c>
      <c r="E78" s="158" t="s">
        <v>116</v>
      </c>
      <c r="F78" s="140"/>
      <c r="G78" s="140"/>
      <c r="H78" s="140"/>
      <c r="I78" s="143">
        <f>SUM(I79:I82)</f>
        <v>0</v>
      </c>
      <c r="J78" s="140"/>
      <c r="K78" s="157"/>
      <c r="L78" s="117"/>
    </row>
    <row r="79" spans="1:12" s="13" customFormat="1" ht="24" customHeight="1">
      <c r="A79" s="120">
        <v>58</v>
      </c>
      <c r="B79" s="196" t="s">
        <v>80</v>
      </c>
      <c r="C79" s="196">
        <v>762</v>
      </c>
      <c r="D79" s="177">
        <v>762341210</v>
      </c>
      <c r="E79" s="234" t="s">
        <v>173</v>
      </c>
      <c r="F79" s="173" t="s">
        <v>81</v>
      </c>
      <c r="G79" s="174">
        <v>178</v>
      </c>
      <c r="H79" s="176"/>
      <c r="I79" s="122">
        <f>ROUND(G79*H79,2)</f>
        <v>0</v>
      </c>
      <c r="J79" s="123">
        <v>21</v>
      </c>
      <c r="K79" s="156"/>
      <c r="L79" s="117"/>
    </row>
    <row r="80" spans="1:12" s="13" customFormat="1" ht="13.5" customHeight="1">
      <c r="A80" s="189">
        <v>59</v>
      </c>
      <c r="B80" s="191" t="s">
        <v>84</v>
      </c>
      <c r="C80" s="191">
        <v>605</v>
      </c>
      <c r="D80" s="200">
        <v>605151110</v>
      </c>
      <c r="E80" s="190" t="s">
        <v>174</v>
      </c>
      <c r="F80" s="191" t="s">
        <v>117</v>
      </c>
      <c r="G80" s="192">
        <v>4.272</v>
      </c>
      <c r="H80" s="202"/>
      <c r="I80" s="193">
        <f>ROUND(G80*H80,2)</f>
        <v>0</v>
      </c>
      <c r="J80" s="194">
        <v>21</v>
      </c>
      <c r="K80" s="156"/>
      <c r="L80" s="117"/>
    </row>
    <row r="81" spans="1:12" s="13" customFormat="1" ht="13.5" customHeight="1">
      <c r="A81" s="120">
        <v>60</v>
      </c>
      <c r="B81" s="196" t="s">
        <v>80</v>
      </c>
      <c r="C81" s="196">
        <v>762</v>
      </c>
      <c r="D81" s="177">
        <v>762395000</v>
      </c>
      <c r="E81" s="234" t="s">
        <v>175</v>
      </c>
      <c r="F81" s="173" t="s">
        <v>81</v>
      </c>
      <c r="G81" s="174">
        <v>4.272</v>
      </c>
      <c r="H81" s="176"/>
      <c r="I81" s="122">
        <f>ROUND(G81*H81,2)</f>
        <v>0</v>
      </c>
      <c r="J81" s="123">
        <v>21</v>
      </c>
      <c r="K81" s="156"/>
      <c r="L81" s="117"/>
    </row>
    <row r="82" spans="1:12" s="13" customFormat="1" ht="13.5" customHeight="1">
      <c r="A82" s="120">
        <v>61</v>
      </c>
      <c r="B82" s="120" t="s">
        <v>80</v>
      </c>
      <c r="C82" s="120">
        <v>762</v>
      </c>
      <c r="D82" s="151">
        <v>998762202</v>
      </c>
      <c r="E82" s="234" t="s">
        <v>176</v>
      </c>
      <c r="F82" s="173" t="s">
        <v>43</v>
      </c>
      <c r="G82" s="174">
        <v>5.58</v>
      </c>
      <c r="H82" s="176"/>
      <c r="I82" s="122">
        <f>ROUND(G82*H82,2)</f>
        <v>0</v>
      </c>
      <c r="J82" s="123">
        <v>21</v>
      </c>
      <c r="K82" s="156"/>
      <c r="L82" s="117"/>
    </row>
    <row r="83" spans="1:12" s="13" customFormat="1" ht="12">
      <c r="A83" s="152"/>
      <c r="B83" s="141" t="s">
        <v>58</v>
      </c>
      <c r="C83" s="140"/>
      <c r="D83" s="142">
        <v>764</v>
      </c>
      <c r="E83" s="142" t="s">
        <v>195</v>
      </c>
      <c r="F83" s="140"/>
      <c r="G83" s="140"/>
      <c r="H83" s="140"/>
      <c r="I83" s="143">
        <f>SUM(I84:I90)</f>
        <v>0</v>
      </c>
      <c r="J83" s="140"/>
      <c r="K83" s="157"/>
      <c r="L83" s="117"/>
    </row>
    <row r="84" spans="1:12" s="13" customFormat="1" ht="24.75" customHeight="1">
      <c r="A84" s="120">
        <v>62</v>
      </c>
      <c r="B84" s="145" t="s">
        <v>80</v>
      </c>
      <c r="C84" s="120">
        <v>764</v>
      </c>
      <c r="D84" s="203" t="s">
        <v>178</v>
      </c>
      <c r="E84" s="234" t="s">
        <v>177</v>
      </c>
      <c r="F84" s="173" t="s">
        <v>106</v>
      </c>
      <c r="G84" s="174">
        <v>41.05</v>
      </c>
      <c r="H84" s="199"/>
      <c r="I84" s="122">
        <f aca="true" t="shared" si="6" ref="I84:I90">ROUND(G84*H84,2)</f>
        <v>0</v>
      </c>
      <c r="J84" s="123">
        <v>21</v>
      </c>
      <c r="K84" s="157"/>
      <c r="L84" s="117"/>
    </row>
    <row r="85" spans="1:12" s="13" customFormat="1" ht="22.5" customHeight="1">
      <c r="A85" s="120">
        <v>63</v>
      </c>
      <c r="B85" s="145" t="s">
        <v>80</v>
      </c>
      <c r="C85" s="120">
        <v>764</v>
      </c>
      <c r="D85" s="203" t="s">
        <v>180</v>
      </c>
      <c r="E85" s="234" t="s">
        <v>179</v>
      </c>
      <c r="F85" s="173" t="s">
        <v>81</v>
      </c>
      <c r="G85" s="174">
        <v>9.5</v>
      </c>
      <c r="H85" s="199"/>
      <c r="I85" s="122">
        <f t="shared" si="6"/>
        <v>0</v>
      </c>
      <c r="J85" s="123">
        <v>21</v>
      </c>
      <c r="K85" s="157"/>
      <c r="L85" s="117"/>
    </row>
    <row r="86" spans="1:12" s="13" customFormat="1" ht="22.5" customHeight="1">
      <c r="A86" s="120">
        <v>64</v>
      </c>
      <c r="B86" s="145" t="s">
        <v>80</v>
      </c>
      <c r="C86" s="120">
        <v>764</v>
      </c>
      <c r="D86" s="203" t="s">
        <v>182</v>
      </c>
      <c r="E86" s="234" t="s">
        <v>181</v>
      </c>
      <c r="F86" s="173" t="s">
        <v>121</v>
      </c>
      <c r="G86" s="174">
        <v>2</v>
      </c>
      <c r="H86" s="199"/>
      <c r="I86" s="122">
        <f t="shared" si="6"/>
        <v>0</v>
      </c>
      <c r="J86" s="123">
        <v>21</v>
      </c>
      <c r="K86" s="157"/>
      <c r="L86" s="117"/>
    </row>
    <row r="87" spans="1:12" s="13" customFormat="1" ht="22.5" customHeight="1">
      <c r="A87" s="120">
        <v>65</v>
      </c>
      <c r="B87" s="145" t="s">
        <v>80</v>
      </c>
      <c r="C87" s="120">
        <v>764</v>
      </c>
      <c r="D87" s="203" t="s">
        <v>184</v>
      </c>
      <c r="E87" s="234" t="s">
        <v>183</v>
      </c>
      <c r="F87" s="173" t="s">
        <v>121</v>
      </c>
      <c r="G87" s="174">
        <v>2</v>
      </c>
      <c r="H87" s="199"/>
      <c r="I87" s="122">
        <f t="shared" si="6"/>
        <v>0</v>
      </c>
      <c r="J87" s="123">
        <v>21</v>
      </c>
      <c r="K87" s="157"/>
      <c r="L87" s="117"/>
    </row>
    <row r="88" spans="1:12" s="13" customFormat="1" ht="23.25" customHeight="1">
      <c r="A88" s="120">
        <v>66</v>
      </c>
      <c r="B88" s="145" t="s">
        <v>80</v>
      </c>
      <c r="C88" s="120">
        <v>764</v>
      </c>
      <c r="D88" s="203" t="s">
        <v>249</v>
      </c>
      <c r="E88" s="234" t="s">
        <v>248</v>
      </c>
      <c r="F88" s="173" t="s">
        <v>106</v>
      </c>
      <c r="G88" s="174">
        <v>26.4</v>
      </c>
      <c r="H88" s="199"/>
      <c r="I88" s="122">
        <f t="shared" si="6"/>
        <v>0</v>
      </c>
      <c r="J88" s="123">
        <v>21</v>
      </c>
      <c r="K88" s="157"/>
      <c r="L88" s="117"/>
    </row>
    <row r="89" spans="1:12" s="13" customFormat="1" ht="23.25" customHeight="1">
      <c r="A89" s="120">
        <v>67</v>
      </c>
      <c r="B89" s="145" t="s">
        <v>80</v>
      </c>
      <c r="C89" s="120">
        <v>764</v>
      </c>
      <c r="D89" s="203" t="s">
        <v>249</v>
      </c>
      <c r="E89" s="234" t="s">
        <v>250</v>
      </c>
      <c r="F89" s="173" t="s">
        <v>106</v>
      </c>
      <c r="G89" s="174">
        <v>25.5</v>
      </c>
      <c r="H89" s="199"/>
      <c r="I89" s="122">
        <f t="shared" si="6"/>
        <v>0</v>
      </c>
      <c r="J89" s="123">
        <v>21</v>
      </c>
      <c r="K89" s="156"/>
      <c r="L89" s="117"/>
    </row>
    <row r="90" spans="1:12" s="13" customFormat="1" ht="13.5" customHeight="1">
      <c r="A90" s="120">
        <v>68</v>
      </c>
      <c r="B90" s="120" t="s">
        <v>80</v>
      </c>
      <c r="C90" s="120">
        <v>764</v>
      </c>
      <c r="D90" s="147" t="s">
        <v>98</v>
      </c>
      <c r="E90" s="234" t="s">
        <v>118</v>
      </c>
      <c r="F90" s="173" t="s">
        <v>43</v>
      </c>
      <c r="G90" s="174">
        <v>1.56</v>
      </c>
      <c r="H90" s="157"/>
      <c r="I90" s="122">
        <f t="shared" si="6"/>
        <v>0</v>
      </c>
      <c r="J90" s="123">
        <v>21</v>
      </c>
      <c r="K90" s="156"/>
      <c r="L90" s="117"/>
    </row>
    <row r="91" spans="1:12" s="13" customFormat="1" ht="13.5" customHeight="1">
      <c r="A91" s="140"/>
      <c r="B91" s="141" t="s">
        <v>58</v>
      </c>
      <c r="C91" s="140"/>
      <c r="D91" s="142">
        <v>766</v>
      </c>
      <c r="E91" s="158" t="s">
        <v>119</v>
      </c>
      <c r="F91" s="140"/>
      <c r="G91" s="140"/>
      <c r="H91" s="140"/>
      <c r="I91" s="143">
        <f>SUM(I92:I97)</f>
        <v>0</v>
      </c>
      <c r="J91" s="140"/>
      <c r="K91" s="156"/>
      <c r="L91" s="117"/>
    </row>
    <row r="92" spans="1:12" s="13" customFormat="1" ht="13.5" customHeight="1">
      <c r="A92" s="120">
        <v>69</v>
      </c>
      <c r="B92" s="173" t="s">
        <v>80</v>
      </c>
      <c r="C92" s="196">
        <v>766</v>
      </c>
      <c r="D92" s="177">
        <v>766622132</v>
      </c>
      <c r="E92" s="150" t="s">
        <v>211</v>
      </c>
      <c r="F92" s="173" t="s">
        <v>81</v>
      </c>
      <c r="G92" s="174">
        <v>65.04</v>
      </c>
      <c r="H92" s="157"/>
      <c r="I92" s="122">
        <f aca="true" t="shared" si="7" ref="I92:I97">ROUND(G92*H92,2)</f>
        <v>0</v>
      </c>
      <c r="J92" s="123">
        <v>21</v>
      </c>
      <c r="K92" s="156"/>
      <c r="L92" s="117"/>
    </row>
    <row r="93" spans="1:12" s="13" customFormat="1" ht="13.5" customHeight="1">
      <c r="A93" s="120">
        <v>70</v>
      </c>
      <c r="B93" s="173" t="s">
        <v>80</v>
      </c>
      <c r="C93" s="196">
        <v>766</v>
      </c>
      <c r="D93" s="177">
        <v>766660411</v>
      </c>
      <c r="E93" s="150" t="s">
        <v>120</v>
      </c>
      <c r="F93" s="173" t="s">
        <v>121</v>
      </c>
      <c r="G93" s="174">
        <v>2</v>
      </c>
      <c r="H93" s="157"/>
      <c r="I93" s="122">
        <f t="shared" si="7"/>
        <v>0</v>
      </c>
      <c r="J93" s="123">
        <v>21</v>
      </c>
      <c r="K93" s="157"/>
      <c r="L93" s="117"/>
    </row>
    <row r="94" spans="1:12" s="13" customFormat="1" ht="21.75" customHeight="1">
      <c r="A94" s="120">
        <v>71</v>
      </c>
      <c r="B94" s="173" t="s">
        <v>80</v>
      </c>
      <c r="C94" s="196">
        <v>766</v>
      </c>
      <c r="D94" s="177">
        <v>766694111</v>
      </c>
      <c r="E94" s="234" t="s">
        <v>185</v>
      </c>
      <c r="F94" s="173" t="s">
        <v>121</v>
      </c>
      <c r="G94" s="174">
        <v>49</v>
      </c>
      <c r="H94" s="157"/>
      <c r="I94" s="122">
        <f t="shared" si="7"/>
        <v>0</v>
      </c>
      <c r="J94" s="123">
        <v>21</v>
      </c>
      <c r="K94" s="156"/>
      <c r="L94" s="117"/>
    </row>
    <row r="95" spans="1:12" s="13" customFormat="1" ht="21.75" customHeight="1">
      <c r="A95" s="120">
        <v>72</v>
      </c>
      <c r="B95" s="173" t="s">
        <v>80</v>
      </c>
      <c r="C95" s="196">
        <v>766</v>
      </c>
      <c r="D95" s="177">
        <v>766694113</v>
      </c>
      <c r="E95" s="234" t="s">
        <v>186</v>
      </c>
      <c r="F95" s="173" t="s">
        <v>121</v>
      </c>
      <c r="G95" s="174">
        <v>3</v>
      </c>
      <c r="H95" s="157"/>
      <c r="I95" s="122">
        <f t="shared" si="7"/>
        <v>0</v>
      </c>
      <c r="J95" s="123">
        <v>21</v>
      </c>
      <c r="K95" s="156"/>
      <c r="L95" s="117"/>
    </row>
    <row r="96" spans="1:12" s="13" customFormat="1" ht="13.5" customHeight="1">
      <c r="A96" s="189">
        <v>73</v>
      </c>
      <c r="B96" s="191" t="s">
        <v>84</v>
      </c>
      <c r="C96" s="191">
        <v>607</v>
      </c>
      <c r="D96" s="200">
        <v>607941010</v>
      </c>
      <c r="E96" s="190" t="s">
        <v>204</v>
      </c>
      <c r="F96" s="191" t="s">
        <v>106</v>
      </c>
      <c r="G96" s="192">
        <v>48</v>
      </c>
      <c r="H96" s="202"/>
      <c r="I96" s="202">
        <f t="shared" si="7"/>
        <v>0</v>
      </c>
      <c r="J96" s="194">
        <v>21</v>
      </c>
      <c r="K96" s="156"/>
      <c r="L96" s="117"/>
    </row>
    <row r="97" spans="1:12" s="13" customFormat="1" ht="13.5" customHeight="1">
      <c r="A97" s="120">
        <v>74</v>
      </c>
      <c r="B97" s="120" t="s">
        <v>80</v>
      </c>
      <c r="C97" s="120">
        <v>766</v>
      </c>
      <c r="D97" s="151">
        <v>998766202</v>
      </c>
      <c r="E97" s="234" t="s">
        <v>122</v>
      </c>
      <c r="F97" s="173" t="s">
        <v>43</v>
      </c>
      <c r="G97" s="174">
        <v>1.08</v>
      </c>
      <c r="H97" s="157"/>
      <c r="I97" s="122">
        <f t="shared" si="7"/>
        <v>0</v>
      </c>
      <c r="J97" s="123">
        <v>21</v>
      </c>
      <c r="K97" s="156"/>
      <c r="L97" s="117"/>
    </row>
    <row r="98" spans="1:12" s="13" customFormat="1" ht="13.5" customHeight="1">
      <c r="A98" s="140"/>
      <c r="B98" s="141" t="s">
        <v>58</v>
      </c>
      <c r="C98" s="140"/>
      <c r="D98" s="142">
        <v>783</v>
      </c>
      <c r="E98" s="158" t="s">
        <v>123</v>
      </c>
      <c r="F98" s="140"/>
      <c r="G98" s="140"/>
      <c r="H98" s="140"/>
      <c r="I98" s="143">
        <f>SUM(I99:I100)</f>
        <v>0</v>
      </c>
      <c r="J98" s="140"/>
      <c r="K98" s="156"/>
      <c r="L98" s="117"/>
    </row>
    <row r="99" spans="1:12" s="13" customFormat="1" ht="23.25" customHeight="1">
      <c r="A99" s="120">
        <v>75</v>
      </c>
      <c r="B99" s="173" t="s">
        <v>80</v>
      </c>
      <c r="C99" s="196">
        <v>783</v>
      </c>
      <c r="D99" s="177">
        <v>783221112</v>
      </c>
      <c r="E99" s="150" t="s">
        <v>146</v>
      </c>
      <c r="F99" s="173" t="s">
        <v>81</v>
      </c>
      <c r="G99" s="174">
        <v>4.4</v>
      </c>
      <c r="H99" s="157"/>
      <c r="I99" s="122">
        <f>ROUND(G99*H99,2)</f>
        <v>0</v>
      </c>
      <c r="J99" s="123">
        <v>21</v>
      </c>
      <c r="K99" s="156"/>
      <c r="L99" s="117"/>
    </row>
    <row r="100" spans="1:12" s="13" customFormat="1" ht="24" customHeight="1">
      <c r="A100" s="120">
        <v>76</v>
      </c>
      <c r="B100" s="173" t="s">
        <v>80</v>
      </c>
      <c r="C100" s="196">
        <v>783</v>
      </c>
      <c r="D100" s="177">
        <v>783225600</v>
      </c>
      <c r="E100" s="150" t="s">
        <v>147</v>
      </c>
      <c r="F100" s="173" t="s">
        <v>81</v>
      </c>
      <c r="G100" s="174">
        <v>2.58</v>
      </c>
      <c r="H100" s="157"/>
      <c r="I100" s="122">
        <f>ROUND(G100*H100,2)</f>
        <v>0</v>
      </c>
      <c r="J100" s="123">
        <v>21</v>
      </c>
      <c r="K100" s="156"/>
      <c r="L100" s="117"/>
    </row>
    <row r="101" spans="1:12" s="13" customFormat="1" ht="13.5" customHeight="1">
      <c r="A101" s="140"/>
      <c r="B101" s="178" t="s">
        <v>58</v>
      </c>
      <c r="C101" s="179"/>
      <c r="D101" s="180">
        <v>784</v>
      </c>
      <c r="E101" s="181" t="s">
        <v>124</v>
      </c>
      <c r="F101" s="179"/>
      <c r="G101" s="179"/>
      <c r="H101" s="179"/>
      <c r="I101" s="182">
        <f>SUM(I102:I104)</f>
        <v>0</v>
      </c>
      <c r="J101" s="140"/>
      <c r="K101" s="156"/>
      <c r="L101" s="117"/>
    </row>
    <row r="102" spans="1:12" s="13" customFormat="1" ht="13.5" customHeight="1">
      <c r="A102" s="120">
        <v>77</v>
      </c>
      <c r="B102" s="183" t="s">
        <v>80</v>
      </c>
      <c r="C102" s="197">
        <v>784</v>
      </c>
      <c r="D102" s="198">
        <v>784181121</v>
      </c>
      <c r="E102" s="234" t="s">
        <v>148</v>
      </c>
      <c r="F102" s="183" t="s">
        <v>81</v>
      </c>
      <c r="G102" s="184">
        <v>30</v>
      </c>
      <c r="H102" s="185"/>
      <c r="I102" s="186">
        <f>ROUND(G102*H102,2)</f>
        <v>0</v>
      </c>
      <c r="J102" s="123">
        <v>21</v>
      </c>
      <c r="K102" s="156"/>
      <c r="L102" s="117"/>
    </row>
    <row r="103" spans="1:12" s="13" customFormat="1" ht="24.75" customHeight="1">
      <c r="A103" s="120">
        <v>78</v>
      </c>
      <c r="B103" s="183" t="s">
        <v>80</v>
      </c>
      <c r="C103" s="197">
        <v>784</v>
      </c>
      <c r="D103" s="198">
        <v>784211121</v>
      </c>
      <c r="E103" s="234" t="s">
        <v>149</v>
      </c>
      <c r="F103" s="183" t="s">
        <v>81</v>
      </c>
      <c r="G103" s="184">
        <v>30</v>
      </c>
      <c r="H103" s="185"/>
      <c r="I103" s="186">
        <f>ROUND(G103*H103,2)</f>
        <v>0</v>
      </c>
      <c r="J103" s="123">
        <v>21</v>
      </c>
      <c r="K103" s="156"/>
      <c r="L103" s="117"/>
    </row>
    <row r="104" spans="1:12" s="13" customFormat="1" ht="13.5" customHeight="1">
      <c r="A104" s="120">
        <v>79</v>
      </c>
      <c r="B104" s="183" t="s">
        <v>80</v>
      </c>
      <c r="C104" s="197">
        <v>784</v>
      </c>
      <c r="D104" s="198">
        <v>784211141</v>
      </c>
      <c r="E104" s="234" t="s">
        <v>203</v>
      </c>
      <c r="F104" s="183" t="s">
        <v>81</v>
      </c>
      <c r="G104" s="184">
        <v>30</v>
      </c>
      <c r="H104" s="185"/>
      <c r="I104" s="186">
        <f>ROUND(G104*H104,2)</f>
        <v>0</v>
      </c>
      <c r="J104" s="123">
        <v>21</v>
      </c>
      <c r="K104" s="156"/>
      <c r="L104" s="117"/>
    </row>
    <row r="105" spans="1:12" s="13" customFormat="1" ht="12">
      <c r="A105" s="172"/>
      <c r="B105" s="172"/>
      <c r="C105" s="172"/>
      <c r="D105" s="204" t="s">
        <v>84</v>
      </c>
      <c r="E105" s="235" t="s">
        <v>125</v>
      </c>
      <c r="F105" s="204"/>
      <c r="G105" s="204"/>
      <c r="H105" s="204"/>
      <c r="I105" s="205">
        <f>I106+I111</f>
        <v>0</v>
      </c>
      <c r="J105" s="123"/>
      <c r="K105" s="157"/>
      <c r="L105" s="117"/>
    </row>
    <row r="106" spans="1:12" s="140" customFormat="1" ht="15" customHeight="1">
      <c r="A106" s="152"/>
      <c r="B106" s="141" t="s">
        <v>58</v>
      </c>
      <c r="D106" s="142" t="s">
        <v>126</v>
      </c>
      <c r="E106" s="158" t="s">
        <v>127</v>
      </c>
      <c r="I106" s="143">
        <f>SUM(I107:I110)</f>
        <v>0</v>
      </c>
      <c r="L106" s="117"/>
    </row>
    <row r="107" spans="1:12" s="13" customFormat="1" ht="13.5" customHeight="1">
      <c r="A107" s="120">
        <v>80</v>
      </c>
      <c r="B107" s="120" t="s">
        <v>80</v>
      </c>
      <c r="C107" s="120">
        <v>18</v>
      </c>
      <c r="D107" s="195"/>
      <c r="E107" s="150" t="s">
        <v>209</v>
      </c>
      <c r="F107" s="120" t="s">
        <v>83</v>
      </c>
      <c r="G107" s="174">
        <v>1</v>
      </c>
      <c r="H107" s="176"/>
      <c r="I107" s="122">
        <f>ROUND(G107*H107,2)</f>
        <v>0</v>
      </c>
      <c r="J107" s="123">
        <v>21</v>
      </c>
      <c r="K107" s="144"/>
      <c r="L107" s="117"/>
    </row>
    <row r="108" spans="1:12" s="13" customFormat="1" ht="13.5" customHeight="1">
      <c r="A108" s="120">
        <v>81</v>
      </c>
      <c r="B108" s="120" t="s">
        <v>80</v>
      </c>
      <c r="C108" s="120">
        <v>18</v>
      </c>
      <c r="D108" s="195"/>
      <c r="E108" s="150" t="s">
        <v>128</v>
      </c>
      <c r="F108" s="120" t="s">
        <v>83</v>
      </c>
      <c r="G108" s="174">
        <v>1</v>
      </c>
      <c r="H108" s="176"/>
      <c r="I108" s="122">
        <f>ROUND(G108*H108,2)</f>
        <v>0</v>
      </c>
      <c r="J108" s="123">
        <v>21</v>
      </c>
      <c r="K108" s="156"/>
      <c r="L108" s="117"/>
    </row>
    <row r="109" spans="1:12" s="13" customFormat="1" ht="13.5" customHeight="1">
      <c r="A109" s="120">
        <v>82</v>
      </c>
      <c r="B109" s="120" t="s">
        <v>80</v>
      </c>
      <c r="C109" s="120">
        <v>18</v>
      </c>
      <c r="D109" s="195"/>
      <c r="E109" s="150" t="s">
        <v>210</v>
      </c>
      <c r="F109" s="120" t="s">
        <v>83</v>
      </c>
      <c r="G109" s="174">
        <v>1</v>
      </c>
      <c r="H109" s="176"/>
      <c r="I109" s="122">
        <f>ROUND(G109*H109,2)</f>
        <v>0</v>
      </c>
      <c r="J109" s="123">
        <v>21</v>
      </c>
      <c r="K109" s="156"/>
      <c r="L109" s="117"/>
    </row>
    <row r="110" spans="1:12" s="13" customFormat="1" ht="13.5" customHeight="1">
      <c r="A110" s="120">
        <v>83</v>
      </c>
      <c r="B110" s="120" t="s">
        <v>80</v>
      </c>
      <c r="C110" s="120">
        <v>18</v>
      </c>
      <c r="D110" s="195"/>
      <c r="E110" s="150" t="s">
        <v>129</v>
      </c>
      <c r="F110" s="120" t="s">
        <v>83</v>
      </c>
      <c r="G110" s="174">
        <v>1</v>
      </c>
      <c r="H110" s="176"/>
      <c r="I110" s="122">
        <f>ROUND(G110*H110,2)</f>
        <v>0</v>
      </c>
      <c r="J110" s="123">
        <v>21</v>
      </c>
      <c r="K110" s="156"/>
      <c r="L110" s="117"/>
    </row>
    <row r="111" spans="1:12" s="13" customFormat="1" ht="13.5" customHeight="1">
      <c r="A111" s="152"/>
      <c r="B111" s="141" t="s">
        <v>58</v>
      </c>
      <c r="C111" s="140"/>
      <c r="D111" s="142" t="s">
        <v>91</v>
      </c>
      <c r="E111" s="158" t="s">
        <v>130</v>
      </c>
      <c r="F111" s="140"/>
      <c r="G111" s="140"/>
      <c r="H111" s="140"/>
      <c r="I111" s="143">
        <f>SUM(I112:I112)</f>
        <v>0</v>
      </c>
      <c r="J111" s="140"/>
      <c r="K111" s="156"/>
      <c r="L111" s="117"/>
    </row>
    <row r="112" spans="1:12" s="13" customFormat="1" ht="13.5" customHeight="1">
      <c r="A112" s="120">
        <v>84</v>
      </c>
      <c r="B112" s="120" t="s">
        <v>80</v>
      </c>
      <c r="C112" s="120">
        <v>21</v>
      </c>
      <c r="D112" s="195"/>
      <c r="E112" s="150" t="s">
        <v>131</v>
      </c>
      <c r="F112" s="120" t="s">
        <v>83</v>
      </c>
      <c r="G112" s="121">
        <v>1</v>
      </c>
      <c r="H112" s="122"/>
      <c r="I112" s="122">
        <f>ROUND(G112*H112,2)</f>
        <v>0</v>
      </c>
      <c r="J112" s="123">
        <v>21</v>
      </c>
      <c r="K112" s="156"/>
      <c r="L112" s="117"/>
    </row>
    <row r="113" spans="1:12" s="13" customFormat="1" ht="13.5" customHeight="1">
      <c r="A113" s="120"/>
      <c r="B113" s="120"/>
      <c r="C113" s="120"/>
      <c r="D113" s="195"/>
      <c r="E113" s="150"/>
      <c r="F113" s="120"/>
      <c r="G113" s="121"/>
      <c r="H113" s="122"/>
      <c r="I113" s="122"/>
      <c r="J113" s="123"/>
      <c r="K113" s="156"/>
      <c r="L113" s="117"/>
    </row>
    <row r="114" spans="1:12" s="13" customFormat="1" ht="13.5" customHeight="1">
      <c r="A114" s="153"/>
      <c r="B114" s="139"/>
      <c r="C114" s="139"/>
      <c r="D114" s="139"/>
      <c r="E114" s="230" t="s">
        <v>70</v>
      </c>
      <c r="F114" s="233"/>
      <c r="G114" s="233"/>
      <c r="H114" s="233"/>
      <c r="I114" s="232">
        <f>SUM(I105,I64,I14)</f>
        <v>0</v>
      </c>
      <c r="J114" s="139"/>
      <c r="K114" s="156"/>
      <c r="L114" s="117"/>
    </row>
    <row r="115" spans="1:12" s="13" customFormat="1" ht="13.5" customHeight="1">
      <c r="A115" s="154"/>
      <c r="B115" s="2"/>
      <c r="C115" s="2"/>
      <c r="D115" s="149"/>
      <c r="E115" s="2"/>
      <c r="F115" s="2"/>
      <c r="G115" s="2"/>
      <c r="H115" s="2"/>
      <c r="I115" s="2"/>
      <c r="J115" s="2"/>
      <c r="K115" s="156"/>
      <c r="L115" s="117"/>
    </row>
    <row r="116" spans="1:12" s="13" customFormat="1" ht="13.5" customHeight="1">
      <c r="A116" s="154"/>
      <c r="B116" s="2"/>
      <c r="C116" s="2"/>
      <c r="D116" s="149"/>
      <c r="E116" s="2"/>
      <c r="F116" s="2"/>
      <c r="G116" s="2"/>
      <c r="H116" s="2"/>
      <c r="I116" s="2"/>
      <c r="J116" s="2"/>
      <c r="K116" s="156"/>
      <c r="L116" s="117"/>
    </row>
    <row r="117" spans="1:12" s="13" customFormat="1" ht="13.5" customHeight="1">
      <c r="A117" s="154"/>
      <c r="B117" s="2"/>
      <c r="C117" s="2"/>
      <c r="D117" s="149"/>
      <c r="E117" s="2"/>
      <c r="F117" s="2"/>
      <c r="G117" s="2"/>
      <c r="H117" s="2"/>
      <c r="I117" s="2"/>
      <c r="J117" s="2"/>
      <c r="K117" s="156"/>
      <c r="L117" s="117"/>
    </row>
    <row r="118" spans="1:12" s="13" customFormat="1" ht="13.5" customHeight="1">
      <c r="A118" s="154"/>
      <c r="B118" s="2"/>
      <c r="C118" s="2"/>
      <c r="D118" s="149"/>
      <c r="E118" s="2"/>
      <c r="F118" s="2"/>
      <c r="G118" s="2"/>
      <c r="H118" s="2"/>
      <c r="I118" s="2"/>
      <c r="J118" s="2"/>
      <c r="K118" s="156"/>
      <c r="L118" s="117"/>
    </row>
    <row r="119" spans="1:12" s="13" customFormat="1" ht="13.5" customHeight="1">
      <c r="A119" s="2"/>
      <c r="B119" s="2"/>
      <c r="C119" s="2"/>
      <c r="D119" s="149"/>
      <c r="E119" s="2"/>
      <c r="F119" s="2"/>
      <c r="G119" s="2"/>
      <c r="H119" s="2"/>
      <c r="I119" s="2"/>
      <c r="J119" s="2"/>
      <c r="K119" s="157"/>
      <c r="L119" s="117"/>
    </row>
    <row r="120" spans="1:12" s="13" customFormat="1" ht="13.5" customHeight="1">
      <c r="A120" s="2"/>
      <c r="B120" s="2"/>
      <c r="C120" s="2"/>
      <c r="D120" s="149"/>
      <c r="E120" s="2"/>
      <c r="F120" s="2"/>
      <c r="G120" s="2"/>
      <c r="H120" s="2"/>
      <c r="I120" s="2"/>
      <c r="J120" s="2"/>
      <c r="K120" s="157"/>
      <c r="L120" s="117"/>
    </row>
    <row r="121" spans="1:12" s="13" customFormat="1" ht="13.5" customHeight="1">
      <c r="A121" s="2"/>
      <c r="B121" s="2"/>
      <c r="C121" s="2"/>
      <c r="D121" s="149"/>
      <c r="E121" s="2"/>
      <c r="F121" s="2"/>
      <c r="G121" s="2"/>
      <c r="H121" s="2"/>
      <c r="I121" s="2"/>
      <c r="J121" s="2"/>
      <c r="K121" s="157"/>
      <c r="L121" s="117"/>
    </row>
    <row r="122" spans="1:12" s="13" customFormat="1" ht="13.5" customHeight="1">
      <c r="A122" s="2"/>
      <c r="B122" s="2"/>
      <c r="C122" s="2"/>
      <c r="D122" s="149"/>
      <c r="E122" s="2"/>
      <c r="F122" s="2"/>
      <c r="G122" s="2"/>
      <c r="H122" s="2"/>
      <c r="I122" s="2"/>
      <c r="J122" s="2"/>
      <c r="K122" s="157"/>
      <c r="L122" s="117"/>
    </row>
    <row r="123" spans="1:12" s="13" customFormat="1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157"/>
      <c r="L123" s="117"/>
    </row>
    <row r="124" spans="1:12" s="13" customFormat="1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156"/>
      <c r="L124" s="117"/>
    </row>
    <row r="125" spans="1:12" s="13" customFormat="1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156"/>
      <c r="L125" s="117"/>
    </row>
    <row r="126" spans="1:12" s="13" customFormat="1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156"/>
      <c r="L126" s="117"/>
    </row>
    <row r="127" spans="1:12" s="13" customFormat="1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144"/>
      <c r="L127" s="117"/>
    </row>
    <row r="128" spans="1:12" s="13" customFormat="1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156"/>
      <c r="L128" s="117"/>
    </row>
    <row r="129" spans="1:12" s="13" customFormat="1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156"/>
      <c r="L129" s="117"/>
    </row>
    <row r="130" spans="1:12" s="13" customFormat="1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156"/>
      <c r="L130" s="117"/>
    </row>
    <row r="131" spans="1:12" s="13" customFormat="1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156"/>
      <c r="L131" s="117"/>
    </row>
    <row r="132" spans="1:12" s="13" customFormat="1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156"/>
      <c r="L132" s="117"/>
    </row>
    <row r="133" spans="1:12" s="13" customFormat="1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156"/>
      <c r="L133" s="117"/>
    </row>
    <row r="134" spans="1:12" s="13" customFormat="1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156"/>
      <c r="L134" s="117"/>
    </row>
    <row r="135" spans="1:12" s="13" customFormat="1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156"/>
      <c r="L135" s="117"/>
    </row>
    <row r="136" spans="1:12" s="13" customFormat="1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156"/>
      <c r="L136" s="117"/>
    </row>
    <row r="137" spans="1:12" s="13" customFormat="1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156"/>
      <c r="L137" s="117"/>
    </row>
    <row r="138" spans="1:12" s="13" customFormat="1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144"/>
      <c r="L138" s="117"/>
    </row>
    <row r="139" spans="1:12" s="13" customFormat="1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156"/>
      <c r="L139" s="117"/>
    </row>
    <row r="140" spans="1:12" s="13" customFormat="1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156"/>
      <c r="L140" s="117"/>
    </row>
    <row r="141" spans="1:12" s="13" customFormat="1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156"/>
      <c r="L141" s="117"/>
    </row>
    <row r="142" spans="1:12" s="13" customFormat="1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144"/>
      <c r="L142" s="117"/>
    </row>
    <row r="143" spans="1:12" s="13" customFormat="1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156"/>
      <c r="L143" s="117"/>
    </row>
    <row r="144" spans="1:12" s="13" customFormat="1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156"/>
      <c r="L144" s="117"/>
    </row>
    <row r="145" spans="1:12" s="13" customFormat="1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156"/>
      <c r="L145" s="117"/>
    </row>
    <row r="146" spans="1:12" s="13" customFormat="1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144"/>
      <c r="L146" s="117"/>
    </row>
    <row r="147" spans="1:12" s="13" customFormat="1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156"/>
      <c r="L147" s="117"/>
    </row>
    <row r="148" spans="1:12" s="13" customFormat="1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156"/>
      <c r="L148" s="117"/>
    </row>
    <row r="149" spans="1:12" s="13" customFormat="1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144"/>
      <c r="L149" s="117"/>
    </row>
    <row r="150" spans="1:12" s="13" customFormat="1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156"/>
      <c r="L150" s="117"/>
    </row>
    <row r="151" spans="1:12" s="13" customFormat="1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156"/>
      <c r="L151" s="117"/>
    </row>
    <row r="152" spans="1:12" s="13" customFormat="1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144"/>
      <c r="L152" s="117"/>
    </row>
    <row r="153" spans="1:12" s="13" customFormat="1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156"/>
      <c r="L153" s="117"/>
    </row>
    <row r="154" spans="1:12" s="13" customFormat="1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144"/>
      <c r="L154" s="117"/>
    </row>
    <row r="155" spans="1:12" s="13" customFormat="1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156"/>
      <c r="L155" s="117"/>
    </row>
    <row r="156" spans="1:12" s="13" customFormat="1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156"/>
      <c r="L156" s="117"/>
    </row>
    <row r="157" spans="1:12" s="13" customFormat="1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156"/>
      <c r="L157" s="117"/>
    </row>
    <row r="158" spans="1:12" s="13" customFormat="1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156"/>
      <c r="L158" s="117"/>
    </row>
    <row r="159" spans="1:12" s="13" customFormat="1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156"/>
      <c r="L159" s="117"/>
    </row>
    <row r="160" spans="1:12" s="13" customFormat="1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156"/>
      <c r="L160" s="117"/>
    </row>
    <row r="161" spans="1:12" s="13" customFormat="1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144"/>
      <c r="L161" s="117"/>
    </row>
    <row r="162" spans="1:12" s="13" customFormat="1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156"/>
      <c r="L162" s="117"/>
    </row>
    <row r="163" spans="1:12" s="13" customFormat="1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156"/>
      <c r="L163" s="117"/>
    </row>
    <row r="164" spans="1:12" s="13" customFormat="1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157"/>
      <c r="L164" s="117"/>
    </row>
    <row r="165" spans="1:12" s="13" customFormat="1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156"/>
      <c r="L165" s="117"/>
    </row>
    <row r="166" spans="1:12" s="13" customFormat="1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156"/>
      <c r="L166" s="117"/>
    </row>
    <row r="167" spans="1:12" s="13" customFormat="1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156"/>
      <c r="L167" s="117"/>
    </row>
    <row r="168" spans="1:12" s="13" customFormat="1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156"/>
      <c r="L168" s="117"/>
    </row>
    <row r="169" spans="1:12" s="140" customFormat="1" ht="1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L169" s="117"/>
    </row>
    <row r="170" spans="1:12" s="13" customFormat="1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156"/>
      <c r="L170" s="117"/>
    </row>
    <row r="171" spans="1:12" s="13" customFormat="1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156"/>
      <c r="L171" s="117"/>
    </row>
    <row r="172" spans="1:12" s="13" customFormat="1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156"/>
      <c r="L172" s="117"/>
    </row>
    <row r="173" spans="1:12" s="140" customFormat="1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L173" s="117"/>
    </row>
    <row r="174" spans="1:12" s="13" customFormat="1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156"/>
      <c r="L174" s="117"/>
    </row>
    <row r="175" spans="1:12" s="13" customFormat="1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156"/>
      <c r="L175" s="117"/>
    </row>
    <row r="176" spans="1:12" s="13" customFormat="1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156"/>
      <c r="L176" s="117"/>
    </row>
    <row r="177" spans="1:12" s="13" customFormat="1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156"/>
      <c r="L177" s="117"/>
    </row>
    <row r="178" spans="1:10" s="139" customFormat="1" ht="16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</row>
  </sheetData>
  <sheetProtection/>
  <mergeCells count="1">
    <mergeCell ref="C9:D9"/>
  </mergeCells>
  <printOptions horizontalCentered="1"/>
  <pageMargins left="0.5905511975288391" right="0.5905511975288391" top="0.5905511975288391" bottom="0.5905511975288391" header="0" footer="0"/>
  <pageSetup fitToHeight="999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9.00390625" style="1" customWidth="1"/>
  </cols>
  <sheetData/>
  <sheetProtection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</dc:creator>
  <cp:keywords/>
  <dc:description/>
  <cp:lastModifiedBy>Hermanek</cp:lastModifiedBy>
  <cp:lastPrinted>2016-01-08T12:15:16Z</cp:lastPrinted>
  <dcterms:created xsi:type="dcterms:W3CDTF">2013-02-22T09:05:12Z</dcterms:created>
  <dcterms:modified xsi:type="dcterms:W3CDTF">2017-10-18T10:57:54Z</dcterms:modified>
  <cp:category/>
  <cp:version/>
  <cp:contentType/>
  <cp:contentStatus/>
</cp:coreProperties>
</file>