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musilova\Desktop\Mor.krumlov Ivančická\Výkazy pro agenturu\"/>
    </mc:Choice>
  </mc:AlternateContent>
  <xr:revisionPtr revIDLastSave="0" documentId="13_ncr:1_{015AE776-E3F6-4E2A-8F58-C53EE518B062}" xr6:coauthVersionLast="47" xr6:coauthVersionMax="47" xr10:uidLastSave="{00000000-0000-0000-0000-000000000000}"/>
  <bookViews>
    <workbookView xWindow="-28920" yWindow="-5235" windowWidth="29040" windowHeight="15840" tabRatio="929" xr2:uid="{00000000-000D-0000-FFFF-FFFF00000000}"/>
  </bookViews>
  <sheets>
    <sheet name="Krycí list" sheetId="1" r:id="rId1"/>
    <sheet name="Rekapitulace" sheetId="2" r:id="rId2"/>
    <sheet name="Cvičná kuchyň č.I.B-9" sheetId="6" r:id="rId3"/>
    <sheet name="Informatika 1 č.II.B-1" sheetId="8" r:id="rId4"/>
    <sheet name="Informatika 2 č.II.B-3" sheetId="7" r:id="rId5"/>
    <sheet name="Jazyková učebna němčina č.II.B-" sheetId="10" r:id="rId6"/>
    <sheet name="Jazyková učebna č.III.D-7" sheetId="9" r:id="rId7"/>
    <sheet name="Polytechnika" sheetId="11" r:id="rId8"/>
    <sheet name="Kabinet anglického jazyka č. II" sheetId="12" r:id="rId9"/>
    <sheet name="Kabinet jazyky č. II.B-8" sheetId="13" r:id="rId10"/>
    <sheet name="Kabinet informatika 2 č. II.B-5" sheetId="14" r:id="rId11"/>
    <sheet name="Kabinet informatiky č. II.B-9" sheetId="15" r:id="rId12"/>
    <sheet name="Kabinet polytechnika č. II.B-7" sheetId="16" r:id="rId13"/>
    <sheet name="Kabinet cvičná kuchyň č. II.B-6" sheetId="17" r:id="rId14"/>
    <sheet name="#Figury" sheetId="4" state="hidden" r:id="rId15"/>
  </sheets>
  <definedNames>
    <definedName name="_xlnm.Print_Titles" localSheetId="2">'Cvičná kuchyň č.I.B-9'!$11:$13</definedName>
    <definedName name="_xlnm.Print_Titles" localSheetId="3">'Informatika 1 č.II.B-1'!$11:$13</definedName>
    <definedName name="_xlnm.Print_Titles" localSheetId="4">'Informatika 2 č.II.B-3'!$11:$13</definedName>
    <definedName name="_xlnm.Print_Titles" localSheetId="6">'Jazyková učebna č.III.D-7'!$11:$13</definedName>
    <definedName name="_xlnm.Print_Titles" localSheetId="5">'Jazyková učebna němčina č.II.B-'!$11:$13</definedName>
    <definedName name="_xlnm.Print_Titles" localSheetId="8">'Kabinet anglického jazyka č. II'!$11:$13</definedName>
    <definedName name="_xlnm.Print_Titles" localSheetId="13">'Kabinet cvičná kuchyň č. II.B-6'!$11:$13</definedName>
    <definedName name="_xlnm.Print_Titles" localSheetId="10">'Kabinet informatika 2 č. II.B-5'!$11:$13</definedName>
    <definedName name="_xlnm.Print_Titles" localSheetId="11">'Kabinet informatiky č. II.B-9'!$11:$13</definedName>
    <definedName name="_xlnm.Print_Titles" localSheetId="9">'Kabinet jazyky č. II.B-8'!$11:$13</definedName>
    <definedName name="_xlnm.Print_Titles" localSheetId="12">'Kabinet polytechnika č. II.B-7'!$11:$13</definedName>
    <definedName name="_xlnm.Print_Titles" localSheetId="7">Polytechnika!$11:$13</definedName>
    <definedName name="_xlnm.Print_Titles" localSheetId="1">Rekapitulace!$11:$13</definedName>
    <definedName name="_xlnm.Print_Area" localSheetId="2">'Cvičná kuchyň č.I.B-9'!$A$1:$J$30</definedName>
    <definedName name="_xlnm.Print_Area" localSheetId="3">'Informatika 1 č.II.B-1'!$A$1:$J$28</definedName>
    <definedName name="_xlnm.Print_Area" localSheetId="4">'Informatika 2 č.II.B-3'!$A$1:$J$28</definedName>
    <definedName name="_xlnm.Print_Area" localSheetId="6">'Jazyková učebna č.III.D-7'!$A$1:$J$22</definedName>
    <definedName name="_xlnm.Print_Area" localSheetId="5">'Jazyková učebna němčina č.II.B-'!$A$1:$J$28</definedName>
    <definedName name="_xlnm.Print_Area" localSheetId="8">'Kabinet anglického jazyka č. II'!$A$1:$J$31</definedName>
    <definedName name="_xlnm.Print_Area" localSheetId="13">'Kabinet cvičná kuchyň č. II.B-6'!$A$1:$J$29</definedName>
    <definedName name="_xlnm.Print_Area" localSheetId="10">'Kabinet informatika 2 č. II.B-5'!$A$1:$J$30</definedName>
    <definedName name="_xlnm.Print_Area" localSheetId="11">'Kabinet informatiky č. II.B-9'!$A$1:$J$29</definedName>
    <definedName name="_xlnm.Print_Area" localSheetId="9">'Kabinet jazyky č. II.B-8'!$A$1:$J$29</definedName>
    <definedName name="_xlnm.Print_Area" localSheetId="12">'Kabinet polytechnika č. II.B-7'!$A$1:$J$29</definedName>
    <definedName name="_xlnm.Print_Area" localSheetId="7">Polytechnika!$A$1:$J$25</definedName>
    <definedName name="Z_65E3123D_ED26_44E3_A414_09EEEF825484_.wvu.Cols" localSheetId="2" hidden="1">'Cvičná kuchyň č.I.B-9'!#REF!,'Cvičná kuchyň č.I.B-9'!#REF!,'Cvičná kuchyň č.I.B-9'!#REF!</definedName>
    <definedName name="Z_65E3123D_ED26_44E3_A414_09EEEF825484_.wvu.Cols" localSheetId="3" hidden="1">'Informatika 1 č.II.B-1'!#REF!,'Informatika 1 č.II.B-1'!#REF!,'Informatika 1 č.II.B-1'!#REF!</definedName>
    <definedName name="Z_65E3123D_ED26_44E3_A414_09EEEF825484_.wvu.Cols" localSheetId="4" hidden="1">'Informatika 2 č.II.B-3'!#REF!,'Informatika 2 č.II.B-3'!#REF!,'Informatika 2 č.II.B-3'!#REF!</definedName>
    <definedName name="Z_65E3123D_ED26_44E3_A414_09EEEF825484_.wvu.Cols" localSheetId="6" hidden="1">'Jazyková učebna č.III.D-7'!#REF!,'Jazyková učebna č.III.D-7'!#REF!,'Jazyková učebna č.III.D-7'!#REF!</definedName>
    <definedName name="Z_65E3123D_ED26_44E3_A414_09EEEF825484_.wvu.Cols" localSheetId="5" hidden="1">'Jazyková učebna němčina č.II.B-'!#REF!,'Jazyková učebna němčina č.II.B-'!#REF!,'Jazyková učebna němčina č.II.B-'!#REF!</definedName>
    <definedName name="Z_65E3123D_ED26_44E3_A414_09EEEF825484_.wvu.Cols" localSheetId="8" hidden="1">'Kabinet anglického jazyka č. II'!#REF!,'Kabinet anglického jazyka č. II'!#REF!,'Kabinet anglického jazyka č. II'!#REF!</definedName>
    <definedName name="Z_65E3123D_ED26_44E3_A414_09EEEF825484_.wvu.Cols" localSheetId="13" hidden="1">'Kabinet cvičná kuchyň č. II.B-6'!#REF!,'Kabinet cvičná kuchyň č. II.B-6'!#REF!,'Kabinet cvičná kuchyň č. II.B-6'!#REF!</definedName>
    <definedName name="Z_65E3123D_ED26_44E3_A414_09EEEF825484_.wvu.Cols" localSheetId="10" hidden="1">'Kabinet informatika 2 č. II.B-5'!#REF!,'Kabinet informatika 2 č. II.B-5'!#REF!,'Kabinet informatika 2 č. II.B-5'!#REF!</definedName>
    <definedName name="Z_65E3123D_ED26_44E3_A414_09EEEF825484_.wvu.Cols" localSheetId="11" hidden="1">'Kabinet informatiky č. II.B-9'!#REF!,'Kabinet informatiky č. II.B-9'!#REF!,'Kabinet informatiky č. II.B-9'!#REF!</definedName>
    <definedName name="Z_65E3123D_ED26_44E3_A414_09EEEF825484_.wvu.Cols" localSheetId="9" hidden="1">'Kabinet jazyky č. II.B-8'!#REF!,'Kabinet jazyky č. II.B-8'!#REF!,'Kabinet jazyky č. II.B-8'!#REF!</definedName>
    <definedName name="Z_65E3123D_ED26_44E3_A414_09EEEF825484_.wvu.Cols" localSheetId="12" hidden="1">'Kabinet polytechnika č. II.B-7'!#REF!,'Kabinet polytechnika č. II.B-7'!#REF!,'Kabinet polytechnika č. II.B-7'!#REF!</definedName>
    <definedName name="Z_65E3123D_ED26_44E3_A414_09EEEF825484_.wvu.Cols" localSheetId="7" hidden="1">Polytechnika!#REF!,Polytechnika!#REF!,Polytechnika!#REF!</definedName>
    <definedName name="Z_65E3123D_ED26_44E3_A414_09EEEF825484_.wvu.Cols" localSheetId="1" hidden="1">Rekapitulace!#REF!</definedName>
    <definedName name="Z_65E3123D_ED26_44E3_A414_09EEEF825484_.wvu.PrintArea" localSheetId="2" hidden="1">'Cvičná kuchyň č.I.B-9'!$A$1:$J$30</definedName>
    <definedName name="Z_65E3123D_ED26_44E3_A414_09EEEF825484_.wvu.PrintArea" localSheetId="3" hidden="1">'Informatika 1 č.II.B-1'!$A$1:$J$28</definedName>
    <definedName name="Z_65E3123D_ED26_44E3_A414_09EEEF825484_.wvu.PrintArea" localSheetId="4" hidden="1">'Informatika 2 č.II.B-3'!$A$1:$J$28</definedName>
    <definedName name="Z_65E3123D_ED26_44E3_A414_09EEEF825484_.wvu.PrintArea" localSheetId="6" hidden="1">'Jazyková učebna č.III.D-7'!$A$1:$J$22</definedName>
    <definedName name="Z_65E3123D_ED26_44E3_A414_09EEEF825484_.wvu.PrintArea" localSheetId="5" hidden="1">'Jazyková učebna němčina č.II.B-'!$A$1:$J$28</definedName>
    <definedName name="Z_65E3123D_ED26_44E3_A414_09EEEF825484_.wvu.PrintArea" localSheetId="8" hidden="1">'Kabinet anglického jazyka č. II'!$A$1:$J$31</definedName>
    <definedName name="Z_65E3123D_ED26_44E3_A414_09EEEF825484_.wvu.PrintArea" localSheetId="13" hidden="1">'Kabinet cvičná kuchyň č. II.B-6'!$A$1:$J$29</definedName>
    <definedName name="Z_65E3123D_ED26_44E3_A414_09EEEF825484_.wvu.PrintArea" localSheetId="10" hidden="1">'Kabinet informatika 2 č. II.B-5'!$A$1:$J$30</definedName>
    <definedName name="Z_65E3123D_ED26_44E3_A414_09EEEF825484_.wvu.PrintArea" localSheetId="11" hidden="1">'Kabinet informatiky č. II.B-9'!$A$1:$J$29</definedName>
    <definedName name="Z_65E3123D_ED26_44E3_A414_09EEEF825484_.wvu.PrintArea" localSheetId="9" hidden="1">'Kabinet jazyky č. II.B-8'!$A$1:$J$29</definedName>
    <definedName name="Z_65E3123D_ED26_44E3_A414_09EEEF825484_.wvu.PrintArea" localSheetId="12" hidden="1">'Kabinet polytechnika č. II.B-7'!$A$1:$J$29</definedName>
    <definedName name="Z_65E3123D_ED26_44E3_A414_09EEEF825484_.wvu.PrintArea" localSheetId="7" hidden="1">Polytechnika!$A$1:$J$25</definedName>
    <definedName name="Z_65E3123D_ED26_44E3_A414_09EEEF825484_.wvu.PrintTitles" localSheetId="2" hidden="1">'Cvičná kuchyň č.I.B-9'!$11:$13</definedName>
    <definedName name="Z_65E3123D_ED26_44E3_A414_09EEEF825484_.wvu.PrintTitles" localSheetId="3" hidden="1">'Informatika 1 č.II.B-1'!$11:$13</definedName>
    <definedName name="Z_65E3123D_ED26_44E3_A414_09EEEF825484_.wvu.PrintTitles" localSheetId="4" hidden="1">'Informatika 2 č.II.B-3'!$11:$13</definedName>
    <definedName name="Z_65E3123D_ED26_44E3_A414_09EEEF825484_.wvu.PrintTitles" localSheetId="6" hidden="1">'Jazyková učebna č.III.D-7'!$11:$13</definedName>
    <definedName name="Z_65E3123D_ED26_44E3_A414_09EEEF825484_.wvu.PrintTitles" localSheetId="5" hidden="1">'Jazyková učebna němčina č.II.B-'!$11:$13</definedName>
    <definedName name="Z_65E3123D_ED26_44E3_A414_09EEEF825484_.wvu.PrintTitles" localSheetId="8" hidden="1">'Kabinet anglického jazyka č. II'!$11:$13</definedName>
    <definedName name="Z_65E3123D_ED26_44E3_A414_09EEEF825484_.wvu.PrintTitles" localSheetId="13" hidden="1">'Kabinet cvičná kuchyň č. II.B-6'!$11:$13</definedName>
    <definedName name="Z_65E3123D_ED26_44E3_A414_09EEEF825484_.wvu.PrintTitles" localSheetId="10" hidden="1">'Kabinet informatika 2 č. II.B-5'!$11:$13</definedName>
    <definedName name="Z_65E3123D_ED26_44E3_A414_09EEEF825484_.wvu.PrintTitles" localSheetId="11" hidden="1">'Kabinet informatiky č. II.B-9'!$11:$13</definedName>
    <definedName name="Z_65E3123D_ED26_44E3_A414_09EEEF825484_.wvu.PrintTitles" localSheetId="9" hidden="1">'Kabinet jazyky č. II.B-8'!$11:$13</definedName>
    <definedName name="Z_65E3123D_ED26_44E3_A414_09EEEF825484_.wvu.PrintTitles" localSheetId="12" hidden="1">'Kabinet polytechnika č. II.B-7'!$11:$13</definedName>
    <definedName name="Z_65E3123D_ED26_44E3_A414_09EEEF825484_.wvu.PrintTitles" localSheetId="7" hidden="1">Polytechnika!$11:$13</definedName>
    <definedName name="Z_65E3123D_ED26_44E3_A414_09EEEF825484_.wvu.PrintTitles" localSheetId="1" hidden="1">Rekapitulace!$11:$13</definedName>
    <definedName name="Z_65E3123D_ED26_44E3_A414_09EEEF825484_.wvu.Rows" localSheetId="2" hidden="1">'Cvičná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definedName>
    <definedName name="Z_65E3123D_ED26_44E3_A414_09EEEF825484_.wvu.Rows" localSheetId="3" hidden="1">'Informatika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definedName>
    <definedName name="Z_65E3123D_ED26_44E3_A414_09EEEF825484_.wvu.Rows" localSheetId="4" hidden="1">'Informatika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definedName>
    <definedName name="Z_65E3123D_ED26_44E3_A414_09EEEF825484_.wvu.Rows" localSheetId="6" hidden="1">'Jazyková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definedName>
    <definedName name="Z_65E3123D_ED26_44E3_A414_09EEEF825484_.wvu.Rows" localSheetId="5" hidden="1">'Jazyková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definedName>
    <definedName name="Z_65E3123D_ED26_44E3_A414_09EEEF825484_.wvu.Rows" localSheetId="8" hidden="1">'Kabinet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definedName>
    <definedName name="Z_65E3123D_ED26_44E3_A414_09EEEF825484_.wvu.Rows" localSheetId="13" hidden="1">'Kabinet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definedName>
    <definedName name="Z_65E3123D_ED26_44E3_A414_09EEEF825484_.wvu.Rows" localSheetId="10" hidden="1">'Kabinet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definedName>
    <definedName name="Z_65E3123D_ED26_44E3_A414_09EEEF825484_.wvu.Rows" localSheetId="11" hidden="1">'Kabinet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definedName>
    <definedName name="Z_65E3123D_ED26_44E3_A414_09EEEF825484_.wvu.Rows" localSheetId="9" hidden="1">'Kabinet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definedName>
    <definedName name="Z_65E3123D_ED26_44E3_A414_09EEEF825484_.wvu.Rows" localSheetId="12" hidden="1">'Kabinet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definedName>
    <definedName name="Z_65E3123D_ED26_44E3_A414_09EEEF825484_.wvu.Rows" localSheetId="0" hidden="1">'Krycí list'!$1:$1,'Krycí list'!$3:$3,'Krycí list'!$6:$6,'Krycí list'!$8:$8,'Krycí list'!$10:$24</definedName>
    <definedName name="Z_65E3123D_ED26_44E3_A414_09EEEF825484_.wvu.Rows" localSheetId="7"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2" hidden="1">'Cvičná kuchyň č.I.B-9'!#REF!,'Cvičná kuchyň č.I.B-9'!#REF!,'Cvičná kuchyň č.I.B-9'!#REF!</definedName>
    <definedName name="Z_82B4F4D9_5370_4303_A97E_2A49E01AF629_.wvu.Cols" localSheetId="3" hidden="1">'Informatika 1 č.II.B-1'!#REF!,'Informatika 1 č.II.B-1'!#REF!,'Informatika 1 č.II.B-1'!#REF!</definedName>
    <definedName name="Z_82B4F4D9_5370_4303_A97E_2A49E01AF629_.wvu.Cols" localSheetId="4" hidden="1">'Informatika 2 č.II.B-3'!#REF!,'Informatika 2 č.II.B-3'!#REF!,'Informatika 2 č.II.B-3'!#REF!</definedName>
    <definedName name="Z_82B4F4D9_5370_4303_A97E_2A49E01AF629_.wvu.Cols" localSheetId="6" hidden="1">'Jazyková učebna č.III.D-7'!#REF!,'Jazyková učebna č.III.D-7'!#REF!,'Jazyková učebna č.III.D-7'!#REF!</definedName>
    <definedName name="Z_82B4F4D9_5370_4303_A97E_2A49E01AF629_.wvu.Cols" localSheetId="5" hidden="1">'Jazyková učebna němčina č.II.B-'!#REF!,'Jazyková učebna němčina č.II.B-'!#REF!,'Jazyková učebna němčina č.II.B-'!#REF!</definedName>
    <definedName name="Z_82B4F4D9_5370_4303_A97E_2A49E01AF629_.wvu.Cols" localSheetId="8" hidden="1">'Kabinet anglického jazyka č. II'!#REF!,'Kabinet anglického jazyka č. II'!#REF!,'Kabinet anglického jazyka č. II'!#REF!</definedName>
    <definedName name="Z_82B4F4D9_5370_4303_A97E_2A49E01AF629_.wvu.Cols" localSheetId="13" hidden="1">'Kabinet cvičná kuchyň č. II.B-6'!#REF!,'Kabinet cvičná kuchyň č. II.B-6'!#REF!,'Kabinet cvičná kuchyň č. II.B-6'!#REF!</definedName>
    <definedName name="Z_82B4F4D9_5370_4303_A97E_2A49E01AF629_.wvu.Cols" localSheetId="10" hidden="1">'Kabinet informatika 2 č. II.B-5'!#REF!,'Kabinet informatika 2 č. II.B-5'!#REF!,'Kabinet informatika 2 č. II.B-5'!#REF!</definedName>
    <definedName name="Z_82B4F4D9_5370_4303_A97E_2A49E01AF629_.wvu.Cols" localSheetId="11" hidden="1">'Kabinet informatiky č. II.B-9'!#REF!,'Kabinet informatiky č. II.B-9'!#REF!,'Kabinet informatiky č. II.B-9'!#REF!</definedName>
    <definedName name="Z_82B4F4D9_5370_4303_A97E_2A49E01AF629_.wvu.Cols" localSheetId="9" hidden="1">'Kabinet jazyky č. II.B-8'!#REF!,'Kabinet jazyky č. II.B-8'!#REF!,'Kabinet jazyky č. II.B-8'!#REF!</definedName>
    <definedName name="Z_82B4F4D9_5370_4303_A97E_2A49E01AF629_.wvu.Cols" localSheetId="12" hidden="1">'Kabinet polytechnika č. II.B-7'!#REF!,'Kabinet polytechnika č. II.B-7'!#REF!,'Kabinet polytechnika č. II.B-7'!#REF!</definedName>
    <definedName name="Z_82B4F4D9_5370_4303_A97E_2A49E01AF629_.wvu.Cols" localSheetId="7" hidden="1">Polytechnika!#REF!,Polytechnika!#REF!,Polytechnika!#REF!</definedName>
    <definedName name="Z_82B4F4D9_5370_4303_A97E_2A49E01AF629_.wvu.Cols" localSheetId="1" hidden="1">Rekapitulace!#REF!</definedName>
    <definedName name="Z_82B4F4D9_5370_4303_A97E_2A49E01AF629_.wvu.PrintArea" localSheetId="2" hidden="1">'Cvičná kuchyň č.I.B-9'!$A$1:$J$30</definedName>
    <definedName name="Z_82B4F4D9_5370_4303_A97E_2A49E01AF629_.wvu.PrintArea" localSheetId="3" hidden="1">'Informatika 1 č.II.B-1'!$A$1:$J$28</definedName>
    <definedName name="Z_82B4F4D9_5370_4303_A97E_2A49E01AF629_.wvu.PrintArea" localSheetId="4" hidden="1">'Informatika 2 č.II.B-3'!$A$1:$J$28</definedName>
    <definedName name="Z_82B4F4D9_5370_4303_A97E_2A49E01AF629_.wvu.PrintArea" localSheetId="6" hidden="1">'Jazyková učebna č.III.D-7'!$A$1:$J$22</definedName>
    <definedName name="Z_82B4F4D9_5370_4303_A97E_2A49E01AF629_.wvu.PrintArea" localSheetId="5" hidden="1">'Jazyková učebna němčina č.II.B-'!$A$1:$J$28</definedName>
    <definedName name="Z_82B4F4D9_5370_4303_A97E_2A49E01AF629_.wvu.PrintArea" localSheetId="8" hidden="1">'Kabinet anglického jazyka č. II'!$A$1:$J$31</definedName>
    <definedName name="Z_82B4F4D9_5370_4303_A97E_2A49E01AF629_.wvu.PrintArea" localSheetId="13" hidden="1">'Kabinet cvičná kuchyň č. II.B-6'!$A$1:$J$29</definedName>
    <definedName name="Z_82B4F4D9_5370_4303_A97E_2A49E01AF629_.wvu.PrintArea" localSheetId="10" hidden="1">'Kabinet informatika 2 č. II.B-5'!$A$1:$J$30</definedName>
    <definedName name="Z_82B4F4D9_5370_4303_A97E_2A49E01AF629_.wvu.PrintArea" localSheetId="11" hidden="1">'Kabinet informatiky č. II.B-9'!$A$1:$J$29</definedName>
    <definedName name="Z_82B4F4D9_5370_4303_A97E_2A49E01AF629_.wvu.PrintArea" localSheetId="9" hidden="1">'Kabinet jazyky č. II.B-8'!$A$1:$J$29</definedName>
    <definedName name="Z_82B4F4D9_5370_4303_A97E_2A49E01AF629_.wvu.PrintArea" localSheetId="12" hidden="1">'Kabinet polytechnika č. II.B-7'!$A$1:$J$29</definedName>
    <definedName name="Z_82B4F4D9_5370_4303_A97E_2A49E01AF629_.wvu.PrintArea" localSheetId="7" hidden="1">Polytechnika!$A$1:$J$25</definedName>
    <definedName name="Z_82B4F4D9_5370_4303_A97E_2A49E01AF629_.wvu.PrintTitles" localSheetId="2" hidden="1">'Cvičná kuchyň č.I.B-9'!$11:$13</definedName>
    <definedName name="Z_82B4F4D9_5370_4303_A97E_2A49E01AF629_.wvu.PrintTitles" localSheetId="3" hidden="1">'Informatika 1 č.II.B-1'!$11:$13</definedName>
    <definedName name="Z_82B4F4D9_5370_4303_A97E_2A49E01AF629_.wvu.PrintTitles" localSheetId="4" hidden="1">'Informatika 2 č.II.B-3'!$11:$13</definedName>
    <definedName name="Z_82B4F4D9_5370_4303_A97E_2A49E01AF629_.wvu.PrintTitles" localSheetId="6" hidden="1">'Jazyková učebna č.III.D-7'!$11:$13</definedName>
    <definedName name="Z_82B4F4D9_5370_4303_A97E_2A49E01AF629_.wvu.PrintTitles" localSheetId="5" hidden="1">'Jazyková učebna němčina č.II.B-'!$11:$13</definedName>
    <definedName name="Z_82B4F4D9_5370_4303_A97E_2A49E01AF629_.wvu.PrintTitles" localSheetId="8" hidden="1">'Kabinet anglického jazyka č. II'!$11:$13</definedName>
    <definedName name="Z_82B4F4D9_5370_4303_A97E_2A49E01AF629_.wvu.PrintTitles" localSheetId="13" hidden="1">'Kabinet cvičná kuchyň č. II.B-6'!$11:$13</definedName>
    <definedName name="Z_82B4F4D9_5370_4303_A97E_2A49E01AF629_.wvu.PrintTitles" localSheetId="10" hidden="1">'Kabinet informatika 2 č. II.B-5'!$11:$13</definedName>
    <definedName name="Z_82B4F4D9_5370_4303_A97E_2A49E01AF629_.wvu.PrintTitles" localSheetId="11" hidden="1">'Kabinet informatiky č. II.B-9'!$11:$13</definedName>
    <definedName name="Z_82B4F4D9_5370_4303_A97E_2A49E01AF629_.wvu.PrintTitles" localSheetId="9" hidden="1">'Kabinet jazyky č. II.B-8'!$11:$13</definedName>
    <definedName name="Z_82B4F4D9_5370_4303_A97E_2A49E01AF629_.wvu.PrintTitles" localSheetId="12" hidden="1">'Kabinet polytechnika č. II.B-7'!$11:$13</definedName>
    <definedName name="Z_82B4F4D9_5370_4303_A97E_2A49E01AF629_.wvu.PrintTitles" localSheetId="7" hidden="1">Polytechnika!$11:$13</definedName>
    <definedName name="Z_82B4F4D9_5370_4303_A97E_2A49E01AF629_.wvu.PrintTitles" localSheetId="1" hidden="1">Rekapitulace!$11:$13</definedName>
    <definedName name="Z_82B4F4D9_5370_4303_A97E_2A49E01AF629_.wvu.Rows" localSheetId="2" hidden="1">'Cvičná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definedName>
    <definedName name="Z_82B4F4D9_5370_4303_A97E_2A49E01AF629_.wvu.Rows" localSheetId="3" hidden="1">'Informatika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definedName>
    <definedName name="Z_82B4F4D9_5370_4303_A97E_2A49E01AF629_.wvu.Rows" localSheetId="4" hidden="1">'Informatika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definedName>
    <definedName name="Z_82B4F4D9_5370_4303_A97E_2A49E01AF629_.wvu.Rows" localSheetId="6" hidden="1">'Jazyková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definedName>
    <definedName name="Z_82B4F4D9_5370_4303_A97E_2A49E01AF629_.wvu.Rows" localSheetId="5" hidden="1">'Jazyková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definedName>
    <definedName name="Z_82B4F4D9_5370_4303_A97E_2A49E01AF629_.wvu.Rows" localSheetId="8" hidden="1">'Kabinet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definedName>
    <definedName name="Z_82B4F4D9_5370_4303_A97E_2A49E01AF629_.wvu.Rows" localSheetId="13" hidden="1">'Kabinet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definedName>
    <definedName name="Z_82B4F4D9_5370_4303_A97E_2A49E01AF629_.wvu.Rows" localSheetId="10" hidden="1">'Kabinet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definedName>
    <definedName name="Z_82B4F4D9_5370_4303_A97E_2A49E01AF629_.wvu.Rows" localSheetId="11" hidden="1">'Kabinet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definedName>
    <definedName name="Z_82B4F4D9_5370_4303_A97E_2A49E01AF629_.wvu.Rows" localSheetId="9" hidden="1">'Kabinet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definedName>
    <definedName name="Z_82B4F4D9_5370_4303_A97E_2A49E01AF629_.wvu.Rows" localSheetId="12" hidden="1">'Kabinet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definedName>
    <definedName name="Z_82B4F4D9_5370_4303_A97E_2A49E01AF629_.wvu.Rows" localSheetId="0" hidden="1">'Krycí list'!$1:$1,'Krycí list'!$3:$3,'Krycí list'!$6:$6,'Krycí list'!$8:$8,'Krycí list'!$10:$24</definedName>
    <definedName name="Z_82B4F4D9_5370_4303_A97E_2A49E01AF629_.wvu.Rows" localSheetId="7"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2" hidden="1">'Cvičná kuchyň č.I.B-9'!#REF!,'Cvičná kuchyň č.I.B-9'!#REF!,'Cvičná kuchyň č.I.B-9'!#REF!</definedName>
    <definedName name="Z_D6CFA044_0C8C_4ECE_96A2_AFF3DD5E0425_.wvu.Cols" localSheetId="3" hidden="1">'Informatika 1 č.II.B-1'!#REF!,'Informatika 1 č.II.B-1'!#REF!,'Informatika 1 č.II.B-1'!#REF!</definedName>
    <definedName name="Z_D6CFA044_0C8C_4ECE_96A2_AFF3DD5E0425_.wvu.Cols" localSheetId="4" hidden="1">'Informatika 2 č.II.B-3'!#REF!,'Informatika 2 č.II.B-3'!#REF!,'Informatika 2 č.II.B-3'!#REF!</definedName>
    <definedName name="Z_D6CFA044_0C8C_4ECE_96A2_AFF3DD5E0425_.wvu.Cols" localSheetId="6" hidden="1">'Jazyková učebna č.III.D-7'!#REF!,'Jazyková učebna č.III.D-7'!#REF!,'Jazyková učebna č.III.D-7'!#REF!</definedName>
    <definedName name="Z_D6CFA044_0C8C_4ECE_96A2_AFF3DD5E0425_.wvu.Cols" localSheetId="5" hidden="1">'Jazyková učebna němčina č.II.B-'!#REF!,'Jazyková učebna němčina č.II.B-'!#REF!,'Jazyková učebna němčina č.II.B-'!#REF!</definedName>
    <definedName name="Z_D6CFA044_0C8C_4ECE_96A2_AFF3DD5E0425_.wvu.Cols" localSheetId="8" hidden="1">'Kabinet anglického jazyka č. II'!#REF!,'Kabinet anglického jazyka č. II'!#REF!,'Kabinet anglického jazyka č. II'!#REF!</definedName>
    <definedName name="Z_D6CFA044_0C8C_4ECE_96A2_AFF3DD5E0425_.wvu.Cols" localSheetId="13" hidden="1">'Kabinet cvičná kuchyň č. II.B-6'!#REF!,'Kabinet cvičná kuchyň č. II.B-6'!#REF!,'Kabinet cvičná kuchyň č. II.B-6'!#REF!</definedName>
    <definedName name="Z_D6CFA044_0C8C_4ECE_96A2_AFF3DD5E0425_.wvu.Cols" localSheetId="10" hidden="1">'Kabinet informatika 2 č. II.B-5'!#REF!,'Kabinet informatika 2 č. II.B-5'!#REF!,'Kabinet informatika 2 č. II.B-5'!#REF!</definedName>
    <definedName name="Z_D6CFA044_0C8C_4ECE_96A2_AFF3DD5E0425_.wvu.Cols" localSheetId="11" hidden="1">'Kabinet informatiky č. II.B-9'!#REF!,'Kabinet informatiky č. II.B-9'!#REF!,'Kabinet informatiky č. II.B-9'!#REF!</definedName>
    <definedName name="Z_D6CFA044_0C8C_4ECE_96A2_AFF3DD5E0425_.wvu.Cols" localSheetId="9" hidden="1">'Kabinet jazyky č. II.B-8'!#REF!,'Kabinet jazyky č. II.B-8'!#REF!,'Kabinet jazyky č. II.B-8'!#REF!</definedName>
    <definedName name="Z_D6CFA044_0C8C_4ECE_96A2_AFF3DD5E0425_.wvu.Cols" localSheetId="12" hidden="1">'Kabinet polytechnika č. II.B-7'!#REF!,'Kabinet polytechnika č. II.B-7'!#REF!,'Kabinet polytechnika č. II.B-7'!#REF!</definedName>
    <definedName name="Z_D6CFA044_0C8C_4ECE_96A2_AFF3DD5E0425_.wvu.Cols" localSheetId="7" hidden="1">Polytechnika!#REF!,Polytechnika!#REF!,Polytechnika!#REF!</definedName>
    <definedName name="Z_D6CFA044_0C8C_4ECE_96A2_AFF3DD5E0425_.wvu.Cols" localSheetId="1" hidden="1">Rekapitulace!#REF!</definedName>
    <definedName name="Z_D6CFA044_0C8C_4ECE_96A2_AFF3DD5E0425_.wvu.PrintArea" localSheetId="2" hidden="1">'Cvičná kuchyň č.I.B-9'!$A$1:$J$30</definedName>
    <definedName name="Z_D6CFA044_0C8C_4ECE_96A2_AFF3DD5E0425_.wvu.PrintArea" localSheetId="3" hidden="1">'Informatika 1 č.II.B-1'!$A$1:$J$28</definedName>
    <definedName name="Z_D6CFA044_0C8C_4ECE_96A2_AFF3DD5E0425_.wvu.PrintArea" localSheetId="4" hidden="1">'Informatika 2 č.II.B-3'!$A$1:$J$28</definedName>
    <definedName name="Z_D6CFA044_0C8C_4ECE_96A2_AFF3DD5E0425_.wvu.PrintArea" localSheetId="6" hidden="1">'Jazyková učebna č.III.D-7'!$A$1:$J$22</definedName>
    <definedName name="Z_D6CFA044_0C8C_4ECE_96A2_AFF3DD5E0425_.wvu.PrintArea" localSheetId="5" hidden="1">'Jazyková učebna němčina č.II.B-'!$A$1:$J$28</definedName>
    <definedName name="Z_D6CFA044_0C8C_4ECE_96A2_AFF3DD5E0425_.wvu.PrintArea" localSheetId="8" hidden="1">'Kabinet anglického jazyka č. II'!$A$1:$J$31</definedName>
    <definedName name="Z_D6CFA044_0C8C_4ECE_96A2_AFF3DD5E0425_.wvu.PrintArea" localSheetId="13" hidden="1">'Kabinet cvičná kuchyň č. II.B-6'!$A$1:$J$29</definedName>
    <definedName name="Z_D6CFA044_0C8C_4ECE_96A2_AFF3DD5E0425_.wvu.PrintArea" localSheetId="10" hidden="1">'Kabinet informatika 2 č. II.B-5'!$A$1:$J$30</definedName>
    <definedName name="Z_D6CFA044_0C8C_4ECE_96A2_AFF3DD5E0425_.wvu.PrintArea" localSheetId="11" hidden="1">'Kabinet informatiky č. II.B-9'!$A$1:$J$29</definedName>
    <definedName name="Z_D6CFA044_0C8C_4ECE_96A2_AFF3DD5E0425_.wvu.PrintArea" localSheetId="9" hidden="1">'Kabinet jazyky č. II.B-8'!$A$1:$J$29</definedName>
    <definedName name="Z_D6CFA044_0C8C_4ECE_96A2_AFF3DD5E0425_.wvu.PrintArea" localSheetId="12" hidden="1">'Kabinet polytechnika č. II.B-7'!$A$1:$J$29</definedName>
    <definedName name="Z_D6CFA044_0C8C_4ECE_96A2_AFF3DD5E0425_.wvu.PrintArea" localSheetId="7" hidden="1">Polytechnika!$A$1:$J$25</definedName>
    <definedName name="Z_D6CFA044_0C8C_4ECE_96A2_AFF3DD5E0425_.wvu.PrintTitles" localSheetId="2" hidden="1">'Cvičná kuchyň č.I.B-9'!$11:$13</definedName>
    <definedName name="Z_D6CFA044_0C8C_4ECE_96A2_AFF3DD5E0425_.wvu.PrintTitles" localSheetId="3" hidden="1">'Informatika 1 č.II.B-1'!$11:$13</definedName>
    <definedName name="Z_D6CFA044_0C8C_4ECE_96A2_AFF3DD5E0425_.wvu.PrintTitles" localSheetId="4" hidden="1">'Informatika 2 č.II.B-3'!$11:$13</definedName>
    <definedName name="Z_D6CFA044_0C8C_4ECE_96A2_AFF3DD5E0425_.wvu.PrintTitles" localSheetId="6" hidden="1">'Jazyková učebna č.III.D-7'!$11:$13</definedName>
    <definedName name="Z_D6CFA044_0C8C_4ECE_96A2_AFF3DD5E0425_.wvu.PrintTitles" localSheetId="5" hidden="1">'Jazyková učebna němčina č.II.B-'!$11:$13</definedName>
    <definedName name="Z_D6CFA044_0C8C_4ECE_96A2_AFF3DD5E0425_.wvu.PrintTitles" localSheetId="8" hidden="1">'Kabinet anglického jazyka č. II'!$11:$13</definedName>
    <definedName name="Z_D6CFA044_0C8C_4ECE_96A2_AFF3DD5E0425_.wvu.PrintTitles" localSheetId="13" hidden="1">'Kabinet cvičná kuchyň č. II.B-6'!$11:$13</definedName>
    <definedName name="Z_D6CFA044_0C8C_4ECE_96A2_AFF3DD5E0425_.wvu.PrintTitles" localSheetId="10" hidden="1">'Kabinet informatika 2 č. II.B-5'!$11:$13</definedName>
    <definedName name="Z_D6CFA044_0C8C_4ECE_96A2_AFF3DD5E0425_.wvu.PrintTitles" localSheetId="11" hidden="1">'Kabinet informatiky č. II.B-9'!$11:$13</definedName>
    <definedName name="Z_D6CFA044_0C8C_4ECE_96A2_AFF3DD5E0425_.wvu.PrintTitles" localSheetId="9" hidden="1">'Kabinet jazyky č. II.B-8'!$11:$13</definedName>
    <definedName name="Z_D6CFA044_0C8C_4ECE_96A2_AFF3DD5E0425_.wvu.PrintTitles" localSheetId="12" hidden="1">'Kabinet polytechnika č. II.B-7'!$11:$13</definedName>
    <definedName name="Z_D6CFA044_0C8C_4ECE_96A2_AFF3DD5E0425_.wvu.PrintTitles" localSheetId="7" hidden="1">Polytechnika!$11:$13</definedName>
    <definedName name="Z_D6CFA044_0C8C_4ECE_96A2_AFF3DD5E0425_.wvu.PrintTitles" localSheetId="1" hidden="1">Rekapitulace!$11:$13</definedName>
    <definedName name="Z_D6CFA044_0C8C_4ECE_96A2_AFF3DD5E0425_.wvu.Rows" localSheetId="2" hidden="1">'Cvičná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č.I.B-9'!#REF!,'Cvičná kuchyň č.I.B-9'!#REF!</definedName>
    <definedName name="Z_D6CFA044_0C8C_4ECE_96A2_AFF3DD5E0425_.wvu.Rows" localSheetId="3" hidden="1">'Informatika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č.II.B-1'!#REF!,'Informatika 1 č.II.B-1'!#REF!</definedName>
    <definedName name="Z_D6CFA044_0C8C_4ECE_96A2_AFF3DD5E0425_.wvu.Rows" localSheetId="4" hidden="1">'Informatika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č.II.B-3'!#REF!,'Informatika 2 č.II.B-3'!#REF!</definedName>
    <definedName name="Z_D6CFA044_0C8C_4ECE_96A2_AFF3DD5E0425_.wvu.Rows" localSheetId="6" hidden="1">'Jazyková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č.III.D-7'!#REF!,'Jazyková učebna č.III.D-7'!#REF!</definedName>
    <definedName name="Z_D6CFA044_0C8C_4ECE_96A2_AFF3DD5E0425_.wvu.Rows" localSheetId="5" hidden="1">'Jazyková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č.II.B-'!#REF!,'Jazyková učebna němčina č.II.B-'!#REF!</definedName>
    <definedName name="Z_D6CFA044_0C8C_4ECE_96A2_AFF3DD5E0425_.wvu.Rows" localSheetId="8" hidden="1">'Kabinet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II'!#REF!,'Kabinet anglického jazyka č. II'!#REF!</definedName>
    <definedName name="Z_D6CFA044_0C8C_4ECE_96A2_AFF3DD5E0425_.wvu.Rows" localSheetId="13" hidden="1">'Kabinet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II.B-6'!#REF!,'Kabinet cvičná kuchyň č. II.B-6'!#REF!</definedName>
    <definedName name="Z_D6CFA044_0C8C_4ECE_96A2_AFF3DD5E0425_.wvu.Rows" localSheetId="10" hidden="1">'Kabinet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II.B-5'!#REF!,'Kabinet informatika 2 č. II.B-5'!#REF!</definedName>
    <definedName name="Z_D6CFA044_0C8C_4ECE_96A2_AFF3DD5E0425_.wvu.Rows" localSheetId="11" hidden="1">'Kabinet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II.B-9'!#REF!,'Kabinet informatiky č. II.B-9'!#REF!</definedName>
    <definedName name="Z_D6CFA044_0C8C_4ECE_96A2_AFF3DD5E0425_.wvu.Rows" localSheetId="9" hidden="1">'Kabinet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II.B-8'!#REF!,'Kabinet jazyky č. II.B-8'!#REF!</definedName>
    <definedName name="Z_D6CFA044_0C8C_4ECE_96A2_AFF3DD5E0425_.wvu.Rows" localSheetId="12" hidden="1">'Kabinet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II.B-7'!#REF!,'Kabinet polytechnika č. II.B-7'!#REF!</definedName>
    <definedName name="Z_D6CFA044_0C8C_4ECE_96A2_AFF3DD5E0425_.wvu.Rows" localSheetId="0" hidden="1">'Krycí list'!$1:$1,'Krycí list'!$3:$3,'Krycí list'!$6:$6,'Krycí list'!$8:$8,'Krycí list'!$10:$24</definedName>
    <definedName name="Z_D6CFA044_0C8C_4ECE_96A2_AFF3DD5E0425_.wvu.Rows" localSheetId="7"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6" l="1"/>
  <c r="K26" i="6"/>
  <c r="K29" i="6"/>
  <c r="I17" i="6"/>
  <c r="I18" i="6"/>
  <c r="K18" i="6" s="1"/>
  <c r="I19" i="6"/>
  <c r="K19" i="6" s="1"/>
  <c r="I20" i="6"/>
  <c r="K20" i="6" s="1"/>
  <c r="I21" i="6"/>
  <c r="K21" i="6" s="1"/>
  <c r="I22" i="6"/>
  <c r="K22" i="6" s="1"/>
  <c r="I23" i="6"/>
  <c r="K23" i="6" s="1"/>
  <c r="I24" i="6"/>
  <c r="K24" i="6" s="1"/>
  <c r="I25" i="6"/>
  <c r="K25" i="6" s="1"/>
  <c r="I26" i="6"/>
  <c r="I27" i="6"/>
  <c r="K27" i="6" s="1"/>
  <c r="I28" i="6"/>
  <c r="K28" i="6" s="1"/>
  <c r="I29" i="6"/>
  <c r="K17" i="8"/>
  <c r="K18" i="8"/>
  <c r="K20" i="8"/>
  <c r="K21" i="8"/>
  <c r="K22" i="8"/>
  <c r="K23" i="8"/>
  <c r="K24" i="8"/>
  <c r="K26" i="8"/>
  <c r="I17" i="8"/>
  <c r="I18" i="8"/>
  <c r="I19" i="8"/>
  <c r="K19" i="8" s="1"/>
  <c r="I20" i="8"/>
  <c r="I21" i="8"/>
  <c r="I22" i="8"/>
  <c r="I23" i="8"/>
  <c r="I24" i="8"/>
  <c r="I25" i="8"/>
  <c r="K25" i="8" s="1"/>
  <c r="I26" i="8"/>
  <c r="I27" i="8"/>
  <c r="K27" i="8" s="1"/>
  <c r="K17" i="7"/>
  <c r="K18" i="7"/>
  <c r="K19" i="7"/>
  <c r="K20" i="7"/>
  <c r="K21" i="7"/>
  <c r="K22" i="7"/>
  <c r="K25" i="7"/>
  <c r="K26" i="7"/>
  <c r="K27" i="7"/>
  <c r="I17" i="7"/>
  <c r="I18" i="7"/>
  <c r="I19" i="7"/>
  <c r="I20" i="7"/>
  <c r="I21" i="7"/>
  <c r="I22" i="7"/>
  <c r="I23" i="7"/>
  <c r="K23" i="7" s="1"/>
  <c r="I24" i="7"/>
  <c r="K24" i="7" s="1"/>
  <c r="I25" i="7"/>
  <c r="I26" i="7"/>
  <c r="I27" i="7"/>
  <c r="K17" i="10"/>
  <c r="K18" i="10"/>
  <c r="K19" i="10"/>
  <c r="K20" i="10"/>
  <c r="K21" i="10"/>
  <c r="K25" i="10"/>
  <c r="K26" i="10"/>
  <c r="K27" i="10"/>
  <c r="I17" i="10"/>
  <c r="I18" i="10"/>
  <c r="I19" i="10"/>
  <c r="I20" i="10"/>
  <c r="I21" i="10"/>
  <c r="I22" i="10"/>
  <c r="K22" i="10" s="1"/>
  <c r="I23" i="10"/>
  <c r="K23" i="10" s="1"/>
  <c r="I24" i="10"/>
  <c r="K24" i="10" s="1"/>
  <c r="I25" i="10"/>
  <c r="I26" i="10"/>
  <c r="I27" i="10"/>
  <c r="K17" i="9"/>
  <c r="K18" i="9"/>
  <c r="K19" i="9"/>
  <c r="K20" i="9"/>
  <c r="I17" i="9"/>
  <c r="I18" i="9"/>
  <c r="I19" i="9"/>
  <c r="I20" i="9"/>
  <c r="I21" i="9"/>
  <c r="K21" i="9" s="1"/>
  <c r="I17" i="11"/>
  <c r="K17" i="11" s="1"/>
  <c r="I18" i="11"/>
  <c r="I19" i="11"/>
  <c r="I20" i="11"/>
  <c r="I21" i="11"/>
  <c r="K21" i="11" s="1"/>
  <c r="I22" i="11"/>
  <c r="K22" i="11" s="1"/>
  <c r="I23" i="11"/>
  <c r="K23" i="11" s="1"/>
  <c r="I24" i="11"/>
  <c r="K24" i="11" s="1"/>
  <c r="K18" i="11"/>
  <c r="K19" i="11"/>
  <c r="K20" i="11"/>
  <c r="K27" i="12"/>
  <c r="K28" i="12"/>
  <c r="I17" i="12"/>
  <c r="K17" i="12" s="1"/>
  <c r="I18" i="12"/>
  <c r="K18" i="12" s="1"/>
  <c r="I19" i="12"/>
  <c r="K19" i="12" s="1"/>
  <c r="I20" i="12"/>
  <c r="K20" i="12" s="1"/>
  <c r="I21" i="12"/>
  <c r="K21" i="12" s="1"/>
  <c r="I22" i="12"/>
  <c r="K22" i="12" s="1"/>
  <c r="I23" i="12"/>
  <c r="K23" i="12" s="1"/>
  <c r="I24" i="12"/>
  <c r="K24" i="12" s="1"/>
  <c r="I25" i="12"/>
  <c r="K25" i="12" s="1"/>
  <c r="I26" i="12"/>
  <c r="K26" i="12" s="1"/>
  <c r="I27" i="12"/>
  <c r="I28" i="12"/>
  <c r="I29" i="12"/>
  <c r="K29" i="12" s="1"/>
  <c r="I30" i="12"/>
  <c r="K30" i="12" s="1"/>
  <c r="K19" i="13"/>
  <c r="I17" i="13"/>
  <c r="K17" i="13" s="1"/>
  <c r="I18" i="13"/>
  <c r="K18" i="13" s="1"/>
  <c r="I19" i="13"/>
  <c r="I20" i="13"/>
  <c r="K20" i="13" s="1"/>
  <c r="I21" i="13"/>
  <c r="K21" i="13" s="1"/>
  <c r="I22" i="13"/>
  <c r="K22" i="13" s="1"/>
  <c r="I23" i="13"/>
  <c r="K23" i="13" s="1"/>
  <c r="I24" i="13"/>
  <c r="K24" i="13" s="1"/>
  <c r="I25" i="13"/>
  <c r="K25" i="13" s="1"/>
  <c r="I26" i="13"/>
  <c r="K26" i="13" s="1"/>
  <c r="I27" i="13"/>
  <c r="K27" i="13" s="1"/>
  <c r="I28" i="13"/>
  <c r="K28" i="13" s="1"/>
  <c r="K18" i="14"/>
  <c r="K22" i="14"/>
  <c r="I17" i="14"/>
  <c r="K17" i="14" s="1"/>
  <c r="I18" i="14"/>
  <c r="I19" i="14"/>
  <c r="K19" i="14" s="1"/>
  <c r="I20" i="14"/>
  <c r="K20" i="14" s="1"/>
  <c r="I21" i="14"/>
  <c r="K21" i="14" s="1"/>
  <c r="I22" i="14"/>
  <c r="I23" i="14"/>
  <c r="K23" i="14" s="1"/>
  <c r="I24" i="14"/>
  <c r="K24" i="14" s="1"/>
  <c r="I25" i="14"/>
  <c r="K25" i="14" s="1"/>
  <c r="I26" i="14"/>
  <c r="K26" i="14" s="1"/>
  <c r="I27" i="14"/>
  <c r="K27" i="14" s="1"/>
  <c r="I28" i="14"/>
  <c r="K28" i="14" s="1"/>
  <c r="I29" i="14"/>
  <c r="K29" i="14" s="1"/>
  <c r="K17" i="15"/>
  <c r="I17" i="15"/>
  <c r="I18" i="15"/>
  <c r="K18" i="15" s="1"/>
  <c r="I19" i="15"/>
  <c r="K19" i="15" s="1"/>
  <c r="I20" i="15"/>
  <c r="K20" i="15" s="1"/>
  <c r="I21" i="15"/>
  <c r="K21" i="15" s="1"/>
  <c r="I22" i="15"/>
  <c r="K22" i="15" s="1"/>
  <c r="I23" i="15"/>
  <c r="K23" i="15" s="1"/>
  <c r="I24" i="15"/>
  <c r="K24" i="15" s="1"/>
  <c r="I25" i="15"/>
  <c r="K25" i="15" s="1"/>
  <c r="I26" i="15"/>
  <c r="K26" i="15" s="1"/>
  <c r="I27" i="15"/>
  <c r="K27" i="15" s="1"/>
  <c r="I28" i="15"/>
  <c r="K28" i="15" s="1"/>
  <c r="I17" i="16"/>
  <c r="K17" i="16" s="1"/>
  <c r="I18" i="16"/>
  <c r="K18" i="16" s="1"/>
  <c r="I19" i="16"/>
  <c r="K19" i="16" s="1"/>
  <c r="I20" i="16"/>
  <c r="K20" i="16" s="1"/>
  <c r="I21" i="16"/>
  <c r="K21" i="16" s="1"/>
  <c r="I22" i="16"/>
  <c r="K22" i="16" s="1"/>
  <c r="I23" i="16"/>
  <c r="K23" i="16" s="1"/>
  <c r="I24" i="16"/>
  <c r="K24" i="16" s="1"/>
  <c r="I25" i="16"/>
  <c r="K25" i="16" s="1"/>
  <c r="I26" i="16"/>
  <c r="K26" i="16" s="1"/>
  <c r="I27" i="16"/>
  <c r="I28" i="16"/>
  <c r="K27" i="16"/>
  <c r="K28" i="16"/>
  <c r="K23" i="17"/>
  <c r="I17" i="17"/>
  <c r="K17" i="17" s="1"/>
  <c r="I18" i="17"/>
  <c r="K18" i="17" s="1"/>
  <c r="I19" i="17"/>
  <c r="K19" i="17" s="1"/>
  <c r="I20" i="17"/>
  <c r="K20" i="17" s="1"/>
  <c r="I21" i="17"/>
  <c r="K21" i="17" s="1"/>
  <c r="I22" i="17"/>
  <c r="K22" i="17" s="1"/>
  <c r="I23" i="17"/>
  <c r="I24" i="17"/>
  <c r="K24" i="17" s="1"/>
  <c r="I25" i="17"/>
  <c r="K25" i="17" s="1"/>
  <c r="I26" i="17"/>
  <c r="K26" i="17" s="1"/>
  <c r="I27" i="17"/>
  <c r="K27" i="17" s="1"/>
  <c r="I28" i="17"/>
  <c r="K28" i="17" s="1"/>
  <c r="B26" i="2"/>
  <c r="B25" i="2"/>
  <c r="B24" i="2"/>
  <c r="B23" i="2"/>
  <c r="B22" i="2"/>
  <c r="B21" i="2"/>
  <c r="B20" i="2"/>
  <c r="B19" i="2"/>
  <c r="B18" i="2"/>
  <c r="B17" i="2"/>
  <c r="B16" i="2"/>
  <c r="B15" i="2"/>
  <c r="C9" i="17"/>
  <c r="C8" i="17"/>
  <c r="C7" i="17"/>
  <c r="C5" i="17"/>
  <c r="C4" i="17"/>
  <c r="C3" i="17"/>
  <c r="C9" i="16"/>
  <c r="C8" i="16"/>
  <c r="C7" i="16"/>
  <c r="C5" i="16"/>
  <c r="C4" i="16"/>
  <c r="C3" i="16"/>
  <c r="C9" i="15"/>
  <c r="C8" i="15"/>
  <c r="C7" i="15"/>
  <c r="C5" i="15"/>
  <c r="C4" i="15"/>
  <c r="C3" i="15"/>
  <c r="C9" i="14"/>
  <c r="C8" i="14"/>
  <c r="C7" i="14"/>
  <c r="C5" i="14"/>
  <c r="C4" i="14"/>
  <c r="C3" i="14"/>
  <c r="C9" i="13"/>
  <c r="C8" i="13"/>
  <c r="C7" i="13"/>
  <c r="C5" i="13"/>
  <c r="C4" i="13"/>
  <c r="C3" i="13"/>
  <c r="C9" i="12"/>
  <c r="C8" i="12"/>
  <c r="C7" i="12"/>
  <c r="C5" i="12"/>
  <c r="C4" i="12"/>
  <c r="C3" i="12"/>
  <c r="C9" i="11"/>
  <c r="C8" i="11"/>
  <c r="C7" i="11"/>
  <c r="C5" i="11"/>
  <c r="C4" i="11"/>
  <c r="C3" i="11"/>
  <c r="C9" i="9"/>
  <c r="C8" i="9"/>
  <c r="C7" i="9"/>
  <c r="C5" i="9"/>
  <c r="C4" i="9"/>
  <c r="C3" i="9"/>
  <c r="C9" i="10"/>
  <c r="C8" i="10"/>
  <c r="C7" i="10"/>
  <c r="C5" i="10"/>
  <c r="C4" i="10"/>
  <c r="C3" i="10"/>
  <c r="C9" i="7"/>
  <c r="C8" i="7"/>
  <c r="C7" i="7"/>
  <c r="C5" i="7"/>
  <c r="C4" i="7"/>
  <c r="C3" i="7"/>
  <c r="C9" i="8"/>
  <c r="C8" i="8"/>
  <c r="C7" i="8"/>
  <c r="C5" i="8"/>
  <c r="C4" i="8"/>
  <c r="C3" i="8"/>
  <c r="I16" i="17"/>
  <c r="K16" i="17" s="1"/>
  <c r="I16" i="16"/>
  <c r="K16" i="16" s="1"/>
  <c r="I16" i="15"/>
  <c r="K16" i="15" s="1"/>
  <c r="I16" i="14"/>
  <c r="K16" i="14" s="1"/>
  <c r="I16" i="13"/>
  <c r="K16" i="13" s="1"/>
  <c r="I16" i="12"/>
  <c r="I15" i="12" l="1"/>
  <c r="I14" i="12" s="1"/>
  <c r="I31" i="12" s="1"/>
  <c r="C21" i="2"/>
  <c r="K16" i="12"/>
  <c r="I15" i="17"/>
  <c r="I14" i="17" s="1"/>
  <c r="I15" i="16"/>
  <c r="I14" i="16" s="1"/>
  <c r="I15" i="15"/>
  <c r="I14" i="15" s="1"/>
  <c r="I15" i="14"/>
  <c r="I14" i="14" s="1"/>
  <c r="I15" i="13"/>
  <c r="I14" i="13" s="1"/>
  <c r="I29" i="13" l="1"/>
  <c r="C22" i="2"/>
  <c r="I30" i="14"/>
  <c r="C23" i="2"/>
  <c r="I29" i="15"/>
  <c r="C24" i="2"/>
  <c r="I29" i="16"/>
  <c r="C25" i="2"/>
  <c r="I29" i="17"/>
  <c r="C26" i="2"/>
  <c r="I16" i="11"/>
  <c r="K16" i="11" s="1"/>
  <c r="I16" i="10"/>
  <c r="K16" i="10" s="1"/>
  <c r="I16" i="9"/>
  <c r="I15" i="9" s="1"/>
  <c r="I14" i="9" s="1"/>
  <c r="I16" i="8"/>
  <c r="I16" i="7"/>
  <c r="I15" i="7" s="1"/>
  <c r="I14" i="7" s="1"/>
  <c r="I15" i="8" l="1"/>
  <c r="I14" i="8" s="1"/>
  <c r="I28" i="8" s="1"/>
  <c r="K16" i="8"/>
  <c r="I28" i="7"/>
  <c r="C17" i="2"/>
  <c r="K16" i="7"/>
  <c r="I15" i="10"/>
  <c r="I14" i="10" s="1"/>
  <c r="I22" i="9"/>
  <c r="C19" i="2"/>
  <c r="K16" i="9"/>
  <c r="I15" i="11"/>
  <c r="I14" i="11" s="1"/>
  <c r="C16" i="2" l="1"/>
  <c r="I28" i="10"/>
  <c r="C18" i="2"/>
  <c r="I25" i="11"/>
  <c r="C20" i="2"/>
  <c r="I16" i="6"/>
  <c r="K16" i="6" s="1"/>
  <c r="C9" i="6"/>
  <c r="C8" i="6"/>
  <c r="C7" i="6"/>
  <c r="C5" i="6"/>
  <c r="C4" i="6"/>
  <c r="C3" i="6"/>
  <c r="I15" i="6" l="1"/>
  <c r="I14" i="6" s="1"/>
  <c r="C15" i="2" l="1"/>
  <c r="C14" i="2"/>
  <c r="I30" i="6"/>
  <c r="C27" i="2" l="1"/>
  <c r="B2" i="2" l="1"/>
  <c r="B3" i="2"/>
  <c r="B4" i="2"/>
  <c r="B5" i="2"/>
  <c r="B7" i="2"/>
  <c r="B8" i="2"/>
  <c r="B9" i="2"/>
  <c r="E35" i="1"/>
  <c r="J35" i="1"/>
  <c r="R35" i="1"/>
  <c r="P38" i="1"/>
  <c r="P39" i="1"/>
  <c r="P40" i="1"/>
  <c r="P41" i="1"/>
  <c r="P42" i="1"/>
  <c r="J46" i="1"/>
  <c r="K47" i="1"/>
  <c r="E44" i="1" l="1"/>
  <c r="E42" i="1" l="1"/>
  <c r="E46" i="1" l="1"/>
  <c r="J47" i="1" l="1"/>
  <c r="R38" i="1"/>
  <c r="R41" i="1"/>
  <c r="R46" i="1" l="1"/>
  <c r="R49" i="1" s="1"/>
  <c r="O51" i="1" s="1"/>
  <c r="S49" i="1" l="1"/>
  <c r="S51" i="1"/>
  <c r="R51" i="1"/>
  <c r="O50" i="1"/>
  <c r="S50" i="1" l="1"/>
  <c r="R50" i="1"/>
  <c r="R52" i="1" s="1"/>
</calcChain>
</file>

<file path=xl/sharedStrings.xml><?xml version="1.0" encoding="utf-8"?>
<sst xmlns="http://schemas.openxmlformats.org/spreadsheetml/2006/main" count="1004" uniqueCount="247">
  <si>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</si>
  <si>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</si>
  <si>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</si>
  <si>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</si>
  <si>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</si>
  <si>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</si>
  <si>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</si>
  <si>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</si>
  <si>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</si>
  <si>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</si>
  <si>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</si>
  <si>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</si>
  <si>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</si>
  <si>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</si>
  <si>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</si>
  <si>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</si>
  <si>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</si>
  <si>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</si>
  <si>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</si>
  <si>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</si>
  <si>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</si>
  <si>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</si>
  <si>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</si>
  <si>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</si>
  <si>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</si>
  <si>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</si>
  <si>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</si>
  <si>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</si>
  <si>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</si>
  <si>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</si>
  <si>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</si>
  <si>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</si>
  <si>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</si>
  <si>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</si>
  <si>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</si>
  <si>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</si>
  <si>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</si>
  <si>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</si>
  <si>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</si>
  <si>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</si>
  <si>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</si>
  <si>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</si>
  <si>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</si>
  <si>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</si>
  <si>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</si>
  <si>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</si>
  <si>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</si>
  <si>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</si>
  <si>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</si>
  <si>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</si>
  <si>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</si>
  <si>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</si>
  <si>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</si>
  <si>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</si>
  <si>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</si>
  <si>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</si>
  <si>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</si>
  <si>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</si>
  <si>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</si>
  <si>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</si>
  <si>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</si>
  <si>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</si>
  <si>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</si>
  <si>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</si>
  <si>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</si>
  <si>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</si>
  <si>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</si>
  <si>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</si>
  <si>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</si>
  <si>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</si>
  <si>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</si>
  <si>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</si>
  <si>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</si>
  <si>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</si>
  <si>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</si>
  <si>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</si>
  <si>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</si>
  <si>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</si>
  <si>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</si>
  <si>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</si>
  <si>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</si>
  <si>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</si>
  <si>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</si>
  <si>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</si>
  <si>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</si>
  <si>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</si>
  <si>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</si>
  <si>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</si>
  <si>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</si>
  <si>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</si>
  <si>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</si>
  <si>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</si>
  <si>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</si>
  <si>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</si>
  <si>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</si>
  <si>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</si>
  <si>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</si>
  <si>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</si>
  <si>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</si>
  <si>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</si>
  <si>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</si>
  <si>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Základní škola, Moravský Krumlov, Ivančická 218, okres Znojmo, příspěvková organizace</t>
  </si>
  <si>
    <t>Základní škola, Moravský Krumlov, Ivančická 218</t>
  </si>
  <si>
    <t>ks</t>
  </si>
  <si>
    <t xml:space="preserve">Kuchyňská linka  </t>
  </si>
  <si>
    <t xml:space="preserve">Jídelní stůl </t>
  </si>
  <si>
    <t xml:space="preserve">Jídelní židle </t>
  </si>
  <si>
    <t>Učitelská katedra</t>
  </si>
  <si>
    <t xml:space="preserve">Učitelská židle </t>
  </si>
  <si>
    <t xml:space="preserve">Materiál a konstrukce: Stohovatelná jídelní židle a ocelovou kostrou, povrchově upravenou vypalovanou práškovou barvou RAL 9006 stříbrná. Plastový sedák a opěrák v 15 barevných odstínech dle výběru zadavatele. Podmínkou snadná manipulace a stabilní pozice při obrácení židlí na stoly.
</t>
  </si>
  <si>
    <t xml:space="preserve">Učitelská židle na kolečkách - otočná, stabilní výškově stavitelná  pomocí plynového pístu, - rám z hliníkové nohy s plynovou pružinou zakončenou 5-ramenným křížem,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 dopravy a montáže. 
</t>
  </si>
  <si>
    <t>Oboustranný kuchyňský pult</t>
  </si>
  <si>
    <t>Oboustranný kuchyňský pracovní pult. Rozměry: 900x3656x1200 mm (VxŠxH). Výška pracovní plochy 900 mm. Pracovní plocha z postformingové desky tl. 38 mm. Korpus skříněk z LTD min. tl. 18 mm, ABS hrana min. tl. 0,8 mm lepena PUR lepidlem. Dvířka a čela zásuvek z LTD min. tl. 18 mm, ABS hrana min. tl. 2 mm lepena PUR lepidlem. Záda skříněk HDF-LAK min. tl. 2,5 mm. Úchytky kovové, v povrchové úpravě chrom, s minimální roztěčí 160/256 mm (28x193x9mm/28x289x9mm). Úchytka má zaoblené hrany aby nedošlo ke zranění. Skříňky jsou opatřeny plastovými výškově stavitelnými nožkami. 2x Soklová lišta po celé délce sestavy z LTD min. tl. 18 mm, ABS hrana min. tl. 0,8 mm lepena PUR lepidlem. Na koncích sestavy krycí deska (celkem 2 ks) min. tl. 18 mm, s ABS hranou 0,8 mm lepenou PUR lepidlem. Deska je opatřena plastovými kluzáky a upevněna k bokům koncových skříněk.
Korpus skříněk umožňuje osazení zásuvkami pro napájení spotřebičů, dále rozvod vody a odpadu.
Sestava skříněk: 2x dvoudveřová dřezová skříňka š. 600 mm; 4x zásuvková skříňka š. 600 mm se čtyřmi zásuvkami - tlumené výsuvy; 4x dvoudveřová skříňka š. 600 mm s dvěmi přestavitelnými policemi - kování polic zabraňuje jejich vysunutí; 2x skříňka š. 600 m se spodní zásuvkou na vestavnou troubu o šířce 600 mm.
Možnost výběru barevného provedení alespoň ze čtyř základních typů dekorů/barev. 
Osazení pracovní desky: 2x nerezový dřez s odkapem, min. šířka dřezu 750 mm, dodávka včetně sifonu; 2x stojánková páková baterie, min. výška 200 mm; 2x výsuvné přípojné místo (typ Elevator) - jedno přípojné místo obsahuje min. 2x zásuvku 230V.
Popis doplňuje schéma a dispozice. Rozmístění skříněk a jejich šířku je možno upravovat dle přání investora nebo potřeb technologií, při zachování celkového rozměru pultu. Cena vč. dopravy a instalace.</t>
  </si>
  <si>
    <t>Kuchyňská sestava. Rozměry: 2050x3656x600 mm (VxŠxH).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Úchytky kovové, v povrchové úpravě chrom, s minimální roztěčí 160/256 mm (28x193x9mm/28x289x9mm). Úchytka má zaoblené hrany aby nedošlo ke zranění. Skříňky jsou opatřeny plastovými výškově stavitelnými nožkami. Soklová lišta po celé délce sestavy z LTD min. tl. 18 mm, ABS hrana min. tl. 0,8 mm lepena PUR lepidlem. Spodní skříňky odsazeny od stěny min. 60 mm - odsazení umožňuje rozvod elektřiny předomítkovými zásuvkami. Na koncích sestavy krycí deska (celkem 2ks) min. tl. 18 mm, s ABS hranou 0,8 mm lepenou PUR lepidlem. Deska je opatřena plastovými kluzáky a upevněna k bokům koncových skříněk. Krycí desky plně zakrýávají odsazení spodních skříněk od stěny. Horní skříňky opatřeny zafrézovaným LED páskem do dna skříněk s dostačujícím osvětlením pracovní plochy dle norem - LED pásek včetně zapojení je součástí dodávky.
Skříňky pod pracovní deskou: 1x dvoudveřová dřezová skříňka š. 600 mm; 2x zásuvková skříňka š. 600 mm se čtyřmi zásuvkami - tlumené výsuvy; 1x dvoudveřová skříňka š. 600 mm s dvěmi přestavitelnými policemi - kování polic zabraňuje jejich vysunutí; 1x skříňka š. 600 m se spodní zásuvkou na vestavnou troubu o šířce 600 mm; 1x dvířka pro podstavnou chladničku š. 600 mm.
Skříňky nad pracovní deskou: 5x dvoudveřová skříňka š. 600 mm s jednou přestavitelnou policí, 1x dvoudveřová skříňka š. 600 mm s úpravou pro vestavný odsavač par.
Osazení pracovní desky: 1x nerezový dřez s odkapem, min. šířka dřezu 750 mm, dřez včetně sifonu; 1x stojánková páková baterie, min. výška 200 mm.
Možnost výběru barevného provedení alespoň ze čtyř základních typů dekorů/barev. 
Popis doplňuje schéma a dispozice. Rozmístění skříněk a jejich šířku je možno upravovat dle přání investora nebo potřeb technologií, při zachování celkového rozměru pultu. Cena vč. dopravy a instalace.</t>
  </si>
  <si>
    <t>Vestavná trouba</t>
  </si>
  <si>
    <t>Vestavná trouba s parní funkcí energetická třída A+, objem 71 l, gril, parní funkce, pravý horký vzduch a ventilátor, teleskopické vysouvání plechu, časovač a ochlazovací systém, síťový kabel bez zástrčky, barva nerez. Cena včetně dopravy a instalace.</t>
  </si>
  <si>
    <t>Varná deska</t>
  </si>
  <si>
    <t>Varná deska indukční, počet plotýnek 4, Booster, časovač, dětská pojistka, dotykové ovládání a ukazatel zbytkového tepla, broušené hrany, s rámečkem, vzhled černé sklo, povrch sklo, barva černá. Cena včetně dopravy a instalace.</t>
  </si>
  <si>
    <t>Vestavný odsavač par</t>
  </si>
  <si>
    <t>Teleskopický odsavač par šířky 60 cm, 1 motor/1 ventilátor, tlačítkové ovládání, 3 stupně výkonu, energetická třída C, LED osvětlení, 2 x tukový filtr. Minimální výkon odtahu ve standardním režimu: 160 m3/h. Spotřeba elektrické energie v režimu vypnutí: 0 W. Napájení: 220-240 V. Režim odtahu, režim recirkulace. Cena včetně dopravy a instalace.</t>
  </si>
  <si>
    <t>Ostrůvkový odsavač par</t>
  </si>
  <si>
    <t>Ostrůvkový odsavač par, šířka 90 cm, tichý bezkartáčový motor, 3 rychlosti, dotykové ovládání, LED displej, en. třída A, LED osvětlení. Dotykové elektronické ovládání. Maximální úroveň hlučnosti ve standardním režimu: 64 dB(A). Počet motorů: 1. Napájení: 220-240 V. Cena včetně dopravy a instalace.</t>
  </si>
  <si>
    <t>Chladnička</t>
  </si>
  <si>
    <t xml:space="preserve">Vestavná chladnička, en. třída F, objem min 90 l, objem mrazící přihrádky min 15 l, vnitřní osvětlení, automatické odmrazování, 2 police z bezpečnostního skla, přihrádka na mléčné výrobky, mechanická regulace teploty, zásobník na vajíčka. Min. rozměry: v 80, š. 58, hl. 50 cm. Cena včetně dopravy a instalace.
</t>
  </si>
  <si>
    <t>Koš</t>
  </si>
  <si>
    <t>Výsuvný odpadkový koš. Materiál plast. Objem nádoby min. 30l. Koš bude umístěn v dřezové skříňce kuchyňské linky. Cena včetně dopravy a instalace.</t>
  </si>
  <si>
    <t xml:space="preserve">Jídelní stůl s kovovou podnoží. Rozměry: 735x1200x800 mm (VxŠxH). Podnož stolu je samonosná rámová konstrukce bez viditelných konstrukčních spojů (svárů), je tvořena ocelovými spojovacími profily průřezu min. 30 x 20 mm a nohami čtvercového průřezu min. 30x30mm a vynáší stolovou desku po celém jejím obvodu. Nohy stolu jsou k rámové konstrukci připevněny pomocí trapézových prvků, které svou styčnou plochou zaručují vysokou pevnost stolu a jsou opatřeny rektifikačními šrouby pro vyrovnání nerovnosti podlah. Povrchová úprava kovových částí je vypalovanou práškovou barvou. Stolová deska tl. 19 mm - nosná deska DTD 18 mm opatřena HPL laminátem a ABS hranou 2 mm. Možnost výběru barevného provedení alespoň ze čtyř základních typů dekorů/barev. Popis doplňuje schéma a dispozice.
Cena včetně dopravy a instalace. </t>
  </si>
  <si>
    <t xml:space="preserve">Jídelní stůl s kovovou podnoží. Rozměry: 735x1800x800 mm (VxŠxH). Podnož stolu je samonosná rámová konstrukce bez viditelných konstrukčních spojů (svárů), je tvořena ocelovými spojovacími profily průřezu min. 30 x 20 mm a nohami čtvercového průřezu min. 30x30mm a vynáší stolovou desku po celém jejím obvodu. Nohy stolu jsou k rámové konstrukci připevněny pomocí trapézových prvků, které svou styčnou plochou zaručují vysokou pevnost stolu a jsou opatřeny rektifikačními šrouby pro vyrovnání nerovnosti podlah. Povrchová úprava kovových částí je vypalovanou práškovou barvou. Stolová deska tl. 19 mm - nosná deska DTD 18 mm opatřena HPL laminátem a ABS hranou 2 mm. Možnost výběru barevného provedení alespoň ze čtyř základních typů dekorů/barev. Popis doplňuje schéma a dispozice.
Cena včetně dopravy a instalace. </t>
  </si>
  <si>
    <t>Katedra učitele s uzamykatelnou skříňkou. Rozměry katedry: v. 760 mm, š. 1800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Korpus skříňky vč. zad a polic z LTD min. tl. 18 mm, korpus lepený, všechny hrany olepeny ABS hranou min. tl. 0,8 mm. V zádech skříňky je hliníková větrací mřížka pro odvod teplého vzduchu. Skříňka má falešné dno. Dno skříňky je vyjímatelné, upevněno demontovatelným spojem. V zadní části dna výřez pro vedení kabelů z podlahové krabice, v přední části je dno ustoupené kvůli průchodu studeného vzduchu. Dvířka z LTD min. tl. 18 mm, ABS hrana 2 mm v dekoru. Úchytká kovová, v povrchové úpravě chrom, s minimální roztěčí 160/256 mm (28x193x9mm/28x289x9mm). Úchytka má zaoblené hrany aby nedošlo ke zranění. Skříňka je uzamykatelná jednocestným zámkem. Možnost výběru barevného provedení alespoň ze čtyř základních typů dekorů/barev. Cena včetně dopravy a instalace.</t>
  </si>
  <si>
    <t>Cvičná kuchyň č.I.B-9</t>
  </si>
  <si>
    <t>Nábytek pro cvičnou kuchyň č.I.B-9</t>
  </si>
  <si>
    <t>Učitelská katedra s výsuvným systémem</t>
  </si>
  <si>
    <t>Jednomístný stůl s výsuvným systémem. Stolová deska LTD tl. 25 mm opatřená ABS hranou tl. 2 mm lepenou PUR lepidlem. Korpus z LTD min. tl. 18 mm, korpus lepený, všechny hrany olepeny ABS min. tl. 0,8 mm, hrana lepena PUR lepidlem. 2x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Zvedací sloupek žákovského stolu je kompaktní 3-dílný zvedací sloupek s motorovým systémem a antikolizním bezpečnostním systémem. Použití - zvedací mechanismus pro LCD a plazmové displeje, monitory, stoly, katedry. Max. tah 800 N. Programovatelná výška zdvihu. Plynulý a tichý chod. Adaptér pro uchycení k podložce. Adaptér pro uchycení monitoru. Adaptér pro uchycení mini počítače. Součástí adaptéru pro uchycení monitoru je profilovaná police z ocelového plechu min. tl. 3 mm. Police je výsuvná společně s monitorem a umožňuje uložení klávesnice a myši. Ovládací tlačítko výsuvu umístěno na spodní straně stolové desky. Součásti je montážní a spojovací materiál, montáž katedry a zaškolení zaměstnanců. Možnost výběru barevného provedení alespoň ze čtyř základních typů dekorů/barev. Cena včetně dopravy a instalace.</t>
  </si>
  <si>
    <t>Přístavná skříňka katedry</t>
  </si>
  <si>
    <t xml:space="preserve">Nízká přístavná skříňka s dvířky. Rozměry: 760x510x700 mm. Půda LTD. tl 25mmm opatřená ABS 2 mm, hrana lepena PUR lepidlem. Korpus skříňky vč. zad a polic z LTD min. tl. 18 mm, korpus lepený, všechny hrany olepeny ABS hranou min. tl. 0,8 mm, hrana lepena PUR lepidlem. V přední části skříňky soklová lišta min. výšky 50 mm. Boky skříně opatřeny plastovými kluzáky. V levém boku skříňky je umístěna 1x plastová kabelová průchodka o minimálním průměru 70 mm umožňující prostup kabeláže do přistaveného stolu s výsuvem. Dno skříňky je vyjímatelné, upevněno demontovatelným spojem. V zadní části dna výřez pro vedení kabelů z podlahové krabice, v přední části je dno ustoupené kvůli průchodu studeného vzduchu. Police výškově stavitelné, podpěry polic zabraňují jejich vysunutí – 2 police. V horní části uzamykatelná zásuvka. Dveře LTD min. tl. 18 mm s ABS hranou tl. 2 mm., hrana lepena PUR lepidlem. Dveře jsou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Skříňka je uzamykatelná jednocestným zámkem.
Popis doplňuje schéma a dispozice. Cena vč. dopravy a instalace. </t>
  </si>
  <si>
    <t xml:space="preserve">Žákovský stůl  </t>
  </si>
  <si>
    <t>Materiál a konstrukce: kovový profil konstrukce - plochoovál včetně plastových koncovek, provedení T-forma, konstrukce bude povrchově upravena vypalovanou práškovou barvou, lavice bude vybavena odkládacími drátěnými koši, lavice bude vybavena rektifikací pro vyrovnání nerovností podlahy, výšková stavitelnost 3-7, nastavení výšky pomocí imbusových šroubů.
Lavice budou opatřeny deskami LTD tl. 18 mm, které budou opatřeny 4 závrtnými maticemi pro pevnější spojení s konstrukcí. Výběr barevného provedení stolové desky min. z 4 odstínů. Prvek musí splňovat normu ČSN EN 1729:1 a ČSN EN 1729:2 pro tento druh nábytku. Uchazeč je povinen certifikát v nabídce předložit. Rozměry: 1300x500 mm</t>
  </si>
  <si>
    <t>Skříňka nízká kombinovaná</t>
  </si>
  <si>
    <t xml:space="preserve">Skříň kombinovaná s dveřmi a otevřenými policemi. Rozměry: 735x1049x480 mm (VxŠxH). Korpus skříně, police, dveře z LTD  tl. 18 mm, korpus lepený, všechny hrany olepeny ABS hranou min tl. 0,8 mm, půda olepena ABS hranou o tl. 2 mm. Skříň rozdělena na tři části/sloupce.
Pravá a levá strana: dveře naložené. 2x police výškově stavitelná, podpěry polic zabraňující jejich vysunutí. Seřiditelné panty, tlumené  dovírání dveří. Dveře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dveře uzamykatelné, vyměnitelná vložka.
Střední část skříně opatřena otevřenými policemi (2 x police výškově stavitelná, podpěry polic zabraňující jejich vysunutí.). 
Možnost výběru barevného provedení alespoň ze čtyř základních typů dekorů/barev. 
Popis doplňuje schéma a dispozice. Cena vč. dopravy a instalace. </t>
  </si>
  <si>
    <t>Skříň s posuvnými dveřmi</t>
  </si>
  <si>
    <t>Vysoká skříň s posuvnými křídly. Rozměr prvku: 1800x1000x480 mm (VxŠxH). Korpus skříně, police, dveře z LTD  tl. 18 mm, korpus lepený, všechny hrany olepeny ABS hranou min tl. 0,8 mm, půda olepena ABS hranou o tl. 2 mm. Plastové zafrézované pojezdy, dveře jezdí v drážce pomocí spodního kolečka a horního kolíku. Uprostřed vertikální příčka, na každé straně 4x police výškově stavitelná, podpěry polic zabraňující jejich vysunutí. Dveře opatřeny zapuštěnou plastovou ergonomickou úchytkou, která je osazena v dveřním křídle. Úchytka je plná a zakrývá celý otvor po frézování, aby nedošlo ke zranění prstů při manipulaci s dvířky. Rozměr úchytky min 160x50x18 mm (výběr barev min. z 5 odstínů), dveře uzamykatelné, vyměnitelná vložka. Sokl 50 mm, rektifikace. 
Možnost výběru barevného provedení alespoň ze čtyř základních typů dekorů/barev. 
Popis doplňuje schéma a dispozice. Cena včetně dopravy a montáže.</t>
  </si>
  <si>
    <t xml:space="preserve">Židle žákovská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</si>
  <si>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Cena vč. dopravy a instalace.
</t>
  </si>
  <si>
    <t xml:space="preserve">Učitelská židle čalouněná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</si>
  <si>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11 odstínů (konečná barva bude upřesněna zadavatelem). Ergonomicky tvarovaná skořepina. Opěradlo odpružené. Velikost skořepin min. ve 4 velikostech dle níže uvedené normy. Prvek musí splňovat normu ČSN EN 1729:1 a ČSN EN 1729:2 pro tento druh nábytku. Uchazeč je povinen certifikát na vyžádání předložit. Cena vč. dopravy a instalace. 
</t>
  </si>
  <si>
    <t>Nástěnka korková</t>
  </si>
  <si>
    <t xml:space="preserve">Nástěnka z přírodního korku o tloušťce 3 mm, který umožňuje pevný vpich do nástěnky (nedrolí se). Rám nástěnky z eloxovaného hliníku. Konstrukce nástěnky bude sendvičová, aby bylo zabráněno kroucení nástěnky. Rohy rámu budou plastové zakulacené. Rám umožňí dodatečné přidělání police jednoduchým nacvaknutím. Police není součástí dodávky. Rozměr prvku: 1200x2000 mm. 
</t>
  </si>
  <si>
    <t xml:space="preserve">Nástěnka z přírodního korku o tloušťce 3 mm, který umožňuje pevný vpich do nástěnky (nedrolí se). Rám nástěnky z eloxovaného hliníku. Konstrukce nástěnky bude sendvičová, aby bylo zabráněno kroucení nástěnky. Rohy rámu budou plastové zakulacené. Rám umožňí dodatečné přidělání police jednoduchým nacvaknutím. Police není součástí dodávky. Rozměr prvku: 1200x3000 mm. 
</t>
  </si>
  <si>
    <t xml:space="preserve">Nástěnka magnetická </t>
  </si>
  <si>
    <t>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rozměr 1200x3000 mm, barva povrchu bílá, lesklá, popisovatelná fixem, včetně odkládací poličky pro popisovače po celé délce tabule, montáž na zeď, hladká úprava usnadňuje mazání za sucha.</t>
  </si>
  <si>
    <t xml:space="preserve">Lišta na mapy </t>
  </si>
  <si>
    <t>Závěsná lišta na zeď z LTD tl. 18 mm, plastová hrana - tl. 0,8 mm v dekoru lišty. Stěna opatřena 10ks kovových dvojháčků. Možnost výběru barevného provedení alespoň ze čtyř základních typů dekorů/barev LTD. Rozměry: 100x2000x18 mm (VxŠxH)
Popis doplňuje schéma a dispozice. Cena vč. dopravy a instalace</t>
  </si>
  <si>
    <t>Učebna informatiky 2 č.II.B-3</t>
  </si>
  <si>
    <t>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rozměr 1200x2000 mm, barva povrchu bílá, lesklá, popisovatelná fixem, včetně odkládací poličky pro popisovače po celé délce tabule, montáž na zeď, hladká úprava usnadňuje mazání za sucha.</t>
  </si>
  <si>
    <t>Učebna informatiky 1 č.II.B-1</t>
  </si>
  <si>
    <t>Katedra učitele s uzamykatelnou skříňkou. Rozměry katedry: v. 760 mm, š. 1800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Korpus skříňky vč. zad a polic z LTD min. tl. 18 mm, korpus lepený, všechny hrany olepeny ABS hranou min. tl. 0,8 mm. V zádech skříňky je hliníková větrací mřížka pro odvod teplého vzduchu. Skříňka má falešné dno. Dno skříňky je vyjímatelné, upevněno demontovatelným spojem. V zadní části dna výřez pro vedení kabelů z podlahové krabice, v přední části je dno ustoupené kvůli průchodu studeného vzduchu. Dvířka z LTD min. tl. 18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</si>
  <si>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 xml:space="preserve">Učitelská židle na kolečkách - otočná, stabilní výškově stavitelná  pomocí plynového pístu, - rám z hliníkové nohy s plynovou pružinou zakončenou 5-ramenným křížem,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 dopravy a montáže. </t>
  </si>
  <si>
    <t xml:space="preserve">Židle se sklopným stolkem </t>
  </si>
  <si>
    <t xml:space="preserve">Čalouněná židle, ocelový rám lakovaný, oválný profil, stohovatelnoná. Sedák a opěrák s výplní z kvalitního molitanu. Židle vybavena oklápěcím stolkem na pravé straně. Možnost spojování do řad pomocí plastových spojníků. 
</t>
  </si>
  <si>
    <t xml:space="preserve">Police </t>
  </si>
  <si>
    <t xml:space="preserve">Otevřená police na zeď. Rozměry: 250x2100x250 mm (VxŠxH). Korpus a půda z LTD min. tl. 18 mm, korpus lepený, všechny plochy olepeny ABS hranou min. tl. 0,8 mm. Police rozdělená 2x vertikální středovou příčkou. 
Možnost výběru barevného provedení alespoň ze čtyř základních typů dekorů/barev.
Popis doplňuje dispozice a schéma. Cena vč. dopravy a instalace.
</t>
  </si>
  <si>
    <t>Koberec</t>
  </si>
  <si>
    <t xml:space="preserve">Rozměr dle zaměření učebny po stavebních úpravách. Střižený vlas, složení vlákna 100% PA, podklad FILC, výška vlasu 4-7 mm. Obšití kobrece. Možnost výběru barevného provedení alespoň ze čtyř základních typů dekorů/barev. 
Popis doplňuje schéma a dispozice. Cena vč. dopravy a instalace.
</t>
  </si>
  <si>
    <t>Jazyková učebna č.III.D-7</t>
  </si>
  <si>
    <t>Jazyková učebna němčina č.II.B-4</t>
  </si>
  <si>
    <t>Učebna polytechniky a robotiky č.II.B-2</t>
  </si>
  <si>
    <t xml:space="preserve">Kancelářský stůl </t>
  </si>
  <si>
    <t xml:space="preserve">Kovová podnož stolu ve tvaru "A" opatřená plastovými rektifikacemi, které umožňují výškovou stavitelnost stolu v rozmezí 675-800 mm. Rektifikace bude z tvrzeného plastu, stolová noha kulatá o průměru 40 mm. Podnož bude spojena teleskopickým kabelovým mostem, umožňující skryté vedení kabeláže pod stolovou deskou. Stolová deska z LTD min. tl. 25 mm. Součástí stolové desky bude kabelová průchodka a o průměru 70 mm pro svod kabeláže. Kovové prvky v provedení RAL9006 stříbrná. Rozměr: 675-800x1600x800mm (VxŠxH). Možnost výběru barevného provedení alespoň ze čtyř základních typů dekorů/barev. Popis doplňuje schéma a dispozice. Cena vč. dopravy a instalace.
</t>
  </si>
  <si>
    <t xml:space="preserve">Kovová podnož stolu  bude ve tvaru "A" opatřená plastovými rektifikacemi, které umožňují výškovou stavitelnost stolu v rozmezí 675-800 mm. Rektifikace bude z tvrzeného plastu, stolová noha kulatá o průměru 40 mm. Podnož bude spojena teleskopickým kabelovým mostem, umožňující skryté vedení kabeláže pod stolovou deskou. Stolová deska z LTD min. tl. 25 mm. Součástí stolové desky bude kabelová průchodka a o průměru 70 mm pro svod kabeláže. Kovové prvky v provedení RAL9006 stříbrná. Rozměr: 675-800x1400x800mm (VxŠxH). Možnost výběru barevného provedení alespoň ze čtyř základních typů dekorů/barev. Popis doplňuje schéma a dispozice. Cena vč. dopravy a instalace.
</t>
  </si>
  <si>
    <t>Mobilní kontejner</t>
  </si>
  <si>
    <t xml:space="preserve">Kontejner je vyroben z LTD tl. 18mm, čela zásuvek LTD tl. 18mm, vnitřní zásuvky celokovové. Dělení 4 zásuvky.  Úchytka hliníková s roztečí vrtání 96mm, "L" profil". Centrální uzamykání, zámková vložka se sklopným klíčem. Kontejner mobilní na kolečkách. Rozměr: 585x397x550 mm. Možnost výběru barevného provedení alespoň ze čtyř základních typů dekorů/barev. Cena vč. dopravy a instalace.
</t>
  </si>
  <si>
    <t xml:space="preserve">Konferenční stolek </t>
  </si>
  <si>
    <t xml:space="preserve">Stůl na 4 nohách, bez viditelných konstrukčních spojů. Nohy jsou vybaveny rektifikací pro vyrovnání nerovností podlahy. Stolová deska z LTD tl. 25 mm, hrana ABS 2 mm. Rozměr: 500x1200x600 mm. Popis doplňuje schéma a dispozice. Cena včetně dopravy a montáže.
</t>
  </si>
  <si>
    <t>Skříňka s dveřmi</t>
  </si>
  <si>
    <t xml:space="preserve">Skříň s dveřmi, výšky 2OH. Rozměry: 732x800x420 mm (VxŠxH). Korpus i police LTD tl. 18 mm, pohledová záda LTD tl. 18 mm. Dno a půda naložena na bocích skříně. Hrany ABS tl. 0,7 mm. Dveře LDT tl. 18 mm naloženy na korpusu. Dveře mají miskové závěsy s úhlem otvírání od 95° do 110°. Jedna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dispozice.Cena vč. dopravy a instalace.
</t>
  </si>
  <si>
    <t xml:space="preserve">Krycí deska </t>
  </si>
  <si>
    <t xml:space="preserve">Krycí deskA z LTD tl 25 mm, rozměry: 25x2402x422 mm, olepena ABS hranou o tl. 2 mm. Deska v dekoru skříňky. Možnost výběru barevného provedení alespoň ze čtyř základních typů dekorů/barev. 
Popis doplňuje schéma a dispozice. Cena včetně dopravy a montáže.
</t>
  </si>
  <si>
    <t xml:space="preserve">Otevřená police na zeď. Rozměry: 250x2400x250 mm (VxŠxH). Korpus a půda z LTD min. tl. 18 mm, korpus lepený, všechny plochy olepeny ABS hranou min. tl. 0,8 mm.  Police rozdělená 2x vertikální středovou příčkou. 
Možnost výběru barevného provedení alespoň ze čtyř základních typů dekorů/barev.
Popis doplňuje dispozice a schéma.  Cena vč. dopravy a instalace.
</t>
  </si>
  <si>
    <t xml:space="preserve">Šatní skříň  </t>
  </si>
  <si>
    <t xml:space="preserve">Skříň s dveřmi, 5OH. Rozměry: 1800x800x420 mm (VxŠxH). Pravá část skříně oddělena příčkou se 4 policemi (min 3 přestavitelné police). V levé části výsuv na ramínka.V horní části skříně 1x police po celé šířce. Korpus i police LTD tl. 18 mm, pohledová záda LTD tl. 18 mm. Dno a půda naložena na bocích skříně. Hrany ABS tl. 0,7 mm v dekoru LTD. Dveře LDT tl. 18 mm naloženy na korpusu. Dveře mají miskové závěsy s úhlem otvírání od 95° do 110°. Skříň je opatřena jednocestným zámkem. Podpěry polic kovové válečky. Úchytka hliníková " L" profil s roztečí 96 mm. Dno opatřeno rektifikacemi. 
Možnost výběru barevného provedení alespoň ze čtyř základních typů dekorů/barev. 
Popis doplňuje schéma a dispozice. Cena vč. dopravy a instalace.
</t>
  </si>
  <si>
    <t>Vysoká skříń s dveřmi</t>
  </si>
  <si>
    <t xml:space="preserve">Skříň s dveřmi, výšky 5OH. Rozměry: 1800x800x420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Cena vč. dopravy a instalace. Cena vč. dopravy a instalace.
</t>
  </si>
  <si>
    <t>Skříňový nástavec</t>
  </si>
  <si>
    <t xml:space="preserve">Skříň s dveřmi, výšky 2OH. Rozměry: 727x800x420 mm (VxŠxH). Korpus i police LTD tl. 18 mm, pohledová záda LTD tl. 18 mm. Dno a půda naložena na bocích skříně. Hrany ABS tl. 0,7 mm. Dveře LDT tl. 18 mm naloženy na korpusu. Dveře mají miskové závěsy s úhlem otvírání od 95° do 110°. Jedna přestavitelné po 32 mm. Podpěry polic kovové válečky. Úchytka hliníková " L" profil s roztečí 96 mm. Skřín uzamykatelná. 
Možnost výběru barevného provedení alespoň ze čtyř základních typů dekorů/barev. 
Popis doplňuje schéma a dispozice. Cena vč. dopravy a instalace.
</t>
  </si>
  <si>
    <t>Vysoká skříň kombinovaná</t>
  </si>
  <si>
    <t xml:space="preserve">Skříň kombinovaná s otevřenými policemi a dveřmi, 5OH. Rozměry: 1800x800x420 mm (VxŠxH). Korpus skříně je v horní části ve formě otevřené niky tvořící 3 ukládací úrovně,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Možnost výběru barevného provedení alespoň ze čtyř základních typů dekorů/barev. 
Popis doplňuje schéma a dispozice. Cena vč. dopravy a instalace.
</t>
  </si>
  <si>
    <t xml:space="preserve">Kancelářská židle </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</si>
  <si>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 10 barev. Cena vč. dopravy a instalace.</t>
  </si>
  <si>
    <t xml:space="preserve">Nástěnka z přírodního korku o tloušťce 3 mm, který umožňuje pevný vpich do nástěnky (nedrolí se). Rám nástěnky z eloxovaného hliníku. Konstrukce nástěnky bude sendvičová, aby bylo zabráněno kroucení nástěnky. Rohy rámu budou plastové zakulacené. Rám umožňí dodatečné přidělání police jednoduchým nacvaknutím. Police není součástí dodávky. Rozměr prvku: 1500x1200 mm. Cena vč. dopravy a instalace.
</t>
  </si>
  <si>
    <t xml:space="preserve">Čalouněné křesílko </t>
  </si>
  <si>
    <t xml:space="preserve">Jednomístné křeslo, celočalouněný korpus, 4-nohá ocelová podnož v povrchové úpravě prášková barva RAL dle výběru, plastové kluzáky. Možnost výběru potahoviny alespoň z 12ti barev, oděruvzdornost látky 100.000 cyklů Martindale. Cena vč. dopravy a instalace.
</t>
  </si>
  <si>
    <t xml:space="preserve">Sedačka dvoumístná </t>
  </si>
  <si>
    <t xml:space="preserve">Dvoumístná sedačka, celočalouněný korpus, 4-nohá ocelová podnož v povrchové úpravě šedá prášková barva RAL dle výběru, plastové kluzáky. Možnost výběru potahoviny alespoň z 12ti barev, oděruvzdornost látky 100.000 cyklů Martindale. Cena vč. dopravy a instalace.
</t>
  </si>
  <si>
    <t>Kabinet anglického jazyka č. II.A-1</t>
  </si>
  <si>
    <t xml:space="preserve">Kovová podnož stolu  bude ve tvaru "A" opatřená plastovými rektifikacemi, které umožňují výškovou stavitelnost stolu v rozmezí 675-800 mm. Rektifikace bude z tvrzeného plastu, stolová noha kulatá o průměru 40 mm. Podnož bude spojena teleskopickým kabelovým mostem, umožňující skryté vedení kabeláže pod stolovou deskou. Stolová deska z LTD min. tl. 25 mm. Součástí stolové desky bude kabelová průchodka a o průměru 70 mm pro svod kabeláže. Kovové prvky v provedení RAL9006 stříbrná. Rozměr: 675-800x1600x800mm (VxŠxH). Možnost výběru barevného provedení alespoň ze čtyř základních typů dekorů/barev. Popis doplňuje schéma a dispozice. Cena vč. dopravy a instalace.
</t>
  </si>
  <si>
    <t xml:space="preserve">Skříň s dveřmi, výšky 2OH. Rozměry: 732x800x420 mm (VxŠxH). Korpus i police LTD tl. 18 mm, pohledová záda LTD tl. 18 mm. Dno a půda naložena na bocích skříně. Hrany ABS tl. 0,7 mm. Dveře LDT tl. 18 mm naloženy na korpusu. Dveře mají miskové závěsy s úhlem otvírání od 95° do 110°. Jedna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t>
  </si>
  <si>
    <t xml:space="preserve">Krycí deskA z LTD tl 25 mm, rozměry: 25x1602x422 mm, olepena ABS hranou o tl. 2 mm. Deska v dekoru skříňky. Možnost výběru barevného provedení alespoň ze čtyř základních typů dekorů/barev. 
Popis doplňuje schéma a dispozice. Cena včetně dopravy a montáže.
</t>
  </si>
  <si>
    <t xml:space="preserve">Otevřená police na zeď.  Rozměry: 250x1600x250 mm (VxŠxH).Korpus a půda z LTD min. tl. 18 mm, korpus lepený, všechny plochy olepeny ABS hranou min. tl. 0,8 mm.  Police rozdělená 2x vertikální středovou příčkou. 
Možnost výběru barevného provedení alespoň ze čtyř základních typů dekorů/barev.
Popis doplňuje dispozice a schéma. Cena vč. dopravy a instalace.
</t>
  </si>
  <si>
    <t xml:space="preserve">Skříň s dveřmi, 5OH. Rozměry: 1800x800x420 mm (VxŠxH). Pravá část skříně oddělena příčkou se 4 policemi (3 přestavitelné police). V levé části výsuv na ramínka.V horní části skříně 1x police po celé šířce. Korpus i police LTD tl. 18 mm, pohledová záda LTD tl. 18 mm. Dno a půda naložena na bocích skříně. Hrany ABS tl. 0,7 mm v dekoru LTD. Dveře LDT tl. 18 mm naloženy na korpusu. Dveře mají miskové závěsy s úhlem otvírání od 95° do 110°. Skříň je opatřena jednocestným zámkem. Podpěry polic kovové válečky. Úchytka hliníková " L" profil s roztečí 96 mm. Dno opatřeno rektifikacemi. 
Možnost výběru barevného provedení alespoň ze čtyř základních typů dekorů/barev. 
Popis doplňuje schéma a dispozice. Cena vč. dopravy a instalace.
</t>
  </si>
  <si>
    <t xml:space="preserve">Skříň s dveřmi, výšky 5OH. Rozměry: 1800x800x420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Cena vč. dopravy a instalace.
Popis doplňuje schéma a dispozice.
</t>
  </si>
  <si>
    <t>Skříň kombinovaná</t>
  </si>
  <si>
    <t xml:space="preserve">Skříň kombinovaná s otevřenými policemi a dveřmi, 3OH. Rozměry: 1096x800x420 mm (VxŠxH). Korpus skříně je v horní části ve formě otevřené niky tvořící 1 ukládací úroveň,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1x přestavitelná police po 32 mm, 1x pevná. Podpěry polic kovové válečky. Úchytka hliníková " L" profil s roztečí 96 mm. Skříň je opatřena jednocestným zámkem. Dno opatřeno rektifikacemi. Cena vč. dopravy a instalace.
Možnost výběru barevného provedení alespoň ze čtyř základních typů dekorů/barev. 
Popis doplňuje schéma a dispozice.
</t>
  </si>
  <si>
    <t xml:space="preserve">Skříň kombinovaná s otevřenými policemi a dveřmi, 5OH. Rozměry: 1800x800x420 mm (VxŠxH). Korpus skříně je v horní části ve formě otevřené niky tvořící 3 ukládací úrovně,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Cena vč. dopravy a instalace.
Možnost výběru barevného provedení alespoň ze čtyř základních typů dekorů/barev. 
Popis doplňuje schéma a dispozice.
</t>
  </si>
  <si>
    <t>Kabinet jazyky č. II.B-8</t>
  </si>
  <si>
    <t>Skříňka s posuvnými dveřmi</t>
  </si>
  <si>
    <t xml:space="preserve">Skříň s posuvnými křídly. Rozměr prvku: 757x1200x400 mm (VxŠxH). Korpus skříně, police, dveře z LTD  tl. 18 mm, korpus lepený, všechny plochy olepeny ABS hranou min tl. 0,8 mm, půda olepena ABS hranou o tl. 2 mm. Plastové zafrézované pojezdy, dveře jezdí v drážce pomocí spodního kolečka a horního kolíku. Uprostřed vertikální příčka na každé straně 1x police výškově stavitelná, podpěry polic zabraňující jejich vysunutí. Úchytka hliníková " L" profil s roztečí 96 mm. Dveře uzamyketlné,  vyměnitelná vložka. Rektifikace. 
Možnost výběru barevného provedení alespoň ze čtyř základních typů dekorů/barev. 
Popis doplňuje schéma a dispozice. Cena včetně dopravy a montáže.
</t>
  </si>
  <si>
    <t xml:space="preserve">Krycí deska na přístavnou skříňku. Deska z LTD tl 25 mm, rozměry: 25x1202x402 mm, olepena ABS hranou o tl. 2 mm. Deska v dekoru skříňky. Možnost výběru barevného provedení alespoň ze čtyř základních typů dekorů/barev. 
Popis doplňuje schéma a dispozice. Cena včetně dopravy a montáže.
</t>
  </si>
  <si>
    <t xml:space="preserve">Skříň s dveřmi, výšky 2OH. Rozměry: 732x800x420 mm (VxŠxH). Korpus i police LTD tl. 18 mm, pohledová záda LTD tl. 18 mm. Dno a půda naložena na bocích skříně. Hrany ABS tl. 0,7 mm. Dveře LDT tl. 18 mm naloženy na korpusu. Dveře mají miskové závěsy s úhlem otvírání od 95° do 110°. Jedna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Cena vč. dopravy a instalace.
</t>
  </si>
  <si>
    <t xml:space="preserve">Krycí deskA z LTD tl 25 mm, rozměry: 25x2400x422 mm, olepena ABS hranou o tl. 2 mm. Deska v dekoru skříňky. Možnost výběru barevného provedení alespoň ze čtyř základních typů dekorů/barev. 
Popis doplňuje schéma a dispozice. Cena včetně dopravy a montáže.
</t>
  </si>
  <si>
    <t xml:space="preserve">Otevřená police na zeď. Rozměry: 250x2400x250 mm (VxŠxH). Korpus a půda z LTD min. tl. 18 mm, korpus lepený, všechny plochy olepeny ABS hranou min. tl. 0,8 mm.  Police rozdělená 2x vertikální středovou příčkou. 
Možnost výběru barevného provedení alespoň ze čtyř základních typů dekorů/barev.
Popis doplňuje dispozice a schéma. Cena vč. dopravy a instalace.
</t>
  </si>
  <si>
    <t xml:space="preserve">Skříň s dveřmi, výšky 5OH. Rozměry: 1800x800x420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Cena vč. dopravy a instalace.
</t>
  </si>
  <si>
    <t>Kabinet informatika 2 č. II.B-5</t>
  </si>
  <si>
    <t xml:space="preserve">Skříň s dveřmi, 5OH. Rozměry: 1800x800x420 mm (VxŠxH). Pravá část skříně oddělena příčkou se 4 policemi (3 přestavitelné police). V levé části výsuv na ramínka.V horní části skříně 1x police po celé šířce. Korpus i police LTD tl. 18 mm, pohledová záda LTD tl. 18 mm. Dno a půda naložena na bocích skříně. Hrany ABS tl. 0,7 mm v dekoru LTD. Dveře LDT tl. 18 mm naloženy na korpusu. Dveře mají miskové závěsy s úhlem otvírání od 95° do 110°. Skříň je opatřena jednocestným zámkem. Podpěry polic kovové válečky. Úchytka hliníková " L" profil s roztečí 96 mm. Dno opatřeno rektifikacemi. 
Možnost výběru barevného provedení alespoň ze čtyř základních typů dekorů/barev. Cena vč. dopravy a instalace.
Popis doplňuje schéma a dispozice. 
</t>
  </si>
  <si>
    <t xml:space="preserve">Stojan na mapy </t>
  </si>
  <si>
    <t xml:space="preserve">Dřevěný stojan s konstrukcí pro uskladnění papírových rolí, map a jiných pomůcek. Korpus z LTD tl. 18 mm, rozdělena na 3 části vertikálními příčkami. Rozměry: 732x800x400 mm (VxŠxH).Možnost výběru barevného provedení alespoň ze čtyř základních typů dekorů/barev. Cena vč. dopravy a instalace.
</t>
  </si>
  <si>
    <t xml:space="preserve">Skříň kombinovaná s otevřenými policemi a dveřmi, 5OH. Rozměry: 1800x800x420 mm (VxŠxH). Korpus skříně je v horní části ve formě otevřené niky tvořící 3 ukládací úrovně,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Možnost výběru barevného provedení alespoň ze čtyř základních typů dekorů/barev. 
Popis doplňuje schéma a dispozice.Cena vč. dopravy a instalace.
</t>
  </si>
  <si>
    <t>Kabinet informatiky č. II.B-9</t>
  </si>
  <si>
    <t xml:space="preserve">Krycí deskA z LTD tl 25 mm, rozměry: 25x1600x422 mm, olepena ABS hranou o tl. 2 mm. Deska v dekoru skříňky. Možnost výběru barevného provedení alespoň ze čtyř základních typů dekorů/barev. 
Popis doplňuje schéma a dispozice. Cena včetně dopravy a montáže.
</t>
  </si>
  <si>
    <t xml:space="preserve">Otevřená police na zeď.  Rozměry: 250x1600x250 mm (VxŠxH). Korpus a půda z LTD min. tl. 18 mm, korpus lepený, všechny plochy olepeny ABS hranou min. tl. 0,8 mm.  Police rozdělená 2x vertikální středovou příčkou. 
Možnost výběru barevného provedení alespoň ze čtyř základních typů dekorů/barev.
Popis doplňuje dispozice a schéma.  Cena vč. dopravy a instalace.
</t>
  </si>
  <si>
    <t xml:space="preserve">Skříň kombinovaná </t>
  </si>
  <si>
    <t xml:space="preserve">Skříň kombinovaná s otevřenými policemi a dveřmi, 5OH. Rozměry: 1800x800x480 mm (VxŠxH). Korpus skříně je v horní části ve formě otevřené niky tvořící 2 ukládací úrovně, ve spodní části opatřen dvířky zakrývající zbylé 3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Možnost výběru barevného provedení alespoň ze čtyř základních typů dekorů/barev. 
Popis doplňuje schéma a dispozice. Cena vč. dopravy a instalace.
</t>
  </si>
  <si>
    <t>Skříň vysoká s dveřmi</t>
  </si>
  <si>
    <t xml:space="preserve">Skříň s dveřmi, výšky 5OH. Rozměry: 1800x800x480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Cena vč. dopravy a instalace.
</t>
  </si>
  <si>
    <t xml:space="preserve">Kombinovaná skříň </t>
  </si>
  <si>
    <t xml:space="preserve">Skříň kombinovaná s otevřenými policemi a dveřmi, 5OH. Rozměry: 1803x706x480 mm (VxŠxH). Korpus i police LTD tl. 18 mm, pohledová záda LTD tl. 18 mm. Dno a půda naložena na bocích skříně. Hrany ABS tl. 0,7 mm v dekoru LTD. Skříň je rozdělena příčkou z LTD na dvě části, vrchní část 2OH tvoří otevřené police (2x police). Police musí být výškově stavitelné, podpěry polic zabraňující jejich vysunutí. Spodní část je vybavena plastovými vodícími lištami (šedé nebo béžové) pro uložení plastových boxů, vč. 12 ks plastových boxů o rozměrech 150x312x427 mm. Požadovaný výběr min. z 8 barevných odstínů pro plastové boxy. Skříň je opatřena rektifikací. 
Možnost výběru barevného provedení alespoň ze čtyř základních typů dekorů/barev. 
Popis doplňuje schéma a dispozice.Cena vč. dopravy a instalace.
</t>
  </si>
  <si>
    <t xml:space="preserve">Skříň kombinovaná s otevřenými policemi a dveřmi, 5OH. Rozměry: 1803x706x480 mm (VxŠxH). Korpus i police LTD tl. 18 mm, pohledová záda LTD tl. 18 mm. Dno a půda naložena na bocích skříně. Hrany ABS tl. 0,7 mm v dekoru LTD. Skříň je rozdělena příčkou z LTD na dvě části, vrchní část 2OH tvoří otevřené police (2x police). Police musí být výškově stavitelné, podpěry polic zabraňující jejich vysunutí. Spodní část je vybavena plastovými vodícími lištami (šedé nebo béžové) pro uložení plastových boxů, vč. 24 ks plastových boxů o rozměrech 150x312x427 mm. Požadovaný výběr min. z 8 barevných odstínů pro plastové boxy. Skříň je opatřena rektifikací. 
Možnost výběru barevného provedení alespoň ze čtyř základních typů dekorů/barev. 
Popis doplňuje schéma a dispozice.Cena vč. dopravy a instalace.
</t>
  </si>
  <si>
    <t>Kabinet polytechnika č. II.B-7</t>
  </si>
  <si>
    <t xml:space="preserve">Skříň kombinovaná s otevřenými policemi a dveřmi, 5OH. Rozměry: 1800x800x420 mm (VxŠxH). Korpus skříně je v horní části ve formě otevřené niky tvořící 3 ukládací úroveň,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Možnost výběru barevného provedení alespoň ze čtyř základních typů dekorů/barev. 
Popis doplňuje schéma a dispozice. Cena vč. dopravy a instalace.
</t>
  </si>
  <si>
    <t>Stojan na mapy</t>
  </si>
  <si>
    <t xml:space="preserve">Stojan s konstrukcí pro uskladnění papírových rolí, map, a jiných pomůcek. Kovová konstrukce, barvy dle vzorníku RAL, police ze spodní strany z LDT 18 mm. Pro role papíru o průměru min 8 cm. Cena vč. dopravy a instalace.
</t>
  </si>
  <si>
    <t>Kabinet cvičná kuchyň č. II.B-6</t>
  </si>
  <si>
    <t>Nábytek pro kabinet informatiky č. II.B-9</t>
  </si>
  <si>
    <t>Nábytek pro kabinet cvičné kuchyně č. II.B-6</t>
  </si>
  <si>
    <t>Nábytek pro kabinet polytechniky č. II.B-7</t>
  </si>
  <si>
    <t xml:space="preserve">Nábytek </t>
  </si>
  <si>
    <t>Nábytek pro kabinet informatiky 2 č. II.B-5</t>
  </si>
  <si>
    <t>Nábytek pro kabinet jazyků č. II.B-8</t>
  </si>
  <si>
    <t>Nábytek pro kabinet anglického jazyka č. II.A-1</t>
  </si>
  <si>
    <t>Nábytek pro učebna polytechniky a robotiky č.II.B-2</t>
  </si>
  <si>
    <t>Nábytek pro jazykovou učebnu č.III.D-7</t>
  </si>
  <si>
    <t>Nábytek pro jazykovou učebnu němčiny č.II.B-4</t>
  </si>
  <si>
    <t>Nábytek pro učebnu informatiky 2 č.II.B-3</t>
  </si>
  <si>
    <t>Nábytek pro učebnu informatiky 1 č.II.B-1</t>
  </si>
  <si>
    <t>04/2023</t>
  </si>
  <si>
    <t>Učebny ZŠ Moravský krumlov, Ivančická</t>
  </si>
  <si>
    <t>Nábytek pro učebny</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</si>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</sst>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_x0000_"/>
    <numFmt numFmtId="167" formatCode="#,##0.0"/>
    <numFmt numFmtId="168" formatCode="#,##0.0000"/>
  </numFmts>
  <fonts count="25"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0"/>
      <color theme="1"/>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2" fillId="0" borderId="0"/>
    <xf numFmtId="0" fontId="12" fillId="0" borderId="0"/>
    <xf numFmtId="0" fontId="19" fillId="0" borderId="0"/>
  </cellStyleXfs>
  <cellXfs count="22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4" borderId="0" xfId="0" applyFont="1" applyFill="1" applyAlignment="1">
      <alignment horizontal="left" vertical="center"/>
    </xf>
    <xf numFmtId="49" fontId="1" fillId="4" borderId="0" xfId="0" applyNumberFormat="1" applyFont="1" applyFill="1" applyAlignment="1">
      <alignment vertical="center" wrapText="1"/>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0" fontId="4" fillId="0" borderId="0" xfId="0" applyFont="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wrapText="1"/>
    </xf>
    <xf numFmtId="4" fontId="15" fillId="0" borderId="0" xfId="0" applyNumberFormat="1" applyFont="1" applyAlignment="1">
      <alignment horizontal="righ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4" fontId="17" fillId="0" borderId="0" xfId="0" applyNumberFormat="1" applyFont="1" applyAlignment="1">
      <alignment horizontal="right" vertical="center"/>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49" fontId="1" fillId="2" borderId="0" xfId="0" applyNumberFormat="1" applyFont="1" applyFill="1"/>
    <xf numFmtId="0" fontId="1" fillId="0" borderId="4" xfId="0" applyFont="1" applyBorder="1" applyProtection="1">
      <protection locked="0"/>
    </xf>
    <xf numFmtId="1" fontId="1" fillId="3" borderId="48" xfId="0" applyNumberFormat="1" applyFont="1" applyFill="1" applyBorder="1" applyAlignment="1">
      <alignment horizontal="center" vertical="center"/>
    </xf>
    <xf numFmtId="4" fontId="1" fillId="5" borderId="0" xfId="0" applyNumberFormat="1" applyFont="1" applyFill="1" applyAlignment="1">
      <alignment horizontal="right" vertical="center"/>
    </xf>
    <xf numFmtId="164" fontId="18" fillId="0" borderId="38" xfId="0" applyNumberFormat="1" applyFont="1" applyBorder="1" applyAlignment="1">
      <alignment vertical="center"/>
    </xf>
    <xf numFmtId="0" fontId="18" fillId="0" borderId="0" xfId="0" applyFont="1" applyAlignment="1">
      <alignment vertical="center"/>
    </xf>
    <xf numFmtId="0" fontId="18" fillId="0" borderId="7" xfId="0" applyFont="1" applyBorder="1" applyAlignment="1">
      <alignment vertical="center"/>
    </xf>
    <xf numFmtId="49" fontId="1" fillId="2" borderId="0" xfId="0" applyNumberFormat="1" applyFont="1" applyFill="1" applyAlignment="1">
      <alignment vertical="center" wrapText="1"/>
    </xf>
    <xf numFmtId="0" fontId="1" fillId="0" borderId="0" xfId="0" applyFont="1" applyAlignment="1" applyProtection="1">
      <alignment vertical="center" wrapText="1"/>
      <protection locked="0"/>
    </xf>
    <xf numFmtId="49" fontId="1" fillId="0" borderId="0" xfId="0" applyNumberFormat="1" applyFont="1" applyAlignment="1">
      <alignment vertical="center" wrapText="1"/>
    </xf>
    <xf numFmtId="49" fontId="10" fillId="2" borderId="17" xfId="0" applyNumberFormat="1" applyFont="1" applyFill="1" applyBorder="1"/>
    <xf numFmtId="0" fontId="20" fillId="0" borderId="0" xfId="0" applyFont="1" applyProtection="1">
      <protection locked="0"/>
    </xf>
    <xf numFmtId="2" fontId="20"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49" fontId="10" fillId="2" borderId="17" xfId="0" applyNumberFormat="1" applyFont="1" applyFill="1" applyBorder="1" applyAlignment="1">
      <alignment vertical="center" wrapText="1"/>
    </xf>
    <xf numFmtId="49" fontId="10" fillId="2" borderId="17" xfId="0" applyNumberFormat="1" applyFont="1" applyFill="1" applyBorder="1" applyAlignment="1">
      <alignment vertical="center"/>
    </xf>
    <xf numFmtId="0" fontId="1" fillId="0" borderId="0" xfId="0" applyFont="1" applyAlignment="1" applyProtection="1">
      <alignment vertical="center"/>
      <protection locked="0"/>
    </xf>
    <xf numFmtId="49" fontId="1" fillId="3" borderId="49" xfId="0" applyNumberFormat="1" applyFont="1" applyFill="1" applyBorder="1" applyAlignment="1">
      <alignment vertical="center" wrapText="1"/>
    </xf>
    <xf numFmtId="1" fontId="1" fillId="3" borderId="32" xfId="0" applyNumberFormat="1" applyFont="1" applyFill="1" applyBorder="1" applyAlignment="1">
      <alignment vertical="center"/>
    </xf>
    <xf numFmtId="166" fontId="1" fillId="0" borderId="0" xfId="0" applyNumberFormat="1" applyFont="1" applyAlignment="1">
      <alignment vertical="center"/>
    </xf>
    <xf numFmtId="0" fontId="16" fillId="0" borderId="0" xfId="0" applyFont="1" applyAlignment="1">
      <alignment horizontal="left" vertical="top" wrapText="1"/>
    </xf>
    <xf numFmtId="49" fontId="1" fillId="2" borderId="0" xfId="0" applyNumberFormat="1" applyFont="1" applyFill="1" applyAlignment="1">
      <alignment horizontal="left" vertical="top" wrapText="1"/>
    </xf>
    <xf numFmtId="49" fontId="1" fillId="4" borderId="0" xfId="0" applyNumberFormat="1" applyFont="1" applyFill="1" applyAlignment="1">
      <alignment horizontal="left" vertical="top" wrapText="1"/>
    </xf>
    <xf numFmtId="1" fontId="1" fillId="3" borderId="48" xfId="0" applyNumberFormat="1" applyFont="1" applyFill="1" applyBorder="1" applyAlignment="1">
      <alignment horizontal="left" vertical="top" wrapText="1"/>
    </xf>
    <xf numFmtId="49" fontId="1"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1"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2" fillId="0" borderId="0" xfId="0" applyFont="1"/>
    <xf numFmtId="0" fontId="23" fillId="0" borderId="0" xfId="0" applyFont="1"/>
    <xf numFmtId="4" fontId="23" fillId="0" borderId="0" xfId="0" applyNumberFormat="1" applyFont="1"/>
    <xf numFmtId="0" fontId="23" fillId="0" borderId="0" xfId="0" applyFont="1" applyAlignment="1">
      <alignment vertical="center"/>
    </xf>
    <xf numFmtId="4" fontId="23" fillId="0" borderId="0" xfId="0" applyNumberFormat="1" applyFont="1" applyAlignment="1">
      <alignment horizontal="right" vertical="center"/>
    </xf>
    <xf numFmtId="4" fontId="24" fillId="0" borderId="0" xfId="0" applyNumberFormat="1" applyFont="1" applyAlignment="1">
      <alignment horizontal="right" vertical="center"/>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vertical="center"/>
    </xf>
    <xf numFmtId="49" fontId="1" fillId="4" borderId="0" xfId="0" applyNumberFormat="1" applyFont="1" applyFill="1" applyAlignment="1">
      <alignment horizontal="left" vertical="center"/>
    </xf>
  </cellXfs>
  <cellStyles count="4">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952625</xdr:rowOff>
    </xdr:to>
    <xdr:sp macro="" textlink="">
      <xdr:nvSpPr>
        <xdr:cNvPr id="2" name="AutoShape 1" descr="Výsledek obrázku pro kuka ready2educate">
          <a:extLst>
            <a:ext uri="{FF2B5EF4-FFF2-40B4-BE49-F238E27FC236}">
              <a16:creationId xmlns:a16="http://schemas.microsoft.com/office/drawing/2014/main" id="{EC00D176-4495-46C2-AF0E-AC2A174EF12B}"/>
            </a:ext>
          </a:extLst>
        </xdr:cNvPr>
        <xdr:cNvSpPr>
          <a:spLocks noChangeAspect="1" noChangeArrowheads="1"/>
        </xdr:cNvSpPr>
      </xdr:nvSpPr>
      <xdr:spPr bwMode="auto">
        <a:xfrm>
          <a:off x="13744575" y="2781300"/>
          <a:ext cx="304800" cy="1120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952625</xdr:rowOff>
    </xdr:to>
    <xdr:sp macro="" textlink="">
      <xdr:nvSpPr>
        <xdr:cNvPr id="3" name="AutoShape 3" descr="VÃ½sledek obrÃ¡zku pro vex edr booster kit">
          <a:extLst>
            <a:ext uri="{FF2B5EF4-FFF2-40B4-BE49-F238E27FC236}">
              <a16:creationId xmlns:a16="http://schemas.microsoft.com/office/drawing/2014/main" id="{19E12514-3ACC-4409-B9B1-E05FCCEC2854}"/>
            </a:ext>
          </a:extLst>
        </xdr:cNvPr>
        <xdr:cNvSpPr>
          <a:spLocks noChangeAspect="1" noChangeArrowheads="1"/>
        </xdr:cNvSpPr>
      </xdr:nvSpPr>
      <xdr:spPr bwMode="auto">
        <a:xfrm>
          <a:off x="15525750" y="2781300"/>
          <a:ext cx="304800" cy="1120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936643</xdr:rowOff>
    </xdr:to>
    <xdr:sp macro="" textlink="">
      <xdr:nvSpPr>
        <xdr:cNvPr id="2" name="AutoShape 1" descr="Výsledek obrázku pro kuka ready2educate">
          <a:extLst>
            <a:ext uri="{FF2B5EF4-FFF2-40B4-BE49-F238E27FC236}">
              <a16:creationId xmlns:a16="http://schemas.microsoft.com/office/drawing/2014/main" id="{42AB7A11-7003-4807-A76A-91A8F738F02E}"/>
            </a:ext>
          </a:extLst>
        </xdr:cNvPr>
        <xdr:cNvSpPr>
          <a:spLocks noChangeAspect="1" noChangeArrowheads="1"/>
        </xdr:cNvSpPr>
      </xdr:nvSpPr>
      <xdr:spPr bwMode="auto">
        <a:xfrm>
          <a:off x="13744575" y="2781300"/>
          <a:ext cx="304800" cy="1115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936643</xdr:rowOff>
    </xdr:to>
    <xdr:sp macro="" textlink="">
      <xdr:nvSpPr>
        <xdr:cNvPr id="3" name="AutoShape 3" descr="VÃ½sledek obrÃ¡zku pro vex edr booster kit">
          <a:extLst>
            <a:ext uri="{FF2B5EF4-FFF2-40B4-BE49-F238E27FC236}">
              <a16:creationId xmlns:a16="http://schemas.microsoft.com/office/drawing/2014/main" id="{70FAE737-59B5-4783-A682-246B005BC0F3}"/>
            </a:ext>
          </a:extLst>
        </xdr:cNvPr>
        <xdr:cNvSpPr>
          <a:spLocks noChangeAspect="1" noChangeArrowheads="1"/>
        </xdr:cNvSpPr>
      </xdr:nvSpPr>
      <xdr:spPr bwMode="auto">
        <a:xfrm>
          <a:off x="15525750" y="2781300"/>
          <a:ext cx="304800" cy="11157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932833</xdr:rowOff>
    </xdr:to>
    <xdr:sp macro="" textlink="">
      <xdr:nvSpPr>
        <xdr:cNvPr id="2" name="AutoShape 1" descr="Výsledek obrázku pro kuka ready2educate">
          <a:extLst>
            <a:ext uri="{FF2B5EF4-FFF2-40B4-BE49-F238E27FC236}">
              <a16:creationId xmlns:a16="http://schemas.microsoft.com/office/drawing/2014/main" id="{0FC89FB3-C11B-4233-B536-CAA26FA6F66F}"/>
            </a:ext>
          </a:extLst>
        </xdr:cNvPr>
        <xdr:cNvSpPr>
          <a:spLocks noChangeAspect="1" noChangeArrowheads="1"/>
        </xdr:cNvSpPr>
      </xdr:nvSpPr>
      <xdr:spPr bwMode="auto">
        <a:xfrm>
          <a:off x="13744575" y="2781300"/>
          <a:ext cx="304800" cy="11042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932833</xdr:rowOff>
    </xdr:to>
    <xdr:sp macro="" textlink="">
      <xdr:nvSpPr>
        <xdr:cNvPr id="3" name="AutoShape 3" descr="VÃ½sledek obrÃ¡zku pro vex edr booster kit">
          <a:extLst>
            <a:ext uri="{FF2B5EF4-FFF2-40B4-BE49-F238E27FC236}">
              <a16:creationId xmlns:a16="http://schemas.microsoft.com/office/drawing/2014/main" id="{06D7F390-15A5-477F-913B-E3EBB193314A}"/>
            </a:ext>
          </a:extLst>
        </xdr:cNvPr>
        <xdr:cNvSpPr>
          <a:spLocks noChangeAspect="1" noChangeArrowheads="1"/>
        </xdr:cNvSpPr>
      </xdr:nvSpPr>
      <xdr:spPr bwMode="auto">
        <a:xfrm>
          <a:off x="15525750" y="2781300"/>
          <a:ext cx="304800" cy="11042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E17" sqref="E17"/>
    </sheetView>
  </sheetViews>
  <sheetFormatPr defaultColWidth="9.109375" defaultRowHeight="13.2" x14ac:dyDescent="0.25"/>
  <cols>
    <col min="1" max="1" width="2.44140625" style="83" customWidth="1"/>
    <col min="2" max="2" width="3.109375" style="83" customWidth="1"/>
    <col min="3" max="3" width="2.6640625" style="83" customWidth="1"/>
    <col min="4" max="4" width="6.88671875" style="83" customWidth="1"/>
    <col min="5" max="5" width="13.5546875" style="83" customWidth="1"/>
    <col min="6" max="6" width="0.5546875" style="83" customWidth="1"/>
    <col min="7" max="7" width="2.5546875" style="83" customWidth="1"/>
    <col min="8" max="8" width="2.6640625" style="83" customWidth="1"/>
    <col min="9" max="9" width="9.6640625" style="83" customWidth="1"/>
    <col min="10" max="10" width="13.5546875" style="83" customWidth="1"/>
    <col min="11" max="11" width="0.6640625" style="83" customWidth="1"/>
    <col min="12" max="12" width="2.44140625" style="83" customWidth="1"/>
    <col min="13" max="13" width="2.88671875" style="83" customWidth="1"/>
    <col min="14" max="14" width="2" style="83" customWidth="1"/>
    <col min="15" max="15" width="12.6640625" style="83" customWidth="1"/>
    <col min="16" max="16" width="2.88671875" style="83" customWidth="1"/>
    <col min="17" max="17" width="2" style="83" customWidth="1"/>
    <col min="18" max="18" width="13.5546875" style="83" customWidth="1"/>
    <col min="19" max="19" width="0.5546875" style="83" customWidth="1"/>
    <col min="20" max="16384" width="9.109375" style="83"/>
  </cols>
  <sheetData>
    <row r="1" spans="1:19" ht="12.75" hidden="1" customHeight="1" x14ac:dyDescent="0.25">
      <c r="A1" s="91"/>
      <c r="B1" s="92"/>
      <c r="C1" s="92"/>
      <c r="D1" s="92"/>
      <c r="E1" s="92"/>
      <c r="F1" s="92"/>
      <c r="G1" s="92"/>
      <c r="H1" s="92"/>
      <c r="I1" s="92"/>
      <c r="J1" s="92"/>
      <c r="K1" s="92"/>
      <c r="L1" s="92"/>
      <c r="M1" s="92"/>
      <c r="N1" s="92"/>
      <c r="O1" s="92"/>
      <c r="P1" s="92"/>
      <c r="Q1" s="92"/>
      <c r="R1" s="92"/>
      <c r="S1" s="93"/>
    </row>
    <row r="2" spans="1:19" ht="23.25" customHeight="1" x14ac:dyDescent="0.4">
      <c r="A2" s="91"/>
      <c r="B2" s="92"/>
      <c r="C2" s="92"/>
      <c r="D2" s="92"/>
      <c r="E2" s="92"/>
      <c r="F2" s="92"/>
      <c r="G2" s="94" t="s">
        <v>81</v>
      </c>
      <c r="H2" s="92"/>
      <c r="I2" s="92"/>
      <c r="J2" s="92"/>
      <c r="K2" s="92"/>
      <c r="L2" s="92"/>
      <c r="M2" s="92"/>
      <c r="N2" s="92"/>
      <c r="O2" s="92"/>
      <c r="P2" s="92"/>
      <c r="Q2" s="92"/>
      <c r="R2" s="92"/>
      <c r="S2" s="93"/>
    </row>
    <row r="3" spans="1:19" ht="12" hidden="1" customHeight="1" x14ac:dyDescent="0.25">
      <c r="A3" s="95"/>
      <c r="B3" s="96"/>
      <c r="C3" s="96"/>
      <c r="D3" s="96"/>
      <c r="E3" s="96"/>
      <c r="F3" s="96"/>
      <c r="G3" s="96"/>
      <c r="H3" s="96"/>
      <c r="I3" s="96"/>
      <c r="J3" s="96"/>
      <c r="K3" s="96"/>
      <c r="L3" s="96"/>
      <c r="M3" s="96"/>
      <c r="N3" s="96"/>
      <c r="O3" s="96"/>
      <c r="P3" s="96"/>
      <c r="Q3" s="96"/>
      <c r="R3" s="96"/>
      <c r="S3" s="97"/>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207" t="s">
        <v>244</v>
      </c>
      <c r="F5" s="208"/>
      <c r="G5" s="208"/>
      <c r="H5" s="208"/>
      <c r="I5" s="208"/>
      <c r="J5" s="209"/>
      <c r="K5" s="1"/>
      <c r="L5" s="1"/>
      <c r="M5" s="1"/>
      <c r="N5" s="1"/>
      <c r="O5" s="1" t="s">
        <v>1</v>
      </c>
      <c r="P5" s="98" t="s">
        <v>2</v>
      </c>
      <c r="Q5" s="99"/>
      <c r="R5" s="6"/>
      <c r="S5" s="7"/>
    </row>
    <row r="6" spans="1:19" ht="17.25" hidden="1" customHeight="1" x14ac:dyDescent="0.25">
      <c r="A6" s="5"/>
      <c r="B6" s="1" t="s">
        <v>3</v>
      </c>
      <c r="C6" s="1"/>
      <c r="D6" s="1"/>
      <c r="E6" s="165" t="s">
        <v>4</v>
      </c>
      <c r="F6" s="166"/>
      <c r="G6" s="166"/>
      <c r="H6" s="166"/>
      <c r="I6" s="166"/>
      <c r="J6" s="167"/>
      <c r="K6" s="1"/>
      <c r="L6" s="1"/>
      <c r="M6" s="1"/>
      <c r="N6" s="1"/>
      <c r="O6" s="1"/>
      <c r="P6" s="100"/>
      <c r="Q6" s="101"/>
      <c r="R6" s="8"/>
      <c r="S6" s="7"/>
    </row>
    <row r="7" spans="1:19" ht="24" customHeight="1" x14ac:dyDescent="0.25">
      <c r="A7" s="5"/>
      <c r="B7" s="1" t="s">
        <v>5</v>
      </c>
      <c r="C7" s="1"/>
      <c r="D7" s="1"/>
      <c r="E7" s="210" t="s">
        <v>101</v>
      </c>
      <c r="F7" s="211"/>
      <c r="G7" s="211"/>
      <c r="H7" s="211"/>
      <c r="I7" s="211"/>
      <c r="J7" s="212"/>
      <c r="K7" s="1"/>
      <c r="L7" s="1"/>
      <c r="M7" s="1"/>
      <c r="N7" s="1"/>
      <c r="O7" s="1" t="s">
        <v>6</v>
      </c>
      <c r="P7" s="100" t="s">
        <v>7</v>
      </c>
      <c r="Q7" s="101"/>
      <c r="R7" s="8"/>
      <c r="S7" s="7"/>
    </row>
    <row r="8" spans="1:19" ht="17.25" hidden="1" customHeight="1" x14ac:dyDescent="0.25">
      <c r="A8" s="5"/>
      <c r="B8" s="1" t="s">
        <v>8</v>
      </c>
      <c r="C8" s="1"/>
      <c r="D8" s="1"/>
      <c r="E8" s="100" t="s">
        <v>2</v>
      </c>
      <c r="F8" s="1"/>
      <c r="G8" s="1"/>
      <c r="H8" s="1"/>
      <c r="I8" s="1"/>
      <c r="J8" s="8"/>
      <c r="K8" s="1"/>
      <c r="L8" s="1"/>
      <c r="M8" s="1"/>
      <c r="N8" s="1"/>
      <c r="O8" s="1"/>
      <c r="P8" s="100"/>
      <c r="Q8" s="101"/>
      <c r="R8" s="8"/>
      <c r="S8" s="7"/>
    </row>
    <row r="9" spans="1:19" ht="24" customHeight="1" x14ac:dyDescent="0.25">
      <c r="A9" s="5"/>
      <c r="B9" s="1" t="s">
        <v>9</v>
      </c>
      <c r="C9" s="1"/>
      <c r="D9" s="1"/>
      <c r="E9" s="213" t="s">
        <v>246</v>
      </c>
      <c r="F9" s="214"/>
      <c r="G9" s="214"/>
      <c r="H9" s="214"/>
      <c r="I9" s="214"/>
      <c r="J9" s="215"/>
      <c r="K9" s="1"/>
      <c r="L9" s="1"/>
      <c r="M9" s="1"/>
      <c r="N9" s="1"/>
      <c r="O9" s="1" t="s">
        <v>10</v>
      </c>
      <c r="P9" s="216" t="s">
        <v>7</v>
      </c>
      <c r="Q9" s="217"/>
      <c r="R9" s="218"/>
      <c r="S9" s="7"/>
    </row>
    <row r="10" spans="1:19" ht="17.25" hidden="1" customHeight="1" x14ac:dyDescent="0.25">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5">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5">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5">
      <c r="A13" s="5"/>
      <c r="B13" s="1"/>
      <c r="C13" s="1"/>
      <c r="D13" s="1"/>
      <c r="E13" s="1" t="s">
        <v>2</v>
      </c>
      <c r="F13" s="1"/>
      <c r="G13" s="1"/>
      <c r="H13" s="1"/>
      <c r="I13" s="1"/>
      <c r="J13" s="1"/>
      <c r="K13" s="1"/>
      <c r="L13" s="1"/>
      <c r="M13" s="1"/>
      <c r="N13" s="1"/>
      <c r="O13" s="1"/>
      <c r="P13" s="101"/>
      <c r="Q13" s="101"/>
      <c r="R13" s="1"/>
      <c r="S13" s="7"/>
    </row>
    <row r="14" spans="1:19" ht="17.25" hidden="1" customHeight="1" x14ac:dyDescent="0.25">
      <c r="A14" s="5"/>
      <c r="B14" s="1"/>
      <c r="C14" s="1"/>
      <c r="D14" s="1"/>
      <c r="E14" s="1" t="s">
        <v>2</v>
      </c>
      <c r="F14" s="1"/>
      <c r="G14" s="1"/>
      <c r="H14" s="1"/>
      <c r="I14" s="1"/>
      <c r="J14" s="1"/>
      <c r="K14" s="1"/>
      <c r="L14" s="1"/>
      <c r="M14" s="1"/>
      <c r="N14" s="1"/>
      <c r="O14" s="1"/>
      <c r="P14" s="101"/>
      <c r="Q14" s="101"/>
      <c r="R14" s="1"/>
      <c r="S14" s="7"/>
    </row>
    <row r="15" spans="1:19" ht="17.25" hidden="1" customHeight="1" x14ac:dyDescent="0.25">
      <c r="A15" s="5"/>
      <c r="B15" s="1"/>
      <c r="C15" s="1"/>
      <c r="D15" s="1"/>
      <c r="E15" s="1" t="s">
        <v>2</v>
      </c>
      <c r="F15" s="1"/>
      <c r="G15" s="1"/>
      <c r="H15" s="1"/>
      <c r="I15" s="1"/>
      <c r="J15" s="1"/>
      <c r="K15" s="1"/>
      <c r="L15" s="1"/>
      <c r="M15" s="1"/>
      <c r="N15" s="1"/>
      <c r="O15" s="1"/>
      <c r="P15" s="101"/>
      <c r="Q15" s="101"/>
      <c r="R15" s="1"/>
      <c r="S15" s="7"/>
    </row>
    <row r="16" spans="1:19" ht="17.25" hidden="1" customHeight="1" x14ac:dyDescent="0.25">
      <c r="A16" s="5"/>
      <c r="B16" s="1"/>
      <c r="C16" s="1"/>
      <c r="D16" s="1"/>
      <c r="E16" s="1" t="s">
        <v>2</v>
      </c>
      <c r="F16" s="1"/>
      <c r="G16" s="1"/>
      <c r="H16" s="1"/>
      <c r="I16" s="1"/>
      <c r="J16" s="1"/>
      <c r="K16" s="1"/>
      <c r="L16" s="1"/>
      <c r="M16" s="1"/>
      <c r="N16" s="1"/>
      <c r="O16" s="1"/>
      <c r="P16" s="101"/>
      <c r="Q16" s="101"/>
      <c r="R16" s="1"/>
      <c r="S16" s="7"/>
    </row>
    <row r="17" spans="1:19" ht="17.25" hidden="1" customHeight="1" x14ac:dyDescent="0.25">
      <c r="A17" s="5"/>
      <c r="B17" s="1"/>
      <c r="C17" s="1"/>
      <c r="D17" s="1"/>
      <c r="E17" s="1" t="s">
        <v>2</v>
      </c>
      <c r="F17" s="1"/>
      <c r="G17" s="1"/>
      <c r="H17" s="1"/>
      <c r="I17" s="1"/>
      <c r="J17" s="1"/>
      <c r="K17" s="1"/>
      <c r="L17" s="1"/>
      <c r="M17" s="1"/>
      <c r="N17" s="1"/>
      <c r="O17" s="1"/>
      <c r="P17" s="101"/>
      <c r="Q17" s="101"/>
      <c r="R17" s="1"/>
      <c r="S17" s="7"/>
    </row>
    <row r="18" spans="1:19" ht="17.25" hidden="1" customHeight="1" x14ac:dyDescent="0.25">
      <c r="A18" s="5"/>
      <c r="B18" s="1"/>
      <c r="C18" s="1"/>
      <c r="D18" s="1"/>
      <c r="E18" s="1" t="s">
        <v>2</v>
      </c>
      <c r="F18" s="1"/>
      <c r="G18" s="1"/>
      <c r="H18" s="1"/>
      <c r="I18" s="1"/>
      <c r="J18" s="1"/>
      <c r="K18" s="1"/>
      <c r="L18" s="1"/>
      <c r="M18" s="1"/>
      <c r="N18" s="1"/>
      <c r="O18" s="1"/>
      <c r="P18" s="101"/>
      <c r="Q18" s="101"/>
      <c r="R18" s="1"/>
      <c r="S18" s="7"/>
    </row>
    <row r="19" spans="1:19" ht="17.25" hidden="1" customHeight="1" x14ac:dyDescent="0.25">
      <c r="A19" s="5"/>
      <c r="B19" s="1"/>
      <c r="C19" s="1"/>
      <c r="D19" s="1"/>
      <c r="E19" s="1" t="s">
        <v>2</v>
      </c>
      <c r="F19" s="1"/>
      <c r="G19" s="1"/>
      <c r="H19" s="1"/>
      <c r="I19" s="1"/>
      <c r="J19" s="1"/>
      <c r="K19" s="1"/>
      <c r="L19" s="1"/>
      <c r="M19" s="1"/>
      <c r="N19" s="1"/>
      <c r="O19" s="1"/>
      <c r="P19" s="101"/>
      <c r="Q19" s="101"/>
      <c r="R19" s="1"/>
      <c r="S19" s="7"/>
    </row>
    <row r="20" spans="1:19" ht="17.25" hidden="1" customHeight="1" x14ac:dyDescent="0.25">
      <c r="A20" s="5"/>
      <c r="B20" s="1"/>
      <c r="C20" s="1"/>
      <c r="D20" s="1"/>
      <c r="E20" s="1" t="s">
        <v>2</v>
      </c>
      <c r="F20" s="1"/>
      <c r="G20" s="1"/>
      <c r="H20" s="1"/>
      <c r="I20" s="1"/>
      <c r="J20" s="1"/>
      <c r="K20" s="1"/>
      <c r="L20" s="1"/>
      <c r="M20" s="1"/>
      <c r="N20" s="1"/>
      <c r="O20" s="1"/>
      <c r="P20" s="101"/>
      <c r="Q20" s="101"/>
      <c r="R20" s="1"/>
      <c r="S20" s="7"/>
    </row>
    <row r="21" spans="1:19" ht="17.25" hidden="1" customHeight="1" x14ac:dyDescent="0.25">
      <c r="A21" s="5"/>
      <c r="B21" s="1"/>
      <c r="C21" s="1"/>
      <c r="D21" s="1"/>
      <c r="E21" s="1" t="s">
        <v>2</v>
      </c>
      <c r="F21" s="1"/>
      <c r="G21" s="1"/>
      <c r="H21" s="1"/>
      <c r="I21" s="1"/>
      <c r="J21" s="1"/>
      <c r="K21" s="1"/>
      <c r="L21" s="1"/>
      <c r="M21" s="1"/>
      <c r="N21" s="1"/>
      <c r="O21" s="1"/>
      <c r="P21" s="101"/>
      <c r="Q21" s="101"/>
      <c r="R21" s="1"/>
      <c r="S21" s="7"/>
    </row>
    <row r="22" spans="1:19" ht="17.25" hidden="1" customHeight="1" x14ac:dyDescent="0.25">
      <c r="A22" s="5"/>
      <c r="B22" s="1"/>
      <c r="C22" s="1"/>
      <c r="D22" s="1"/>
      <c r="E22" s="1" t="s">
        <v>2</v>
      </c>
      <c r="F22" s="1"/>
      <c r="G22" s="1"/>
      <c r="H22" s="1"/>
      <c r="I22" s="1"/>
      <c r="J22" s="1"/>
      <c r="K22" s="1"/>
      <c r="L22" s="1"/>
      <c r="M22" s="1"/>
      <c r="N22" s="1"/>
      <c r="O22" s="1"/>
      <c r="P22" s="101"/>
      <c r="Q22" s="101"/>
      <c r="R22" s="1"/>
      <c r="S22" s="7"/>
    </row>
    <row r="23" spans="1:19" ht="17.25" hidden="1" customHeight="1" x14ac:dyDescent="0.25">
      <c r="A23" s="5"/>
      <c r="B23" s="1"/>
      <c r="C23" s="1"/>
      <c r="D23" s="1"/>
      <c r="E23" s="1" t="s">
        <v>2</v>
      </c>
      <c r="F23" s="1"/>
      <c r="G23" s="1"/>
      <c r="H23" s="1"/>
      <c r="I23" s="1"/>
      <c r="J23" s="1"/>
      <c r="K23" s="1"/>
      <c r="L23" s="1"/>
      <c r="M23" s="1"/>
      <c r="N23" s="1"/>
      <c r="O23" s="1"/>
      <c r="P23" s="101"/>
      <c r="Q23" s="101"/>
      <c r="R23" s="1"/>
      <c r="S23" s="7"/>
    </row>
    <row r="24" spans="1:19" ht="17.25" hidden="1" customHeight="1" x14ac:dyDescent="0.25">
      <c r="A24" s="5"/>
      <c r="B24" s="1"/>
      <c r="C24" s="1"/>
      <c r="D24" s="1"/>
      <c r="E24" s="1" t="s">
        <v>2</v>
      </c>
      <c r="F24" s="1"/>
      <c r="G24" s="1"/>
      <c r="H24" s="1"/>
      <c r="I24" s="1"/>
      <c r="J24" s="1"/>
      <c r="K24" s="1"/>
      <c r="L24" s="1"/>
      <c r="M24" s="1"/>
      <c r="N24" s="1"/>
      <c r="O24" s="1"/>
      <c r="P24" s="101"/>
      <c r="Q24" s="101"/>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98" t="s">
        <v>102</v>
      </c>
      <c r="F26" s="9"/>
      <c r="G26" s="9"/>
      <c r="H26" s="9"/>
      <c r="I26" s="9"/>
      <c r="J26" s="6"/>
      <c r="K26" s="1"/>
      <c r="L26" s="1"/>
      <c r="M26" s="1"/>
      <c r="N26" s="1"/>
      <c r="O26" s="102">
        <v>70995087</v>
      </c>
      <c r="P26" s="103" t="s">
        <v>7</v>
      </c>
      <c r="Q26" s="104"/>
      <c r="R26" s="10"/>
      <c r="S26" s="7"/>
    </row>
    <row r="27" spans="1:19" ht="17.850000000000001" customHeight="1" x14ac:dyDescent="0.25">
      <c r="A27" s="5"/>
      <c r="B27" s="1" t="s">
        <v>17</v>
      </c>
      <c r="C27" s="1"/>
      <c r="D27" s="1"/>
      <c r="E27" s="100" t="s">
        <v>100</v>
      </c>
      <c r="F27" s="1"/>
      <c r="G27" s="1"/>
      <c r="H27" s="1"/>
      <c r="I27" s="1"/>
      <c r="J27" s="8"/>
      <c r="K27" s="1"/>
      <c r="L27" s="1"/>
      <c r="M27" s="1"/>
      <c r="N27" s="1"/>
      <c r="O27" s="102" t="s">
        <v>7</v>
      </c>
      <c r="P27" s="103" t="s">
        <v>7</v>
      </c>
      <c r="Q27" s="104"/>
      <c r="R27" s="10"/>
      <c r="S27" s="7"/>
    </row>
    <row r="28" spans="1:19" ht="17.850000000000001" customHeight="1" x14ac:dyDescent="0.25">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5">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5">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5">
      <c r="A31" s="5"/>
      <c r="B31" s="1"/>
      <c r="C31" s="1"/>
      <c r="D31" s="1"/>
      <c r="E31" s="102" t="s">
        <v>7</v>
      </c>
      <c r="F31" s="1"/>
      <c r="G31" s="103" t="s">
        <v>100</v>
      </c>
      <c r="H31" s="14"/>
      <c r="I31" s="106"/>
      <c r="J31" s="1"/>
      <c r="K31" s="1"/>
      <c r="L31" s="1"/>
      <c r="M31" s="1"/>
      <c r="N31" s="1"/>
      <c r="O31" s="107" t="s">
        <v>243</v>
      </c>
      <c r="P31" s="101"/>
      <c r="Q31" s="101"/>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
        <v>37</v>
      </c>
      <c r="C38" s="6"/>
      <c r="D38" s="36"/>
      <c r="E38" s="117">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x14ac:dyDescent="0.25">
      <c r="A39" s="34">
        <v>2</v>
      </c>
      <c r="B39" s="40"/>
      <c r="C39" s="12"/>
      <c r="D39" s="36"/>
      <c r="E39" s="117"/>
      <c r="F39" s="37"/>
      <c r="G39" s="34">
        <v>11</v>
      </c>
      <c r="H39" s="1" t="s">
        <v>42</v>
      </c>
      <c r="I39" s="36"/>
      <c r="J39" s="118">
        <v>0</v>
      </c>
      <c r="K39" s="119"/>
      <c r="L39" s="34">
        <v>15</v>
      </c>
      <c r="M39" s="103" t="s">
        <v>90</v>
      </c>
      <c r="N39" s="14"/>
      <c r="O39" s="14"/>
      <c r="P39" s="120" t="str">
        <f>M51</f>
        <v>21</v>
      </c>
      <c r="Q39" s="121" t="s">
        <v>41</v>
      </c>
      <c r="R39" s="117">
        <v>0</v>
      </c>
      <c r="S39" s="39"/>
    </row>
    <row r="40" spans="1:19" ht="20.25" customHeight="1" x14ac:dyDescent="0.25">
      <c r="A40" s="34">
        <v>3</v>
      </c>
      <c r="B40" s="35" t="s">
        <v>43</v>
      </c>
      <c r="C40" s="6"/>
      <c r="D40" s="36"/>
      <c r="E40" s="117">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x14ac:dyDescent="0.25">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x14ac:dyDescent="0.25">
      <c r="A42" s="34">
        <v>5</v>
      </c>
      <c r="B42" s="35" t="s">
        <v>89</v>
      </c>
      <c r="C42" s="6"/>
      <c r="D42" s="36"/>
      <c r="E42" s="117">
        <f>Rekapitulace!C33</f>
        <v>0</v>
      </c>
      <c r="F42" s="71"/>
      <c r="G42" s="41"/>
      <c r="H42" s="14"/>
      <c r="I42" s="10"/>
      <c r="J42" s="122"/>
      <c r="K42" s="123"/>
      <c r="L42" s="34">
        <v>18</v>
      </c>
      <c r="M42" s="103" t="s">
        <v>47</v>
      </c>
      <c r="N42" s="14"/>
      <c r="O42" s="14"/>
      <c r="P42" s="120">
        <f>M53</f>
        <v>0</v>
      </c>
      <c r="Q42" s="121" t="s">
        <v>41</v>
      </c>
      <c r="R42" s="117">
        <v>0</v>
      </c>
      <c r="S42" s="7"/>
    </row>
    <row r="43" spans="1:19" ht="20.25" customHeight="1" x14ac:dyDescent="0.25">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x14ac:dyDescent="0.25">
      <c r="A44" s="34">
        <v>7</v>
      </c>
      <c r="B44" s="35" t="s">
        <v>84</v>
      </c>
      <c r="C44" s="6"/>
      <c r="D44" s="36"/>
      <c r="E44" s="117">
        <f>Rekapitulace!C14</f>
        <v>0</v>
      </c>
      <c r="F44" s="71"/>
      <c r="G44" s="41"/>
      <c r="H44" s="14"/>
      <c r="I44" s="10"/>
      <c r="J44" s="122"/>
      <c r="K44" s="123"/>
      <c r="L44" s="34"/>
      <c r="M44" s="38"/>
      <c r="N44" s="14"/>
      <c r="O44" s="14"/>
      <c r="P44" s="14"/>
      <c r="Q44" s="10"/>
      <c r="R44" s="117"/>
      <c r="S44" s="7"/>
    </row>
    <row r="45" spans="1:19" ht="20.25" customHeight="1" x14ac:dyDescent="0.25">
      <c r="A45" s="34">
        <v>8</v>
      </c>
      <c r="B45" s="40"/>
      <c r="C45" s="12"/>
      <c r="D45" s="36"/>
      <c r="E45" s="117"/>
      <c r="F45" s="71"/>
      <c r="G45" s="41"/>
      <c r="H45" s="14"/>
      <c r="I45" s="10"/>
      <c r="J45" s="123"/>
      <c r="K45" s="123"/>
      <c r="L45" s="34"/>
      <c r="M45" s="38"/>
      <c r="N45" s="14"/>
      <c r="O45" s="14"/>
      <c r="P45" s="14"/>
      <c r="Q45" s="10"/>
      <c r="R45" s="117"/>
      <c r="S45" s="7"/>
    </row>
    <row r="46" spans="1:19" ht="20.25" customHeight="1" x14ac:dyDescent="0.25">
      <c r="A46" s="34">
        <v>9</v>
      </c>
      <c r="B46" s="42" t="s">
        <v>85</v>
      </c>
      <c r="C46" s="14"/>
      <c r="D46" s="10"/>
      <c r="E46" s="124">
        <f>SUM(E38:E45)</f>
        <v>0</v>
      </c>
      <c r="F46" s="43"/>
      <c r="G46" s="34">
        <v>13</v>
      </c>
      <c r="H46" s="42" t="s">
        <v>86</v>
      </c>
      <c r="I46" s="10"/>
      <c r="J46" s="125">
        <f>SUM(J38:J41)</f>
        <v>0</v>
      </c>
      <c r="K46" s="126"/>
      <c r="L46" s="34">
        <v>20</v>
      </c>
      <c r="M46" s="35" t="s">
        <v>87</v>
      </c>
      <c r="N46" s="9"/>
      <c r="O46" s="9"/>
      <c r="P46" s="9"/>
      <c r="Q46" s="44"/>
      <c r="R46" s="124">
        <f>SUM(R38:R43)</f>
        <v>0</v>
      </c>
      <c r="S46" s="21"/>
    </row>
    <row r="47" spans="1:19" ht="20.25" customHeight="1" x14ac:dyDescent="0.25">
      <c r="A47" s="45">
        <v>21</v>
      </c>
      <c r="B47" s="46" t="s">
        <v>49</v>
      </c>
      <c r="C47" s="47"/>
      <c r="D47" s="48"/>
      <c r="E47" s="127">
        <v>0</v>
      </c>
      <c r="F47" s="49"/>
      <c r="G47" s="45">
        <v>22</v>
      </c>
      <c r="H47" s="46" t="s">
        <v>50</v>
      </c>
      <c r="I47" s="48"/>
      <c r="J47" s="128">
        <f>(E38+E40+E42)*0.03</f>
        <v>0</v>
      </c>
      <c r="K47" s="129" t="str">
        <f>M51</f>
        <v>21</v>
      </c>
      <c r="L47" s="45">
        <v>23</v>
      </c>
      <c r="M47" s="46" t="s">
        <v>51</v>
      </c>
      <c r="N47" s="47"/>
      <c r="O47" s="47"/>
      <c r="P47" s="47"/>
      <c r="Q47" s="48"/>
      <c r="R47" s="127">
        <v>0</v>
      </c>
      <c r="S47" s="17"/>
    </row>
    <row r="48" spans="1:19" ht="20.25" customHeight="1" x14ac:dyDescent="0.25">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5">
      <c r="A49" s="5"/>
      <c r="B49" s="1"/>
      <c r="C49" s="1"/>
      <c r="D49" s="1"/>
      <c r="E49" s="1"/>
      <c r="F49" s="8"/>
      <c r="G49" s="54"/>
      <c r="H49" s="1"/>
      <c r="I49" s="1"/>
      <c r="J49" s="1"/>
      <c r="K49" s="1"/>
      <c r="L49" s="34">
        <v>24</v>
      </c>
      <c r="M49" s="38" t="s">
        <v>88</v>
      </c>
      <c r="N49" s="14"/>
      <c r="O49" s="14"/>
      <c r="P49" s="14"/>
      <c r="Q49" s="39"/>
      <c r="R49" s="124">
        <f>ROUND(E46+J46+R46+E47+J47+R47,2)</f>
        <v>0</v>
      </c>
      <c r="S49" s="55">
        <f>E46+J46+R46+E47+J47+R47</f>
        <v>0</v>
      </c>
    </row>
    <row r="50" spans="1:19" ht="20.25" customHeight="1" x14ac:dyDescent="0.25">
      <c r="A50" s="56" t="s">
        <v>54</v>
      </c>
      <c r="B50" s="11"/>
      <c r="C50" s="11"/>
      <c r="D50" s="11"/>
      <c r="E50" s="11"/>
      <c r="F50" s="12"/>
      <c r="G50" s="57" t="s">
        <v>55</v>
      </c>
      <c r="H50" s="11"/>
      <c r="I50" s="11"/>
      <c r="J50" s="11"/>
      <c r="K50" s="11"/>
      <c r="L50" s="34">
        <v>25</v>
      </c>
      <c r="M50" s="130" t="s">
        <v>56</v>
      </c>
      <c r="N50" s="12" t="s">
        <v>41</v>
      </c>
      <c r="O50" s="131">
        <f>ROUND(R49-O51,2)</f>
        <v>0</v>
      </c>
      <c r="P50" s="14" t="s">
        <v>57</v>
      </c>
      <c r="Q50" s="10"/>
      <c r="R50" s="132">
        <f>ROUND(O50*M50/100,2)</f>
        <v>0</v>
      </c>
      <c r="S50" s="58">
        <f>O50*M50/100</f>
        <v>0</v>
      </c>
    </row>
    <row r="51" spans="1:19" ht="20.25" customHeight="1" thickBot="1" x14ac:dyDescent="0.3">
      <c r="A51" s="59" t="s">
        <v>16</v>
      </c>
      <c r="B51" s="9"/>
      <c r="C51" s="9"/>
      <c r="D51" s="9"/>
      <c r="E51" s="9"/>
      <c r="F51" s="6"/>
      <c r="G51" s="60"/>
      <c r="H51" s="9"/>
      <c r="I51" s="9"/>
      <c r="J51" s="9"/>
      <c r="K51" s="9"/>
      <c r="L51" s="34">
        <v>26</v>
      </c>
      <c r="M51" s="133" t="s">
        <v>40</v>
      </c>
      <c r="N51" s="10" t="s">
        <v>41</v>
      </c>
      <c r="O51" s="131">
        <f>R49</f>
        <v>0</v>
      </c>
      <c r="P51" s="14" t="s">
        <v>57</v>
      </c>
      <c r="Q51" s="10"/>
      <c r="R51" s="117">
        <f>ROUND(O51*M51/100,2)</f>
        <v>0</v>
      </c>
      <c r="S51" s="61">
        <f>O51*M51/100</f>
        <v>0</v>
      </c>
    </row>
    <row r="52" spans="1:19" ht="20.25" customHeight="1" thickBot="1" x14ac:dyDescent="0.3">
      <c r="A52" s="5"/>
      <c r="B52" s="1"/>
      <c r="C52" s="1"/>
      <c r="D52" s="1"/>
      <c r="E52" s="1"/>
      <c r="F52" s="8"/>
      <c r="G52" s="54"/>
      <c r="H52" s="1"/>
      <c r="I52" s="1"/>
      <c r="J52" s="1"/>
      <c r="K52" s="1"/>
      <c r="L52" s="45">
        <v>27</v>
      </c>
      <c r="M52" s="62" t="s">
        <v>91</v>
      </c>
      <c r="N52" s="47"/>
      <c r="O52" s="47"/>
      <c r="P52" s="47"/>
      <c r="Q52" s="63"/>
      <c r="R52" s="134">
        <f>R49+R50+R51</f>
        <v>0</v>
      </c>
      <c r="S52" s="64"/>
    </row>
    <row r="53" spans="1:19" ht="20.25" customHeight="1" x14ac:dyDescent="0.25">
      <c r="A53" s="56" t="s">
        <v>54</v>
      </c>
      <c r="B53" s="11"/>
      <c r="C53" s="11"/>
      <c r="D53" s="11"/>
      <c r="E53" s="11"/>
      <c r="F53" s="12"/>
      <c r="G53" s="57" t="s">
        <v>55</v>
      </c>
      <c r="H53" s="11"/>
      <c r="I53" s="11"/>
      <c r="J53" s="11"/>
      <c r="K53" s="11"/>
      <c r="L53" s="53" t="s">
        <v>58</v>
      </c>
      <c r="M53" s="24"/>
      <c r="N53" s="30" t="s">
        <v>59</v>
      </c>
      <c r="O53" s="23"/>
      <c r="P53" s="23"/>
      <c r="Q53" s="23"/>
      <c r="R53" s="135"/>
      <c r="S53" s="26"/>
    </row>
    <row r="54" spans="1:19" ht="20.25" customHeight="1" x14ac:dyDescent="0.25">
      <c r="A54" s="59" t="s">
        <v>18</v>
      </c>
      <c r="B54" s="9"/>
      <c r="C54" s="9"/>
      <c r="D54" s="9"/>
      <c r="E54" s="9"/>
      <c r="F54" s="6"/>
      <c r="G54" s="60"/>
      <c r="H54" s="9"/>
      <c r="I54" s="9"/>
      <c r="J54" s="9"/>
      <c r="K54" s="9"/>
      <c r="L54" s="34">
        <v>28</v>
      </c>
      <c r="M54" s="38" t="s">
        <v>60</v>
      </c>
      <c r="N54" s="14"/>
      <c r="O54" s="14"/>
      <c r="P54" s="14"/>
      <c r="Q54" s="10"/>
      <c r="R54" s="117">
        <v>0</v>
      </c>
      <c r="S54" s="39"/>
    </row>
    <row r="55" spans="1:19" ht="20.25" customHeight="1" x14ac:dyDescent="0.25">
      <c r="A55" s="5"/>
      <c r="B55" s="1"/>
      <c r="C55" s="1"/>
      <c r="D55" s="1"/>
      <c r="E55" s="1"/>
      <c r="F55" s="8"/>
      <c r="G55" s="54"/>
      <c r="H55" s="1"/>
      <c r="I55" s="1"/>
      <c r="J55" s="1"/>
      <c r="K55" s="1"/>
      <c r="L55" s="34">
        <v>29</v>
      </c>
      <c r="M55" s="38" t="s">
        <v>61</v>
      </c>
      <c r="N55" s="14"/>
      <c r="O55" s="14"/>
      <c r="P55" s="14"/>
      <c r="Q55" s="10"/>
      <c r="R55" s="117">
        <v>0</v>
      </c>
      <c r="S55" s="39"/>
    </row>
    <row r="56" spans="1:19" ht="20.25" customHeight="1" x14ac:dyDescent="0.25">
      <c r="A56" s="65" t="s">
        <v>54</v>
      </c>
      <c r="B56" s="16"/>
      <c r="C56" s="16"/>
      <c r="D56" s="16"/>
      <c r="E56" s="16"/>
      <c r="F56" s="66"/>
      <c r="G56" s="67" t="s">
        <v>55</v>
      </c>
      <c r="H56" s="16"/>
      <c r="I56" s="16"/>
      <c r="J56" s="16"/>
      <c r="K56" s="16"/>
      <c r="L56" s="45">
        <v>30</v>
      </c>
      <c r="M56" s="46" t="s">
        <v>62</v>
      </c>
      <c r="N56" s="47"/>
      <c r="O56" s="47"/>
      <c r="P56" s="47"/>
      <c r="Q56" s="48"/>
      <c r="R56" s="111">
        <v>0</v>
      </c>
      <c r="S56" s="68"/>
    </row>
    <row r="59" spans="1:19" ht="27" customHeight="1" x14ac:dyDescent="0.25">
      <c r="A59" s="219"/>
      <c r="B59" s="219"/>
      <c r="C59" s="219"/>
      <c r="D59" s="219"/>
      <c r="E59" s="219"/>
      <c r="F59" s="219"/>
      <c r="G59" s="219"/>
      <c r="H59" s="219"/>
      <c r="I59" s="219"/>
      <c r="J59" s="219"/>
      <c r="K59" s="219"/>
      <c r="L59" s="219"/>
      <c r="M59" s="219"/>
      <c r="N59" s="219"/>
      <c r="O59" s="219"/>
      <c r="P59" s="219"/>
      <c r="Q59" s="219"/>
      <c r="R59" s="219"/>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44"/>
  <sheetViews>
    <sheetView showGridLines="0" workbookViewId="0">
      <selection activeCell="C27" sqref="C27"/>
    </sheetView>
  </sheetViews>
  <sheetFormatPr defaultColWidth="9.109375" defaultRowHeight="10.199999999999999" x14ac:dyDescent="0.2"/>
  <cols>
    <col min="1" max="1" width="11.6640625" style="176" customWidth="1"/>
    <col min="2" max="2" width="62.88671875" style="176" customWidth="1"/>
    <col min="3" max="3" width="13.5546875" style="176" customWidth="1"/>
    <col min="4" max="4" width="9.109375" style="177"/>
    <col min="5" max="16384" width="9.109375" style="176"/>
  </cols>
  <sheetData>
    <row r="1" spans="1:4" s="83" customFormat="1" ht="17.399999999999999" x14ac:dyDescent="0.3">
      <c r="A1" s="74" t="s">
        <v>80</v>
      </c>
      <c r="B1" s="81"/>
      <c r="C1" s="81"/>
      <c r="D1" s="82"/>
    </row>
    <row r="2" spans="1:4" s="83" customFormat="1" ht="13.2" x14ac:dyDescent="0.25">
      <c r="A2" s="75" t="s">
        <v>63</v>
      </c>
      <c r="B2" s="77" t="str">
        <f>'Krycí list'!E5</f>
        <v>Učebny ZŠ Moravský krumlov, Ivančická</v>
      </c>
      <c r="C2" s="84"/>
      <c r="D2" s="82"/>
    </row>
    <row r="3" spans="1:4" s="83" customFormat="1" ht="13.2" x14ac:dyDescent="0.25">
      <c r="A3" s="75" t="s">
        <v>64</v>
      </c>
      <c r="B3" s="77" t="str">
        <f>'Krycí list'!E7</f>
        <v>Základní škola, Moravský Krumlov, Ivančická 218, okres Znojmo, příspěvková organizace</v>
      </c>
      <c r="C3" s="85"/>
      <c r="D3" s="82"/>
    </row>
    <row r="4" spans="1:4" s="83" customFormat="1" ht="13.2" x14ac:dyDescent="0.25">
      <c r="A4" s="75" t="s">
        <v>65</v>
      </c>
      <c r="B4" s="77" t="str">
        <f>'Krycí list'!E9</f>
        <v>NEOCENĚNÝ SOUPIS PRACÍ A DODÁVEK A SLUŽEB</v>
      </c>
      <c r="C4" s="85"/>
      <c r="D4" s="82"/>
    </row>
    <row r="5" spans="1:4" s="83" customFormat="1" ht="13.2" x14ac:dyDescent="0.25">
      <c r="A5" s="76" t="s">
        <v>66</v>
      </c>
      <c r="B5" s="77" t="str">
        <f>'Krycí list'!P5</f>
        <v xml:space="preserve"> </v>
      </c>
      <c r="C5" s="85"/>
      <c r="D5" s="82"/>
    </row>
    <row r="6" spans="1:4" s="83" customFormat="1" ht="6" customHeight="1" x14ac:dyDescent="0.25">
      <c r="A6" s="76"/>
      <c r="B6" s="77"/>
      <c r="C6" s="85"/>
      <c r="D6" s="82"/>
    </row>
    <row r="7" spans="1:4" s="83" customFormat="1" ht="13.2" x14ac:dyDescent="0.25">
      <c r="A7" s="86" t="s">
        <v>67</v>
      </c>
      <c r="B7" s="77" t="str">
        <f>'Krycí list'!E26</f>
        <v>Základní škola, Moravský Krumlov, Ivančická 218</v>
      </c>
      <c r="C7" s="85"/>
      <c r="D7" s="82"/>
    </row>
    <row r="8" spans="1:4" s="83" customFormat="1" ht="13.2" x14ac:dyDescent="0.25">
      <c r="A8" s="86" t="s">
        <v>68</v>
      </c>
      <c r="B8" s="77" t="str">
        <f>'Krycí list'!E28</f>
        <v xml:space="preserve"> </v>
      </c>
      <c r="C8" s="85"/>
      <c r="D8" s="82"/>
    </row>
    <row r="9" spans="1:4" s="83" customFormat="1" ht="13.2" x14ac:dyDescent="0.25">
      <c r="A9" s="86" t="s">
        <v>69</v>
      </c>
      <c r="B9" s="78" t="str">
        <f>'Krycí list'!O31</f>
        <v>04/2023</v>
      </c>
      <c r="C9" s="85"/>
      <c r="D9" s="82"/>
    </row>
    <row r="10" spans="1:4" s="83" customFormat="1" ht="6.75" customHeight="1" x14ac:dyDescent="0.25">
      <c r="A10" s="81"/>
      <c r="B10" s="81"/>
      <c r="C10" s="81"/>
      <c r="D10" s="82"/>
    </row>
    <row r="11" spans="1:4" s="83" customFormat="1" ht="13.2" x14ac:dyDescent="0.25">
      <c r="A11" s="79" t="s">
        <v>70</v>
      </c>
      <c r="B11" s="72" t="s">
        <v>71</v>
      </c>
      <c r="C11" s="87" t="s">
        <v>72</v>
      </c>
      <c r="D11" s="82"/>
    </row>
    <row r="12" spans="1:4" s="83" customFormat="1" ht="13.2" x14ac:dyDescent="0.25">
      <c r="A12" s="80">
        <v>1</v>
      </c>
      <c r="B12" s="73">
        <v>2</v>
      </c>
      <c r="C12" s="88">
        <v>3</v>
      </c>
      <c r="D12" s="82"/>
    </row>
    <row r="13" spans="1:4" s="83" customFormat="1" ht="4.5" customHeight="1" x14ac:dyDescent="0.25">
      <c r="A13" s="89"/>
      <c r="B13" s="90"/>
      <c r="C13" s="90"/>
      <c r="D13" s="82"/>
    </row>
    <row r="14" spans="1:4" s="69" customFormat="1" ht="12" customHeight="1" x14ac:dyDescent="0.25">
      <c r="A14" s="193" t="s">
        <v>83</v>
      </c>
      <c r="B14" s="194" t="s">
        <v>245</v>
      </c>
      <c r="C14" s="195">
        <f>'Cvičná kuchyň č.I.B-9'!I14+'Informatika 1 č.II.B-1'!I14+'Informatika 2 č.II.B-3'!I14+'Jazyková učebna němčina č.II.B-'!I14+'Jazyková učebna č.III.D-7'!I14+Polytechnika!I14+'Kabinet anglického jazyka č. II'!I14+'Kabinet jazyky č. II.B-8'!I14+'Kabinet informatika 2 č. II.B-5'!I14+'Kabinet informatiky č. II.B-9'!I14+'Kabinet polytechnika č. II.B-7'!I14+'Kabinet cvičná kuchyň č. II.B-6'!I14</f>
        <v>0</v>
      </c>
    </row>
    <row r="15" spans="1:4" s="70" customFormat="1" ht="12" customHeight="1" x14ac:dyDescent="0.25">
      <c r="A15" s="196"/>
      <c r="B15" s="197" t="str">
        <f>'Cvičná kuchyň č.I.B-9'!E14</f>
        <v>Nábytek pro cvičnou kuchyň č.I.B-9</v>
      </c>
      <c r="C15" s="198">
        <f>'Cvičná kuchyň č.I.B-9'!I14</f>
        <v>0</v>
      </c>
    </row>
    <row r="16" spans="1:4" s="70" customFormat="1" ht="12" customHeight="1" x14ac:dyDescent="0.25">
      <c r="A16" s="196"/>
      <c r="B16" s="197" t="str">
        <f>'Informatika 1 č.II.B-1'!E14</f>
        <v>Nábytek pro učebnu informatiky 1 č.II.B-1</v>
      </c>
      <c r="C16" s="198">
        <f>'Informatika 1 č.II.B-1'!I14</f>
        <v>0</v>
      </c>
    </row>
    <row r="17" spans="1:4" s="70" customFormat="1" ht="12" customHeight="1" x14ac:dyDescent="0.25">
      <c r="A17" s="196"/>
      <c r="B17" s="197" t="str">
        <f>'Informatika 2 č.II.B-3'!E14</f>
        <v>Nábytek pro učebnu informatiky 2 č.II.B-3</v>
      </c>
      <c r="C17" s="198">
        <f>'Informatika 2 č.II.B-3'!I14</f>
        <v>0</v>
      </c>
    </row>
    <row r="18" spans="1:4" s="70" customFormat="1" ht="12" customHeight="1" x14ac:dyDescent="0.25">
      <c r="A18" s="196"/>
      <c r="B18" s="197" t="str">
        <f>'Jazyková učebna němčina č.II.B-'!E14</f>
        <v>Nábytek pro jazykovou učebnu němčiny č.II.B-4</v>
      </c>
      <c r="C18" s="198">
        <f>'Jazyková učebna němčina č.II.B-'!I14</f>
        <v>0</v>
      </c>
    </row>
    <row r="19" spans="1:4" s="70" customFormat="1" ht="12" customHeight="1" x14ac:dyDescent="0.25">
      <c r="A19" s="196"/>
      <c r="B19" s="197" t="str">
        <f>'Jazyková učebna č.III.D-7'!E14</f>
        <v>Nábytek pro jazykovou učebnu č.III.D-7</v>
      </c>
      <c r="C19" s="198">
        <f>'Jazyková učebna č.III.D-7'!I14</f>
        <v>0</v>
      </c>
    </row>
    <row r="20" spans="1:4" s="70" customFormat="1" ht="12" customHeight="1" x14ac:dyDescent="0.25">
      <c r="A20" s="196"/>
      <c r="B20" s="197" t="str">
        <f>Polytechnika!E14</f>
        <v>Nábytek pro učebna polytechniky a robotiky č.II.B-2</v>
      </c>
      <c r="C20" s="198">
        <f>Polytechnika!I14</f>
        <v>0</v>
      </c>
    </row>
    <row r="21" spans="1:4" s="70" customFormat="1" ht="12" customHeight="1" x14ac:dyDescent="0.25">
      <c r="A21" s="196"/>
      <c r="B21" s="197" t="str">
        <f>'Kabinet anglického jazyka č. II'!E14</f>
        <v>Nábytek pro kabinet anglického jazyka č. II.A-1</v>
      </c>
      <c r="C21" s="198">
        <f>'Kabinet anglického jazyka č. II'!I14</f>
        <v>0</v>
      </c>
    </row>
    <row r="22" spans="1:4" s="70" customFormat="1" ht="12" customHeight="1" x14ac:dyDescent="0.25">
      <c r="A22" s="196"/>
      <c r="B22" s="197" t="str">
        <f>'Kabinet jazyky č. II.B-8'!E14</f>
        <v>Nábytek pro kabinet jazyků č. II.B-8</v>
      </c>
      <c r="C22" s="198">
        <f>'Kabinet jazyky č. II.B-8'!I14</f>
        <v>0</v>
      </c>
    </row>
    <row r="23" spans="1:4" s="70" customFormat="1" ht="12" customHeight="1" x14ac:dyDescent="0.25">
      <c r="A23" s="196"/>
      <c r="B23" s="197" t="str">
        <f>'Kabinet informatika 2 č. II.B-5'!E14</f>
        <v>Nábytek pro kabinet informatiky 2 č. II.B-5</v>
      </c>
      <c r="C23" s="198">
        <f>'Kabinet informatika 2 č. II.B-5'!I14</f>
        <v>0</v>
      </c>
    </row>
    <row r="24" spans="1:4" s="70" customFormat="1" ht="12" customHeight="1" x14ac:dyDescent="0.25">
      <c r="A24" s="196"/>
      <c r="B24" s="197" t="str">
        <f>'Kabinet informatiky č. II.B-9'!E14</f>
        <v>Nábytek pro kabinet informatiky č. II.B-9</v>
      </c>
      <c r="C24" s="198">
        <f>'Kabinet informatiky č. II.B-9'!I14</f>
        <v>0</v>
      </c>
    </row>
    <row r="25" spans="1:4" s="70" customFormat="1" ht="12" customHeight="1" x14ac:dyDescent="0.25">
      <c r="A25" s="196"/>
      <c r="B25" s="197" t="str">
        <f>'Kabinet polytechnika č. II.B-7'!E14</f>
        <v>Nábytek pro kabinet polytechniky č. II.B-7</v>
      </c>
      <c r="C25" s="198">
        <f>'Kabinet polytechnika č. II.B-7'!I14</f>
        <v>0</v>
      </c>
    </row>
    <row r="26" spans="1:4" s="70" customFormat="1" ht="12" customHeight="1" x14ac:dyDescent="0.25">
      <c r="A26" s="196"/>
      <c r="B26" s="197" t="str">
        <f>'Kabinet cvičná kuchyň č. II.B-6'!E14</f>
        <v>Nábytek pro kabinet cvičné kuchyně č. II.B-6</v>
      </c>
      <c r="C26" s="198">
        <f>'Kabinet cvičná kuchyň č. II.B-6'!I14</f>
        <v>0</v>
      </c>
    </row>
    <row r="27" spans="1:4" s="172" customFormat="1" ht="12" customHeight="1" x14ac:dyDescent="0.2">
      <c r="A27" s="193"/>
      <c r="B27" s="204" t="s">
        <v>97</v>
      </c>
      <c r="C27" s="205">
        <f>SUM(C15:C26)</f>
        <v>0</v>
      </c>
      <c r="D27" s="173"/>
    </row>
    <row r="28" spans="1:4" s="172" customFormat="1" ht="12" customHeight="1" x14ac:dyDescent="0.2">
      <c r="A28" s="196"/>
      <c r="B28" s="197"/>
      <c r="C28" s="198"/>
      <c r="D28" s="173"/>
    </row>
    <row r="29" spans="1:4" s="172" customFormat="1" ht="12" customHeight="1" x14ac:dyDescent="0.2">
      <c r="A29" s="196"/>
      <c r="B29" s="197"/>
      <c r="C29" s="198"/>
      <c r="D29" s="173"/>
    </row>
    <row r="30" spans="1:4" s="172" customFormat="1" ht="12" customHeight="1" x14ac:dyDescent="0.2">
      <c r="A30" s="196"/>
      <c r="B30" s="197"/>
      <c r="C30" s="198"/>
      <c r="D30" s="173"/>
    </row>
    <row r="31" spans="1:4" s="174" customFormat="1" ht="12" customHeight="1" x14ac:dyDescent="0.2">
      <c r="A31" s="196"/>
      <c r="B31" s="197"/>
      <c r="C31" s="198"/>
      <c r="D31" s="175"/>
    </row>
    <row r="32" spans="1:4" x14ac:dyDescent="0.2">
      <c r="A32" s="196"/>
      <c r="B32" s="197"/>
      <c r="C32" s="200"/>
    </row>
    <row r="33" spans="1:3" x14ac:dyDescent="0.2">
      <c r="A33" s="193"/>
      <c r="B33" s="194"/>
      <c r="C33" s="195"/>
    </row>
    <row r="34" spans="1:3" x14ac:dyDescent="0.2">
      <c r="A34" s="196"/>
      <c r="B34" s="199"/>
      <c r="C34" s="200"/>
    </row>
    <row r="35" spans="1:3" x14ac:dyDescent="0.2">
      <c r="A35" s="196"/>
      <c r="B35" s="199"/>
      <c r="C35" s="200"/>
    </row>
    <row r="36" spans="1:3" x14ac:dyDescent="0.2">
      <c r="A36" s="196"/>
      <c r="B36" s="199"/>
      <c r="C36" s="200"/>
    </row>
    <row r="37" spans="1:3" x14ac:dyDescent="0.2">
      <c r="A37" s="193"/>
      <c r="B37" s="194"/>
      <c r="C37" s="195"/>
    </row>
    <row r="38" spans="1:3" x14ac:dyDescent="0.2">
      <c r="A38" s="201"/>
      <c r="B38" s="199"/>
      <c r="C38" s="200"/>
    </row>
    <row r="39" spans="1:3" x14ac:dyDescent="0.2">
      <c r="A39" s="201"/>
      <c r="B39" s="199"/>
      <c r="C39" s="200"/>
    </row>
    <row r="40" spans="1:3" x14ac:dyDescent="0.2">
      <c r="A40" s="201"/>
      <c r="B40" s="199"/>
      <c r="C40" s="200"/>
    </row>
    <row r="41" spans="1:3" x14ac:dyDescent="0.2">
      <c r="A41" s="201"/>
      <c r="B41" s="199"/>
      <c r="C41" s="200"/>
    </row>
    <row r="42" spans="1:3" x14ac:dyDescent="0.2">
      <c r="A42" s="201"/>
      <c r="B42" s="199"/>
      <c r="C42" s="200"/>
    </row>
    <row r="43" spans="1:3" x14ac:dyDescent="0.2">
      <c r="A43" s="201"/>
      <c r="B43" s="199"/>
      <c r="C43" s="200"/>
    </row>
    <row r="44" spans="1:3" x14ac:dyDescent="0.2">
      <c r="A44" s="201"/>
      <c r="B44" s="202"/>
      <c r="C44" s="203"/>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A955-CB71-46F4-AE83-C59351BA69DE}">
  <sheetPr>
    <pageSetUpPr fitToPage="1"/>
  </sheetPr>
  <dimension ref="A1:L30"/>
  <sheetViews>
    <sheetView showGridLines="0" zoomScale="80" zoomScaleNormal="80" workbookViewId="0">
      <selection activeCell="H16" sqref="H16:H34"/>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129</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130</v>
      </c>
      <c r="I14" s="154">
        <f>+I15</f>
        <v>0</v>
      </c>
      <c r="K14" s="149"/>
    </row>
    <row r="15" spans="1:12" s="136" customFormat="1" x14ac:dyDescent="0.25">
      <c r="A15" s="183"/>
      <c r="B15" s="147"/>
      <c r="C15" s="147"/>
      <c r="D15" s="170"/>
      <c r="E15" s="184" t="s">
        <v>82</v>
      </c>
      <c r="F15" s="145"/>
      <c r="G15" s="144"/>
      <c r="H15" s="144"/>
      <c r="I15" s="146">
        <f>SUM(I16:I29)</f>
        <v>0</v>
      </c>
      <c r="J15" s="150"/>
      <c r="K15" s="149"/>
    </row>
    <row r="16" spans="1:12" s="136" customFormat="1" ht="250.8" x14ac:dyDescent="0.25">
      <c r="A16" s="183">
        <v>1</v>
      </c>
      <c r="B16" s="147"/>
      <c r="C16" s="147" t="s">
        <v>98</v>
      </c>
      <c r="D16" s="170" t="s">
        <v>111</v>
      </c>
      <c r="E16" s="190" t="s">
        <v>112</v>
      </c>
      <c r="F16" s="147" t="s">
        <v>103</v>
      </c>
      <c r="G16" s="148">
        <v>1</v>
      </c>
      <c r="H16" s="164"/>
      <c r="I16" s="149">
        <f t="shared" ref="I16:I29" si="0">ROUND(G16*H16,2)</f>
        <v>0</v>
      </c>
      <c r="J16" s="150">
        <v>21</v>
      </c>
      <c r="K16" s="149">
        <f t="shared" ref="K16:K29" si="1">I16+((I16/100)*J16)</f>
        <v>0</v>
      </c>
    </row>
    <row r="17" spans="1:11" s="136" customFormat="1" ht="330" x14ac:dyDescent="0.25">
      <c r="A17" s="183">
        <v>2</v>
      </c>
      <c r="B17" s="147"/>
      <c r="C17" s="147" t="s">
        <v>98</v>
      </c>
      <c r="D17" s="170" t="s">
        <v>104</v>
      </c>
      <c r="E17" s="190" t="s">
        <v>113</v>
      </c>
      <c r="F17" s="147" t="s">
        <v>103</v>
      </c>
      <c r="G17" s="148">
        <v>1</v>
      </c>
      <c r="H17" s="164"/>
      <c r="I17" s="149">
        <f t="shared" si="0"/>
        <v>0</v>
      </c>
      <c r="J17" s="150">
        <v>21</v>
      </c>
      <c r="K17" s="149">
        <f t="shared" si="1"/>
        <v>0</v>
      </c>
    </row>
    <row r="18" spans="1:11" s="136" customFormat="1" ht="330" x14ac:dyDescent="0.25">
      <c r="A18" s="183">
        <v>3</v>
      </c>
      <c r="B18" s="147"/>
      <c r="C18" s="147" t="s">
        <v>98</v>
      </c>
      <c r="D18" s="170" t="s">
        <v>104</v>
      </c>
      <c r="E18" s="190" t="s">
        <v>113</v>
      </c>
      <c r="F18" s="147" t="s">
        <v>103</v>
      </c>
      <c r="G18" s="148">
        <v>1</v>
      </c>
      <c r="H18" s="164"/>
      <c r="I18" s="149">
        <f t="shared" si="0"/>
        <v>0</v>
      </c>
      <c r="J18" s="150">
        <v>21</v>
      </c>
      <c r="K18" s="149">
        <f t="shared" si="1"/>
        <v>0</v>
      </c>
    </row>
    <row r="19" spans="1:11" s="136" customFormat="1" ht="39.6" x14ac:dyDescent="0.25">
      <c r="A19" s="183">
        <v>4</v>
      </c>
      <c r="B19" s="147"/>
      <c r="C19" s="147" t="s">
        <v>98</v>
      </c>
      <c r="D19" s="170" t="s">
        <v>114</v>
      </c>
      <c r="E19" s="190" t="s">
        <v>115</v>
      </c>
      <c r="F19" s="147" t="s">
        <v>103</v>
      </c>
      <c r="G19" s="148">
        <v>4</v>
      </c>
      <c r="H19" s="164"/>
      <c r="I19" s="149">
        <f t="shared" si="0"/>
        <v>0</v>
      </c>
      <c r="J19" s="150">
        <v>21</v>
      </c>
      <c r="K19" s="149">
        <f t="shared" si="1"/>
        <v>0</v>
      </c>
    </row>
    <row r="20" spans="1:11" s="136" customFormat="1" ht="39.6" x14ac:dyDescent="0.25">
      <c r="A20" s="183">
        <v>5</v>
      </c>
      <c r="B20" s="147"/>
      <c r="C20" s="147" t="s">
        <v>98</v>
      </c>
      <c r="D20" s="170" t="s">
        <v>116</v>
      </c>
      <c r="E20" s="190" t="s">
        <v>117</v>
      </c>
      <c r="F20" s="147" t="s">
        <v>103</v>
      </c>
      <c r="G20" s="148">
        <v>4</v>
      </c>
      <c r="H20" s="164"/>
      <c r="I20" s="149">
        <f t="shared" si="0"/>
        <v>0</v>
      </c>
      <c r="J20" s="150">
        <v>21</v>
      </c>
      <c r="K20" s="149">
        <f t="shared" si="1"/>
        <v>0</v>
      </c>
    </row>
    <row r="21" spans="1:11" s="136" customFormat="1" ht="52.8" x14ac:dyDescent="0.25">
      <c r="A21" s="183">
        <v>6</v>
      </c>
      <c r="B21" s="147"/>
      <c r="C21" s="147" t="s">
        <v>98</v>
      </c>
      <c r="D21" s="170" t="s">
        <v>118</v>
      </c>
      <c r="E21" s="190" t="s">
        <v>119</v>
      </c>
      <c r="F21" s="147" t="s">
        <v>103</v>
      </c>
      <c r="G21" s="148">
        <v>2</v>
      </c>
      <c r="H21" s="164"/>
      <c r="I21" s="149">
        <f t="shared" si="0"/>
        <v>0</v>
      </c>
      <c r="J21" s="150">
        <v>21</v>
      </c>
      <c r="K21" s="149">
        <f t="shared" si="1"/>
        <v>0</v>
      </c>
    </row>
    <row r="22" spans="1:11" s="136" customFormat="1" ht="39.6" x14ac:dyDescent="0.25">
      <c r="A22" s="183">
        <v>7</v>
      </c>
      <c r="B22" s="147"/>
      <c r="C22" s="147" t="s">
        <v>98</v>
      </c>
      <c r="D22" s="170" t="s">
        <v>120</v>
      </c>
      <c r="E22" s="190" t="s">
        <v>121</v>
      </c>
      <c r="F22" s="147" t="s">
        <v>103</v>
      </c>
      <c r="G22" s="148">
        <v>2</v>
      </c>
      <c r="H22" s="164"/>
      <c r="I22" s="149">
        <f t="shared" si="0"/>
        <v>0</v>
      </c>
      <c r="J22" s="150">
        <v>21</v>
      </c>
      <c r="K22" s="149">
        <f t="shared" si="1"/>
        <v>0</v>
      </c>
    </row>
    <row r="23" spans="1:11" s="136" customFormat="1" ht="52.8" x14ac:dyDescent="0.25">
      <c r="A23" s="183">
        <v>8</v>
      </c>
      <c r="B23" s="147"/>
      <c r="C23" s="147" t="s">
        <v>98</v>
      </c>
      <c r="D23" s="170" t="s">
        <v>122</v>
      </c>
      <c r="E23" s="190" t="s">
        <v>123</v>
      </c>
      <c r="F23" s="147" t="s">
        <v>103</v>
      </c>
      <c r="G23" s="148">
        <v>2</v>
      </c>
      <c r="H23" s="164"/>
      <c r="I23" s="149">
        <f t="shared" si="0"/>
        <v>0</v>
      </c>
      <c r="J23" s="150">
        <v>21</v>
      </c>
      <c r="K23" s="149">
        <f t="shared" si="1"/>
        <v>0</v>
      </c>
    </row>
    <row r="24" spans="1:11" s="136" customFormat="1" ht="26.4" x14ac:dyDescent="0.25">
      <c r="A24" s="183">
        <v>9</v>
      </c>
      <c r="B24" s="147"/>
      <c r="C24" s="147" t="s">
        <v>98</v>
      </c>
      <c r="D24" s="170" t="s">
        <v>124</v>
      </c>
      <c r="E24" s="190" t="s">
        <v>125</v>
      </c>
      <c r="F24" s="147" t="s">
        <v>103</v>
      </c>
      <c r="G24" s="148">
        <v>4</v>
      </c>
      <c r="H24" s="164"/>
      <c r="I24" s="149">
        <f t="shared" si="0"/>
        <v>0</v>
      </c>
      <c r="J24" s="150">
        <v>21</v>
      </c>
      <c r="K24" s="149">
        <f t="shared" si="1"/>
        <v>0</v>
      </c>
    </row>
    <row r="25" spans="1:11" s="136" customFormat="1" ht="118.8" x14ac:dyDescent="0.25">
      <c r="A25" s="183">
        <v>10</v>
      </c>
      <c r="B25" s="147"/>
      <c r="C25" s="147" t="s">
        <v>98</v>
      </c>
      <c r="D25" s="170" t="s">
        <v>105</v>
      </c>
      <c r="E25" s="190" t="s">
        <v>126</v>
      </c>
      <c r="F25" s="147" t="s">
        <v>103</v>
      </c>
      <c r="G25" s="148">
        <v>2</v>
      </c>
      <c r="H25" s="164"/>
      <c r="I25" s="149">
        <f t="shared" si="0"/>
        <v>0</v>
      </c>
      <c r="J25" s="150">
        <v>21</v>
      </c>
      <c r="K25" s="149">
        <f t="shared" si="1"/>
        <v>0</v>
      </c>
    </row>
    <row r="26" spans="1:11" s="136" customFormat="1" ht="118.8" x14ac:dyDescent="0.25">
      <c r="A26" s="183">
        <v>11</v>
      </c>
      <c r="B26" s="147"/>
      <c r="C26" s="147" t="s">
        <v>98</v>
      </c>
      <c r="D26" s="170" t="s">
        <v>105</v>
      </c>
      <c r="E26" s="190" t="s">
        <v>127</v>
      </c>
      <c r="F26" s="147" t="s">
        <v>103</v>
      </c>
      <c r="G26" s="148">
        <v>2</v>
      </c>
      <c r="H26" s="164"/>
      <c r="I26" s="149">
        <f t="shared" si="0"/>
        <v>0</v>
      </c>
      <c r="J26" s="150">
        <v>21</v>
      </c>
      <c r="K26" s="149">
        <f t="shared" si="1"/>
        <v>0</v>
      </c>
    </row>
    <row r="27" spans="1:11" s="136" customFormat="1" ht="52.8" x14ac:dyDescent="0.25">
      <c r="A27" s="183">
        <v>12</v>
      </c>
      <c r="B27" s="147"/>
      <c r="C27" s="147" t="s">
        <v>98</v>
      </c>
      <c r="D27" s="170" t="s">
        <v>106</v>
      </c>
      <c r="E27" s="190" t="s">
        <v>109</v>
      </c>
      <c r="F27" s="147" t="s">
        <v>103</v>
      </c>
      <c r="G27" s="148">
        <v>20</v>
      </c>
      <c r="H27" s="164"/>
      <c r="I27" s="149">
        <f t="shared" si="0"/>
        <v>0</v>
      </c>
      <c r="J27" s="150">
        <v>21</v>
      </c>
      <c r="K27" s="149">
        <f t="shared" si="1"/>
        <v>0</v>
      </c>
    </row>
    <row r="28" spans="1:11" s="136" customFormat="1" ht="158.4" x14ac:dyDescent="0.25">
      <c r="A28" s="183">
        <v>13</v>
      </c>
      <c r="B28" s="147"/>
      <c r="C28" s="147" t="s">
        <v>98</v>
      </c>
      <c r="D28" s="170" t="s">
        <v>107</v>
      </c>
      <c r="E28" s="190" t="s">
        <v>128</v>
      </c>
      <c r="F28" s="147" t="s">
        <v>103</v>
      </c>
      <c r="G28" s="148">
        <v>1</v>
      </c>
      <c r="H28" s="164"/>
      <c r="I28" s="149">
        <f t="shared" si="0"/>
        <v>0</v>
      </c>
      <c r="J28" s="150">
        <v>21</v>
      </c>
      <c r="K28" s="149">
        <f t="shared" si="1"/>
        <v>0</v>
      </c>
    </row>
    <row r="29" spans="1:11" s="136" customFormat="1" ht="132" x14ac:dyDescent="0.25">
      <c r="A29" s="183">
        <v>14</v>
      </c>
      <c r="B29" s="147"/>
      <c r="C29" s="147" t="s">
        <v>98</v>
      </c>
      <c r="D29" s="170" t="s">
        <v>108</v>
      </c>
      <c r="E29" s="190" t="s">
        <v>110</v>
      </c>
      <c r="F29" s="147" t="s">
        <v>103</v>
      </c>
      <c r="G29" s="148">
        <v>1</v>
      </c>
      <c r="H29" s="164"/>
      <c r="I29" s="149">
        <f t="shared" si="0"/>
        <v>0</v>
      </c>
      <c r="J29" s="150">
        <v>21</v>
      </c>
      <c r="K29" s="149">
        <f t="shared" si="1"/>
        <v>0</v>
      </c>
    </row>
    <row r="30" spans="1:11" s="156" customFormat="1" x14ac:dyDescent="0.25">
      <c r="A30" s="155"/>
      <c r="D30" s="157"/>
      <c r="E30" s="191" t="s">
        <v>97</v>
      </c>
      <c r="I30"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EEC2-6223-40EC-A9E0-AEAD67657D53}">
  <sheetPr>
    <pageSetUpPr fitToPage="1"/>
  </sheetPr>
  <dimension ref="A1:L28"/>
  <sheetViews>
    <sheetView showGridLines="0" zoomScale="80" zoomScaleNormal="80" workbookViewId="0">
      <selection activeCell="H16" sqref="H16:H28"/>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2" width="9.109375" style="83" customWidth="1"/>
    <col min="13" max="16384" width="9.109375" style="83"/>
  </cols>
  <sheetData>
    <row r="1" spans="1:12" ht="17.399999999999999" customHeight="1" x14ac:dyDescent="0.3">
      <c r="A1" s="74" t="s">
        <v>99</v>
      </c>
      <c r="B1" s="138"/>
      <c r="C1" s="138"/>
      <c r="D1" s="168"/>
      <c r="E1" s="185"/>
      <c r="F1" s="161"/>
      <c r="G1" s="161"/>
      <c r="H1" s="161"/>
      <c r="I1" s="161"/>
      <c r="J1" s="161"/>
      <c r="K1" s="161"/>
    </row>
    <row r="2" spans="1:12" x14ac:dyDescent="0.25">
      <c r="A2" s="137" t="s">
        <v>63</v>
      </c>
      <c r="B2" s="138"/>
      <c r="C2" s="139" t="s">
        <v>154</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customHeight="1"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242</v>
      </c>
      <c r="I14" s="154">
        <f>I15</f>
        <v>0</v>
      </c>
      <c r="K14" s="149"/>
    </row>
    <row r="15" spans="1:12" s="136" customFormat="1" x14ac:dyDescent="0.25">
      <c r="A15" s="183"/>
      <c r="B15" s="147"/>
      <c r="C15" s="147"/>
      <c r="D15" s="170"/>
      <c r="E15" s="184" t="s">
        <v>82</v>
      </c>
      <c r="F15" s="145"/>
      <c r="G15" s="144"/>
      <c r="H15" s="144"/>
      <c r="I15" s="146">
        <f>SUM(I16:I27)</f>
        <v>0</v>
      </c>
      <c r="J15" s="150"/>
      <c r="K15" s="149"/>
    </row>
    <row r="16" spans="1:12" s="136" customFormat="1" ht="211.2" customHeight="1" x14ac:dyDescent="0.25">
      <c r="A16" s="183">
        <v>1</v>
      </c>
      <c r="B16" s="147"/>
      <c r="C16" s="147" t="s">
        <v>98</v>
      </c>
      <c r="D16" s="170" t="s">
        <v>131</v>
      </c>
      <c r="E16" s="190" t="s">
        <v>132</v>
      </c>
      <c r="F16" s="147" t="s">
        <v>103</v>
      </c>
      <c r="G16" s="148">
        <v>1</v>
      </c>
      <c r="H16" s="164"/>
      <c r="I16" s="149">
        <f t="shared" ref="I16:I27" si="0">ROUND(G16*H16,2)</f>
        <v>0</v>
      </c>
      <c r="J16" s="150">
        <v>21</v>
      </c>
      <c r="K16" s="149">
        <f t="shared" ref="K16:K27" si="1">I16+((I16/100)*J16)</f>
        <v>0</v>
      </c>
    </row>
    <row r="17" spans="1:11" s="136" customFormat="1" ht="132" customHeight="1" x14ac:dyDescent="0.25">
      <c r="A17" s="183">
        <v>2</v>
      </c>
      <c r="B17" s="147"/>
      <c r="C17" s="147" t="s">
        <v>98</v>
      </c>
      <c r="D17" s="170" t="s">
        <v>133</v>
      </c>
      <c r="E17" s="190" t="s">
        <v>134</v>
      </c>
      <c r="F17" s="147" t="s">
        <v>103</v>
      </c>
      <c r="G17" s="148">
        <v>1</v>
      </c>
      <c r="H17" s="164"/>
      <c r="I17" s="149">
        <f t="shared" si="0"/>
        <v>0</v>
      </c>
      <c r="J17" s="150">
        <v>21</v>
      </c>
      <c r="K17" s="149">
        <f t="shared" si="1"/>
        <v>0</v>
      </c>
    </row>
    <row r="18" spans="1:11" s="136" customFormat="1" ht="105.6" customHeight="1" x14ac:dyDescent="0.25">
      <c r="A18" s="183">
        <v>3</v>
      </c>
      <c r="B18" s="147"/>
      <c r="C18" s="147" t="s">
        <v>98</v>
      </c>
      <c r="D18" s="170" t="s">
        <v>135</v>
      </c>
      <c r="E18" s="190" t="s">
        <v>136</v>
      </c>
      <c r="F18" s="147" t="s">
        <v>103</v>
      </c>
      <c r="G18" s="148">
        <v>13</v>
      </c>
      <c r="H18" s="164"/>
      <c r="I18" s="149">
        <f t="shared" si="0"/>
        <v>0</v>
      </c>
      <c r="J18" s="150">
        <v>21</v>
      </c>
      <c r="K18" s="149">
        <f t="shared" si="1"/>
        <v>0</v>
      </c>
    </row>
    <row r="19" spans="1:11" s="136" customFormat="1" ht="145.19999999999999" customHeight="1" x14ac:dyDescent="0.25">
      <c r="A19" s="183">
        <v>4</v>
      </c>
      <c r="B19" s="147"/>
      <c r="C19" s="147" t="s">
        <v>98</v>
      </c>
      <c r="D19" s="170" t="s">
        <v>137</v>
      </c>
      <c r="E19" s="190" t="s">
        <v>138</v>
      </c>
      <c r="F19" s="147" t="s">
        <v>103</v>
      </c>
      <c r="G19" s="148">
        <v>1</v>
      </c>
      <c r="H19" s="164"/>
      <c r="I19" s="149">
        <f t="shared" si="0"/>
        <v>0</v>
      </c>
      <c r="J19" s="150">
        <v>21</v>
      </c>
      <c r="K19" s="149">
        <f t="shared" si="1"/>
        <v>0</v>
      </c>
    </row>
    <row r="20" spans="1:11" s="136" customFormat="1" ht="145.19999999999999" customHeight="1" x14ac:dyDescent="0.25">
      <c r="A20" s="183">
        <v>5</v>
      </c>
      <c r="B20" s="147"/>
      <c r="C20" s="147" t="s">
        <v>98</v>
      </c>
      <c r="D20" s="170" t="s">
        <v>139</v>
      </c>
      <c r="E20" s="190" t="s">
        <v>140</v>
      </c>
      <c r="F20" s="147" t="s">
        <v>103</v>
      </c>
      <c r="G20" s="148">
        <v>5</v>
      </c>
      <c r="H20" s="164"/>
      <c r="I20" s="149">
        <f t="shared" si="0"/>
        <v>0</v>
      </c>
      <c r="J20" s="150">
        <v>21</v>
      </c>
      <c r="K20" s="149">
        <f t="shared" si="1"/>
        <v>0</v>
      </c>
    </row>
    <row r="21" spans="1:11" s="136" customFormat="1" ht="105.6" customHeight="1" x14ac:dyDescent="0.25">
      <c r="A21" s="183">
        <v>6</v>
      </c>
      <c r="B21" s="147"/>
      <c r="C21" s="147" t="s">
        <v>98</v>
      </c>
      <c r="D21" s="170" t="s">
        <v>141</v>
      </c>
      <c r="E21" s="190" t="s">
        <v>142</v>
      </c>
      <c r="F21" s="147" t="s">
        <v>103</v>
      </c>
      <c r="G21" s="148">
        <v>26</v>
      </c>
      <c r="H21" s="164"/>
      <c r="I21" s="149">
        <f t="shared" si="0"/>
        <v>0</v>
      </c>
      <c r="J21" s="150">
        <v>21</v>
      </c>
      <c r="K21" s="149">
        <f t="shared" si="1"/>
        <v>0</v>
      </c>
    </row>
    <row r="22" spans="1:11" s="136" customFormat="1" ht="118.95" customHeight="1" x14ac:dyDescent="0.25">
      <c r="A22" s="183">
        <v>7</v>
      </c>
      <c r="B22" s="147"/>
      <c r="C22" s="147" t="s">
        <v>98</v>
      </c>
      <c r="D22" s="170" t="s">
        <v>143</v>
      </c>
      <c r="E22" s="190" t="s">
        <v>144</v>
      </c>
      <c r="F22" s="147" t="s">
        <v>103</v>
      </c>
      <c r="G22" s="148">
        <v>1</v>
      </c>
      <c r="H22" s="164"/>
      <c r="I22" s="149">
        <f t="shared" si="0"/>
        <v>0</v>
      </c>
      <c r="J22" s="150">
        <v>21</v>
      </c>
      <c r="K22" s="149">
        <f t="shared" si="1"/>
        <v>0</v>
      </c>
    </row>
    <row r="23" spans="1:11" s="136" customFormat="1" ht="66" customHeight="1" x14ac:dyDescent="0.25">
      <c r="A23" s="183">
        <v>8</v>
      </c>
      <c r="B23" s="147"/>
      <c r="C23" s="147" t="s">
        <v>98</v>
      </c>
      <c r="D23" s="170" t="s">
        <v>145</v>
      </c>
      <c r="E23" s="190" t="s">
        <v>146</v>
      </c>
      <c r="F23" s="147" t="s">
        <v>103</v>
      </c>
      <c r="G23" s="148">
        <v>1</v>
      </c>
      <c r="H23" s="164"/>
      <c r="I23" s="149">
        <f t="shared" si="0"/>
        <v>0</v>
      </c>
      <c r="J23" s="150">
        <v>21</v>
      </c>
      <c r="K23" s="149">
        <f t="shared" si="1"/>
        <v>0</v>
      </c>
    </row>
    <row r="24" spans="1:11" s="136" customFormat="1" ht="66" customHeight="1" x14ac:dyDescent="0.25">
      <c r="A24" s="183">
        <v>9</v>
      </c>
      <c r="B24" s="147"/>
      <c r="C24" s="147" t="s">
        <v>98</v>
      </c>
      <c r="D24" s="170" t="s">
        <v>145</v>
      </c>
      <c r="E24" s="190" t="s">
        <v>147</v>
      </c>
      <c r="F24" s="147" t="s">
        <v>103</v>
      </c>
      <c r="G24" s="148">
        <v>1</v>
      </c>
      <c r="H24" s="164"/>
      <c r="I24" s="149">
        <f t="shared" si="0"/>
        <v>0</v>
      </c>
      <c r="J24" s="150">
        <v>21</v>
      </c>
      <c r="K24" s="149">
        <f t="shared" si="1"/>
        <v>0</v>
      </c>
    </row>
    <row r="25" spans="1:11" s="136" customFormat="1" ht="92.4" customHeight="1" x14ac:dyDescent="0.25">
      <c r="A25" s="183">
        <v>10</v>
      </c>
      <c r="B25" s="147"/>
      <c r="C25" s="147" t="s">
        <v>98</v>
      </c>
      <c r="D25" s="170" t="s">
        <v>148</v>
      </c>
      <c r="E25" s="190" t="s">
        <v>153</v>
      </c>
      <c r="F25" s="147" t="s">
        <v>103</v>
      </c>
      <c r="G25" s="148">
        <v>1</v>
      </c>
      <c r="H25" s="164"/>
      <c r="I25" s="149">
        <f t="shared" si="0"/>
        <v>0</v>
      </c>
      <c r="J25" s="150">
        <v>21</v>
      </c>
      <c r="K25" s="149">
        <f t="shared" si="1"/>
        <v>0</v>
      </c>
    </row>
    <row r="26" spans="1:11" s="136" customFormat="1" ht="92.4" customHeight="1" x14ac:dyDescent="0.25">
      <c r="A26" s="183">
        <v>11</v>
      </c>
      <c r="B26" s="147"/>
      <c r="C26" s="147" t="s">
        <v>98</v>
      </c>
      <c r="D26" s="170" t="s">
        <v>148</v>
      </c>
      <c r="E26" s="190" t="s">
        <v>149</v>
      </c>
      <c r="F26" s="147" t="s">
        <v>103</v>
      </c>
      <c r="G26" s="148">
        <v>1</v>
      </c>
      <c r="H26" s="164"/>
      <c r="I26" s="149">
        <f t="shared" si="0"/>
        <v>0</v>
      </c>
      <c r="J26" s="150">
        <v>21</v>
      </c>
      <c r="K26" s="149">
        <f t="shared" si="1"/>
        <v>0</v>
      </c>
    </row>
    <row r="27" spans="1:11" s="136" customFormat="1" ht="66" customHeight="1" x14ac:dyDescent="0.25">
      <c r="A27" s="183">
        <v>12</v>
      </c>
      <c r="B27" s="147"/>
      <c r="C27" s="147" t="s">
        <v>98</v>
      </c>
      <c r="D27" s="170" t="s">
        <v>150</v>
      </c>
      <c r="E27" s="190" t="s">
        <v>151</v>
      </c>
      <c r="F27" s="147" t="s">
        <v>103</v>
      </c>
      <c r="G27" s="148">
        <v>3</v>
      </c>
      <c r="H27" s="164"/>
      <c r="I27" s="149">
        <f t="shared" si="0"/>
        <v>0</v>
      </c>
      <c r="J27" s="150">
        <v>21</v>
      </c>
      <c r="K27" s="149">
        <f t="shared" si="1"/>
        <v>0</v>
      </c>
    </row>
    <row r="28" spans="1:11" s="156" customFormat="1" x14ac:dyDescent="0.25">
      <c r="A28" s="155"/>
      <c r="D28" s="157"/>
      <c r="E28" s="191" t="s">
        <v>97</v>
      </c>
      <c r="I28" s="158">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3F1A-1758-4984-9B5F-5E379C4BAEF9}">
  <sheetPr>
    <pageSetUpPr fitToPage="1"/>
  </sheetPr>
  <dimension ref="A1:L28"/>
  <sheetViews>
    <sheetView showGridLines="0" zoomScale="80" zoomScaleNormal="80" workbookViewId="0">
      <selection activeCell="H16" sqref="H16:H28"/>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2" width="9.109375" style="83" customWidth="1"/>
    <col min="13" max="16384" width="9.109375" style="83"/>
  </cols>
  <sheetData>
    <row r="1" spans="1:12" ht="17.399999999999999" customHeight="1" x14ac:dyDescent="0.3">
      <c r="A1" s="74" t="s">
        <v>99</v>
      </c>
      <c r="B1" s="138"/>
      <c r="C1" s="138"/>
      <c r="D1" s="168"/>
      <c r="E1" s="185"/>
      <c r="F1" s="161"/>
      <c r="G1" s="161"/>
      <c r="H1" s="161"/>
      <c r="I1" s="161"/>
      <c r="J1" s="161"/>
      <c r="K1" s="161"/>
    </row>
    <row r="2" spans="1:12" x14ac:dyDescent="0.25">
      <c r="A2" s="137" t="s">
        <v>63</v>
      </c>
      <c r="B2" s="138"/>
      <c r="C2" s="139" t="s">
        <v>152</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customHeight="1"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241</v>
      </c>
      <c r="I14" s="154">
        <f>I15</f>
        <v>0</v>
      </c>
      <c r="K14" s="149"/>
    </row>
    <row r="15" spans="1:12" s="136" customFormat="1" x14ac:dyDescent="0.25">
      <c r="A15" s="183"/>
      <c r="B15" s="147"/>
      <c r="C15" s="147"/>
      <c r="D15" s="170"/>
      <c r="E15" s="184" t="s">
        <v>82</v>
      </c>
      <c r="F15" s="145"/>
      <c r="G15" s="144"/>
      <c r="H15" s="144"/>
      <c r="I15" s="146">
        <f>SUM(I16:I27)</f>
        <v>0</v>
      </c>
      <c r="J15" s="150"/>
      <c r="K15" s="149"/>
    </row>
    <row r="16" spans="1:12" s="136" customFormat="1" ht="211.2" customHeight="1" x14ac:dyDescent="0.25">
      <c r="A16" s="183">
        <v>1</v>
      </c>
      <c r="B16" s="147"/>
      <c r="C16" s="147" t="s">
        <v>98</v>
      </c>
      <c r="D16" s="170" t="s">
        <v>131</v>
      </c>
      <c r="E16" s="190" t="s">
        <v>132</v>
      </c>
      <c r="F16" s="147" t="s">
        <v>103</v>
      </c>
      <c r="G16" s="148">
        <v>1</v>
      </c>
      <c r="H16" s="164"/>
      <c r="I16" s="149">
        <f t="shared" ref="I16:I27" si="0">ROUND(G16*H16,2)</f>
        <v>0</v>
      </c>
      <c r="J16" s="150">
        <v>21</v>
      </c>
      <c r="K16" s="149">
        <f t="shared" ref="K16:K27" si="1">I16+((I16/100)*J16)</f>
        <v>0</v>
      </c>
    </row>
    <row r="17" spans="1:11" s="136" customFormat="1" ht="132" customHeight="1" x14ac:dyDescent="0.25">
      <c r="A17" s="183">
        <v>2</v>
      </c>
      <c r="B17" s="147"/>
      <c r="C17" s="147" t="s">
        <v>98</v>
      </c>
      <c r="D17" s="170" t="s">
        <v>133</v>
      </c>
      <c r="E17" s="190" t="s">
        <v>134</v>
      </c>
      <c r="F17" s="147" t="s">
        <v>103</v>
      </c>
      <c r="G17" s="148">
        <v>1</v>
      </c>
      <c r="H17" s="164"/>
      <c r="I17" s="149">
        <f t="shared" si="0"/>
        <v>0</v>
      </c>
      <c r="J17" s="150">
        <v>21</v>
      </c>
      <c r="K17" s="149">
        <f t="shared" si="1"/>
        <v>0</v>
      </c>
    </row>
    <row r="18" spans="1:11" s="136" customFormat="1" ht="105.6" customHeight="1" x14ac:dyDescent="0.25">
      <c r="A18" s="183">
        <v>3</v>
      </c>
      <c r="B18" s="147"/>
      <c r="C18" s="147" t="s">
        <v>98</v>
      </c>
      <c r="D18" s="170" t="s">
        <v>135</v>
      </c>
      <c r="E18" s="190" t="s">
        <v>136</v>
      </c>
      <c r="F18" s="147" t="s">
        <v>103</v>
      </c>
      <c r="G18" s="148">
        <v>13</v>
      </c>
      <c r="H18" s="164"/>
      <c r="I18" s="149">
        <f t="shared" si="0"/>
        <v>0</v>
      </c>
      <c r="J18" s="150">
        <v>21</v>
      </c>
      <c r="K18" s="149">
        <f t="shared" si="1"/>
        <v>0</v>
      </c>
    </row>
    <row r="19" spans="1:11" s="136" customFormat="1" ht="145.19999999999999" customHeight="1" x14ac:dyDescent="0.25">
      <c r="A19" s="183">
        <v>4</v>
      </c>
      <c r="B19" s="147"/>
      <c r="C19" s="147" t="s">
        <v>98</v>
      </c>
      <c r="D19" s="170" t="s">
        <v>137</v>
      </c>
      <c r="E19" s="190" t="s">
        <v>138</v>
      </c>
      <c r="F19" s="147" t="s">
        <v>103</v>
      </c>
      <c r="G19" s="148">
        <v>1</v>
      </c>
      <c r="H19" s="164"/>
      <c r="I19" s="149">
        <f t="shared" si="0"/>
        <v>0</v>
      </c>
      <c r="J19" s="150">
        <v>21</v>
      </c>
      <c r="K19" s="149">
        <f t="shared" si="1"/>
        <v>0</v>
      </c>
    </row>
    <row r="20" spans="1:11" s="136" customFormat="1" ht="145.19999999999999" customHeight="1" x14ac:dyDescent="0.25">
      <c r="A20" s="183">
        <v>5</v>
      </c>
      <c r="B20" s="147"/>
      <c r="C20" s="147" t="s">
        <v>98</v>
      </c>
      <c r="D20" s="170" t="s">
        <v>139</v>
      </c>
      <c r="E20" s="190" t="s">
        <v>140</v>
      </c>
      <c r="F20" s="147" t="s">
        <v>103</v>
      </c>
      <c r="G20" s="148">
        <v>5</v>
      </c>
      <c r="H20" s="164"/>
      <c r="I20" s="149">
        <f t="shared" si="0"/>
        <v>0</v>
      </c>
      <c r="J20" s="150">
        <v>21</v>
      </c>
      <c r="K20" s="149">
        <f t="shared" si="1"/>
        <v>0</v>
      </c>
    </row>
    <row r="21" spans="1:11" s="136" customFormat="1" ht="105.6" customHeight="1" x14ac:dyDescent="0.25">
      <c r="A21" s="183">
        <v>6</v>
      </c>
      <c r="B21" s="147"/>
      <c r="C21" s="147" t="s">
        <v>98</v>
      </c>
      <c r="D21" s="170" t="s">
        <v>141</v>
      </c>
      <c r="E21" s="190" t="s">
        <v>142</v>
      </c>
      <c r="F21" s="147" t="s">
        <v>103</v>
      </c>
      <c r="G21" s="148">
        <v>26</v>
      </c>
      <c r="H21" s="164"/>
      <c r="I21" s="149">
        <f t="shared" si="0"/>
        <v>0</v>
      </c>
      <c r="J21" s="150">
        <v>21</v>
      </c>
      <c r="K21" s="149">
        <f t="shared" si="1"/>
        <v>0</v>
      </c>
    </row>
    <row r="22" spans="1:11" s="136" customFormat="1" ht="118.95" customHeight="1" x14ac:dyDescent="0.25">
      <c r="A22" s="183">
        <v>7</v>
      </c>
      <c r="B22" s="147"/>
      <c r="C22" s="147" t="s">
        <v>98</v>
      </c>
      <c r="D22" s="170" t="s">
        <v>143</v>
      </c>
      <c r="E22" s="190" t="s">
        <v>144</v>
      </c>
      <c r="F22" s="147" t="s">
        <v>103</v>
      </c>
      <c r="G22" s="148">
        <v>1</v>
      </c>
      <c r="H22" s="164"/>
      <c r="I22" s="149">
        <f t="shared" si="0"/>
        <v>0</v>
      </c>
      <c r="J22" s="150">
        <v>21</v>
      </c>
      <c r="K22" s="149">
        <f t="shared" si="1"/>
        <v>0</v>
      </c>
    </row>
    <row r="23" spans="1:11" s="136" customFormat="1" ht="66" customHeight="1" x14ac:dyDescent="0.25">
      <c r="A23" s="183">
        <v>8</v>
      </c>
      <c r="B23" s="147"/>
      <c r="C23" s="147" t="s">
        <v>98</v>
      </c>
      <c r="D23" s="170" t="s">
        <v>145</v>
      </c>
      <c r="E23" s="190" t="s">
        <v>146</v>
      </c>
      <c r="F23" s="147" t="s">
        <v>103</v>
      </c>
      <c r="G23" s="148">
        <v>1</v>
      </c>
      <c r="H23" s="164"/>
      <c r="I23" s="149">
        <f t="shared" si="0"/>
        <v>0</v>
      </c>
      <c r="J23" s="150">
        <v>21</v>
      </c>
      <c r="K23" s="149">
        <f t="shared" si="1"/>
        <v>0</v>
      </c>
    </row>
    <row r="24" spans="1:11" s="136" customFormat="1" ht="66" customHeight="1" x14ac:dyDescent="0.25">
      <c r="A24" s="183">
        <v>9</v>
      </c>
      <c r="B24" s="147"/>
      <c r="C24" s="147" t="s">
        <v>98</v>
      </c>
      <c r="D24" s="170" t="s">
        <v>145</v>
      </c>
      <c r="E24" s="190" t="s">
        <v>147</v>
      </c>
      <c r="F24" s="147" t="s">
        <v>103</v>
      </c>
      <c r="G24" s="148">
        <v>1</v>
      </c>
      <c r="H24" s="164"/>
      <c r="I24" s="149">
        <f t="shared" si="0"/>
        <v>0</v>
      </c>
      <c r="J24" s="150">
        <v>21</v>
      </c>
      <c r="K24" s="149">
        <f t="shared" si="1"/>
        <v>0</v>
      </c>
    </row>
    <row r="25" spans="1:11" s="136" customFormat="1" ht="92.4" customHeight="1" x14ac:dyDescent="0.25">
      <c r="A25" s="183">
        <v>10</v>
      </c>
      <c r="B25" s="147"/>
      <c r="C25" s="147" t="s">
        <v>98</v>
      </c>
      <c r="D25" s="170" t="s">
        <v>148</v>
      </c>
      <c r="E25" s="190" t="s">
        <v>149</v>
      </c>
      <c r="F25" s="147" t="s">
        <v>103</v>
      </c>
      <c r="G25" s="148">
        <v>1</v>
      </c>
      <c r="H25" s="164"/>
      <c r="I25" s="149">
        <f t="shared" si="0"/>
        <v>0</v>
      </c>
      <c r="J25" s="150">
        <v>21</v>
      </c>
      <c r="K25" s="149">
        <f t="shared" si="1"/>
        <v>0</v>
      </c>
    </row>
    <row r="26" spans="1:11" s="136" customFormat="1" ht="92.4" customHeight="1" x14ac:dyDescent="0.25">
      <c r="A26" s="183">
        <v>11</v>
      </c>
      <c r="B26" s="147"/>
      <c r="C26" s="147" t="s">
        <v>98</v>
      </c>
      <c r="D26" s="170" t="s">
        <v>148</v>
      </c>
      <c r="E26" s="190" t="s">
        <v>149</v>
      </c>
      <c r="F26" s="147" t="s">
        <v>103</v>
      </c>
      <c r="G26" s="148">
        <v>1</v>
      </c>
      <c r="H26" s="164"/>
      <c r="I26" s="149">
        <f t="shared" si="0"/>
        <v>0</v>
      </c>
      <c r="J26" s="150">
        <v>21</v>
      </c>
      <c r="K26" s="149">
        <f t="shared" si="1"/>
        <v>0</v>
      </c>
    </row>
    <row r="27" spans="1:11" s="136" customFormat="1" ht="66" customHeight="1" x14ac:dyDescent="0.25">
      <c r="A27" s="183">
        <v>12</v>
      </c>
      <c r="B27" s="147"/>
      <c r="C27" s="147" t="s">
        <v>98</v>
      </c>
      <c r="D27" s="170" t="s">
        <v>150</v>
      </c>
      <c r="E27" s="190" t="s">
        <v>151</v>
      </c>
      <c r="F27" s="147" t="s">
        <v>103</v>
      </c>
      <c r="G27" s="148">
        <v>3</v>
      </c>
      <c r="H27" s="164"/>
      <c r="I27" s="149">
        <f t="shared" si="0"/>
        <v>0</v>
      </c>
      <c r="J27" s="150">
        <v>21</v>
      </c>
      <c r="K27" s="149">
        <f t="shared" si="1"/>
        <v>0</v>
      </c>
    </row>
    <row r="28" spans="1:11" s="156" customFormat="1" x14ac:dyDescent="0.25">
      <c r="A28" s="155"/>
      <c r="D28" s="157"/>
      <c r="E28" s="191" t="s">
        <v>97</v>
      </c>
      <c r="I28" s="158">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CF1D2-4C7F-4637-8C6A-B7293A503E14}">
  <sheetPr>
    <pageSetUpPr fitToPage="1"/>
  </sheetPr>
  <dimension ref="A1:L28"/>
  <sheetViews>
    <sheetView showGridLines="0" zoomScale="80" zoomScaleNormal="80" workbookViewId="0">
      <selection activeCell="H16" sqref="H16:H29"/>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2" width="9.109375" style="83" customWidth="1"/>
    <col min="13" max="16384" width="9.109375" style="83"/>
  </cols>
  <sheetData>
    <row r="1" spans="1:12" ht="17.399999999999999" customHeight="1" x14ac:dyDescent="0.3">
      <c r="A1" s="74" t="s">
        <v>99</v>
      </c>
      <c r="B1" s="138"/>
      <c r="C1" s="138"/>
      <c r="D1" s="168"/>
      <c r="E1" s="185"/>
      <c r="F1" s="161"/>
      <c r="G1" s="161"/>
      <c r="H1" s="161"/>
      <c r="I1" s="161"/>
      <c r="J1" s="161"/>
      <c r="K1" s="161"/>
    </row>
    <row r="2" spans="1:12" x14ac:dyDescent="0.25">
      <c r="A2" s="137" t="s">
        <v>63</v>
      </c>
      <c r="B2" s="138"/>
      <c r="C2" s="139" t="s">
        <v>164</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customHeight="1"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240</v>
      </c>
      <c r="I14" s="154">
        <f>I15</f>
        <v>0</v>
      </c>
      <c r="K14" s="149"/>
    </row>
    <row r="15" spans="1:12" s="136" customFormat="1" x14ac:dyDescent="0.25">
      <c r="A15" s="183"/>
      <c r="B15" s="147"/>
      <c r="C15" s="147"/>
      <c r="D15" s="170"/>
      <c r="E15" s="184" t="s">
        <v>82</v>
      </c>
      <c r="F15" s="145"/>
      <c r="G15" s="144"/>
      <c r="H15" s="144"/>
      <c r="I15" s="146">
        <f>SUM(I16:I27)</f>
        <v>0</v>
      </c>
      <c r="J15" s="150"/>
      <c r="K15" s="149"/>
    </row>
    <row r="16" spans="1:12" s="136" customFormat="1" ht="211.2" customHeight="1" x14ac:dyDescent="0.25">
      <c r="A16" s="183">
        <v>1</v>
      </c>
      <c r="B16" s="147"/>
      <c r="C16" s="147" t="s">
        <v>98</v>
      </c>
      <c r="D16" s="170" t="s">
        <v>131</v>
      </c>
      <c r="E16" s="190" t="s">
        <v>132</v>
      </c>
      <c r="F16" s="147" t="s">
        <v>103</v>
      </c>
      <c r="G16" s="148">
        <v>1</v>
      </c>
      <c r="H16" s="164"/>
      <c r="I16" s="149">
        <f t="shared" ref="I16:I27" si="0">ROUND(G16*H16,2)</f>
        <v>0</v>
      </c>
      <c r="J16" s="150">
        <v>21</v>
      </c>
      <c r="K16" s="149">
        <f t="shared" ref="K16:K27" si="1">I16+((I16/100)*J16)</f>
        <v>0</v>
      </c>
    </row>
    <row r="17" spans="1:11" s="136" customFormat="1" ht="184.8" x14ac:dyDescent="0.25">
      <c r="A17" s="183">
        <v>2</v>
      </c>
      <c r="B17" s="147"/>
      <c r="C17" s="147" t="s">
        <v>98</v>
      </c>
      <c r="D17" s="170" t="s">
        <v>133</v>
      </c>
      <c r="E17" s="190" t="s">
        <v>134</v>
      </c>
      <c r="F17" s="147" t="s">
        <v>103</v>
      </c>
      <c r="G17" s="148">
        <v>1</v>
      </c>
      <c r="H17" s="164"/>
      <c r="I17" s="149">
        <f t="shared" si="0"/>
        <v>0</v>
      </c>
      <c r="J17" s="150">
        <v>21</v>
      </c>
      <c r="K17" s="149">
        <f t="shared" si="1"/>
        <v>0</v>
      </c>
    </row>
    <row r="18" spans="1:11" s="136" customFormat="1" ht="113.25" customHeight="1" x14ac:dyDescent="0.25">
      <c r="A18" s="183">
        <v>3</v>
      </c>
      <c r="B18" s="147"/>
      <c r="C18" s="147" t="s">
        <v>98</v>
      </c>
      <c r="D18" s="170" t="s">
        <v>135</v>
      </c>
      <c r="E18" s="190" t="s">
        <v>136</v>
      </c>
      <c r="F18" s="147" t="s">
        <v>103</v>
      </c>
      <c r="G18" s="148">
        <v>13</v>
      </c>
      <c r="H18" s="164"/>
      <c r="I18" s="149">
        <f t="shared" si="0"/>
        <v>0</v>
      </c>
      <c r="J18" s="150">
        <v>21</v>
      </c>
      <c r="K18" s="149">
        <f t="shared" si="1"/>
        <v>0</v>
      </c>
    </row>
    <row r="19" spans="1:11" s="136" customFormat="1" ht="165.75" customHeight="1" x14ac:dyDescent="0.25">
      <c r="A19" s="183">
        <v>4</v>
      </c>
      <c r="B19" s="147"/>
      <c r="C19" s="147" t="s">
        <v>98</v>
      </c>
      <c r="D19" s="170" t="s">
        <v>137</v>
      </c>
      <c r="E19" s="190" t="s">
        <v>138</v>
      </c>
      <c r="F19" s="147" t="s">
        <v>103</v>
      </c>
      <c r="G19" s="148">
        <v>1</v>
      </c>
      <c r="H19" s="164"/>
      <c r="I19" s="149">
        <f t="shared" si="0"/>
        <v>0</v>
      </c>
      <c r="J19" s="150">
        <v>21</v>
      </c>
      <c r="K19" s="149">
        <f t="shared" si="1"/>
        <v>0</v>
      </c>
    </row>
    <row r="20" spans="1:11" s="136" customFormat="1" ht="145.19999999999999" customHeight="1" x14ac:dyDescent="0.25">
      <c r="A20" s="183">
        <v>5</v>
      </c>
      <c r="B20" s="147"/>
      <c r="C20" s="147" t="s">
        <v>98</v>
      </c>
      <c r="D20" s="170" t="s">
        <v>139</v>
      </c>
      <c r="E20" s="190" t="s">
        <v>140</v>
      </c>
      <c r="F20" s="147" t="s">
        <v>103</v>
      </c>
      <c r="G20" s="148">
        <v>4</v>
      </c>
      <c r="H20" s="164"/>
      <c r="I20" s="149">
        <f t="shared" si="0"/>
        <v>0</v>
      </c>
      <c r="J20" s="150">
        <v>21</v>
      </c>
      <c r="K20" s="149">
        <f t="shared" si="1"/>
        <v>0</v>
      </c>
    </row>
    <row r="21" spans="1:11" s="136" customFormat="1" ht="105.6" customHeight="1" x14ac:dyDescent="0.25">
      <c r="A21" s="183">
        <v>6</v>
      </c>
      <c r="B21" s="147"/>
      <c r="C21" s="147" t="s">
        <v>98</v>
      </c>
      <c r="D21" s="170" t="s">
        <v>141</v>
      </c>
      <c r="E21" s="190" t="s">
        <v>142</v>
      </c>
      <c r="F21" s="147" t="s">
        <v>103</v>
      </c>
      <c r="G21" s="148">
        <v>26</v>
      </c>
      <c r="H21" s="164"/>
      <c r="I21" s="149">
        <f t="shared" si="0"/>
        <v>0</v>
      </c>
      <c r="J21" s="150">
        <v>21</v>
      </c>
      <c r="K21" s="149">
        <f t="shared" si="1"/>
        <v>0</v>
      </c>
    </row>
    <row r="22" spans="1:11" s="136" customFormat="1" ht="118.95" customHeight="1" x14ac:dyDescent="0.25">
      <c r="A22" s="183">
        <v>7</v>
      </c>
      <c r="B22" s="147"/>
      <c r="C22" s="147" t="s">
        <v>98</v>
      </c>
      <c r="D22" s="170" t="s">
        <v>143</v>
      </c>
      <c r="E22" s="190" t="s">
        <v>144</v>
      </c>
      <c r="F22" s="147" t="s">
        <v>103</v>
      </c>
      <c r="G22" s="148">
        <v>1</v>
      </c>
      <c r="H22" s="164"/>
      <c r="I22" s="149">
        <f t="shared" si="0"/>
        <v>0</v>
      </c>
      <c r="J22" s="150">
        <v>21</v>
      </c>
      <c r="K22" s="149">
        <f t="shared" si="1"/>
        <v>0</v>
      </c>
    </row>
    <row r="23" spans="1:11" s="136" customFormat="1" ht="66" customHeight="1" x14ac:dyDescent="0.25">
      <c r="A23" s="183">
        <v>8</v>
      </c>
      <c r="B23" s="147"/>
      <c r="C23" s="147" t="s">
        <v>98</v>
      </c>
      <c r="D23" s="170" t="s">
        <v>145</v>
      </c>
      <c r="E23" s="190" t="s">
        <v>146</v>
      </c>
      <c r="F23" s="147" t="s">
        <v>103</v>
      </c>
      <c r="G23" s="148">
        <v>1</v>
      </c>
      <c r="H23" s="164"/>
      <c r="I23" s="149">
        <f t="shared" si="0"/>
        <v>0</v>
      </c>
      <c r="J23" s="150">
        <v>21</v>
      </c>
      <c r="K23" s="149">
        <f t="shared" si="1"/>
        <v>0</v>
      </c>
    </row>
    <row r="24" spans="1:11" s="136" customFormat="1" ht="66" customHeight="1" x14ac:dyDescent="0.25">
      <c r="A24" s="183">
        <v>9</v>
      </c>
      <c r="B24" s="147"/>
      <c r="C24" s="147" t="s">
        <v>98</v>
      </c>
      <c r="D24" s="170" t="s">
        <v>145</v>
      </c>
      <c r="E24" s="190" t="s">
        <v>147</v>
      </c>
      <c r="F24" s="147" t="s">
        <v>103</v>
      </c>
      <c r="G24" s="148">
        <v>1</v>
      </c>
      <c r="H24" s="164"/>
      <c r="I24" s="149">
        <f t="shared" si="0"/>
        <v>0</v>
      </c>
      <c r="J24" s="150">
        <v>21</v>
      </c>
      <c r="K24" s="149">
        <f t="shared" si="1"/>
        <v>0</v>
      </c>
    </row>
    <row r="25" spans="1:11" s="136" customFormat="1" ht="92.4" customHeight="1" x14ac:dyDescent="0.25">
      <c r="A25" s="183">
        <v>10</v>
      </c>
      <c r="B25" s="147"/>
      <c r="C25" s="147" t="s">
        <v>98</v>
      </c>
      <c r="D25" s="170" t="s">
        <v>148</v>
      </c>
      <c r="E25" s="190" t="s">
        <v>153</v>
      </c>
      <c r="F25" s="147" t="s">
        <v>103</v>
      </c>
      <c r="G25" s="148">
        <v>1</v>
      </c>
      <c r="H25" s="164"/>
      <c r="I25" s="149">
        <f t="shared" si="0"/>
        <v>0</v>
      </c>
      <c r="J25" s="150">
        <v>21</v>
      </c>
      <c r="K25" s="149">
        <f t="shared" si="1"/>
        <v>0</v>
      </c>
    </row>
    <row r="26" spans="1:11" s="136" customFormat="1" ht="92.4" customHeight="1" x14ac:dyDescent="0.25">
      <c r="A26" s="183">
        <v>11</v>
      </c>
      <c r="B26" s="147"/>
      <c r="C26" s="147" t="s">
        <v>98</v>
      </c>
      <c r="D26" s="170" t="s">
        <v>148</v>
      </c>
      <c r="E26" s="190" t="s">
        <v>149</v>
      </c>
      <c r="F26" s="147" t="s">
        <v>103</v>
      </c>
      <c r="G26" s="148">
        <v>1</v>
      </c>
      <c r="H26" s="164"/>
      <c r="I26" s="149">
        <f t="shared" si="0"/>
        <v>0</v>
      </c>
      <c r="J26" s="150">
        <v>21</v>
      </c>
      <c r="K26" s="149">
        <f t="shared" si="1"/>
        <v>0</v>
      </c>
    </row>
    <row r="27" spans="1:11" s="136" customFormat="1" ht="66" customHeight="1" x14ac:dyDescent="0.25">
      <c r="A27" s="183">
        <v>12</v>
      </c>
      <c r="B27" s="147"/>
      <c r="C27" s="147" t="s">
        <v>98</v>
      </c>
      <c r="D27" s="170" t="s">
        <v>150</v>
      </c>
      <c r="E27" s="190" t="s">
        <v>151</v>
      </c>
      <c r="F27" s="147" t="s">
        <v>103</v>
      </c>
      <c r="G27" s="148">
        <v>3</v>
      </c>
      <c r="H27" s="164"/>
      <c r="I27" s="149">
        <f t="shared" si="0"/>
        <v>0</v>
      </c>
      <c r="J27" s="150">
        <v>21</v>
      </c>
      <c r="K27" s="149">
        <f t="shared" si="1"/>
        <v>0</v>
      </c>
    </row>
    <row r="28" spans="1:11" s="156" customFormat="1" x14ac:dyDescent="0.25">
      <c r="A28" s="155"/>
      <c r="D28" s="157"/>
      <c r="E28" s="191" t="s">
        <v>97</v>
      </c>
      <c r="I28" s="158">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7D43-11EE-46D5-A278-34AE2E66D106}">
  <sheetPr>
    <pageSetUpPr fitToPage="1"/>
  </sheetPr>
  <dimension ref="A1:L22"/>
  <sheetViews>
    <sheetView showGridLines="0" zoomScale="80" zoomScaleNormal="80" workbookViewId="0">
      <selection activeCell="H16" sqref="H16:H22"/>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2" width="9.109375" style="83" customWidth="1"/>
    <col min="13" max="16384" width="9.109375" style="83"/>
  </cols>
  <sheetData>
    <row r="1" spans="1:12" ht="17.399999999999999" customHeight="1" x14ac:dyDescent="0.3">
      <c r="A1" s="74" t="s">
        <v>99</v>
      </c>
      <c r="B1" s="138"/>
      <c r="C1" s="138"/>
      <c r="D1" s="168"/>
      <c r="E1" s="185"/>
      <c r="F1" s="161"/>
      <c r="G1" s="161"/>
      <c r="H1" s="161"/>
      <c r="I1" s="161"/>
      <c r="J1" s="161"/>
      <c r="K1" s="161"/>
    </row>
    <row r="2" spans="1:12" x14ac:dyDescent="0.25">
      <c r="A2" s="137" t="s">
        <v>63</v>
      </c>
      <c r="B2" s="138"/>
      <c r="C2" s="139" t="s">
        <v>163</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customHeight="1"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239</v>
      </c>
      <c r="I14" s="154">
        <f>I15</f>
        <v>0</v>
      </c>
      <c r="K14" s="149"/>
    </row>
    <row r="15" spans="1:12" s="136" customFormat="1" x14ac:dyDescent="0.25">
      <c r="A15" s="183"/>
      <c r="B15" s="147"/>
      <c r="C15" s="147"/>
      <c r="D15" s="170"/>
      <c r="E15" s="184" t="s">
        <v>82</v>
      </c>
      <c r="F15" s="145"/>
      <c r="G15" s="144"/>
      <c r="H15" s="144"/>
      <c r="I15" s="146">
        <f>SUM(I16:I21)</f>
        <v>0</v>
      </c>
      <c r="J15" s="150"/>
      <c r="K15" s="149"/>
    </row>
    <row r="16" spans="1:12" s="136" customFormat="1" ht="180" customHeight="1" x14ac:dyDescent="0.25">
      <c r="A16" s="183">
        <v>1</v>
      </c>
      <c r="B16" s="147"/>
      <c r="C16" s="147" t="s">
        <v>98</v>
      </c>
      <c r="D16" s="170" t="s">
        <v>107</v>
      </c>
      <c r="E16" s="190" t="s">
        <v>155</v>
      </c>
      <c r="F16" s="147" t="s">
        <v>103</v>
      </c>
      <c r="G16" s="148">
        <v>1</v>
      </c>
      <c r="H16" s="164"/>
      <c r="I16" s="149">
        <f t="shared" ref="I16:I21" si="0">ROUND(G16*H16,2)</f>
        <v>0</v>
      </c>
      <c r="J16" s="150">
        <v>21</v>
      </c>
      <c r="K16" s="149">
        <f t="shared" ref="K16:K21" si="1">I16+((I16/100)*J16)</f>
        <v>0</v>
      </c>
    </row>
    <row r="17" spans="1:11" s="136" customFormat="1" ht="132" customHeight="1" x14ac:dyDescent="0.25">
      <c r="A17" s="183">
        <v>2</v>
      </c>
      <c r="B17" s="147"/>
      <c r="C17" s="147" t="s">
        <v>98</v>
      </c>
      <c r="D17" s="170" t="s">
        <v>108</v>
      </c>
      <c r="E17" s="190" t="s">
        <v>156</v>
      </c>
      <c r="F17" s="147" t="s">
        <v>103</v>
      </c>
      <c r="G17" s="148">
        <v>1</v>
      </c>
      <c r="H17" s="164"/>
      <c r="I17" s="149">
        <f t="shared" si="0"/>
        <v>0</v>
      </c>
      <c r="J17" s="150">
        <v>21</v>
      </c>
      <c r="K17" s="149">
        <f t="shared" si="1"/>
        <v>0</v>
      </c>
    </row>
    <row r="18" spans="1:11" s="136" customFormat="1" ht="52.95" customHeight="1" x14ac:dyDescent="0.25">
      <c r="A18" s="183">
        <v>3</v>
      </c>
      <c r="B18" s="147"/>
      <c r="C18" s="147" t="s">
        <v>98</v>
      </c>
      <c r="D18" s="170" t="s">
        <v>157</v>
      </c>
      <c r="E18" s="190" t="s">
        <v>158</v>
      </c>
      <c r="F18" s="147" t="s">
        <v>103</v>
      </c>
      <c r="G18" s="148">
        <v>16</v>
      </c>
      <c r="H18" s="164"/>
      <c r="I18" s="149">
        <f t="shared" si="0"/>
        <v>0</v>
      </c>
      <c r="J18" s="150">
        <v>21</v>
      </c>
      <c r="K18" s="149">
        <f t="shared" si="1"/>
        <v>0</v>
      </c>
    </row>
    <row r="19" spans="1:11" s="136" customFormat="1" ht="66" customHeight="1" x14ac:dyDescent="0.25">
      <c r="A19" s="183">
        <v>4</v>
      </c>
      <c r="B19" s="147"/>
      <c r="C19" s="147" t="s">
        <v>98</v>
      </c>
      <c r="D19" s="170" t="s">
        <v>159</v>
      </c>
      <c r="E19" s="190" t="s">
        <v>160</v>
      </c>
      <c r="F19" s="147" t="s">
        <v>103</v>
      </c>
      <c r="G19" s="148">
        <v>2</v>
      </c>
      <c r="H19" s="164"/>
      <c r="I19" s="149">
        <f t="shared" si="0"/>
        <v>0</v>
      </c>
      <c r="J19" s="150">
        <v>21</v>
      </c>
      <c r="K19" s="149">
        <f t="shared" si="1"/>
        <v>0</v>
      </c>
    </row>
    <row r="20" spans="1:11" s="136" customFormat="1" ht="92.4" customHeight="1" x14ac:dyDescent="0.25">
      <c r="A20" s="183">
        <v>5</v>
      </c>
      <c r="B20" s="147"/>
      <c r="C20" s="147" t="s">
        <v>98</v>
      </c>
      <c r="D20" s="170" t="s">
        <v>148</v>
      </c>
      <c r="E20" s="190" t="s">
        <v>153</v>
      </c>
      <c r="F20" s="147" t="s">
        <v>103</v>
      </c>
      <c r="G20" s="148">
        <v>1</v>
      </c>
      <c r="H20" s="164"/>
      <c r="I20" s="149">
        <f t="shared" si="0"/>
        <v>0</v>
      </c>
      <c r="J20" s="150">
        <v>21</v>
      </c>
      <c r="K20" s="149">
        <f t="shared" si="1"/>
        <v>0</v>
      </c>
    </row>
    <row r="21" spans="1:11" s="136" customFormat="1" ht="52.95" customHeight="1" x14ac:dyDescent="0.25">
      <c r="A21" s="183">
        <v>6</v>
      </c>
      <c r="B21" s="147"/>
      <c r="C21" s="147" t="s">
        <v>98</v>
      </c>
      <c r="D21" s="170" t="s">
        <v>161</v>
      </c>
      <c r="E21" s="190" t="s">
        <v>162</v>
      </c>
      <c r="F21" s="147" t="s">
        <v>103</v>
      </c>
      <c r="G21" s="148">
        <v>1</v>
      </c>
      <c r="H21" s="164"/>
      <c r="I21" s="149">
        <f t="shared" si="0"/>
        <v>0</v>
      </c>
      <c r="J21" s="150">
        <v>21</v>
      </c>
      <c r="K21" s="149">
        <f t="shared" si="1"/>
        <v>0</v>
      </c>
    </row>
    <row r="22" spans="1:11" s="156" customFormat="1" x14ac:dyDescent="0.25">
      <c r="A22" s="155"/>
      <c r="D22" s="157"/>
      <c r="E22" s="191" t="s">
        <v>97</v>
      </c>
      <c r="I22" s="158">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5A65-28F8-40D4-A767-DB9BA9328451}">
  <sheetPr>
    <pageSetUpPr fitToPage="1"/>
  </sheetPr>
  <dimension ref="A1:L25"/>
  <sheetViews>
    <sheetView showGridLines="0" zoomScale="80" zoomScaleNormal="80" workbookViewId="0">
      <selection activeCell="H16" sqref="H16:H27"/>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2" width="9.109375" style="83" customWidth="1"/>
    <col min="13" max="16384" width="9.109375" style="83"/>
  </cols>
  <sheetData>
    <row r="1" spans="1:12" ht="17.399999999999999" customHeight="1" x14ac:dyDescent="0.3">
      <c r="A1" s="74" t="s">
        <v>99</v>
      </c>
      <c r="B1" s="138"/>
      <c r="C1" s="138"/>
      <c r="D1" s="168"/>
      <c r="E1" s="185"/>
      <c r="F1" s="161"/>
      <c r="G1" s="161"/>
      <c r="H1" s="161"/>
      <c r="I1" s="161"/>
      <c r="J1" s="161"/>
      <c r="K1" s="161"/>
    </row>
    <row r="2" spans="1:12" x14ac:dyDescent="0.25">
      <c r="A2" s="137" t="s">
        <v>63</v>
      </c>
      <c r="B2" s="138"/>
      <c r="C2" s="139" t="s">
        <v>165</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customHeight="1"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238</v>
      </c>
      <c r="I14" s="154">
        <f>I15</f>
        <v>0</v>
      </c>
      <c r="K14" s="149"/>
    </row>
    <row r="15" spans="1:12" s="136" customFormat="1" x14ac:dyDescent="0.25">
      <c r="A15" s="183"/>
      <c r="B15" s="183"/>
      <c r="C15" s="147"/>
      <c r="D15" s="170"/>
      <c r="E15" s="184" t="s">
        <v>82</v>
      </c>
      <c r="F15" s="145"/>
      <c r="G15" s="144"/>
      <c r="H15" s="144"/>
      <c r="I15" s="146">
        <f>SUM(I16:I24)</f>
        <v>0</v>
      </c>
      <c r="J15" s="150"/>
      <c r="K15" s="149"/>
    </row>
    <row r="16" spans="1:12" s="136" customFormat="1" ht="198" customHeight="1" x14ac:dyDescent="0.25">
      <c r="A16" s="183">
        <v>1</v>
      </c>
      <c r="B16" s="183"/>
      <c r="C16" s="147" t="s">
        <v>98</v>
      </c>
      <c r="D16" s="170" t="s">
        <v>131</v>
      </c>
      <c r="E16" s="190" t="s">
        <v>132</v>
      </c>
      <c r="F16" s="147" t="s">
        <v>103</v>
      </c>
      <c r="G16" s="148">
        <v>1</v>
      </c>
      <c r="H16" s="164"/>
      <c r="I16" s="149">
        <f t="shared" ref="I16:I24" si="0">ROUND(G16*H16,2)</f>
        <v>0</v>
      </c>
      <c r="J16" s="150">
        <v>21</v>
      </c>
      <c r="K16" s="149">
        <f t="shared" ref="K16:K24" si="1">I16+((I16/100)*J16)</f>
        <v>0</v>
      </c>
    </row>
    <row r="17" spans="1:11" s="136" customFormat="1" ht="175.5" customHeight="1" x14ac:dyDescent="0.25">
      <c r="A17" s="183">
        <v>2</v>
      </c>
      <c r="B17" s="183"/>
      <c r="C17" s="147" t="s">
        <v>98</v>
      </c>
      <c r="D17" s="170" t="s">
        <v>133</v>
      </c>
      <c r="E17" s="190" t="s">
        <v>134</v>
      </c>
      <c r="F17" s="147" t="s">
        <v>103</v>
      </c>
      <c r="G17" s="148">
        <v>1</v>
      </c>
      <c r="H17" s="164"/>
      <c r="I17" s="149">
        <f t="shared" si="0"/>
        <v>0</v>
      </c>
      <c r="J17" s="150">
        <v>21</v>
      </c>
      <c r="K17" s="149">
        <f t="shared" si="1"/>
        <v>0</v>
      </c>
    </row>
    <row r="18" spans="1:11" s="136" customFormat="1" ht="113.25" customHeight="1" x14ac:dyDescent="0.25">
      <c r="A18" s="183">
        <v>3</v>
      </c>
      <c r="B18" s="183"/>
      <c r="C18" s="147" t="s">
        <v>98</v>
      </c>
      <c r="D18" s="170" t="s">
        <v>135</v>
      </c>
      <c r="E18" s="190" t="s">
        <v>136</v>
      </c>
      <c r="F18" s="147" t="s">
        <v>103</v>
      </c>
      <c r="G18" s="148">
        <v>13</v>
      </c>
      <c r="H18" s="164"/>
      <c r="I18" s="149">
        <f t="shared" si="0"/>
        <v>0</v>
      </c>
      <c r="J18" s="150">
        <v>21</v>
      </c>
      <c r="K18" s="149">
        <f t="shared" si="1"/>
        <v>0</v>
      </c>
    </row>
    <row r="19" spans="1:11" s="136" customFormat="1" ht="165.75" customHeight="1" x14ac:dyDescent="0.25">
      <c r="A19" s="183">
        <v>4</v>
      </c>
      <c r="B19" s="183"/>
      <c r="C19" s="147" t="s">
        <v>98</v>
      </c>
      <c r="D19" s="170" t="s">
        <v>137</v>
      </c>
      <c r="E19" s="190" t="s">
        <v>138</v>
      </c>
      <c r="F19" s="147" t="s">
        <v>103</v>
      </c>
      <c r="G19" s="148">
        <v>1</v>
      </c>
      <c r="H19" s="164"/>
      <c r="I19" s="149">
        <f t="shared" si="0"/>
        <v>0</v>
      </c>
      <c r="J19" s="150">
        <v>21</v>
      </c>
      <c r="K19" s="149">
        <f t="shared" si="1"/>
        <v>0</v>
      </c>
    </row>
    <row r="20" spans="1:11" s="136" customFormat="1" ht="129" customHeight="1" x14ac:dyDescent="0.25">
      <c r="A20" s="183">
        <v>5</v>
      </c>
      <c r="B20" s="183"/>
      <c r="C20" s="147" t="s">
        <v>98</v>
      </c>
      <c r="D20" s="170" t="s">
        <v>139</v>
      </c>
      <c r="E20" s="190" t="s">
        <v>140</v>
      </c>
      <c r="F20" s="147" t="s">
        <v>103</v>
      </c>
      <c r="G20" s="148">
        <v>5</v>
      </c>
      <c r="H20" s="164"/>
      <c r="I20" s="149">
        <f t="shared" si="0"/>
        <v>0</v>
      </c>
      <c r="J20" s="150">
        <v>21</v>
      </c>
      <c r="K20" s="149">
        <f t="shared" si="1"/>
        <v>0</v>
      </c>
    </row>
    <row r="21" spans="1:11" s="136" customFormat="1" ht="105.6" customHeight="1" x14ac:dyDescent="0.25">
      <c r="A21" s="183">
        <v>6</v>
      </c>
      <c r="B21" s="183"/>
      <c r="C21" s="147" t="s">
        <v>98</v>
      </c>
      <c r="D21" s="170" t="s">
        <v>141</v>
      </c>
      <c r="E21" s="190" t="s">
        <v>142</v>
      </c>
      <c r="F21" s="147" t="s">
        <v>103</v>
      </c>
      <c r="G21" s="148">
        <v>26</v>
      </c>
      <c r="H21" s="164"/>
      <c r="I21" s="149">
        <f t="shared" si="0"/>
        <v>0</v>
      </c>
      <c r="J21" s="150">
        <v>21</v>
      </c>
      <c r="K21" s="149">
        <f t="shared" si="1"/>
        <v>0</v>
      </c>
    </row>
    <row r="22" spans="1:11" s="136" customFormat="1" ht="118.95" customHeight="1" x14ac:dyDescent="0.25">
      <c r="A22" s="183">
        <v>7</v>
      </c>
      <c r="B22" s="183"/>
      <c r="C22" s="147" t="s">
        <v>98</v>
      </c>
      <c r="D22" s="170" t="s">
        <v>143</v>
      </c>
      <c r="E22" s="190" t="s">
        <v>144</v>
      </c>
      <c r="F22" s="147" t="s">
        <v>103</v>
      </c>
      <c r="G22" s="148">
        <v>1</v>
      </c>
      <c r="H22" s="164"/>
      <c r="I22" s="149">
        <f t="shared" si="0"/>
        <v>0</v>
      </c>
      <c r="J22" s="150">
        <v>21</v>
      </c>
      <c r="K22" s="149">
        <f t="shared" si="1"/>
        <v>0</v>
      </c>
    </row>
    <row r="23" spans="1:11" s="136" customFormat="1" ht="66" customHeight="1" x14ac:dyDescent="0.25">
      <c r="A23" s="183">
        <v>8</v>
      </c>
      <c r="B23" s="183"/>
      <c r="C23" s="147" t="s">
        <v>98</v>
      </c>
      <c r="D23" s="170" t="s">
        <v>145</v>
      </c>
      <c r="E23" s="190" t="s">
        <v>146</v>
      </c>
      <c r="F23" s="147" t="s">
        <v>103</v>
      </c>
      <c r="G23" s="148">
        <v>1</v>
      </c>
      <c r="H23" s="164"/>
      <c r="I23" s="149">
        <f t="shared" si="0"/>
        <v>0</v>
      </c>
      <c r="J23" s="150">
        <v>21</v>
      </c>
      <c r="K23" s="149">
        <f t="shared" si="1"/>
        <v>0</v>
      </c>
    </row>
    <row r="24" spans="1:11" s="136" customFormat="1" ht="92.4" customHeight="1" x14ac:dyDescent="0.25">
      <c r="A24" s="183">
        <v>9</v>
      </c>
      <c r="B24" s="183"/>
      <c r="C24" s="147" t="s">
        <v>98</v>
      </c>
      <c r="D24" s="170" t="s">
        <v>148</v>
      </c>
      <c r="E24" s="190" t="s">
        <v>153</v>
      </c>
      <c r="F24" s="147" t="s">
        <v>103</v>
      </c>
      <c r="G24" s="148">
        <v>1</v>
      </c>
      <c r="H24" s="164"/>
      <c r="I24" s="149">
        <f t="shared" si="0"/>
        <v>0</v>
      </c>
      <c r="J24" s="150">
        <v>21</v>
      </c>
      <c r="K24" s="149">
        <f t="shared" si="1"/>
        <v>0</v>
      </c>
    </row>
    <row r="25" spans="1:11" s="156" customFormat="1" x14ac:dyDescent="0.25">
      <c r="A25" s="155"/>
      <c r="D25" s="157"/>
      <c r="E25" s="191" t="s">
        <v>97</v>
      </c>
      <c r="I25" s="158">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D77E-54D7-4130-9E2D-CF779993C3CE}">
  <sheetPr>
    <pageSetUpPr fitToPage="1"/>
  </sheetPr>
  <dimension ref="A1:L31"/>
  <sheetViews>
    <sheetView showGridLines="0" zoomScale="80" zoomScaleNormal="80" workbookViewId="0">
      <selection activeCell="H16" sqref="H16:H30"/>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193</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237</v>
      </c>
      <c r="I14" s="154">
        <f>I15</f>
        <v>0</v>
      </c>
      <c r="K14" s="149"/>
    </row>
    <row r="15" spans="1:12" s="136" customFormat="1" x14ac:dyDescent="0.25">
      <c r="A15" s="183"/>
      <c r="B15" s="147"/>
      <c r="C15" s="147"/>
      <c r="D15" s="170"/>
      <c r="E15" s="184" t="s">
        <v>82</v>
      </c>
      <c r="F15" s="145"/>
      <c r="G15" s="144"/>
      <c r="H15" s="144"/>
      <c r="I15" s="146">
        <f>SUM(I16:I30)</f>
        <v>0</v>
      </c>
      <c r="J15" s="150"/>
      <c r="K15" s="149"/>
    </row>
    <row r="16" spans="1:12" s="136" customFormat="1" ht="105.6" x14ac:dyDescent="0.25">
      <c r="A16" s="183">
        <v>1</v>
      </c>
      <c r="B16" s="147"/>
      <c r="C16" s="147" t="s">
        <v>98</v>
      </c>
      <c r="D16" s="170" t="s">
        <v>166</v>
      </c>
      <c r="E16" s="190" t="s">
        <v>167</v>
      </c>
      <c r="F16" s="147" t="s">
        <v>103</v>
      </c>
      <c r="G16" s="148">
        <v>2</v>
      </c>
      <c r="H16" s="164"/>
      <c r="I16" s="206">
        <f t="shared" ref="I16:I30" si="0">ROUND(G16*H16,2)</f>
        <v>0</v>
      </c>
      <c r="J16" s="150">
        <v>21</v>
      </c>
      <c r="K16" s="149">
        <f t="shared" ref="K16:K30" si="1">I16+((I16/100)*J16)</f>
        <v>0</v>
      </c>
    </row>
    <row r="17" spans="1:11" s="136" customFormat="1" ht="105.6" x14ac:dyDescent="0.25">
      <c r="A17" s="183">
        <v>2</v>
      </c>
      <c r="B17" s="147"/>
      <c r="C17" s="147" t="s">
        <v>98</v>
      </c>
      <c r="D17" s="170" t="s">
        <v>166</v>
      </c>
      <c r="E17" s="190" t="s">
        <v>168</v>
      </c>
      <c r="F17" s="147" t="s">
        <v>103</v>
      </c>
      <c r="G17" s="148">
        <v>1</v>
      </c>
      <c r="H17" s="164"/>
      <c r="I17" s="206">
        <f t="shared" si="0"/>
        <v>0</v>
      </c>
      <c r="J17" s="150">
        <v>21</v>
      </c>
      <c r="K17" s="149">
        <f t="shared" si="1"/>
        <v>0</v>
      </c>
    </row>
    <row r="18" spans="1:11" s="136" customFormat="1" ht="66" x14ac:dyDescent="0.25">
      <c r="A18" s="183">
        <v>3</v>
      </c>
      <c r="B18" s="147"/>
      <c r="C18" s="147" t="s">
        <v>98</v>
      </c>
      <c r="D18" s="170" t="s">
        <v>169</v>
      </c>
      <c r="E18" s="190" t="s">
        <v>170</v>
      </c>
      <c r="F18" s="147" t="s">
        <v>103</v>
      </c>
      <c r="G18" s="148">
        <v>2</v>
      </c>
      <c r="H18" s="164"/>
      <c r="I18" s="206">
        <f t="shared" si="0"/>
        <v>0</v>
      </c>
      <c r="J18" s="150">
        <v>21</v>
      </c>
      <c r="K18" s="149">
        <f t="shared" si="1"/>
        <v>0</v>
      </c>
    </row>
    <row r="19" spans="1:11" s="136" customFormat="1" ht="52.8" x14ac:dyDescent="0.25">
      <c r="A19" s="183">
        <v>4</v>
      </c>
      <c r="B19" s="147"/>
      <c r="C19" s="147" t="s">
        <v>98</v>
      </c>
      <c r="D19" s="170" t="s">
        <v>171</v>
      </c>
      <c r="E19" s="190" t="s">
        <v>172</v>
      </c>
      <c r="F19" s="147" t="s">
        <v>103</v>
      </c>
      <c r="G19" s="148">
        <v>1</v>
      </c>
      <c r="H19" s="164"/>
      <c r="I19" s="206">
        <f t="shared" si="0"/>
        <v>0</v>
      </c>
      <c r="J19" s="150">
        <v>21</v>
      </c>
      <c r="K19" s="149">
        <f t="shared" si="1"/>
        <v>0</v>
      </c>
    </row>
    <row r="20" spans="1:11" s="136" customFormat="1" ht="105.6" x14ac:dyDescent="0.25">
      <c r="A20" s="183">
        <v>5</v>
      </c>
      <c r="B20" s="147"/>
      <c r="C20" s="147" t="s">
        <v>98</v>
      </c>
      <c r="D20" s="170" t="s">
        <v>173</v>
      </c>
      <c r="E20" s="190" t="s">
        <v>174</v>
      </c>
      <c r="F20" s="147" t="s">
        <v>103</v>
      </c>
      <c r="G20" s="148">
        <v>3</v>
      </c>
      <c r="H20" s="164"/>
      <c r="I20" s="206">
        <f t="shared" si="0"/>
        <v>0</v>
      </c>
      <c r="J20" s="150">
        <v>21</v>
      </c>
      <c r="K20" s="149">
        <f t="shared" si="1"/>
        <v>0</v>
      </c>
    </row>
    <row r="21" spans="1:11" s="136" customFormat="1" ht="52.8" x14ac:dyDescent="0.25">
      <c r="A21" s="183">
        <v>6</v>
      </c>
      <c r="B21" s="147"/>
      <c r="C21" s="147" t="s">
        <v>98</v>
      </c>
      <c r="D21" s="170" t="s">
        <v>175</v>
      </c>
      <c r="E21" s="190" t="s">
        <v>176</v>
      </c>
      <c r="F21" s="147" t="s">
        <v>103</v>
      </c>
      <c r="G21" s="148">
        <v>1</v>
      </c>
      <c r="H21" s="164"/>
      <c r="I21" s="206">
        <f t="shared" si="0"/>
        <v>0</v>
      </c>
      <c r="J21" s="150">
        <v>21</v>
      </c>
      <c r="K21" s="149">
        <f t="shared" si="1"/>
        <v>0</v>
      </c>
    </row>
    <row r="22" spans="1:11" s="136" customFormat="1" ht="66" x14ac:dyDescent="0.25">
      <c r="A22" s="183">
        <v>7</v>
      </c>
      <c r="B22" s="147"/>
      <c r="C22" s="147" t="s">
        <v>98</v>
      </c>
      <c r="D22" s="170" t="s">
        <v>159</v>
      </c>
      <c r="E22" s="190" t="s">
        <v>177</v>
      </c>
      <c r="F22" s="147" t="s">
        <v>103</v>
      </c>
      <c r="G22" s="148">
        <v>1</v>
      </c>
      <c r="H22" s="164"/>
      <c r="I22" s="206">
        <f t="shared" si="0"/>
        <v>0</v>
      </c>
      <c r="J22" s="150">
        <v>21</v>
      </c>
      <c r="K22" s="149">
        <f t="shared" si="1"/>
        <v>0</v>
      </c>
    </row>
    <row r="23" spans="1:11" s="136" customFormat="1" ht="118.8" x14ac:dyDescent="0.25">
      <c r="A23" s="183">
        <v>8</v>
      </c>
      <c r="B23" s="147"/>
      <c r="C23" s="147" t="s">
        <v>98</v>
      </c>
      <c r="D23" s="170" t="s">
        <v>178</v>
      </c>
      <c r="E23" s="190" t="s">
        <v>179</v>
      </c>
      <c r="F23" s="147" t="s">
        <v>103</v>
      </c>
      <c r="G23" s="148">
        <v>1</v>
      </c>
      <c r="H23" s="164"/>
      <c r="I23" s="206">
        <f t="shared" si="0"/>
        <v>0</v>
      </c>
      <c r="J23" s="150">
        <v>21</v>
      </c>
      <c r="K23" s="149">
        <f t="shared" si="1"/>
        <v>0</v>
      </c>
    </row>
    <row r="24" spans="1:11" s="136" customFormat="1" ht="105.6" x14ac:dyDescent="0.25">
      <c r="A24" s="183">
        <v>9</v>
      </c>
      <c r="B24" s="147"/>
      <c r="C24" s="147" t="s">
        <v>98</v>
      </c>
      <c r="D24" s="170" t="s">
        <v>180</v>
      </c>
      <c r="E24" s="190" t="s">
        <v>181</v>
      </c>
      <c r="F24" s="147" t="s">
        <v>103</v>
      </c>
      <c r="G24" s="148">
        <v>2</v>
      </c>
      <c r="H24" s="164"/>
      <c r="I24" s="206">
        <f t="shared" si="0"/>
        <v>0</v>
      </c>
      <c r="J24" s="150">
        <v>21</v>
      </c>
      <c r="K24" s="149">
        <f t="shared" si="1"/>
        <v>0</v>
      </c>
    </row>
    <row r="25" spans="1:11" s="136" customFormat="1" ht="92.4" x14ac:dyDescent="0.25">
      <c r="A25" s="183">
        <v>10</v>
      </c>
      <c r="B25" s="147"/>
      <c r="C25" s="147" t="s">
        <v>98</v>
      </c>
      <c r="D25" s="170" t="s">
        <v>182</v>
      </c>
      <c r="E25" s="190" t="s">
        <v>183</v>
      </c>
      <c r="F25" s="147" t="s">
        <v>103</v>
      </c>
      <c r="G25" s="148">
        <v>6</v>
      </c>
      <c r="H25" s="164"/>
      <c r="I25" s="206">
        <f t="shared" si="0"/>
        <v>0</v>
      </c>
      <c r="J25" s="150">
        <v>21</v>
      </c>
      <c r="K25" s="149">
        <f t="shared" si="1"/>
        <v>0</v>
      </c>
    </row>
    <row r="26" spans="1:11" s="136" customFormat="1" ht="132" x14ac:dyDescent="0.25">
      <c r="A26" s="183">
        <v>11</v>
      </c>
      <c r="B26" s="147"/>
      <c r="C26" s="147" t="s">
        <v>98</v>
      </c>
      <c r="D26" s="170" t="s">
        <v>184</v>
      </c>
      <c r="E26" s="190" t="s">
        <v>185</v>
      </c>
      <c r="F26" s="147" t="s">
        <v>103</v>
      </c>
      <c r="G26" s="148">
        <v>3</v>
      </c>
      <c r="H26" s="164"/>
      <c r="I26" s="206">
        <f t="shared" si="0"/>
        <v>0</v>
      </c>
      <c r="J26" s="150">
        <v>21</v>
      </c>
      <c r="K26" s="149">
        <f t="shared" si="1"/>
        <v>0</v>
      </c>
    </row>
    <row r="27" spans="1:11" s="136" customFormat="1" ht="105.6" x14ac:dyDescent="0.25">
      <c r="A27" s="183">
        <v>12</v>
      </c>
      <c r="B27" s="147"/>
      <c r="C27" s="147" t="s">
        <v>98</v>
      </c>
      <c r="D27" s="170" t="s">
        <v>186</v>
      </c>
      <c r="E27" s="190" t="s">
        <v>187</v>
      </c>
      <c r="F27" s="147" t="s">
        <v>103</v>
      </c>
      <c r="G27" s="148">
        <v>2</v>
      </c>
      <c r="H27" s="164"/>
      <c r="I27" s="206">
        <f t="shared" si="0"/>
        <v>0</v>
      </c>
      <c r="J27" s="150">
        <v>21</v>
      </c>
      <c r="K27" s="149">
        <f t="shared" si="1"/>
        <v>0</v>
      </c>
    </row>
    <row r="28" spans="1:11" s="136" customFormat="1" ht="66" x14ac:dyDescent="0.25">
      <c r="A28" s="183">
        <v>13</v>
      </c>
      <c r="B28" s="147"/>
      <c r="C28" s="147" t="s">
        <v>98</v>
      </c>
      <c r="D28" s="170" t="s">
        <v>145</v>
      </c>
      <c r="E28" s="190" t="s">
        <v>188</v>
      </c>
      <c r="F28" s="147" t="s">
        <v>103</v>
      </c>
      <c r="G28" s="148">
        <v>1</v>
      </c>
      <c r="H28" s="164"/>
      <c r="I28" s="206">
        <f t="shared" si="0"/>
        <v>0</v>
      </c>
      <c r="J28" s="150">
        <v>21</v>
      </c>
      <c r="K28" s="149">
        <f t="shared" si="1"/>
        <v>0</v>
      </c>
    </row>
    <row r="29" spans="1:11" s="136" customFormat="1" ht="52.8" x14ac:dyDescent="0.25">
      <c r="A29" s="183">
        <v>14</v>
      </c>
      <c r="B29" s="147"/>
      <c r="C29" s="147" t="s">
        <v>98</v>
      </c>
      <c r="D29" s="170" t="s">
        <v>189</v>
      </c>
      <c r="E29" s="190" t="s">
        <v>190</v>
      </c>
      <c r="F29" s="147" t="s">
        <v>103</v>
      </c>
      <c r="G29" s="148">
        <v>2</v>
      </c>
      <c r="H29" s="164"/>
      <c r="I29" s="206">
        <f t="shared" si="0"/>
        <v>0</v>
      </c>
      <c r="J29" s="150">
        <v>21</v>
      </c>
      <c r="K29" s="149">
        <f t="shared" si="1"/>
        <v>0</v>
      </c>
    </row>
    <row r="30" spans="1:11" s="136" customFormat="1" ht="52.8" x14ac:dyDescent="0.25">
      <c r="A30" s="183">
        <v>15</v>
      </c>
      <c r="B30" s="147"/>
      <c r="C30" s="147" t="s">
        <v>98</v>
      </c>
      <c r="D30" s="170" t="s">
        <v>191</v>
      </c>
      <c r="E30" s="190" t="s">
        <v>192</v>
      </c>
      <c r="F30" s="147" t="s">
        <v>103</v>
      </c>
      <c r="G30" s="148">
        <v>1</v>
      </c>
      <c r="H30" s="164"/>
      <c r="I30" s="206">
        <f t="shared" si="0"/>
        <v>0</v>
      </c>
      <c r="J30" s="150">
        <v>21</v>
      </c>
      <c r="K30" s="149">
        <f t="shared" si="1"/>
        <v>0</v>
      </c>
    </row>
    <row r="31" spans="1:11" s="156" customFormat="1" x14ac:dyDescent="0.25">
      <c r="A31" s="155"/>
      <c r="D31" s="157"/>
      <c r="E31" s="191" t="s">
        <v>97</v>
      </c>
      <c r="I31"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4A6A-055E-46CF-8145-45BE06534488}">
  <sheetPr>
    <pageSetUpPr fitToPage="1"/>
  </sheetPr>
  <dimension ref="A1:L29"/>
  <sheetViews>
    <sheetView showGridLines="0" zoomScale="80" zoomScaleNormal="80" workbookViewId="0">
      <selection activeCell="H16" sqref="H16:H29"/>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203</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236</v>
      </c>
      <c r="I14" s="154">
        <f>I15</f>
        <v>0</v>
      </c>
      <c r="K14" s="149"/>
    </row>
    <row r="15" spans="1:12" s="136" customFormat="1" x14ac:dyDescent="0.25">
      <c r="A15" s="183"/>
      <c r="B15" s="147"/>
      <c r="C15" s="147"/>
      <c r="D15" s="170"/>
      <c r="E15" s="184" t="s">
        <v>82</v>
      </c>
      <c r="F15" s="145"/>
      <c r="G15" s="144"/>
      <c r="H15" s="144"/>
      <c r="I15" s="146">
        <f>SUM(I16:I28)</f>
        <v>0</v>
      </c>
      <c r="J15" s="150"/>
      <c r="K15" s="149"/>
    </row>
    <row r="16" spans="1:12" s="136" customFormat="1" ht="105.6" x14ac:dyDescent="0.25">
      <c r="A16" s="183">
        <v>1</v>
      </c>
      <c r="B16" s="147"/>
      <c r="C16" s="147" t="s">
        <v>98</v>
      </c>
      <c r="D16" s="170" t="s">
        <v>166</v>
      </c>
      <c r="E16" s="190" t="s">
        <v>194</v>
      </c>
      <c r="F16" s="147" t="s">
        <v>103</v>
      </c>
      <c r="G16" s="148">
        <v>2</v>
      </c>
      <c r="H16" s="164"/>
      <c r="I16" s="206">
        <f t="shared" ref="I16:I28" si="0">ROUND(G16*H16,2)</f>
        <v>0</v>
      </c>
      <c r="J16" s="150">
        <v>21</v>
      </c>
      <c r="K16" s="149">
        <f t="shared" ref="K16:K28" si="1">I16+((I16/100)*J16)</f>
        <v>0</v>
      </c>
    </row>
    <row r="17" spans="1:11" s="136" customFormat="1" ht="66" x14ac:dyDescent="0.25">
      <c r="A17" s="183">
        <v>2</v>
      </c>
      <c r="B17" s="147"/>
      <c r="C17" s="147" t="s">
        <v>98</v>
      </c>
      <c r="D17" s="170" t="s">
        <v>169</v>
      </c>
      <c r="E17" s="190" t="s">
        <v>170</v>
      </c>
      <c r="F17" s="147" t="s">
        <v>103</v>
      </c>
      <c r="G17" s="148">
        <v>2</v>
      </c>
      <c r="H17" s="164"/>
      <c r="I17" s="206">
        <f t="shared" si="0"/>
        <v>0</v>
      </c>
      <c r="J17" s="150">
        <v>21</v>
      </c>
      <c r="K17" s="149">
        <f t="shared" si="1"/>
        <v>0</v>
      </c>
    </row>
    <row r="18" spans="1:11" s="136" customFormat="1" ht="52.8" x14ac:dyDescent="0.25">
      <c r="A18" s="183">
        <v>3</v>
      </c>
      <c r="B18" s="147"/>
      <c r="C18" s="147" t="s">
        <v>98</v>
      </c>
      <c r="D18" s="170" t="s">
        <v>171</v>
      </c>
      <c r="E18" s="190" t="s">
        <v>172</v>
      </c>
      <c r="F18" s="147" t="s">
        <v>103</v>
      </c>
      <c r="G18" s="148">
        <v>1</v>
      </c>
      <c r="H18" s="164"/>
      <c r="I18" s="206">
        <f t="shared" si="0"/>
        <v>0</v>
      </c>
      <c r="J18" s="150">
        <v>21</v>
      </c>
      <c r="K18" s="149">
        <f t="shared" si="1"/>
        <v>0</v>
      </c>
    </row>
    <row r="19" spans="1:11" s="136" customFormat="1" ht="105.6" x14ac:dyDescent="0.25">
      <c r="A19" s="183">
        <v>4</v>
      </c>
      <c r="B19" s="147"/>
      <c r="C19" s="147" t="s">
        <v>98</v>
      </c>
      <c r="D19" s="170" t="s">
        <v>173</v>
      </c>
      <c r="E19" s="190" t="s">
        <v>195</v>
      </c>
      <c r="F19" s="147" t="s">
        <v>103</v>
      </c>
      <c r="G19" s="148">
        <v>2</v>
      </c>
      <c r="H19" s="164"/>
      <c r="I19" s="206">
        <f t="shared" si="0"/>
        <v>0</v>
      </c>
      <c r="J19" s="150">
        <v>21</v>
      </c>
      <c r="K19" s="149">
        <f t="shared" si="1"/>
        <v>0</v>
      </c>
    </row>
    <row r="20" spans="1:11" s="136" customFormat="1" ht="52.8" x14ac:dyDescent="0.25">
      <c r="A20" s="183">
        <v>5</v>
      </c>
      <c r="B20" s="147"/>
      <c r="C20" s="147" t="s">
        <v>98</v>
      </c>
      <c r="D20" s="170" t="s">
        <v>175</v>
      </c>
      <c r="E20" s="190" t="s">
        <v>196</v>
      </c>
      <c r="F20" s="147" t="s">
        <v>103</v>
      </c>
      <c r="G20" s="148">
        <v>1</v>
      </c>
      <c r="H20" s="164"/>
      <c r="I20" s="206">
        <f t="shared" si="0"/>
        <v>0</v>
      </c>
      <c r="J20" s="150">
        <v>21</v>
      </c>
      <c r="K20" s="149">
        <f t="shared" si="1"/>
        <v>0</v>
      </c>
    </row>
    <row r="21" spans="1:11" s="136" customFormat="1" ht="66" x14ac:dyDescent="0.25">
      <c r="A21" s="183">
        <v>6</v>
      </c>
      <c r="B21" s="147"/>
      <c r="C21" s="147" t="s">
        <v>98</v>
      </c>
      <c r="D21" s="170" t="s">
        <v>159</v>
      </c>
      <c r="E21" s="190" t="s">
        <v>197</v>
      </c>
      <c r="F21" s="147" t="s">
        <v>103</v>
      </c>
      <c r="G21" s="148">
        <v>1</v>
      </c>
      <c r="H21" s="164"/>
      <c r="I21" s="206">
        <f t="shared" si="0"/>
        <v>0</v>
      </c>
      <c r="J21" s="150">
        <v>21</v>
      </c>
      <c r="K21" s="149">
        <f t="shared" si="1"/>
        <v>0</v>
      </c>
    </row>
    <row r="22" spans="1:11" s="136" customFormat="1" ht="118.8" x14ac:dyDescent="0.25">
      <c r="A22" s="183">
        <v>7</v>
      </c>
      <c r="B22" s="147"/>
      <c r="C22" s="147" t="s">
        <v>98</v>
      </c>
      <c r="D22" s="170" t="s">
        <v>178</v>
      </c>
      <c r="E22" s="190" t="s">
        <v>198</v>
      </c>
      <c r="F22" s="147" t="s">
        <v>103</v>
      </c>
      <c r="G22" s="148">
        <v>1</v>
      </c>
      <c r="H22" s="164"/>
      <c r="I22" s="206">
        <f t="shared" si="0"/>
        <v>0</v>
      </c>
      <c r="J22" s="150">
        <v>21</v>
      </c>
      <c r="K22" s="149">
        <f t="shared" si="1"/>
        <v>0</v>
      </c>
    </row>
    <row r="23" spans="1:11" s="136" customFormat="1" ht="118.8" x14ac:dyDescent="0.25">
      <c r="A23" s="183">
        <v>8</v>
      </c>
      <c r="B23" s="147"/>
      <c r="C23" s="147" t="s">
        <v>98</v>
      </c>
      <c r="D23" s="170" t="s">
        <v>180</v>
      </c>
      <c r="E23" s="190" t="s">
        <v>199</v>
      </c>
      <c r="F23" s="147" t="s">
        <v>103</v>
      </c>
      <c r="G23" s="148">
        <v>2</v>
      </c>
      <c r="H23" s="164"/>
      <c r="I23" s="206">
        <f t="shared" si="0"/>
        <v>0</v>
      </c>
      <c r="J23" s="150">
        <v>21</v>
      </c>
      <c r="K23" s="149">
        <f t="shared" si="1"/>
        <v>0</v>
      </c>
    </row>
    <row r="24" spans="1:11" s="136" customFormat="1" ht="132" x14ac:dyDescent="0.25">
      <c r="A24" s="183">
        <v>9</v>
      </c>
      <c r="B24" s="147"/>
      <c r="C24" s="147" t="s">
        <v>98</v>
      </c>
      <c r="D24" s="170" t="s">
        <v>200</v>
      </c>
      <c r="E24" s="190" t="s">
        <v>201</v>
      </c>
      <c r="F24" s="147" t="s">
        <v>103</v>
      </c>
      <c r="G24" s="148">
        <v>1</v>
      </c>
      <c r="H24" s="164"/>
      <c r="I24" s="206">
        <f t="shared" si="0"/>
        <v>0</v>
      </c>
      <c r="J24" s="150">
        <v>21</v>
      </c>
      <c r="K24" s="149">
        <f t="shared" si="1"/>
        <v>0</v>
      </c>
    </row>
    <row r="25" spans="1:11" s="136" customFormat="1" ht="132" x14ac:dyDescent="0.25">
      <c r="A25" s="183">
        <v>10</v>
      </c>
      <c r="B25" s="147"/>
      <c r="C25" s="147" t="s">
        <v>98</v>
      </c>
      <c r="D25" s="170" t="s">
        <v>184</v>
      </c>
      <c r="E25" s="190" t="s">
        <v>202</v>
      </c>
      <c r="F25" s="147" t="s">
        <v>103</v>
      </c>
      <c r="G25" s="148">
        <v>2</v>
      </c>
      <c r="H25" s="164"/>
      <c r="I25" s="206">
        <f t="shared" si="0"/>
        <v>0</v>
      </c>
      <c r="J25" s="150">
        <v>21</v>
      </c>
      <c r="K25" s="149">
        <f t="shared" si="1"/>
        <v>0</v>
      </c>
    </row>
    <row r="26" spans="1:11" s="136" customFormat="1" ht="105.6" x14ac:dyDescent="0.25">
      <c r="A26" s="183">
        <v>11</v>
      </c>
      <c r="B26" s="147"/>
      <c r="C26" s="147" t="s">
        <v>98</v>
      </c>
      <c r="D26" s="170" t="s">
        <v>186</v>
      </c>
      <c r="E26" s="190" t="s">
        <v>187</v>
      </c>
      <c r="F26" s="147" t="s">
        <v>103</v>
      </c>
      <c r="G26" s="148">
        <v>2</v>
      </c>
      <c r="H26" s="164"/>
      <c r="I26" s="206">
        <f t="shared" si="0"/>
        <v>0</v>
      </c>
      <c r="J26" s="150">
        <v>21</v>
      </c>
      <c r="K26" s="149">
        <f t="shared" si="1"/>
        <v>0</v>
      </c>
    </row>
    <row r="27" spans="1:11" s="136" customFormat="1" ht="66" x14ac:dyDescent="0.25">
      <c r="A27" s="183">
        <v>12</v>
      </c>
      <c r="B27" s="147"/>
      <c r="C27" s="147" t="s">
        <v>98</v>
      </c>
      <c r="D27" s="170" t="s">
        <v>145</v>
      </c>
      <c r="E27" s="190" t="s">
        <v>188</v>
      </c>
      <c r="F27" s="147" t="s">
        <v>103</v>
      </c>
      <c r="G27" s="148">
        <v>2</v>
      </c>
      <c r="H27" s="164"/>
      <c r="I27" s="206">
        <f t="shared" si="0"/>
        <v>0</v>
      </c>
      <c r="J27" s="150">
        <v>21</v>
      </c>
      <c r="K27" s="149">
        <f t="shared" si="1"/>
        <v>0</v>
      </c>
    </row>
    <row r="28" spans="1:11" s="136" customFormat="1" ht="52.8" x14ac:dyDescent="0.25">
      <c r="A28" s="183">
        <v>13</v>
      </c>
      <c r="B28" s="147"/>
      <c r="C28" s="147" t="s">
        <v>98</v>
      </c>
      <c r="D28" s="170" t="s">
        <v>189</v>
      </c>
      <c r="E28" s="190" t="s">
        <v>190</v>
      </c>
      <c r="F28" s="147" t="s">
        <v>103</v>
      </c>
      <c r="G28" s="148">
        <v>2</v>
      </c>
      <c r="H28" s="164"/>
      <c r="I28" s="206">
        <f t="shared" si="0"/>
        <v>0</v>
      </c>
      <c r="J28" s="150">
        <v>21</v>
      </c>
      <c r="K28" s="149">
        <f t="shared" si="1"/>
        <v>0</v>
      </c>
    </row>
    <row r="29" spans="1:11" s="156" customFormat="1" x14ac:dyDescent="0.25">
      <c r="A29" s="155"/>
      <c r="D29" s="157"/>
      <c r="E29" s="191" t="s">
        <v>97</v>
      </c>
      <c r="I29"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14A-00DE-43DD-9E27-E79FA117D00D}">
  <sheetPr>
    <pageSetUpPr fitToPage="1"/>
  </sheetPr>
  <dimension ref="A1:L30"/>
  <sheetViews>
    <sheetView showGridLines="0" zoomScale="80" zoomScaleNormal="80" workbookViewId="0">
      <selection activeCell="H16" sqref="H16:H29"/>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211</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235</v>
      </c>
      <c r="I14" s="154">
        <f>I15</f>
        <v>0</v>
      </c>
      <c r="K14" s="149"/>
    </row>
    <row r="15" spans="1:12" s="136" customFormat="1" x14ac:dyDescent="0.25">
      <c r="A15" s="183"/>
      <c r="B15" s="147"/>
      <c r="C15" s="147"/>
      <c r="D15" s="170"/>
      <c r="E15" s="184" t="s">
        <v>234</v>
      </c>
      <c r="F15" s="145"/>
      <c r="G15" s="144"/>
      <c r="H15" s="144"/>
      <c r="I15" s="146">
        <f>SUM(I16:I29)</f>
        <v>0</v>
      </c>
      <c r="J15" s="150"/>
      <c r="K15" s="149"/>
    </row>
    <row r="16" spans="1:12" s="136" customFormat="1" ht="105.6" x14ac:dyDescent="0.25">
      <c r="A16" s="183">
        <v>1</v>
      </c>
      <c r="B16" s="147"/>
      <c r="C16" s="147" t="s">
        <v>98</v>
      </c>
      <c r="D16" s="170" t="s">
        <v>166</v>
      </c>
      <c r="E16" s="190" t="s">
        <v>194</v>
      </c>
      <c r="F16" s="147" t="s">
        <v>103</v>
      </c>
      <c r="G16" s="148">
        <v>2</v>
      </c>
      <c r="H16" s="164"/>
      <c r="I16" s="149">
        <f t="shared" ref="I16:I29" si="0">ROUND(G16*H16,2)</f>
        <v>0</v>
      </c>
      <c r="J16" s="150">
        <v>21</v>
      </c>
      <c r="K16" s="149">
        <f t="shared" ref="K16:K29" si="1">I16+((I16/100)*J16)</f>
        <v>0</v>
      </c>
    </row>
    <row r="17" spans="1:11" s="136" customFormat="1" ht="66" x14ac:dyDescent="0.25">
      <c r="A17" s="183">
        <v>2</v>
      </c>
      <c r="B17" s="147"/>
      <c r="C17" s="147" t="s">
        <v>98</v>
      </c>
      <c r="D17" s="170" t="s">
        <v>169</v>
      </c>
      <c r="E17" s="190" t="s">
        <v>170</v>
      </c>
      <c r="F17" s="147" t="s">
        <v>103</v>
      </c>
      <c r="G17" s="148">
        <v>2</v>
      </c>
      <c r="H17" s="164"/>
      <c r="I17" s="149">
        <f t="shared" si="0"/>
        <v>0</v>
      </c>
      <c r="J17" s="150">
        <v>21</v>
      </c>
      <c r="K17" s="149">
        <f t="shared" si="1"/>
        <v>0</v>
      </c>
    </row>
    <row r="18" spans="1:11" s="136" customFormat="1" ht="105.6" x14ac:dyDescent="0.25">
      <c r="A18" s="183">
        <v>3</v>
      </c>
      <c r="B18" s="147"/>
      <c r="C18" s="147" t="s">
        <v>98</v>
      </c>
      <c r="D18" s="170" t="s">
        <v>204</v>
      </c>
      <c r="E18" s="190" t="s">
        <v>205</v>
      </c>
      <c r="F18" s="147" t="s">
        <v>103</v>
      </c>
      <c r="G18" s="148">
        <v>1</v>
      </c>
      <c r="H18" s="164"/>
      <c r="I18" s="149">
        <f t="shared" si="0"/>
        <v>0</v>
      </c>
      <c r="J18" s="150">
        <v>21</v>
      </c>
      <c r="K18" s="149">
        <f t="shared" si="1"/>
        <v>0</v>
      </c>
    </row>
    <row r="19" spans="1:11" s="136" customFormat="1" ht="66" x14ac:dyDescent="0.25">
      <c r="A19" s="183">
        <v>4</v>
      </c>
      <c r="B19" s="147"/>
      <c r="C19" s="147" t="s">
        <v>98</v>
      </c>
      <c r="D19" s="170" t="s">
        <v>175</v>
      </c>
      <c r="E19" s="190" t="s">
        <v>206</v>
      </c>
      <c r="F19" s="147" t="s">
        <v>103</v>
      </c>
      <c r="G19" s="148">
        <v>1</v>
      </c>
      <c r="H19" s="164"/>
      <c r="I19" s="149">
        <f t="shared" si="0"/>
        <v>0</v>
      </c>
      <c r="J19" s="150">
        <v>21</v>
      </c>
      <c r="K19" s="149">
        <f t="shared" si="1"/>
        <v>0</v>
      </c>
    </row>
    <row r="20" spans="1:11" s="136" customFormat="1" ht="52.8" x14ac:dyDescent="0.25">
      <c r="A20" s="183">
        <v>5</v>
      </c>
      <c r="B20" s="147"/>
      <c r="C20" s="147" t="s">
        <v>98</v>
      </c>
      <c r="D20" s="170" t="s">
        <v>171</v>
      </c>
      <c r="E20" s="190" t="s">
        <v>172</v>
      </c>
      <c r="F20" s="147" t="s">
        <v>103</v>
      </c>
      <c r="G20" s="148">
        <v>1</v>
      </c>
      <c r="H20" s="164"/>
      <c r="I20" s="149">
        <f t="shared" si="0"/>
        <v>0</v>
      </c>
      <c r="J20" s="150">
        <v>21</v>
      </c>
      <c r="K20" s="149">
        <f t="shared" si="1"/>
        <v>0</v>
      </c>
    </row>
    <row r="21" spans="1:11" s="136" customFormat="1" ht="105.6" x14ac:dyDescent="0.25">
      <c r="A21" s="183">
        <v>6</v>
      </c>
      <c r="B21" s="147"/>
      <c r="C21" s="147" t="s">
        <v>98</v>
      </c>
      <c r="D21" s="170" t="s">
        <v>173</v>
      </c>
      <c r="E21" s="190" t="s">
        <v>207</v>
      </c>
      <c r="F21" s="147" t="s">
        <v>103</v>
      </c>
      <c r="G21" s="148">
        <v>3</v>
      </c>
      <c r="H21" s="164"/>
      <c r="I21" s="149">
        <f t="shared" si="0"/>
        <v>0</v>
      </c>
      <c r="J21" s="150">
        <v>21</v>
      </c>
      <c r="K21" s="149">
        <f t="shared" si="1"/>
        <v>0</v>
      </c>
    </row>
    <row r="22" spans="1:11" s="136" customFormat="1" ht="52.8" x14ac:dyDescent="0.25">
      <c r="A22" s="183">
        <v>7</v>
      </c>
      <c r="B22" s="147"/>
      <c r="C22" s="147" t="s">
        <v>98</v>
      </c>
      <c r="D22" s="170" t="s">
        <v>175</v>
      </c>
      <c r="E22" s="190" t="s">
        <v>208</v>
      </c>
      <c r="F22" s="147" t="s">
        <v>103</v>
      </c>
      <c r="G22" s="148">
        <v>1</v>
      </c>
      <c r="H22" s="164"/>
      <c r="I22" s="149">
        <f t="shared" si="0"/>
        <v>0</v>
      </c>
      <c r="J22" s="150">
        <v>21</v>
      </c>
      <c r="K22" s="149">
        <f t="shared" si="1"/>
        <v>0</v>
      </c>
    </row>
    <row r="23" spans="1:11" s="136" customFormat="1" ht="66" x14ac:dyDescent="0.25">
      <c r="A23" s="183">
        <v>8</v>
      </c>
      <c r="B23" s="147"/>
      <c r="C23" s="147" t="s">
        <v>98</v>
      </c>
      <c r="D23" s="170" t="s">
        <v>159</v>
      </c>
      <c r="E23" s="190" t="s">
        <v>209</v>
      </c>
      <c r="F23" s="147" t="s">
        <v>103</v>
      </c>
      <c r="G23" s="148">
        <v>1</v>
      </c>
      <c r="H23" s="164"/>
      <c r="I23" s="149">
        <f t="shared" si="0"/>
        <v>0</v>
      </c>
      <c r="J23" s="150">
        <v>21</v>
      </c>
      <c r="K23" s="149">
        <f t="shared" si="1"/>
        <v>0</v>
      </c>
    </row>
    <row r="24" spans="1:11" s="136" customFormat="1" ht="118.8" x14ac:dyDescent="0.25">
      <c r="A24" s="183">
        <v>9</v>
      </c>
      <c r="B24" s="147"/>
      <c r="C24" s="147" t="s">
        <v>98</v>
      </c>
      <c r="D24" s="170" t="s">
        <v>178</v>
      </c>
      <c r="E24" s="190" t="s">
        <v>198</v>
      </c>
      <c r="F24" s="147" t="s">
        <v>103</v>
      </c>
      <c r="G24" s="148">
        <v>1</v>
      </c>
      <c r="H24" s="164"/>
      <c r="I24" s="149">
        <f t="shared" si="0"/>
        <v>0</v>
      </c>
      <c r="J24" s="150">
        <v>21</v>
      </c>
      <c r="K24" s="149">
        <f t="shared" si="1"/>
        <v>0</v>
      </c>
    </row>
    <row r="25" spans="1:11" s="136" customFormat="1" ht="105.6" x14ac:dyDescent="0.25">
      <c r="A25" s="183">
        <v>10</v>
      </c>
      <c r="B25" s="147"/>
      <c r="C25" s="147" t="s">
        <v>98</v>
      </c>
      <c r="D25" s="170" t="s">
        <v>180</v>
      </c>
      <c r="E25" s="190" t="s">
        <v>210</v>
      </c>
      <c r="F25" s="147" t="s">
        <v>103</v>
      </c>
      <c r="G25" s="148">
        <v>2</v>
      </c>
      <c r="H25" s="164"/>
      <c r="I25" s="149">
        <f t="shared" si="0"/>
        <v>0</v>
      </c>
      <c r="J25" s="150">
        <v>21</v>
      </c>
      <c r="K25" s="149">
        <f t="shared" si="1"/>
        <v>0</v>
      </c>
    </row>
    <row r="26" spans="1:11" s="136" customFormat="1" ht="132" x14ac:dyDescent="0.25">
      <c r="A26" s="183">
        <v>11</v>
      </c>
      <c r="B26" s="147"/>
      <c r="C26" s="147" t="s">
        <v>98</v>
      </c>
      <c r="D26" s="170" t="s">
        <v>184</v>
      </c>
      <c r="E26" s="190" t="s">
        <v>185</v>
      </c>
      <c r="F26" s="147" t="s">
        <v>103</v>
      </c>
      <c r="G26" s="148">
        <v>2</v>
      </c>
      <c r="H26" s="164"/>
      <c r="I26" s="149">
        <f t="shared" si="0"/>
        <v>0</v>
      </c>
      <c r="J26" s="150">
        <v>21</v>
      </c>
      <c r="K26" s="149">
        <f t="shared" si="1"/>
        <v>0</v>
      </c>
    </row>
    <row r="27" spans="1:11" s="136" customFormat="1" ht="105.6" x14ac:dyDescent="0.25">
      <c r="A27" s="183">
        <v>12</v>
      </c>
      <c r="B27" s="147"/>
      <c r="C27" s="147" t="s">
        <v>98</v>
      </c>
      <c r="D27" s="170" t="s">
        <v>186</v>
      </c>
      <c r="E27" s="190" t="s">
        <v>187</v>
      </c>
      <c r="F27" s="147" t="s">
        <v>103</v>
      </c>
      <c r="G27" s="148">
        <v>2</v>
      </c>
      <c r="H27" s="164"/>
      <c r="I27" s="149">
        <f t="shared" si="0"/>
        <v>0</v>
      </c>
      <c r="J27" s="150">
        <v>21</v>
      </c>
      <c r="K27" s="149">
        <f t="shared" si="1"/>
        <v>0</v>
      </c>
    </row>
    <row r="28" spans="1:11" s="136" customFormat="1" ht="66" x14ac:dyDescent="0.25">
      <c r="A28" s="183">
        <v>13</v>
      </c>
      <c r="B28" s="147"/>
      <c r="C28" s="147" t="s">
        <v>98</v>
      </c>
      <c r="D28" s="170" t="s">
        <v>145</v>
      </c>
      <c r="E28" s="190" t="s">
        <v>188</v>
      </c>
      <c r="F28" s="147" t="s">
        <v>103</v>
      </c>
      <c r="G28" s="148">
        <v>2</v>
      </c>
      <c r="H28" s="164"/>
      <c r="I28" s="149">
        <f t="shared" si="0"/>
        <v>0</v>
      </c>
      <c r="J28" s="150">
        <v>21</v>
      </c>
      <c r="K28" s="149">
        <f t="shared" si="1"/>
        <v>0</v>
      </c>
    </row>
    <row r="29" spans="1:11" s="136" customFormat="1" ht="52.8" x14ac:dyDescent="0.25">
      <c r="A29" s="183">
        <v>14</v>
      </c>
      <c r="B29" s="147"/>
      <c r="C29" s="147" t="s">
        <v>98</v>
      </c>
      <c r="D29" s="170" t="s">
        <v>189</v>
      </c>
      <c r="E29" s="190" t="s">
        <v>190</v>
      </c>
      <c r="F29" s="147" t="s">
        <v>103</v>
      </c>
      <c r="G29" s="148">
        <v>2</v>
      </c>
      <c r="H29" s="164"/>
      <c r="I29" s="149">
        <f t="shared" si="0"/>
        <v>0</v>
      </c>
      <c r="J29" s="150">
        <v>21</v>
      </c>
      <c r="K29" s="149">
        <f t="shared" si="1"/>
        <v>0</v>
      </c>
    </row>
    <row r="30" spans="1:11" s="156" customFormat="1" x14ac:dyDescent="0.25">
      <c r="A30" s="155"/>
      <c r="D30" s="157"/>
      <c r="E30" s="191" t="s">
        <v>97</v>
      </c>
      <c r="I30"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ABCC-6D9C-4B9B-B015-BF66D032C6A6}">
  <sheetPr>
    <pageSetUpPr fitToPage="1"/>
  </sheetPr>
  <dimension ref="A1:L29"/>
  <sheetViews>
    <sheetView showGridLines="0" zoomScale="80" zoomScaleNormal="80" workbookViewId="0">
      <selection activeCell="H16" sqref="H16:H30"/>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216</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231</v>
      </c>
      <c r="I14" s="154">
        <f>I15</f>
        <v>0</v>
      </c>
      <c r="K14" s="149"/>
    </row>
    <row r="15" spans="1:12" s="136" customFormat="1" x14ac:dyDescent="0.25">
      <c r="A15" s="183"/>
      <c r="B15" s="147"/>
      <c r="C15" s="147"/>
      <c r="D15" s="170"/>
      <c r="E15" s="184" t="s">
        <v>82</v>
      </c>
      <c r="F15" s="145"/>
      <c r="G15" s="144"/>
      <c r="H15" s="144"/>
      <c r="I15" s="146">
        <f>SUM(I16:I28)</f>
        <v>0</v>
      </c>
      <c r="J15" s="150"/>
      <c r="K15" s="149"/>
    </row>
    <row r="16" spans="1:12" s="136" customFormat="1" ht="105.6" x14ac:dyDescent="0.25">
      <c r="A16" s="183">
        <v>1</v>
      </c>
      <c r="B16" s="147"/>
      <c r="C16" s="147" t="s">
        <v>98</v>
      </c>
      <c r="D16" s="170" t="s">
        <v>166</v>
      </c>
      <c r="E16" s="190" t="s">
        <v>194</v>
      </c>
      <c r="F16" s="147" t="s">
        <v>103</v>
      </c>
      <c r="G16" s="148">
        <v>2</v>
      </c>
      <c r="H16" s="164"/>
      <c r="I16" s="206">
        <f t="shared" ref="I16:I28" si="0">ROUND(G16*H16,2)</f>
        <v>0</v>
      </c>
      <c r="J16" s="150">
        <v>21</v>
      </c>
      <c r="K16" s="149">
        <f t="shared" ref="K16:K28" si="1">I16+((I16/100)*J16)</f>
        <v>0</v>
      </c>
    </row>
    <row r="17" spans="1:11" s="136" customFormat="1" ht="66" x14ac:dyDescent="0.25">
      <c r="A17" s="183">
        <v>2</v>
      </c>
      <c r="B17" s="147"/>
      <c r="C17" s="147" t="s">
        <v>98</v>
      </c>
      <c r="D17" s="170" t="s">
        <v>169</v>
      </c>
      <c r="E17" s="190" t="s">
        <v>170</v>
      </c>
      <c r="F17" s="147" t="s">
        <v>103</v>
      </c>
      <c r="G17" s="148">
        <v>2</v>
      </c>
      <c r="H17" s="164"/>
      <c r="I17" s="206">
        <f t="shared" si="0"/>
        <v>0</v>
      </c>
      <c r="J17" s="150">
        <v>21</v>
      </c>
      <c r="K17" s="149">
        <f t="shared" si="1"/>
        <v>0</v>
      </c>
    </row>
    <row r="18" spans="1:11" s="136" customFormat="1" ht="52.8" x14ac:dyDescent="0.25">
      <c r="A18" s="183">
        <v>3</v>
      </c>
      <c r="B18" s="147"/>
      <c r="C18" s="147" t="s">
        <v>98</v>
      </c>
      <c r="D18" s="170" t="s">
        <v>171</v>
      </c>
      <c r="E18" s="190" t="s">
        <v>172</v>
      </c>
      <c r="F18" s="147" t="s">
        <v>103</v>
      </c>
      <c r="G18" s="148">
        <v>1</v>
      </c>
      <c r="H18" s="164"/>
      <c r="I18" s="206">
        <f t="shared" si="0"/>
        <v>0</v>
      </c>
      <c r="J18" s="150">
        <v>21</v>
      </c>
      <c r="K18" s="149">
        <f t="shared" si="1"/>
        <v>0</v>
      </c>
    </row>
    <row r="19" spans="1:11" s="136" customFormat="1" ht="105.6" x14ac:dyDescent="0.25">
      <c r="A19" s="183">
        <v>4</v>
      </c>
      <c r="B19" s="147"/>
      <c r="C19" s="147" t="s">
        <v>98</v>
      </c>
      <c r="D19" s="170" t="s">
        <v>173</v>
      </c>
      <c r="E19" s="190" t="s">
        <v>207</v>
      </c>
      <c r="F19" s="147" t="s">
        <v>103</v>
      </c>
      <c r="G19" s="148">
        <v>2</v>
      </c>
      <c r="H19" s="164"/>
      <c r="I19" s="206">
        <f t="shared" si="0"/>
        <v>0</v>
      </c>
      <c r="J19" s="150">
        <v>21</v>
      </c>
      <c r="K19" s="149">
        <f t="shared" si="1"/>
        <v>0</v>
      </c>
    </row>
    <row r="20" spans="1:11" s="136" customFormat="1" ht="52.8" x14ac:dyDescent="0.25">
      <c r="A20" s="183">
        <v>5</v>
      </c>
      <c r="B20" s="147"/>
      <c r="C20" s="147" t="s">
        <v>98</v>
      </c>
      <c r="D20" s="170" t="s">
        <v>175</v>
      </c>
      <c r="E20" s="190" t="s">
        <v>196</v>
      </c>
      <c r="F20" s="147" t="s">
        <v>103</v>
      </c>
      <c r="G20" s="148">
        <v>1</v>
      </c>
      <c r="H20" s="164"/>
      <c r="I20" s="206">
        <f t="shared" si="0"/>
        <v>0</v>
      </c>
      <c r="J20" s="150">
        <v>21</v>
      </c>
      <c r="K20" s="149">
        <f t="shared" si="1"/>
        <v>0</v>
      </c>
    </row>
    <row r="21" spans="1:11" s="136" customFormat="1" ht="66" x14ac:dyDescent="0.25">
      <c r="A21" s="183">
        <v>6</v>
      </c>
      <c r="B21" s="147"/>
      <c r="C21" s="147" t="s">
        <v>98</v>
      </c>
      <c r="D21" s="170" t="s">
        <v>159</v>
      </c>
      <c r="E21" s="190" t="s">
        <v>197</v>
      </c>
      <c r="F21" s="147" t="s">
        <v>103</v>
      </c>
      <c r="G21" s="148">
        <v>1</v>
      </c>
      <c r="H21" s="164"/>
      <c r="I21" s="206">
        <f t="shared" si="0"/>
        <v>0</v>
      </c>
      <c r="J21" s="150">
        <v>21</v>
      </c>
      <c r="K21" s="149">
        <f t="shared" si="1"/>
        <v>0</v>
      </c>
    </row>
    <row r="22" spans="1:11" s="136" customFormat="1" ht="132" x14ac:dyDescent="0.25">
      <c r="A22" s="183">
        <v>7</v>
      </c>
      <c r="B22" s="147"/>
      <c r="C22" s="147" t="s">
        <v>98</v>
      </c>
      <c r="D22" s="170" t="s">
        <v>178</v>
      </c>
      <c r="E22" s="190" t="s">
        <v>212</v>
      </c>
      <c r="F22" s="147" t="s">
        <v>103</v>
      </c>
      <c r="G22" s="148">
        <v>1</v>
      </c>
      <c r="H22" s="164"/>
      <c r="I22" s="206">
        <f t="shared" si="0"/>
        <v>0</v>
      </c>
      <c r="J22" s="150">
        <v>21</v>
      </c>
      <c r="K22" s="149">
        <f t="shared" si="1"/>
        <v>0</v>
      </c>
    </row>
    <row r="23" spans="1:11" s="136" customFormat="1" ht="118.8" x14ac:dyDescent="0.25">
      <c r="A23" s="183">
        <v>8</v>
      </c>
      <c r="B23" s="147"/>
      <c r="C23" s="147" t="s">
        <v>98</v>
      </c>
      <c r="D23" s="170" t="s">
        <v>180</v>
      </c>
      <c r="E23" s="190" t="s">
        <v>199</v>
      </c>
      <c r="F23" s="147" t="s">
        <v>103</v>
      </c>
      <c r="G23" s="148">
        <v>2</v>
      </c>
      <c r="H23" s="164"/>
      <c r="I23" s="206">
        <f t="shared" si="0"/>
        <v>0</v>
      </c>
      <c r="J23" s="150">
        <v>21</v>
      </c>
      <c r="K23" s="149">
        <f t="shared" si="1"/>
        <v>0</v>
      </c>
    </row>
    <row r="24" spans="1:11" s="136" customFormat="1" ht="52.8" x14ac:dyDescent="0.25">
      <c r="A24" s="183">
        <v>9</v>
      </c>
      <c r="B24" s="147"/>
      <c r="C24" s="147" t="s">
        <v>98</v>
      </c>
      <c r="D24" s="170" t="s">
        <v>213</v>
      </c>
      <c r="E24" s="190" t="s">
        <v>214</v>
      </c>
      <c r="F24" s="147" t="s">
        <v>103</v>
      </c>
      <c r="G24" s="148">
        <v>1</v>
      </c>
      <c r="H24" s="164"/>
      <c r="I24" s="206">
        <f t="shared" si="0"/>
        <v>0</v>
      </c>
      <c r="J24" s="150">
        <v>21</v>
      </c>
      <c r="K24" s="149">
        <f t="shared" si="1"/>
        <v>0</v>
      </c>
    </row>
    <row r="25" spans="1:11" s="136" customFormat="1" ht="132" x14ac:dyDescent="0.25">
      <c r="A25" s="183">
        <v>10</v>
      </c>
      <c r="B25" s="147"/>
      <c r="C25" s="147" t="s">
        <v>98</v>
      </c>
      <c r="D25" s="170" t="s">
        <v>184</v>
      </c>
      <c r="E25" s="190" t="s">
        <v>215</v>
      </c>
      <c r="F25" s="147" t="s">
        <v>103</v>
      </c>
      <c r="G25" s="148">
        <v>2</v>
      </c>
      <c r="H25" s="164"/>
      <c r="I25" s="206">
        <f t="shared" si="0"/>
        <v>0</v>
      </c>
      <c r="J25" s="150">
        <v>21</v>
      </c>
      <c r="K25" s="149">
        <f t="shared" si="1"/>
        <v>0</v>
      </c>
    </row>
    <row r="26" spans="1:11" s="136" customFormat="1" ht="105.6" x14ac:dyDescent="0.25">
      <c r="A26" s="183">
        <v>11</v>
      </c>
      <c r="B26" s="147"/>
      <c r="C26" s="147" t="s">
        <v>98</v>
      </c>
      <c r="D26" s="170" t="s">
        <v>186</v>
      </c>
      <c r="E26" s="190" t="s">
        <v>187</v>
      </c>
      <c r="F26" s="147" t="s">
        <v>103</v>
      </c>
      <c r="G26" s="148">
        <v>2</v>
      </c>
      <c r="H26" s="164"/>
      <c r="I26" s="206">
        <f t="shared" si="0"/>
        <v>0</v>
      </c>
      <c r="J26" s="150">
        <v>21</v>
      </c>
      <c r="K26" s="149">
        <f t="shared" si="1"/>
        <v>0</v>
      </c>
    </row>
    <row r="27" spans="1:11" s="136" customFormat="1" ht="66" x14ac:dyDescent="0.25">
      <c r="A27" s="183">
        <v>12</v>
      </c>
      <c r="B27" s="147"/>
      <c r="C27" s="147" t="s">
        <v>98</v>
      </c>
      <c r="D27" s="170" t="s">
        <v>145</v>
      </c>
      <c r="E27" s="190" t="s">
        <v>188</v>
      </c>
      <c r="F27" s="147" t="s">
        <v>103</v>
      </c>
      <c r="G27" s="148">
        <v>2</v>
      </c>
      <c r="H27" s="164"/>
      <c r="I27" s="206">
        <f t="shared" si="0"/>
        <v>0</v>
      </c>
      <c r="J27" s="150">
        <v>21</v>
      </c>
      <c r="K27" s="149">
        <f t="shared" si="1"/>
        <v>0</v>
      </c>
    </row>
    <row r="28" spans="1:11" s="136" customFormat="1" ht="52.8" x14ac:dyDescent="0.25">
      <c r="A28" s="183">
        <v>13</v>
      </c>
      <c r="B28" s="147"/>
      <c r="C28" s="147" t="s">
        <v>98</v>
      </c>
      <c r="D28" s="170" t="s">
        <v>189</v>
      </c>
      <c r="E28" s="190" t="s">
        <v>190</v>
      </c>
      <c r="F28" s="147" t="s">
        <v>103</v>
      </c>
      <c r="G28" s="148">
        <v>2</v>
      </c>
      <c r="H28" s="164"/>
      <c r="I28" s="206">
        <f t="shared" si="0"/>
        <v>0</v>
      </c>
      <c r="J28" s="150">
        <v>21</v>
      </c>
      <c r="K28" s="149">
        <f t="shared" si="1"/>
        <v>0</v>
      </c>
    </row>
    <row r="29" spans="1:11" s="156" customFormat="1" x14ac:dyDescent="0.25">
      <c r="A29" s="155"/>
      <c r="D29" s="157"/>
      <c r="E29" s="191" t="s">
        <v>97</v>
      </c>
      <c r="I29"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63B0-5B38-4F0D-BA33-B1A947DE5BA9}">
  <sheetPr>
    <pageSetUpPr fitToPage="1"/>
  </sheetPr>
  <dimension ref="A1:L29"/>
  <sheetViews>
    <sheetView showGridLines="0" zoomScale="80" zoomScaleNormal="80" workbookViewId="0">
      <selection activeCell="H28" sqref="H16:H28"/>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226</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233</v>
      </c>
      <c r="I14" s="154">
        <f>I15</f>
        <v>0</v>
      </c>
      <c r="K14" s="149"/>
    </row>
    <row r="15" spans="1:12" s="136" customFormat="1" x14ac:dyDescent="0.25">
      <c r="A15" s="183"/>
      <c r="B15" s="147"/>
      <c r="C15" s="147"/>
      <c r="D15" s="170"/>
      <c r="E15" s="184" t="s">
        <v>82</v>
      </c>
      <c r="F15" s="145"/>
      <c r="G15" s="144"/>
      <c r="H15" s="144"/>
      <c r="I15" s="146">
        <f>SUM(I16:I28)</f>
        <v>0</v>
      </c>
      <c r="J15" s="150"/>
      <c r="K15" s="149"/>
    </row>
    <row r="16" spans="1:12" s="136" customFormat="1" ht="105.6" x14ac:dyDescent="0.25">
      <c r="A16" s="183">
        <v>1</v>
      </c>
      <c r="B16" s="147"/>
      <c r="C16" s="147" t="s">
        <v>98</v>
      </c>
      <c r="D16" s="170" t="s">
        <v>166</v>
      </c>
      <c r="E16" s="190" t="s">
        <v>194</v>
      </c>
      <c r="F16" s="147" t="s">
        <v>103</v>
      </c>
      <c r="G16" s="148">
        <v>2</v>
      </c>
      <c r="H16" s="164"/>
      <c r="I16" s="206">
        <f t="shared" ref="I16:I28" si="0">ROUND(G16*H16,2)</f>
        <v>0</v>
      </c>
      <c r="J16" s="150">
        <v>21</v>
      </c>
      <c r="K16" s="149">
        <f t="shared" ref="K16:K28" si="1">I16+((I16/100)*J16)</f>
        <v>0</v>
      </c>
    </row>
    <row r="17" spans="1:11" s="136" customFormat="1" ht="66" x14ac:dyDescent="0.25">
      <c r="A17" s="183">
        <v>2</v>
      </c>
      <c r="B17" s="147"/>
      <c r="C17" s="147" t="s">
        <v>98</v>
      </c>
      <c r="D17" s="170" t="s">
        <v>169</v>
      </c>
      <c r="E17" s="190" t="s">
        <v>170</v>
      </c>
      <c r="F17" s="147" t="s">
        <v>103</v>
      </c>
      <c r="G17" s="148">
        <v>2</v>
      </c>
      <c r="H17" s="164"/>
      <c r="I17" s="206">
        <f t="shared" si="0"/>
        <v>0</v>
      </c>
      <c r="J17" s="150">
        <v>21</v>
      </c>
      <c r="K17" s="149">
        <f t="shared" si="1"/>
        <v>0</v>
      </c>
    </row>
    <row r="18" spans="1:11" s="136" customFormat="1" ht="66" x14ac:dyDescent="0.25">
      <c r="A18" s="183">
        <v>3</v>
      </c>
      <c r="B18" s="147"/>
      <c r="C18" s="147" t="s">
        <v>98</v>
      </c>
      <c r="D18" s="170" t="s">
        <v>145</v>
      </c>
      <c r="E18" s="190" t="s">
        <v>188</v>
      </c>
      <c r="F18" s="147" t="s">
        <v>103</v>
      </c>
      <c r="G18" s="148">
        <v>2</v>
      </c>
      <c r="H18" s="164"/>
      <c r="I18" s="206">
        <f t="shared" si="0"/>
        <v>0</v>
      </c>
      <c r="J18" s="150">
        <v>21</v>
      </c>
      <c r="K18" s="149">
        <f t="shared" si="1"/>
        <v>0</v>
      </c>
    </row>
    <row r="19" spans="1:11" s="136" customFormat="1" ht="105.6" x14ac:dyDescent="0.25">
      <c r="A19" s="183">
        <v>4</v>
      </c>
      <c r="B19" s="147"/>
      <c r="C19" s="147" t="s">
        <v>98</v>
      </c>
      <c r="D19" s="170" t="s">
        <v>173</v>
      </c>
      <c r="E19" s="190" t="s">
        <v>207</v>
      </c>
      <c r="F19" s="147" t="s">
        <v>103</v>
      </c>
      <c r="G19" s="148">
        <v>2</v>
      </c>
      <c r="H19" s="164"/>
      <c r="I19" s="206">
        <f t="shared" si="0"/>
        <v>0</v>
      </c>
      <c r="J19" s="150">
        <v>21</v>
      </c>
      <c r="K19" s="149">
        <f t="shared" si="1"/>
        <v>0</v>
      </c>
    </row>
    <row r="20" spans="1:11" s="136" customFormat="1" ht="52.8" x14ac:dyDescent="0.25">
      <c r="A20" s="183">
        <v>5</v>
      </c>
      <c r="B20" s="147"/>
      <c r="C20" s="147" t="s">
        <v>98</v>
      </c>
      <c r="D20" s="170" t="s">
        <v>175</v>
      </c>
      <c r="E20" s="190" t="s">
        <v>217</v>
      </c>
      <c r="F20" s="147" t="s">
        <v>103</v>
      </c>
      <c r="G20" s="148">
        <v>1</v>
      </c>
      <c r="H20" s="164"/>
      <c r="I20" s="206">
        <f t="shared" si="0"/>
        <v>0</v>
      </c>
      <c r="J20" s="150">
        <v>21</v>
      </c>
      <c r="K20" s="149">
        <f t="shared" si="1"/>
        <v>0</v>
      </c>
    </row>
    <row r="21" spans="1:11" s="136" customFormat="1" ht="66" x14ac:dyDescent="0.25">
      <c r="A21" s="183">
        <v>6</v>
      </c>
      <c r="B21" s="147"/>
      <c r="C21" s="147" t="s">
        <v>98</v>
      </c>
      <c r="D21" s="170" t="s">
        <v>159</v>
      </c>
      <c r="E21" s="190" t="s">
        <v>218</v>
      </c>
      <c r="F21" s="147" t="s">
        <v>103</v>
      </c>
      <c r="G21" s="148">
        <v>1</v>
      </c>
      <c r="H21" s="164"/>
      <c r="I21" s="206">
        <f t="shared" si="0"/>
        <v>0</v>
      </c>
      <c r="J21" s="150">
        <v>21</v>
      </c>
      <c r="K21" s="149">
        <f t="shared" si="1"/>
        <v>0</v>
      </c>
    </row>
    <row r="22" spans="1:11" s="136" customFormat="1" ht="118.8" x14ac:dyDescent="0.25">
      <c r="A22" s="183">
        <v>7</v>
      </c>
      <c r="B22" s="147"/>
      <c r="C22" s="147" t="s">
        <v>98</v>
      </c>
      <c r="D22" s="170" t="s">
        <v>178</v>
      </c>
      <c r="E22" s="190" t="s">
        <v>198</v>
      </c>
      <c r="F22" s="147" t="s">
        <v>103</v>
      </c>
      <c r="G22" s="148">
        <v>1</v>
      </c>
      <c r="H22" s="164"/>
      <c r="I22" s="206">
        <f t="shared" si="0"/>
        <v>0</v>
      </c>
      <c r="J22" s="150">
        <v>21</v>
      </c>
      <c r="K22" s="149">
        <f t="shared" si="1"/>
        <v>0</v>
      </c>
    </row>
    <row r="23" spans="1:11" s="136" customFormat="1" ht="105.6" x14ac:dyDescent="0.25">
      <c r="A23" s="183">
        <v>8</v>
      </c>
      <c r="B23" s="147"/>
      <c r="C23" s="147" t="s">
        <v>98</v>
      </c>
      <c r="D23" s="170" t="s">
        <v>180</v>
      </c>
      <c r="E23" s="190" t="s">
        <v>210</v>
      </c>
      <c r="F23" s="147" t="s">
        <v>103</v>
      </c>
      <c r="G23" s="148">
        <v>1</v>
      </c>
      <c r="H23" s="164"/>
      <c r="I23" s="206">
        <f t="shared" si="0"/>
        <v>0</v>
      </c>
      <c r="J23" s="150">
        <v>21</v>
      </c>
      <c r="K23" s="149">
        <f t="shared" si="1"/>
        <v>0</v>
      </c>
    </row>
    <row r="24" spans="1:11" s="136" customFormat="1" ht="132" x14ac:dyDescent="0.25">
      <c r="A24" s="183">
        <v>9</v>
      </c>
      <c r="B24" s="147"/>
      <c r="C24" s="147" t="s">
        <v>98</v>
      </c>
      <c r="D24" s="170" t="s">
        <v>219</v>
      </c>
      <c r="E24" s="190" t="s">
        <v>220</v>
      </c>
      <c r="F24" s="147" t="s">
        <v>103</v>
      </c>
      <c r="G24" s="148">
        <v>3</v>
      </c>
      <c r="H24" s="164"/>
      <c r="I24" s="206">
        <f t="shared" si="0"/>
        <v>0</v>
      </c>
      <c r="J24" s="150">
        <v>21</v>
      </c>
      <c r="K24" s="149">
        <f t="shared" si="1"/>
        <v>0</v>
      </c>
    </row>
    <row r="25" spans="1:11" s="136" customFormat="1" ht="105.6" x14ac:dyDescent="0.25">
      <c r="A25" s="183">
        <v>10</v>
      </c>
      <c r="B25" s="147"/>
      <c r="C25" s="147" t="s">
        <v>98</v>
      </c>
      <c r="D25" s="170" t="s">
        <v>221</v>
      </c>
      <c r="E25" s="190" t="s">
        <v>222</v>
      </c>
      <c r="F25" s="147" t="s">
        <v>103</v>
      </c>
      <c r="G25" s="148">
        <v>2</v>
      </c>
      <c r="H25" s="164"/>
      <c r="I25" s="206">
        <f t="shared" si="0"/>
        <v>0</v>
      </c>
      <c r="J25" s="150">
        <v>21</v>
      </c>
      <c r="K25" s="149">
        <f t="shared" si="1"/>
        <v>0</v>
      </c>
    </row>
    <row r="26" spans="1:11" s="136" customFormat="1" ht="145.19999999999999" x14ac:dyDescent="0.25">
      <c r="A26" s="183">
        <v>11</v>
      </c>
      <c r="B26" s="147"/>
      <c r="C26" s="147" t="s">
        <v>98</v>
      </c>
      <c r="D26" s="170" t="s">
        <v>223</v>
      </c>
      <c r="E26" s="190" t="s">
        <v>224</v>
      </c>
      <c r="F26" s="147" t="s">
        <v>103</v>
      </c>
      <c r="G26" s="148">
        <v>2</v>
      </c>
      <c r="H26" s="164"/>
      <c r="I26" s="206">
        <f t="shared" si="0"/>
        <v>0</v>
      </c>
      <c r="J26" s="150">
        <v>21</v>
      </c>
      <c r="K26" s="149">
        <f t="shared" si="1"/>
        <v>0</v>
      </c>
    </row>
    <row r="27" spans="1:11" s="136" customFormat="1" ht="145.19999999999999" x14ac:dyDescent="0.25">
      <c r="A27" s="183">
        <v>12</v>
      </c>
      <c r="B27" s="147"/>
      <c r="C27" s="147" t="s">
        <v>98</v>
      </c>
      <c r="D27" s="170" t="s">
        <v>223</v>
      </c>
      <c r="E27" s="190" t="s">
        <v>225</v>
      </c>
      <c r="F27" s="147" t="s">
        <v>103</v>
      </c>
      <c r="G27" s="148">
        <v>2</v>
      </c>
      <c r="H27" s="164"/>
      <c r="I27" s="206">
        <f t="shared" si="0"/>
        <v>0</v>
      </c>
      <c r="J27" s="150">
        <v>21</v>
      </c>
      <c r="K27" s="149">
        <f t="shared" si="1"/>
        <v>0</v>
      </c>
    </row>
    <row r="28" spans="1:11" s="136" customFormat="1" ht="105.6" x14ac:dyDescent="0.25">
      <c r="A28" s="183">
        <v>13</v>
      </c>
      <c r="B28" s="147"/>
      <c r="C28" s="147" t="s">
        <v>98</v>
      </c>
      <c r="D28" s="170" t="s">
        <v>186</v>
      </c>
      <c r="E28" s="190" t="s">
        <v>187</v>
      </c>
      <c r="F28" s="147" t="s">
        <v>103</v>
      </c>
      <c r="G28" s="148">
        <v>2</v>
      </c>
      <c r="H28" s="164"/>
      <c r="I28" s="206">
        <f t="shared" si="0"/>
        <v>0</v>
      </c>
      <c r="J28" s="150">
        <v>21</v>
      </c>
      <c r="K28" s="149">
        <f t="shared" si="1"/>
        <v>0</v>
      </c>
    </row>
    <row r="29" spans="1:11" s="156" customFormat="1" x14ac:dyDescent="0.25">
      <c r="A29" s="155"/>
      <c r="D29" s="157"/>
      <c r="E29" s="191" t="s">
        <v>97</v>
      </c>
      <c r="I29"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7E15-B33D-4809-A0FB-E4307E1663A2}">
  <sheetPr>
    <pageSetUpPr fitToPage="1"/>
  </sheetPr>
  <dimension ref="A1:L29"/>
  <sheetViews>
    <sheetView showGridLines="0" zoomScale="80" zoomScaleNormal="80" workbookViewId="0">
      <selection activeCell="H16" sqref="H16:H29"/>
    </sheetView>
  </sheetViews>
  <sheetFormatPr defaultColWidth="9.109375" defaultRowHeight="13.2" x14ac:dyDescent="0.25"/>
  <cols>
    <col min="1" max="1" width="5.5546875" style="83" customWidth="1"/>
    <col min="2" max="2" width="4.44140625" style="180" customWidth="1"/>
    <col min="3" max="3" width="6" style="180" customWidth="1"/>
    <col min="4" max="4" width="12.6640625" style="169" customWidth="1"/>
    <col min="5" max="5" width="94.33203125" style="192" customWidth="1"/>
    <col min="6" max="6" width="7.6640625" style="83" customWidth="1"/>
    <col min="7" max="7" width="9.88671875" style="83" customWidth="1"/>
    <col min="8" max="8" width="13.109375" style="83" customWidth="1"/>
    <col min="9" max="9" width="15.5546875" style="83" customWidth="1"/>
    <col min="10" max="10" width="6.6640625" style="83" customWidth="1"/>
    <col min="11" max="11" width="15.5546875" style="83" customWidth="1"/>
    <col min="12" max="16384" width="9.109375" style="83"/>
  </cols>
  <sheetData>
    <row r="1" spans="1:12" ht="17.399999999999999" x14ac:dyDescent="0.3">
      <c r="A1" s="74" t="s">
        <v>99</v>
      </c>
      <c r="B1" s="138"/>
      <c r="C1" s="138"/>
      <c r="D1" s="168"/>
      <c r="E1" s="185"/>
      <c r="F1" s="161"/>
      <c r="G1" s="161"/>
      <c r="H1" s="161"/>
      <c r="I1" s="161"/>
      <c r="J1" s="161"/>
      <c r="K1" s="161"/>
    </row>
    <row r="2" spans="1:12" x14ac:dyDescent="0.25">
      <c r="A2" s="137" t="s">
        <v>63</v>
      </c>
      <c r="B2" s="138"/>
      <c r="C2" s="139" t="s">
        <v>230</v>
      </c>
      <c r="D2" s="140"/>
      <c r="E2" s="186"/>
      <c r="F2" s="138"/>
      <c r="G2" s="138"/>
      <c r="H2" s="138"/>
      <c r="I2" s="138"/>
      <c r="J2" s="161"/>
      <c r="K2" s="161"/>
    </row>
    <row r="3" spans="1:12" x14ac:dyDescent="0.25">
      <c r="A3" s="137" t="s">
        <v>64</v>
      </c>
      <c r="B3" s="138"/>
      <c r="C3" s="220" t="str">
        <f>'Krycí list'!E7</f>
        <v>Základní škola, Moravský Krumlov, Ivančická 218, okres Znojmo, příspěvková organizace</v>
      </c>
      <c r="D3" s="221"/>
      <c r="E3" s="221"/>
      <c r="F3" s="138"/>
      <c r="G3" s="138"/>
      <c r="H3" s="138"/>
      <c r="I3" s="139"/>
      <c r="J3" s="161"/>
      <c r="K3" s="161"/>
    </row>
    <row r="4" spans="1:12" x14ac:dyDescent="0.25">
      <c r="A4" s="137" t="s">
        <v>65</v>
      </c>
      <c r="B4" s="138"/>
      <c r="C4" s="139" t="str">
        <f>'Krycí list'!E9</f>
        <v>NEOCENĚNÝ SOUPIS PRACÍ A DODÁVEK A SLUŽEB</v>
      </c>
      <c r="D4" s="140"/>
      <c r="E4" s="186"/>
      <c r="F4" s="138"/>
      <c r="G4" s="138"/>
      <c r="H4" s="138"/>
      <c r="I4" s="139"/>
      <c r="J4" s="161"/>
      <c r="K4" s="161"/>
    </row>
    <row r="5" spans="1:12" x14ac:dyDescent="0.25">
      <c r="A5" s="138" t="s">
        <v>73</v>
      </c>
      <c r="B5" s="138"/>
      <c r="C5" s="139" t="str">
        <f>'Krycí list'!P5</f>
        <v xml:space="preserve"> </v>
      </c>
      <c r="D5" s="140"/>
      <c r="E5" s="186"/>
      <c r="F5" s="138"/>
      <c r="G5" s="138"/>
      <c r="H5" s="138"/>
      <c r="I5" s="139"/>
      <c r="J5" s="161"/>
      <c r="K5" s="161"/>
    </row>
    <row r="6" spans="1:12" x14ac:dyDescent="0.25">
      <c r="A6" s="138"/>
      <c r="B6" s="138"/>
      <c r="C6" s="139"/>
      <c r="D6" s="140"/>
      <c r="E6" s="186"/>
      <c r="F6" s="138"/>
      <c r="G6" s="138"/>
      <c r="H6" s="138"/>
      <c r="I6" s="139"/>
      <c r="J6" s="161"/>
      <c r="K6" s="161"/>
    </row>
    <row r="7" spans="1:12" x14ac:dyDescent="0.25">
      <c r="A7" s="138" t="s">
        <v>67</v>
      </c>
      <c r="B7" s="138"/>
      <c r="C7" s="220" t="str">
        <f>'Krycí list'!E26</f>
        <v>Základní škola, Moravský Krumlov, Ivančická 218</v>
      </c>
      <c r="D7" s="221"/>
      <c r="E7" s="221"/>
      <c r="F7" s="138"/>
      <c r="G7" s="138"/>
      <c r="H7" s="138"/>
      <c r="I7" s="139"/>
      <c r="J7" s="161"/>
      <c r="K7" s="161"/>
    </row>
    <row r="8" spans="1:12" x14ac:dyDescent="0.25">
      <c r="A8" s="138" t="s">
        <v>68</v>
      </c>
      <c r="B8" s="138"/>
      <c r="C8" s="220" t="str">
        <f>'Krycí list'!E28</f>
        <v xml:space="preserve"> </v>
      </c>
      <c r="D8" s="221"/>
      <c r="E8" s="186"/>
      <c r="F8" s="138"/>
      <c r="G8" s="138"/>
      <c r="H8" s="138"/>
      <c r="I8" s="139"/>
      <c r="J8" s="161"/>
      <c r="K8" s="161"/>
    </row>
    <row r="9" spans="1:12" x14ac:dyDescent="0.25">
      <c r="A9" s="138" t="s">
        <v>69</v>
      </c>
      <c r="B9" s="138"/>
      <c r="C9" s="222" t="str">
        <f>'Krycí list'!O31</f>
        <v>04/2023</v>
      </c>
      <c r="D9" s="221"/>
      <c r="E9" s="186"/>
      <c r="F9" s="138"/>
      <c r="G9" s="138"/>
      <c r="H9" s="138"/>
      <c r="I9" s="139"/>
      <c r="J9" s="161"/>
      <c r="K9" s="161"/>
    </row>
    <row r="10" spans="1:12" x14ac:dyDescent="0.25">
      <c r="A10" s="161"/>
      <c r="B10" s="138"/>
      <c r="C10" s="138"/>
      <c r="D10" s="168"/>
      <c r="E10" s="185"/>
      <c r="F10" s="161"/>
      <c r="G10" s="161"/>
      <c r="H10" s="161"/>
      <c r="I10" s="161"/>
      <c r="J10" s="161"/>
      <c r="K10" s="161"/>
    </row>
    <row r="11" spans="1:12" s="159" customFormat="1" ht="39.6" x14ac:dyDescent="0.25">
      <c r="A11" s="181" t="s">
        <v>74</v>
      </c>
      <c r="B11" s="141" t="s">
        <v>75</v>
      </c>
      <c r="C11" s="141" t="s">
        <v>76</v>
      </c>
      <c r="D11" s="141" t="s">
        <v>96</v>
      </c>
      <c r="E11" s="141" t="s">
        <v>92</v>
      </c>
      <c r="F11" s="141" t="s">
        <v>77</v>
      </c>
      <c r="G11" s="141" t="s">
        <v>78</v>
      </c>
      <c r="H11" s="141" t="s">
        <v>94</v>
      </c>
      <c r="I11" s="141" t="s">
        <v>95</v>
      </c>
      <c r="J11" s="141" t="s">
        <v>79</v>
      </c>
      <c r="K11" s="141" t="s">
        <v>93</v>
      </c>
      <c r="L11" s="160"/>
    </row>
    <row r="12" spans="1:12" x14ac:dyDescent="0.25">
      <c r="A12" s="182">
        <v>1</v>
      </c>
      <c r="B12" s="163">
        <v>2</v>
      </c>
      <c r="C12" s="163">
        <v>3</v>
      </c>
      <c r="D12" s="142">
        <v>4</v>
      </c>
      <c r="E12" s="187">
        <v>5</v>
      </c>
      <c r="F12" s="163">
        <v>6</v>
      </c>
      <c r="G12" s="163">
        <v>7</v>
      </c>
      <c r="H12" s="163">
        <v>8</v>
      </c>
      <c r="I12" s="163">
        <v>9</v>
      </c>
      <c r="J12" s="163">
        <v>10</v>
      </c>
      <c r="K12" s="163">
        <v>11</v>
      </c>
      <c r="L12" s="162"/>
    </row>
    <row r="13" spans="1:12" x14ac:dyDescent="0.25">
      <c r="A13" s="171"/>
      <c r="B13" s="179"/>
      <c r="C13" s="179"/>
      <c r="D13" s="178"/>
      <c r="E13" s="188"/>
      <c r="F13" s="171"/>
      <c r="G13" s="171"/>
      <c r="H13" s="171"/>
      <c r="I13" s="171"/>
      <c r="J13" s="171"/>
      <c r="K13" s="171"/>
    </row>
    <row r="14" spans="1:12" s="143" customFormat="1" x14ac:dyDescent="0.25">
      <c r="A14" s="151"/>
      <c r="B14" s="152"/>
      <c r="D14" s="153" t="s">
        <v>83</v>
      </c>
      <c r="E14" s="189" t="s">
        <v>232</v>
      </c>
      <c r="I14" s="154">
        <f>I15</f>
        <v>0</v>
      </c>
      <c r="K14" s="149"/>
    </row>
    <row r="15" spans="1:12" s="136" customFormat="1" x14ac:dyDescent="0.25">
      <c r="A15" s="183"/>
      <c r="B15" s="147"/>
      <c r="C15" s="147"/>
      <c r="D15" s="170"/>
      <c r="E15" s="184" t="s">
        <v>82</v>
      </c>
      <c r="F15" s="145"/>
      <c r="G15" s="144"/>
      <c r="H15" s="144"/>
      <c r="I15" s="146">
        <f>SUM(I16:I28)</f>
        <v>0</v>
      </c>
      <c r="J15" s="150"/>
      <c r="K15" s="149"/>
    </row>
    <row r="16" spans="1:12" s="136" customFormat="1" ht="105.6" x14ac:dyDescent="0.25">
      <c r="A16" s="183">
        <v>1</v>
      </c>
      <c r="B16" s="147"/>
      <c r="C16" s="147" t="s">
        <v>98</v>
      </c>
      <c r="D16" s="170" t="s">
        <v>166</v>
      </c>
      <c r="E16" s="190" t="s">
        <v>194</v>
      </c>
      <c r="F16" s="147" t="s">
        <v>103</v>
      </c>
      <c r="G16" s="148">
        <v>2</v>
      </c>
      <c r="H16" s="164"/>
      <c r="I16" s="206">
        <f t="shared" ref="I16:I28" si="0">ROUND(G16*H16,2)</f>
        <v>0</v>
      </c>
      <c r="J16" s="150">
        <v>21</v>
      </c>
      <c r="K16" s="149">
        <f t="shared" ref="K16:K28" si="1">I16+((I16/100)*J16)</f>
        <v>0</v>
      </c>
    </row>
    <row r="17" spans="1:11" s="136" customFormat="1" ht="66" x14ac:dyDescent="0.25">
      <c r="A17" s="183">
        <v>2</v>
      </c>
      <c r="B17" s="147"/>
      <c r="C17" s="147" t="s">
        <v>98</v>
      </c>
      <c r="D17" s="170" t="s">
        <v>169</v>
      </c>
      <c r="E17" s="190" t="s">
        <v>170</v>
      </c>
      <c r="F17" s="147" t="s">
        <v>103</v>
      </c>
      <c r="G17" s="148">
        <v>2</v>
      </c>
      <c r="H17" s="164"/>
      <c r="I17" s="206">
        <f t="shared" si="0"/>
        <v>0</v>
      </c>
      <c r="J17" s="150">
        <v>21</v>
      </c>
      <c r="K17" s="149">
        <f t="shared" si="1"/>
        <v>0</v>
      </c>
    </row>
    <row r="18" spans="1:11" s="136" customFormat="1" ht="52.8" x14ac:dyDescent="0.25">
      <c r="A18" s="183">
        <v>3</v>
      </c>
      <c r="B18" s="147"/>
      <c r="C18" s="147" t="s">
        <v>98</v>
      </c>
      <c r="D18" s="170" t="s">
        <v>171</v>
      </c>
      <c r="E18" s="190" t="s">
        <v>172</v>
      </c>
      <c r="F18" s="147" t="s">
        <v>103</v>
      </c>
      <c r="G18" s="148">
        <v>1</v>
      </c>
      <c r="H18" s="164"/>
      <c r="I18" s="206">
        <f t="shared" si="0"/>
        <v>0</v>
      </c>
      <c r="J18" s="150">
        <v>21</v>
      </c>
      <c r="K18" s="149">
        <f t="shared" si="1"/>
        <v>0</v>
      </c>
    </row>
    <row r="19" spans="1:11" s="136" customFormat="1" ht="105.6" x14ac:dyDescent="0.25">
      <c r="A19" s="183">
        <v>4</v>
      </c>
      <c r="B19" s="147"/>
      <c r="C19" s="147" t="s">
        <v>98</v>
      </c>
      <c r="D19" s="170" t="s">
        <v>173</v>
      </c>
      <c r="E19" s="190" t="s">
        <v>207</v>
      </c>
      <c r="F19" s="147" t="s">
        <v>103</v>
      </c>
      <c r="G19" s="148">
        <v>2</v>
      </c>
      <c r="H19" s="164"/>
      <c r="I19" s="206">
        <f t="shared" si="0"/>
        <v>0</v>
      </c>
      <c r="J19" s="150">
        <v>21</v>
      </c>
      <c r="K19" s="149">
        <f t="shared" si="1"/>
        <v>0</v>
      </c>
    </row>
    <row r="20" spans="1:11" s="136" customFormat="1" ht="52.8" x14ac:dyDescent="0.25">
      <c r="A20" s="183">
        <v>5</v>
      </c>
      <c r="B20" s="147"/>
      <c r="C20" s="147" t="s">
        <v>98</v>
      </c>
      <c r="D20" s="170" t="s">
        <v>175</v>
      </c>
      <c r="E20" s="190" t="s">
        <v>217</v>
      </c>
      <c r="F20" s="147" t="s">
        <v>103</v>
      </c>
      <c r="G20" s="148">
        <v>1</v>
      </c>
      <c r="H20" s="164"/>
      <c r="I20" s="206">
        <f t="shared" si="0"/>
        <v>0</v>
      </c>
      <c r="J20" s="150">
        <v>21</v>
      </c>
      <c r="K20" s="149">
        <f t="shared" si="1"/>
        <v>0</v>
      </c>
    </row>
    <row r="21" spans="1:11" s="136" customFormat="1" ht="66" x14ac:dyDescent="0.25">
      <c r="A21" s="183">
        <v>6</v>
      </c>
      <c r="B21" s="147"/>
      <c r="C21" s="147" t="s">
        <v>98</v>
      </c>
      <c r="D21" s="170" t="s">
        <v>159</v>
      </c>
      <c r="E21" s="190" t="s">
        <v>197</v>
      </c>
      <c r="F21" s="147" t="s">
        <v>103</v>
      </c>
      <c r="G21" s="148">
        <v>1</v>
      </c>
      <c r="H21" s="164"/>
      <c r="I21" s="206">
        <f t="shared" si="0"/>
        <v>0</v>
      </c>
      <c r="J21" s="150">
        <v>21</v>
      </c>
      <c r="K21" s="149">
        <f t="shared" si="1"/>
        <v>0</v>
      </c>
    </row>
    <row r="22" spans="1:11" s="136" customFormat="1" ht="118.8" x14ac:dyDescent="0.25">
      <c r="A22" s="183">
        <v>7</v>
      </c>
      <c r="B22" s="147"/>
      <c r="C22" s="147" t="s">
        <v>98</v>
      </c>
      <c r="D22" s="170" t="s">
        <v>178</v>
      </c>
      <c r="E22" s="190" t="s">
        <v>198</v>
      </c>
      <c r="F22" s="147" t="s">
        <v>103</v>
      </c>
      <c r="G22" s="148">
        <v>1</v>
      </c>
      <c r="H22" s="164"/>
      <c r="I22" s="206">
        <f t="shared" si="0"/>
        <v>0</v>
      </c>
      <c r="J22" s="150">
        <v>21</v>
      </c>
      <c r="K22" s="149">
        <f t="shared" si="1"/>
        <v>0</v>
      </c>
    </row>
    <row r="23" spans="1:11" s="136" customFormat="1" ht="105.6" x14ac:dyDescent="0.25">
      <c r="A23" s="183">
        <v>8</v>
      </c>
      <c r="B23" s="147"/>
      <c r="C23" s="147" t="s">
        <v>98</v>
      </c>
      <c r="D23" s="170" t="s">
        <v>180</v>
      </c>
      <c r="E23" s="190" t="s">
        <v>210</v>
      </c>
      <c r="F23" s="147" t="s">
        <v>103</v>
      </c>
      <c r="G23" s="148">
        <v>2</v>
      </c>
      <c r="H23" s="164"/>
      <c r="I23" s="206">
        <f t="shared" si="0"/>
        <v>0</v>
      </c>
      <c r="J23" s="150">
        <v>21</v>
      </c>
      <c r="K23" s="149">
        <f t="shared" si="1"/>
        <v>0</v>
      </c>
    </row>
    <row r="24" spans="1:11" s="136" customFormat="1" ht="132" x14ac:dyDescent="0.25">
      <c r="A24" s="183">
        <v>9</v>
      </c>
      <c r="B24" s="147"/>
      <c r="C24" s="147" t="s">
        <v>98</v>
      </c>
      <c r="D24" s="170" t="s">
        <v>184</v>
      </c>
      <c r="E24" s="190" t="s">
        <v>227</v>
      </c>
      <c r="F24" s="147" t="s">
        <v>103</v>
      </c>
      <c r="G24" s="148">
        <v>2</v>
      </c>
      <c r="H24" s="164"/>
      <c r="I24" s="206">
        <f t="shared" si="0"/>
        <v>0</v>
      </c>
      <c r="J24" s="150">
        <v>21</v>
      </c>
      <c r="K24" s="149">
        <f t="shared" si="1"/>
        <v>0</v>
      </c>
    </row>
    <row r="25" spans="1:11" s="136" customFormat="1" ht="105.6" x14ac:dyDescent="0.25">
      <c r="A25" s="183">
        <v>10</v>
      </c>
      <c r="B25" s="147"/>
      <c r="C25" s="147" t="s">
        <v>98</v>
      </c>
      <c r="D25" s="170" t="s">
        <v>186</v>
      </c>
      <c r="E25" s="190" t="s">
        <v>187</v>
      </c>
      <c r="F25" s="147" t="s">
        <v>103</v>
      </c>
      <c r="G25" s="148">
        <v>2</v>
      </c>
      <c r="H25" s="164"/>
      <c r="I25" s="206">
        <f t="shared" si="0"/>
        <v>0</v>
      </c>
      <c r="J25" s="150">
        <v>21</v>
      </c>
      <c r="K25" s="149">
        <f t="shared" si="1"/>
        <v>0</v>
      </c>
    </row>
    <row r="26" spans="1:11" s="136" customFormat="1" ht="52.8" x14ac:dyDescent="0.25">
      <c r="A26" s="183">
        <v>11</v>
      </c>
      <c r="B26" s="147"/>
      <c r="C26" s="147" t="s">
        <v>98</v>
      </c>
      <c r="D26" s="170" t="s">
        <v>189</v>
      </c>
      <c r="E26" s="190" t="s">
        <v>190</v>
      </c>
      <c r="F26" s="147" t="s">
        <v>103</v>
      </c>
      <c r="G26" s="148">
        <v>2</v>
      </c>
      <c r="H26" s="164"/>
      <c r="I26" s="206">
        <f t="shared" si="0"/>
        <v>0</v>
      </c>
      <c r="J26" s="150">
        <v>21</v>
      </c>
      <c r="K26" s="149">
        <f t="shared" si="1"/>
        <v>0</v>
      </c>
    </row>
    <row r="27" spans="1:11" s="136" customFormat="1" ht="66" x14ac:dyDescent="0.25">
      <c r="A27" s="183">
        <v>12</v>
      </c>
      <c r="B27" s="147"/>
      <c r="C27" s="147" t="s">
        <v>98</v>
      </c>
      <c r="D27" s="170" t="s">
        <v>145</v>
      </c>
      <c r="E27" s="190" t="s">
        <v>188</v>
      </c>
      <c r="F27" s="147" t="s">
        <v>103</v>
      </c>
      <c r="G27" s="148">
        <v>2</v>
      </c>
      <c r="H27" s="164"/>
      <c r="I27" s="206">
        <f t="shared" si="0"/>
        <v>0</v>
      </c>
      <c r="J27" s="150">
        <v>21</v>
      </c>
      <c r="K27" s="149">
        <f t="shared" si="1"/>
        <v>0</v>
      </c>
    </row>
    <row r="28" spans="1:11" s="136" customFormat="1" ht="52.8" x14ac:dyDescent="0.25">
      <c r="A28" s="183">
        <v>13</v>
      </c>
      <c r="B28" s="147"/>
      <c r="C28" s="147" t="s">
        <v>98</v>
      </c>
      <c r="D28" s="170" t="s">
        <v>228</v>
      </c>
      <c r="E28" s="190" t="s">
        <v>229</v>
      </c>
      <c r="F28" s="147" t="s">
        <v>103</v>
      </c>
      <c r="G28" s="148">
        <v>2</v>
      </c>
      <c r="H28" s="164"/>
      <c r="I28" s="206">
        <f t="shared" si="0"/>
        <v>0</v>
      </c>
      <c r="J28" s="150">
        <v>21</v>
      </c>
      <c r="K28" s="149">
        <f t="shared" si="1"/>
        <v>0</v>
      </c>
    </row>
    <row r="29" spans="1:11" s="156" customFormat="1" x14ac:dyDescent="0.25">
      <c r="A29" s="155"/>
      <c r="D29" s="157"/>
      <c r="E29" s="191" t="s">
        <v>97</v>
      </c>
      <c r="I29" s="158">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25</vt:i4>
      </vt:variant>
    </vt:vector>
  </HeadingPairs>
  <TitlesOfParts>
    <vt:vector size="40" baseType="lpstr">
      <vt:lpstr>Krycí list</vt:lpstr>
      <vt:lpstr>Rekapitulace</vt:lpstr>
      <vt:lpstr>Cvičná kuchyň č.I.B-9</vt:lpstr>
      <vt:lpstr>Informatika 1 č.II.B-1</vt:lpstr>
      <vt:lpstr>Informatika 2 č.II.B-3</vt:lpstr>
      <vt:lpstr>Jazyková učebna němčina č.II.B-</vt:lpstr>
      <vt:lpstr>Jazyková učebna č.III.D-7</vt:lpstr>
      <vt:lpstr>Polytechnika</vt:lpstr>
      <vt:lpstr>Kabinet anglického jazyka č. II</vt:lpstr>
      <vt:lpstr>Kabinet jazyky č. II.B-8</vt:lpstr>
      <vt:lpstr>Kabinet informatika 2 č. II.B-5</vt:lpstr>
      <vt:lpstr>Kabinet informatiky č. II.B-9</vt:lpstr>
      <vt:lpstr>Kabinet polytechnika č. II.B-7</vt:lpstr>
      <vt:lpstr>Kabinet cvičná kuchyň č. II.B-6</vt:lpstr>
      <vt:lpstr>#Figury</vt:lpstr>
      <vt:lpstr>'Cvičná kuchyň č.I.B-9'!Názvy_tisku</vt:lpstr>
      <vt:lpstr>'Informatika 1 č.II.B-1'!Názvy_tisku</vt:lpstr>
      <vt:lpstr>'Informatika 2 č.II.B-3'!Názvy_tisku</vt:lpstr>
      <vt:lpstr>'Jazyková učebna č.III.D-7'!Názvy_tisku</vt:lpstr>
      <vt:lpstr>'Jazyková učebna němčina č.II.B-'!Názvy_tisku</vt:lpstr>
      <vt:lpstr>'Kabinet anglického jazyka č. II'!Názvy_tisku</vt:lpstr>
      <vt:lpstr>'Kabinet cvičná kuchyň č. II.B-6'!Názvy_tisku</vt:lpstr>
      <vt:lpstr>'Kabinet informatika 2 č. II.B-5'!Názvy_tisku</vt:lpstr>
      <vt:lpstr>'Kabinet informatiky č. II.B-9'!Názvy_tisku</vt:lpstr>
      <vt:lpstr>'Kabinet jazyky č. II.B-8'!Názvy_tisku</vt:lpstr>
      <vt:lpstr>'Kabinet polytechnika č. II.B-7'!Názvy_tisku</vt:lpstr>
      <vt:lpstr>Polytechnika!Názvy_tisku</vt:lpstr>
      <vt:lpstr>Rekapitulace!Názvy_tisku</vt:lpstr>
      <vt:lpstr>'Cvičná kuchyň č.I.B-9'!Oblast_tisku</vt:lpstr>
      <vt:lpstr>'Informatika 1 č.II.B-1'!Oblast_tisku</vt:lpstr>
      <vt:lpstr>'Informatika 2 č.II.B-3'!Oblast_tisku</vt:lpstr>
      <vt:lpstr>'Jazyková učebna č.III.D-7'!Oblast_tisku</vt:lpstr>
      <vt:lpstr>'Jazyková učebna němčina č.II.B-'!Oblast_tisku</vt:lpstr>
      <vt:lpstr>'Kabinet anglického jazyka č. II'!Oblast_tisku</vt:lpstr>
      <vt:lpstr>'Kabinet cvičná kuchyň č. II.B-6'!Oblast_tisku</vt:lpstr>
      <vt:lpstr>'Kabinet informatika 2 č. II.B-5'!Oblast_tisku</vt:lpstr>
      <vt:lpstr>'Kabinet informatiky č. II.B-9'!Oblast_tisku</vt:lpstr>
      <vt:lpstr>'Kabinet jazyky č. II.B-8'!Oblast_tisku</vt:lpstr>
      <vt:lpstr>'Kabinet polytechnika č. II.B-7'!Oblast_tisku</vt:lpstr>
      <vt:lpstr>Polytechnika!Oblast_tisku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2019-11-21T13:12:23Z</cp:lastPrinted>
  <dcterms:created xsi:type="dcterms:W3CDTF">2006-04-27T05:25:48Z</dcterms:created>
  <dcterms:modified xsi:type="dcterms:W3CDTF">2023-05-02T11:51:28Z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