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ilova\Desktop\Mor.krumlov Ivančická\Výkazy pro agenturu\"/>
    </mc:Choice>
  </mc:AlternateContent>
  <xr:revisionPtr revIDLastSave="0" documentId="13_ncr:1_{2176E99F-17C1-4461-8CF2-F273213FAA73}" xr6:coauthVersionLast="47" xr6:coauthVersionMax="47" xr10:uidLastSave="{00000000-0000-0000-0000-000000000000}"/>
  <bookViews>
    <workbookView xWindow="-28920" yWindow="-5235" windowWidth="29040" windowHeight="15840" xr2:uid="{00000000-000D-0000-FFFF-FFFF00000000}"/>
  </bookViews>
  <sheets>
    <sheet name="Krycí list" sheetId="1" r:id="rId1"/>
    <sheet name="Rekapitulace" sheetId="2" r:id="rId2"/>
    <sheet name="Cvičná kuchyň č.I.B-9" sheetId="5" r:id="rId3"/>
    <sheet name="Polytechnika" sheetId="7" r:id="rId4"/>
    <sheet name="Kabinet anglického jazyka č. II" sheetId="8" r:id="rId5"/>
    <sheet name="#Figury" sheetId="4" state="hidden" r:id="rId6"/>
  </sheets>
  <definedNames>
    <definedName name="_xlnm.Print_Titles" localSheetId="2">'Cvičná kuchyň č.I.B-9'!$11:$13</definedName>
    <definedName name="_xlnm.Print_Titles" localSheetId="4">'Kabinet anglického jazyka č. II'!$11:$13</definedName>
    <definedName name="_xlnm.Print_Titles" localSheetId="3">Polytechnika!$11:$13</definedName>
    <definedName name="_xlnm.Print_Titles" localSheetId="1">Rekapitulace!$11:$13</definedName>
    <definedName name="_xlnm.Print_Area" localSheetId="2">'Cvičná kuchyň č.I.B-9'!$A$1:$J$26</definedName>
    <definedName name="_xlnm.Print_Area" localSheetId="4">'Kabinet anglického jazyka č. II'!$A$1:$J$17</definedName>
    <definedName name="_xlnm.Print_Area" localSheetId="3">Polytechnika!$A$1:$J$17</definedName>
    <definedName name="Z_65E3123D_ED26_44E3_A414_09EEEF825484_.wvu.Cols" localSheetId="2" hidden="1">'Cvičná kuchyň č.I.B-9'!#REF!,'Cvičná kuchyň č.I.B-9'!#REF!,'Cvičná kuchyň č.I.B-9'!#REF!</definedName>
    <definedName name="Z_65E3123D_ED26_44E3_A414_09EEEF825484_.wvu.Cols" localSheetId="4" hidden="1">'Kabinet anglického jazyka č. II'!#REF!,'Kabinet anglického jazyka č. II'!#REF!,'Kabinet anglického jazyka č. II'!#REF!</definedName>
    <definedName name="Z_65E3123D_ED26_44E3_A414_09EEEF825484_.wvu.Cols" localSheetId="3" hidden="1">Polytechnika!#REF!,Polytechnika!#REF!,Polytechnika!#REF!</definedName>
    <definedName name="Z_65E3123D_ED26_44E3_A414_09EEEF825484_.wvu.Cols" localSheetId="1" hidden="1">Rekapitulace!#REF!</definedName>
    <definedName name="Z_65E3123D_ED26_44E3_A414_09EEEF825484_.wvu.PrintArea" localSheetId="2" hidden="1">'Cvičná kuchyň č.I.B-9'!$A$1:$J$26</definedName>
    <definedName name="Z_65E3123D_ED26_44E3_A414_09EEEF825484_.wvu.PrintArea" localSheetId="4" hidden="1">'Kabinet anglického jazyka č. II'!$A$1:$J$17</definedName>
    <definedName name="Z_65E3123D_ED26_44E3_A414_09EEEF825484_.wvu.PrintArea" localSheetId="3" hidden="1">Polytechnika!$A$1:$J$17</definedName>
    <definedName name="Z_65E3123D_ED26_44E3_A414_09EEEF825484_.wvu.PrintTitles" localSheetId="2" hidden="1">'Cvičná kuchyň č.I.B-9'!$11:$13</definedName>
    <definedName name="Z_65E3123D_ED26_44E3_A414_09EEEF825484_.wvu.PrintTitles" localSheetId="4" hidden="1">'Kabinet anglického jazyka č. II'!$11:$13</definedName>
    <definedName name="Z_65E3123D_ED26_44E3_A414_09EEEF825484_.wvu.PrintTitles" localSheetId="3" hidden="1">Polytechnika!$11:$13</definedName>
    <definedName name="Z_65E3123D_ED26_44E3_A414_09EEEF825484_.wvu.PrintTitles" localSheetId="1" hidden="1">Rekapitulace!$11:$13</definedName>
    <definedName name="Z_65E3123D_ED26_44E3_A414_09EEEF825484_.wvu.Rows" localSheetId="2" hidden="1">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</definedName>
    <definedName name="Z_65E3123D_ED26_44E3_A414_09EEEF825484_.wvu.Rows" localSheetId="4" hidden="1">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3" hidden="1">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</definedName>
    <definedName name="Z_82B4F4D9_5370_4303_A97E_2A49E01AF629_.wvu.Cols" localSheetId="2" hidden="1">'Cvičná kuchyň č.I.B-9'!#REF!,'Cvičná kuchyň č.I.B-9'!#REF!,'Cvičná kuchyň č.I.B-9'!#REF!</definedName>
    <definedName name="Z_82B4F4D9_5370_4303_A97E_2A49E01AF629_.wvu.Cols" localSheetId="4" hidden="1">'Kabinet anglického jazyka č. II'!#REF!,'Kabinet anglického jazyka č. II'!#REF!,'Kabinet anglického jazyka č. II'!#REF!</definedName>
    <definedName name="Z_82B4F4D9_5370_4303_A97E_2A49E01AF629_.wvu.Cols" localSheetId="3" hidden="1">Polytechnika!#REF!,Polytechnika!#REF!,Polytechnika!#REF!</definedName>
    <definedName name="Z_82B4F4D9_5370_4303_A97E_2A49E01AF629_.wvu.Cols" localSheetId="1" hidden="1">Rekapitulace!#REF!</definedName>
    <definedName name="Z_82B4F4D9_5370_4303_A97E_2A49E01AF629_.wvu.PrintArea" localSheetId="2" hidden="1">'Cvičná kuchyň č.I.B-9'!$A$1:$J$26</definedName>
    <definedName name="Z_82B4F4D9_5370_4303_A97E_2A49E01AF629_.wvu.PrintArea" localSheetId="4" hidden="1">'Kabinet anglického jazyka č. II'!$A$1:$J$17</definedName>
    <definedName name="Z_82B4F4D9_5370_4303_A97E_2A49E01AF629_.wvu.PrintArea" localSheetId="3" hidden="1">Polytechnika!$A$1:$J$17</definedName>
    <definedName name="Z_82B4F4D9_5370_4303_A97E_2A49E01AF629_.wvu.PrintTitles" localSheetId="2" hidden="1">'Cvičná kuchyň č.I.B-9'!$11:$13</definedName>
    <definedName name="Z_82B4F4D9_5370_4303_A97E_2A49E01AF629_.wvu.PrintTitles" localSheetId="4" hidden="1">'Kabinet anglického jazyka č. II'!$11:$13</definedName>
    <definedName name="Z_82B4F4D9_5370_4303_A97E_2A49E01AF629_.wvu.PrintTitles" localSheetId="3" hidden="1">Polytechnika!$11:$13</definedName>
    <definedName name="Z_82B4F4D9_5370_4303_A97E_2A49E01AF629_.wvu.PrintTitles" localSheetId="1" hidden="1">Rekapitulace!$11:$13</definedName>
    <definedName name="Z_82B4F4D9_5370_4303_A97E_2A49E01AF629_.wvu.Rows" localSheetId="2" hidden="1">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</definedName>
    <definedName name="Z_82B4F4D9_5370_4303_A97E_2A49E01AF629_.wvu.Rows" localSheetId="4" hidden="1">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3" hidden="1">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</definedName>
    <definedName name="Z_D6CFA044_0C8C_4ECE_96A2_AFF3DD5E0425_.wvu.Cols" localSheetId="2" hidden="1">'Cvičná kuchyň č.I.B-9'!#REF!,'Cvičná kuchyň č.I.B-9'!#REF!,'Cvičná kuchyň č.I.B-9'!#REF!</definedName>
    <definedName name="Z_D6CFA044_0C8C_4ECE_96A2_AFF3DD5E0425_.wvu.Cols" localSheetId="4" hidden="1">'Kabinet anglického jazyka č. II'!#REF!,'Kabinet anglického jazyka č. II'!#REF!,'Kabinet anglického jazyka č. II'!#REF!</definedName>
    <definedName name="Z_D6CFA044_0C8C_4ECE_96A2_AFF3DD5E0425_.wvu.Cols" localSheetId="3" hidden="1">Polytechnika!#REF!,Polytechnika!#REF!,Polytechnika!#REF!</definedName>
    <definedName name="Z_D6CFA044_0C8C_4ECE_96A2_AFF3DD5E0425_.wvu.Cols" localSheetId="1" hidden="1">Rekapitulace!#REF!</definedName>
    <definedName name="Z_D6CFA044_0C8C_4ECE_96A2_AFF3DD5E0425_.wvu.PrintArea" localSheetId="2" hidden="1">'Cvičná kuchyň č.I.B-9'!$A$1:$J$26</definedName>
    <definedName name="Z_D6CFA044_0C8C_4ECE_96A2_AFF3DD5E0425_.wvu.PrintArea" localSheetId="4" hidden="1">'Kabinet anglického jazyka č. II'!$A$1:$J$17</definedName>
    <definedName name="Z_D6CFA044_0C8C_4ECE_96A2_AFF3DD5E0425_.wvu.PrintArea" localSheetId="3" hidden="1">Polytechnika!$A$1:$J$17</definedName>
    <definedName name="Z_D6CFA044_0C8C_4ECE_96A2_AFF3DD5E0425_.wvu.PrintTitles" localSheetId="2" hidden="1">'Cvičná kuchyň č.I.B-9'!$11:$13</definedName>
    <definedName name="Z_D6CFA044_0C8C_4ECE_96A2_AFF3DD5E0425_.wvu.PrintTitles" localSheetId="4" hidden="1">'Kabinet anglického jazyka č. II'!$11:$13</definedName>
    <definedName name="Z_D6CFA044_0C8C_4ECE_96A2_AFF3DD5E0425_.wvu.PrintTitles" localSheetId="3" hidden="1">Polytechnika!$11:$13</definedName>
    <definedName name="Z_D6CFA044_0C8C_4ECE_96A2_AFF3DD5E0425_.wvu.PrintTitles" localSheetId="1" hidden="1">Rekapitulace!$11:$13</definedName>
    <definedName name="Z_D6CFA044_0C8C_4ECE_96A2_AFF3DD5E0425_.wvu.Rows" localSheetId="2" hidden="1">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č.I.B-9'!#REF!,'Cvičná kuchyň č.I.B-9'!#REF!</definedName>
    <definedName name="Z_D6CFA044_0C8C_4ECE_96A2_AFF3DD5E0425_.wvu.Rows" localSheetId="4" hidden="1">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II'!#REF!,'Kabinet anglického jazyka č. II'!#REF!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3" hidden="1">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,Polytechnika!#REF!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K17" i="5" s="1"/>
  <c r="I18" i="5"/>
  <c r="K18" i="5" s="1"/>
  <c r="I19" i="5"/>
  <c r="K19" i="5" s="1"/>
  <c r="I20" i="5"/>
  <c r="K20" i="5" s="1"/>
  <c r="I21" i="5"/>
  <c r="K21" i="5" s="1"/>
  <c r="I22" i="5"/>
  <c r="K22" i="5" s="1"/>
  <c r="I23" i="5"/>
  <c r="K23" i="5" s="1"/>
  <c r="I24" i="5"/>
  <c r="K24" i="5" s="1"/>
  <c r="I25" i="5"/>
  <c r="K25" i="5" s="1"/>
  <c r="B17" i="2"/>
  <c r="B16" i="2"/>
  <c r="B15" i="2"/>
  <c r="C9" i="8"/>
  <c r="C8" i="8"/>
  <c r="C7" i="8"/>
  <c r="C5" i="8"/>
  <c r="C4" i="8"/>
  <c r="C3" i="8"/>
  <c r="C9" i="7"/>
  <c r="C8" i="7"/>
  <c r="C7" i="7"/>
  <c r="C5" i="7"/>
  <c r="C4" i="7"/>
  <c r="C3" i="7"/>
  <c r="I16" i="8"/>
  <c r="K16" i="8" s="1"/>
  <c r="I15" i="8" l="1"/>
  <c r="I14" i="8" s="1"/>
  <c r="I17" i="8" l="1"/>
  <c r="C17" i="2"/>
  <c r="I16" i="7"/>
  <c r="K16" i="7" s="1"/>
  <c r="I15" i="7" l="1"/>
  <c r="I14" i="7" s="1"/>
  <c r="I17" i="7" l="1"/>
  <c r="C16" i="2"/>
  <c r="I16" i="5"/>
  <c r="K16" i="5" s="1"/>
  <c r="C9" i="5"/>
  <c r="C8" i="5"/>
  <c r="C7" i="5"/>
  <c r="C5" i="5"/>
  <c r="C4" i="5"/>
  <c r="C3" i="5"/>
  <c r="I15" i="5" l="1"/>
  <c r="I14" i="5" s="1"/>
  <c r="C14" i="2"/>
  <c r="C15" i="2"/>
  <c r="C18" i="2" s="1"/>
  <c r="I26" i="5"/>
  <c r="B2" i="2" l="1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E44" i="1" l="1"/>
  <c r="E42" i="1" l="1"/>
  <c r="E46" i="1" l="1"/>
  <c r="J47" i="1" l="1"/>
  <c r="R38" i="1"/>
  <c r="R41" i="1"/>
  <c r="R46" i="1" l="1"/>
  <c r="R49" i="1" s="1"/>
  <c r="O51" i="1" s="1"/>
  <c r="S49" i="1" l="1"/>
  <c r="S51" i="1"/>
  <c r="R51" i="1"/>
  <c r="O50" i="1"/>
  <c r="S50" i="1" l="1"/>
  <c r="R50" i="1"/>
  <c r="R52" i="1" s="1"/>
</calcChain>
</file>

<file path=xl/sharedStrings.xml><?xml version="1.0" encoding="utf-8"?>
<sst xmlns="http://schemas.openxmlformats.org/spreadsheetml/2006/main" count="252" uniqueCount="140">
  <si>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</si>
  <si>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</si>
  <si>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</si>
  <si>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</si>
  <si>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</si>
  <si>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</si>
  <si>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</si>
  <si>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</si>
  <si>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</si>
  <si>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</si>
  <si>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</si>
  <si>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</si>
  <si>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</si>
  <si>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</si>
  <si>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</si>
  <si>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</si>
  <si>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</si>
  <si>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</si>
  <si>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</si>
  <si>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</si>
  <si>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</si>
  <si>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</si>
  <si>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</si>
  <si>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</si>
  <si>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</si>
  <si>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</si>
  <si>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</si>
  <si>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</si>
  <si>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</si>
  <si>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</si>
  <si>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</si>
  <si>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</si>
  <si>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</si>
  <si>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</si>
  <si>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</si>
  <si>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</si>
  <si>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</si>
  <si>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</si>
  <si>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</si>
  <si>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</si>
  <si>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</si>
  <si>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</si>
  <si>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</si>
  <si>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</si>
  <si>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</si>
  <si>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</si>
  <si>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</si>
  <si>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</si>
  <si>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</si>
  <si>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</si>
  <si>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</si>
  <si>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</si>
  <si>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</si>
  <si>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</si>
  <si>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</si>
  <si>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</si>
  <si>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</si>
  <si>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</si>
  <si>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</si>
  <si>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</si>
  <si>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</si>
  <si>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</si>
  <si>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</si>
  <si>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</si>
  <si>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</si>
  <si>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</si>
  <si>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</si>
  <si>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</si>
  <si>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</si>
  <si>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</si>
  <si>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</si>
  <si>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</si>
  <si>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</si>
  <si>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</si>
  <si>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</si>
  <si>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</si>
  <si>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</si>
  <si>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</si>
  <si>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</si>
  <si>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Sazba DPH</t>
  </si>
  <si>
    <t>kus</t>
  </si>
  <si>
    <t xml:space="preserve">REKAPITULACE </t>
  </si>
  <si>
    <t>KRYCÍ LIST SOUPISU</t>
  </si>
  <si>
    <t>AVT</t>
  </si>
  <si>
    <t>"AVT"</t>
  </si>
  <si>
    <t>ZRN (ř. 1-8)</t>
  </si>
  <si>
    <t>DN (ř. 10-12)</t>
  </si>
  <si>
    <t>VRN (ř. 14-19)</t>
  </si>
  <si>
    <t>Součet 9, 13, 20-23</t>
  </si>
  <si>
    <t>"EL"</t>
  </si>
  <si>
    <t>Projektové práce (DSPS)</t>
  </si>
  <si>
    <t>Cena s DPH (ř. 25-26)</t>
  </si>
  <si>
    <t>Popis / minimální technické parametry</t>
  </si>
  <si>
    <t>Cena celkem s DPH</t>
  </si>
  <si>
    <t>Cena jednotková bez DPH</t>
  </si>
  <si>
    <t>Cena celkem bez DPH</t>
  </si>
  <si>
    <t>Kód položky / název</t>
  </si>
  <si>
    <t>Celkem bez DPH</t>
  </si>
  <si>
    <t>vlastní</t>
  </si>
  <si>
    <t>SOUPIS PRACÍ A DODÁVEK A SLUŽEB vč VÝKAZU VÝMĚR</t>
  </si>
  <si>
    <t>Sebastian Fenyk</t>
  </si>
  <si>
    <t>Základní škola, Moravský Krumlov, Ivančická 218, okres Znojmo, příspěvková organizace</t>
  </si>
  <si>
    <t>Základní škola, Moravský Krumlov, Ivančická 218</t>
  </si>
  <si>
    <t>ks</t>
  </si>
  <si>
    <t>Sada nádobí na jídelní servis</t>
  </si>
  <si>
    <t>Sada sklenic</t>
  </si>
  <si>
    <t>Sada hrnků</t>
  </si>
  <si>
    <t>Mísy na míchání, sada</t>
  </si>
  <si>
    <t>Sada nožů</t>
  </si>
  <si>
    <t xml:space="preserve">Sada krájecích prkének </t>
  </si>
  <si>
    <t xml:space="preserve">Sada příborů </t>
  </si>
  <si>
    <t>Sada kuchyňských pomůcek</t>
  </si>
  <si>
    <t xml:space="preserve">Sada hrnců </t>
  </si>
  <si>
    <t>Tyčový mixér</t>
  </si>
  <si>
    <t xml:space="preserve">Jídelní porcelánová sada bílá. Porcelán pevný a odolný vůči nárazům. Lze použít v mikrovlnné troubě. Lze mýt v myčce. 
Obsahuje: 6 ks misek - průměr alespoň 17 cm, 6 ks talířů - průměr alespoň 20 cm a 6 ks talířů - průměr alespoň 27 cm. 
</t>
  </si>
  <si>
    <t xml:space="preserve">Sada obsahuje 6xsklenice, tvrzené sklo čiré, objem 30 cl. Lze mýt v nyčce.
</t>
  </si>
  <si>
    <t xml:space="preserve">Sada obsahuje 6x hrnek, objem min 24 cl, bílý  porcelán, pevný a odolný vůči nárazům. Lze použít v mikrovlnné troubě.
Lze mýt v myčce.
</t>
  </si>
  <si>
    <t xml:space="preserve">Mísa na míchání, sada 2 ks, bílá. Mísa má na spodní straně gumový kroužek, který ji drží na místě během používání.
Prům. 22 cm a 26 cm. Lze použít do mikrovlnné trouby; pro ohřev jídla do 100 °C. Lze používat v mrazničce. Lze mýt v myčce.
</t>
  </si>
  <si>
    <t xml:space="preserve">Obsahuje 3ks nože z nerezavějící oceli - velký kuchařský nůž, malý kuchařský nůž, nůž na zeleninu. 
</t>
  </si>
  <si>
    <t xml:space="preserve">Plastová krájecí deska 3ks, odlišná barevná provedení. Velikost krájecí desky  alespoň 26 × 32 × 0,6 cm.
</t>
  </si>
  <si>
    <t xml:space="preserve">Sada nerezových příborů, 24ks. Obsahuje: 6 ks vidliček, 6 ks nožů, 6 ks lžic a 6 ks čajových lžiček.Příbory jsou vyrobené z nerezavějící oceli, která je odolná a snadno se čistí. Lze mýt v myčce. 
</t>
  </si>
  <si>
    <t xml:space="preserve">Sada obsahuje: škrabka na zeleninu, struhadlo, lis na česnek, otvírák na konzervy, metlička na šlehání, polévková naběračka, obracečka, 2x vařečka
</t>
  </si>
  <si>
    <t xml:space="preserve">Obsahuje: rendlík s poklicí 1 l, hrnec s poklicí 3 l, hrnec s poklicí 5 l a pánev o průměru 24-26 cm. 
Lze používat na všech typech varných desek včetně indukčních. Nádobí je vyrobené z nerezavějící oceli,  je odolné a snadno se čistí.
Pánev na smažení s nepřilnavou vrstvou snižuje riziko připálení potravin.
</t>
  </si>
  <si>
    <t>Tyčový ponorný mixér. 
Obsahuje: 1 x  mixovací nádobka s měrkou, 1 x nerezová mixovací noha, 1 x univerzální drtič na tvrdé přísady. 
Nádoba s měrkou pro snadné určení množství potřebných přísad.
Příkon (W) alespoň 600. Napětí (V): 220–240.</t>
  </si>
  <si>
    <t>Cvičná kuchyň č.I.B-9</t>
  </si>
  <si>
    <t xml:space="preserve">Pomůcky
</t>
  </si>
  <si>
    <t>Pomůcky</t>
  </si>
  <si>
    <t>Modulární stavebnice</t>
  </si>
  <si>
    <t xml:space="preserve">Sada obsahuje min. 1 157 modulárních dílů umožňující sestavení vozítek a mechanických konstrukcí, elektrický motor, 9 úložných boxů, nářadí pro stavbu, 3D modely návrhů, manuály v digitální podobě, výukové materiály. Možné sestativ 12 vozítel, 5 mechanických konstrukcí, 20 studentských výzev. Cena včetně dopravy.
</t>
  </si>
  <si>
    <t>Učebna polytechniky a robotiky č.II.B-2</t>
  </si>
  <si>
    <t xml:space="preserve">Chladnička nízká </t>
  </si>
  <si>
    <t xml:space="preserve">Volně stojící chladnička v bílém designu, zásuvka na zeleninu, robustní police uvnitř této chladničky, větrák pro stejnou teplotu v celé chladničce. Vnitřní výbava: 3 police, průhledná zásuvka, 3 přihrádky ve dveřích. Cena vč. dopravy a instalace.
</t>
  </si>
  <si>
    <t>Kabinet anglického jazyka č. II.A-1</t>
  </si>
  <si>
    <t>Pomůcky pro kabinet anglického jazyka č. II.A-1</t>
  </si>
  <si>
    <t>Pomůcky pro učebnu polytechniky a robotiky č.II.B-2</t>
  </si>
  <si>
    <t xml:space="preserve">Pomůcky pro cvičnou kuchyň č.I.B-9
</t>
  </si>
  <si>
    <t>Učebny v ZŠ Moravský Krumlov, Ivančická</t>
  </si>
  <si>
    <t>Pomůcky do učeben</t>
  </si>
  <si>
    <t>04/2023</t>
  </si>
  <si>
    <t>NEOCENĚNÝ SOUPIS PRACÍ A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</si>
</sst>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"/>
    <numFmt numFmtId="165" formatCode="#,##0.000"/>
    <numFmt numFmtId="166" formatCode="#,##0\_x0000_"/>
    <numFmt numFmtId="167" formatCode="#,##0.0"/>
    <numFmt numFmtId="168" formatCode="#,##0.0000"/>
    <numFmt numFmtId="169" formatCode="#,##0.00000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9" fillId="0" borderId="0"/>
    <xf numFmtId="0" fontId="25" fillId="0" borderId="0" applyNumberForma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right" vertical="center"/>
    </xf>
    <xf numFmtId="164" fontId="18" fillId="0" borderId="3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vertical="center" wrapText="1"/>
    </xf>
    <xf numFmtId="49" fontId="10" fillId="2" borderId="17" xfId="0" applyNumberFormat="1" applyFont="1" applyFill="1" applyBorder="1"/>
    <xf numFmtId="0" fontId="20" fillId="0" borderId="0" xfId="0" applyFont="1" applyProtection="1">
      <protection locked="0"/>
    </xf>
    <xf numFmtId="2" fontId="20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2" fontId="18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2" fillId="0" borderId="0" xfId="0" applyFont="1"/>
    <xf numFmtId="4" fontId="22" fillId="0" borderId="0" xfId="0" applyNumberFormat="1" applyFont="1"/>
    <xf numFmtId="0" fontId="2" fillId="0" borderId="0" xfId="0" applyFont="1"/>
    <xf numFmtId="0" fontId="23" fillId="0" borderId="0" xfId="0" applyFont="1"/>
    <xf numFmtId="4" fontId="23" fillId="0" borderId="0" xfId="0" applyNumberFormat="1" applyFont="1"/>
    <xf numFmtId="49" fontId="1" fillId="0" borderId="0" xfId="0" applyNumberFormat="1" applyFont="1" applyAlignment="1">
      <alignment vertical="top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9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 wrapText="1"/>
    </xf>
    <xf numFmtId="166" fontId="1" fillId="5" borderId="0" xfId="0" applyNumberFormat="1" applyFont="1" applyFill="1" applyAlignment="1">
      <alignment horizontal="left" vertical="top" wrapText="1"/>
    </xf>
    <xf numFmtId="4" fontId="24" fillId="0" borderId="0" xfId="0" applyNumberFormat="1" applyFont="1" applyAlignment="1">
      <alignment horizontal="right" vertical="center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>
      <alignment horizontal="left" vertical="center"/>
    </xf>
    <xf numFmtId="0" fontId="21" fillId="0" borderId="0" xfId="0" applyFont="1" applyAlignment="1">
      <alignment vertical="center" wrapText="1"/>
    </xf>
  </cellXfs>
  <cellStyles count="5">
    <cellStyle name="Hypertextový odkaz 2" xfId="4" xr:uid="{AC5752E8-7959-4E18-81FB-65E1828C3E45}"/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abSelected="1" topLeftCell="A2" zoomScaleNormal="100" workbookViewId="0">
      <selection activeCell="E17" sqref="E17"/>
    </sheetView>
  </sheetViews>
  <sheetFormatPr defaultColWidth="9.109375" defaultRowHeight="13.2" x14ac:dyDescent="0.25"/>
  <cols>
    <col min="1" max="1" width="2.44140625" style="83" customWidth="1"/>
    <col min="2" max="2" width="3.109375" style="83" customWidth="1"/>
    <col min="3" max="3" width="2.6640625" style="83" customWidth="1"/>
    <col min="4" max="4" width="6.88671875" style="83" customWidth="1"/>
    <col min="5" max="5" width="13.5546875" style="83" customWidth="1"/>
    <col min="6" max="6" width="0.5546875" style="83" customWidth="1"/>
    <col min="7" max="7" width="2.5546875" style="83" customWidth="1"/>
    <col min="8" max="8" width="2.6640625" style="83" customWidth="1"/>
    <col min="9" max="9" width="9.6640625" style="83" customWidth="1"/>
    <col min="10" max="10" width="13.5546875" style="83" customWidth="1"/>
    <col min="11" max="11" width="0.6640625" style="83" customWidth="1"/>
    <col min="12" max="12" width="2.44140625" style="83" customWidth="1"/>
    <col min="13" max="13" width="2.88671875" style="83" customWidth="1"/>
    <col min="14" max="14" width="2" style="83" customWidth="1"/>
    <col min="15" max="15" width="12.6640625" style="83" customWidth="1"/>
    <col min="16" max="16" width="2.88671875" style="83" customWidth="1"/>
    <col min="17" max="17" width="2" style="83" customWidth="1"/>
    <col min="18" max="18" width="13.5546875" style="83" customWidth="1"/>
    <col min="19" max="19" width="0.5546875" style="83" customWidth="1"/>
    <col min="20" max="16384" width="9.109375" style="83"/>
  </cols>
  <sheetData>
    <row r="1" spans="1:19" ht="12.75" hidden="1" customHeight="1" x14ac:dyDescent="0.2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 x14ac:dyDescent="0.4">
      <c r="A2" s="91"/>
      <c r="B2" s="92"/>
      <c r="C2" s="92"/>
      <c r="D2" s="92"/>
      <c r="E2" s="92"/>
      <c r="F2" s="92"/>
      <c r="G2" s="94" t="s">
        <v>82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5">
      <c r="A5" s="5"/>
      <c r="B5" s="1" t="s">
        <v>0</v>
      </c>
      <c r="C5" s="1"/>
      <c r="D5" s="1"/>
      <c r="E5" s="211" t="s">
        <v>136</v>
      </c>
      <c r="F5" s="212"/>
      <c r="G5" s="212"/>
      <c r="H5" s="212"/>
      <c r="I5" s="212"/>
      <c r="J5" s="213"/>
      <c r="K5" s="1"/>
      <c r="L5" s="1"/>
      <c r="M5" s="1"/>
      <c r="N5" s="1"/>
      <c r="O5" s="1" t="s">
        <v>1</v>
      </c>
      <c r="P5" s="98" t="s">
        <v>2</v>
      </c>
      <c r="Q5" s="99"/>
      <c r="R5" s="6"/>
      <c r="S5" s="7"/>
    </row>
    <row r="6" spans="1:19" ht="17.25" hidden="1" customHeight="1" x14ac:dyDescent="0.25">
      <c r="A6" s="5"/>
      <c r="B6" s="1" t="s">
        <v>3</v>
      </c>
      <c r="C6" s="1"/>
      <c r="D6" s="1"/>
      <c r="E6" s="165" t="s">
        <v>4</v>
      </c>
      <c r="F6" s="166"/>
      <c r="G6" s="166"/>
      <c r="H6" s="166"/>
      <c r="I6" s="166"/>
      <c r="J6" s="167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 x14ac:dyDescent="0.25">
      <c r="A7" s="5"/>
      <c r="B7" s="1" t="s">
        <v>5</v>
      </c>
      <c r="C7" s="1"/>
      <c r="D7" s="1"/>
      <c r="E7" s="214" t="s">
        <v>101</v>
      </c>
      <c r="F7" s="215"/>
      <c r="G7" s="215"/>
      <c r="H7" s="215"/>
      <c r="I7" s="215"/>
      <c r="J7" s="216"/>
      <c r="K7" s="1"/>
      <c r="L7" s="1"/>
      <c r="M7" s="1"/>
      <c r="N7" s="1"/>
      <c r="O7" s="1" t="s">
        <v>6</v>
      </c>
      <c r="P7" s="100" t="s">
        <v>7</v>
      </c>
      <c r="Q7" s="101"/>
      <c r="R7" s="8"/>
      <c r="S7" s="7"/>
    </row>
    <row r="8" spans="1:19" ht="17.25" hidden="1" customHeight="1" x14ac:dyDescent="0.25">
      <c r="A8" s="5"/>
      <c r="B8" s="1" t="s">
        <v>8</v>
      </c>
      <c r="C8" s="1"/>
      <c r="D8" s="1"/>
      <c r="E8" s="100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 x14ac:dyDescent="0.25">
      <c r="A9" s="5"/>
      <c r="B9" s="1" t="s">
        <v>9</v>
      </c>
      <c r="C9" s="1"/>
      <c r="D9" s="1"/>
      <c r="E9" s="217" t="s">
        <v>139</v>
      </c>
      <c r="F9" s="218"/>
      <c r="G9" s="218"/>
      <c r="H9" s="218"/>
      <c r="I9" s="218"/>
      <c r="J9" s="219"/>
      <c r="K9" s="1"/>
      <c r="L9" s="1"/>
      <c r="M9" s="1"/>
      <c r="N9" s="1"/>
      <c r="O9" s="1" t="s">
        <v>10</v>
      </c>
      <c r="P9" s="220" t="s">
        <v>7</v>
      </c>
      <c r="Q9" s="221"/>
      <c r="R9" s="222"/>
      <c r="S9" s="7"/>
    </row>
    <row r="10" spans="1:19" ht="17.25" hidden="1" customHeight="1" x14ac:dyDescent="0.25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 x14ac:dyDescent="0.25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 x14ac:dyDescent="0.25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 x14ac:dyDescent="0.25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 x14ac:dyDescent="0.25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 x14ac:dyDescent="0.25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 x14ac:dyDescent="0.25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 x14ac:dyDescent="0.25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 x14ac:dyDescent="0.25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 x14ac:dyDescent="0.25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 x14ac:dyDescent="0.25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 x14ac:dyDescent="0.25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 x14ac:dyDescent="0.25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 x14ac:dyDescent="0.25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 x14ac:dyDescent="0.25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50000000000001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7.850000000000001" customHeight="1" x14ac:dyDescent="0.25">
      <c r="A26" s="5"/>
      <c r="B26" s="1" t="s">
        <v>16</v>
      </c>
      <c r="C26" s="1"/>
      <c r="D26" s="1"/>
      <c r="E26" s="98" t="s">
        <v>102</v>
      </c>
      <c r="F26" s="9"/>
      <c r="G26" s="9"/>
      <c r="H26" s="9"/>
      <c r="I26" s="9"/>
      <c r="J26" s="6"/>
      <c r="K26" s="1"/>
      <c r="L26" s="1"/>
      <c r="M26" s="1"/>
      <c r="N26" s="1"/>
      <c r="O26" s="102">
        <v>70995087</v>
      </c>
      <c r="P26" s="103" t="s">
        <v>7</v>
      </c>
      <c r="Q26" s="104"/>
      <c r="R26" s="10"/>
      <c r="S26" s="7"/>
    </row>
    <row r="27" spans="1:19" ht="17.850000000000001" customHeight="1" x14ac:dyDescent="0.25">
      <c r="A27" s="5"/>
      <c r="B27" s="1" t="s">
        <v>17</v>
      </c>
      <c r="C27" s="1"/>
      <c r="D27" s="1"/>
      <c r="E27" s="100" t="s">
        <v>100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7</v>
      </c>
      <c r="P27" s="103" t="s">
        <v>7</v>
      </c>
      <c r="Q27" s="104"/>
      <c r="R27" s="10"/>
      <c r="S27" s="7"/>
    </row>
    <row r="28" spans="1:19" ht="17.850000000000001" customHeight="1" x14ac:dyDescent="0.25">
      <c r="A28" s="5"/>
      <c r="B28" s="1" t="s">
        <v>18</v>
      </c>
      <c r="C28" s="1"/>
      <c r="D28" s="1"/>
      <c r="E28" s="100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7</v>
      </c>
      <c r="P28" s="103" t="s">
        <v>7</v>
      </c>
      <c r="Q28" s="104"/>
      <c r="R28" s="10"/>
      <c r="S28" s="7"/>
    </row>
    <row r="29" spans="1:19" ht="17.850000000000001" customHeight="1" x14ac:dyDescent="0.25">
      <c r="A29" s="5"/>
      <c r="B29" s="1"/>
      <c r="C29" s="1"/>
      <c r="D29" s="1"/>
      <c r="E29" s="105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50000000000001" customHeight="1" x14ac:dyDescent="0.25">
      <c r="A30" s="5"/>
      <c r="B30" s="1"/>
      <c r="C30" s="1"/>
      <c r="D30" s="1"/>
      <c r="E30" s="101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101" t="s">
        <v>21</v>
      </c>
      <c r="P30" s="101"/>
      <c r="Q30" s="101"/>
      <c r="R30" s="13"/>
      <c r="S30" s="7"/>
    </row>
    <row r="31" spans="1:19" ht="17.850000000000001" customHeight="1" x14ac:dyDescent="0.25">
      <c r="A31" s="5"/>
      <c r="B31" s="1"/>
      <c r="C31" s="1"/>
      <c r="D31" s="1"/>
      <c r="E31" s="102" t="s">
        <v>7</v>
      </c>
      <c r="F31" s="1"/>
      <c r="G31" s="103" t="s">
        <v>100</v>
      </c>
      <c r="H31" s="14"/>
      <c r="I31" s="106"/>
      <c r="J31" s="1"/>
      <c r="K31" s="1"/>
      <c r="L31" s="1"/>
      <c r="M31" s="1"/>
      <c r="N31" s="1"/>
      <c r="O31" s="107" t="s">
        <v>138</v>
      </c>
      <c r="P31" s="101"/>
      <c r="Q31" s="101"/>
      <c r="R31" s="13"/>
      <c r="S31" s="7"/>
    </row>
    <row r="32" spans="1:19" ht="8.25" customHeigh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5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5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5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 x14ac:dyDescent="0.25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5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5">
      <c r="A38" s="34">
        <v>1</v>
      </c>
      <c r="B38" s="35" t="s">
        <v>37</v>
      </c>
      <c r="C38" s="6"/>
      <c r="D38" s="36"/>
      <c r="E38" s="117">
        <v>0</v>
      </c>
      <c r="F38" s="37"/>
      <c r="G38" s="34">
        <v>10</v>
      </c>
      <c r="H38" s="38" t="s">
        <v>38</v>
      </c>
      <c r="I38" s="10"/>
      <c r="J38" s="118">
        <v>0</v>
      </c>
      <c r="K38" s="119"/>
      <c r="L38" s="34">
        <v>14</v>
      </c>
      <c r="M38" s="103" t="s">
        <v>39</v>
      </c>
      <c r="N38" s="14"/>
      <c r="O38" s="14"/>
      <c r="P38" s="120" t="str">
        <f>M51</f>
        <v>21</v>
      </c>
      <c r="Q38" s="121" t="s">
        <v>41</v>
      </c>
      <c r="R38" s="117">
        <f>(E38+E40+E42)*0.025</f>
        <v>0</v>
      </c>
      <c r="S38" s="39"/>
    </row>
    <row r="39" spans="1:19" ht="20.25" customHeight="1" x14ac:dyDescent="0.25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42</v>
      </c>
      <c r="I39" s="36"/>
      <c r="J39" s="118">
        <v>0</v>
      </c>
      <c r="K39" s="119"/>
      <c r="L39" s="34">
        <v>15</v>
      </c>
      <c r="M39" s="103" t="s">
        <v>90</v>
      </c>
      <c r="N39" s="14"/>
      <c r="O39" s="14"/>
      <c r="P39" s="120" t="str">
        <f>M51</f>
        <v>21</v>
      </c>
      <c r="Q39" s="121" t="s">
        <v>41</v>
      </c>
      <c r="R39" s="117">
        <v>0</v>
      </c>
      <c r="S39" s="39"/>
    </row>
    <row r="40" spans="1:19" ht="20.25" customHeight="1" x14ac:dyDescent="0.25">
      <c r="A40" s="34">
        <v>3</v>
      </c>
      <c r="B40" s="35" t="s">
        <v>43</v>
      </c>
      <c r="C40" s="6"/>
      <c r="D40" s="36"/>
      <c r="E40" s="117">
        <v>0</v>
      </c>
      <c r="F40" s="37"/>
      <c r="G40" s="34">
        <v>12</v>
      </c>
      <c r="H40" s="38" t="s">
        <v>44</v>
      </c>
      <c r="I40" s="10"/>
      <c r="J40" s="118">
        <v>0</v>
      </c>
      <c r="K40" s="119"/>
      <c r="L40" s="34">
        <v>16</v>
      </c>
      <c r="M40" s="103" t="s">
        <v>45</v>
      </c>
      <c r="N40" s="14"/>
      <c r="O40" s="14"/>
      <c r="P40" s="120" t="str">
        <f>M51</f>
        <v>21</v>
      </c>
      <c r="Q40" s="121" t="s">
        <v>41</v>
      </c>
      <c r="R40" s="117">
        <v>0</v>
      </c>
      <c r="S40" s="39"/>
    </row>
    <row r="41" spans="1:19" ht="20.25" customHeight="1" x14ac:dyDescent="0.25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46</v>
      </c>
      <c r="N41" s="14"/>
      <c r="O41" s="14"/>
      <c r="P41" s="120" t="str">
        <f>M51</f>
        <v>21</v>
      </c>
      <c r="Q41" s="121" t="s">
        <v>41</v>
      </c>
      <c r="R41" s="117">
        <f>(E38+E40+E42)*0.04</f>
        <v>0</v>
      </c>
      <c r="S41" s="39"/>
    </row>
    <row r="42" spans="1:19" ht="20.25" customHeight="1" x14ac:dyDescent="0.25">
      <c r="A42" s="34">
        <v>5</v>
      </c>
      <c r="B42" s="35" t="s">
        <v>89</v>
      </c>
      <c r="C42" s="6"/>
      <c r="D42" s="36"/>
      <c r="E42" s="117">
        <f>Rekapitulace!C24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47</v>
      </c>
      <c r="N42" s="14"/>
      <c r="O42" s="14"/>
      <c r="P42" s="120">
        <f>M53</f>
        <v>0</v>
      </c>
      <c r="Q42" s="121" t="s">
        <v>41</v>
      </c>
      <c r="R42" s="117">
        <v>0</v>
      </c>
      <c r="S42" s="7"/>
    </row>
    <row r="43" spans="1:19" ht="20.25" customHeight="1" x14ac:dyDescent="0.25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48</v>
      </c>
      <c r="N43" s="14"/>
      <c r="O43" s="14"/>
      <c r="P43" s="14"/>
      <c r="Q43" s="10"/>
      <c r="R43" s="117">
        <v>0</v>
      </c>
      <c r="S43" s="7"/>
    </row>
    <row r="44" spans="1:19" ht="20.25" customHeight="1" x14ac:dyDescent="0.25">
      <c r="A44" s="34">
        <v>7</v>
      </c>
      <c r="B44" s="35" t="s">
        <v>84</v>
      </c>
      <c r="C44" s="6"/>
      <c r="D44" s="36"/>
      <c r="E44" s="117">
        <f>Rekapitulace!C14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 x14ac:dyDescent="0.25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 x14ac:dyDescent="0.25">
      <c r="A46" s="34">
        <v>9</v>
      </c>
      <c r="B46" s="42" t="s">
        <v>85</v>
      </c>
      <c r="C46" s="14"/>
      <c r="D46" s="10"/>
      <c r="E46" s="124">
        <f>SUM(E38:E45)</f>
        <v>0</v>
      </c>
      <c r="F46" s="43"/>
      <c r="G46" s="34">
        <v>13</v>
      </c>
      <c r="H46" s="42" t="s">
        <v>86</v>
      </c>
      <c r="I46" s="10"/>
      <c r="J46" s="125">
        <f>SUM(J38:J41)</f>
        <v>0</v>
      </c>
      <c r="K46" s="126"/>
      <c r="L46" s="34">
        <v>20</v>
      </c>
      <c r="M46" s="35" t="s">
        <v>87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 x14ac:dyDescent="0.25">
      <c r="A47" s="45">
        <v>21</v>
      </c>
      <c r="B47" s="46" t="s">
        <v>49</v>
      </c>
      <c r="C47" s="47"/>
      <c r="D47" s="48"/>
      <c r="E47" s="127">
        <v>0</v>
      </c>
      <c r="F47" s="49"/>
      <c r="G47" s="45">
        <v>22</v>
      </c>
      <c r="H47" s="46" t="s">
        <v>50</v>
      </c>
      <c r="I47" s="48"/>
      <c r="J47" s="128">
        <f>(E38+E40+E42)*0.03</f>
        <v>0</v>
      </c>
      <c r="K47" s="129" t="str">
        <f>M51</f>
        <v>21</v>
      </c>
      <c r="L47" s="45">
        <v>23</v>
      </c>
      <c r="M47" s="46" t="s">
        <v>51</v>
      </c>
      <c r="N47" s="47"/>
      <c r="O47" s="47"/>
      <c r="P47" s="47"/>
      <c r="Q47" s="48"/>
      <c r="R47" s="127">
        <v>0</v>
      </c>
      <c r="S47" s="17"/>
    </row>
    <row r="48" spans="1:19" ht="20.25" customHeight="1" x14ac:dyDescent="0.25">
      <c r="A48" s="50" t="s">
        <v>17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 x14ac:dyDescent="0.25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88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 x14ac:dyDescent="0.25">
      <c r="A50" s="56" t="s">
        <v>54</v>
      </c>
      <c r="B50" s="11"/>
      <c r="C50" s="11"/>
      <c r="D50" s="11"/>
      <c r="E50" s="11"/>
      <c r="F50" s="12"/>
      <c r="G50" s="57" t="s">
        <v>55</v>
      </c>
      <c r="H50" s="11"/>
      <c r="I50" s="11"/>
      <c r="J50" s="11"/>
      <c r="K50" s="11"/>
      <c r="L50" s="34">
        <v>25</v>
      </c>
      <c r="M50" s="130" t="s">
        <v>56</v>
      </c>
      <c r="N50" s="12" t="s">
        <v>41</v>
      </c>
      <c r="O50" s="131">
        <f>ROUND(R49-O51,2)</f>
        <v>0</v>
      </c>
      <c r="P50" s="14" t="s">
        <v>57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 x14ac:dyDescent="0.3">
      <c r="A51" s="59" t="s">
        <v>16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40</v>
      </c>
      <c r="N51" s="10" t="s">
        <v>41</v>
      </c>
      <c r="O51" s="131">
        <f>R49</f>
        <v>0</v>
      </c>
      <c r="P51" s="14" t="s">
        <v>57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 x14ac:dyDescent="0.3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91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 x14ac:dyDescent="0.25">
      <c r="A53" s="56" t="s">
        <v>54</v>
      </c>
      <c r="B53" s="11"/>
      <c r="C53" s="11"/>
      <c r="D53" s="11"/>
      <c r="E53" s="11"/>
      <c r="F53" s="12"/>
      <c r="G53" s="57" t="s">
        <v>55</v>
      </c>
      <c r="H53" s="11"/>
      <c r="I53" s="11"/>
      <c r="J53" s="11"/>
      <c r="K53" s="11"/>
      <c r="L53" s="53" t="s">
        <v>58</v>
      </c>
      <c r="M53" s="24"/>
      <c r="N53" s="30" t="s">
        <v>59</v>
      </c>
      <c r="O53" s="23"/>
      <c r="P53" s="23"/>
      <c r="Q53" s="23"/>
      <c r="R53" s="135"/>
      <c r="S53" s="26"/>
    </row>
    <row r="54" spans="1:19" ht="20.25" customHeight="1" x14ac:dyDescent="0.25">
      <c r="A54" s="59" t="s">
        <v>18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60</v>
      </c>
      <c r="N54" s="14"/>
      <c r="O54" s="14"/>
      <c r="P54" s="14"/>
      <c r="Q54" s="10"/>
      <c r="R54" s="117">
        <v>0</v>
      </c>
      <c r="S54" s="39"/>
    </row>
    <row r="55" spans="1:19" ht="20.25" customHeight="1" x14ac:dyDescent="0.25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61</v>
      </c>
      <c r="N55" s="14"/>
      <c r="O55" s="14"/>
      <c r="P55" s="14"/>
      <c r="Q55" s="10"/>
      <c r="R55" s="117">
        <v>0</v>
      </c>
      <c r="S55" s="39"/>
    </row>
    <row r="56" spans="1:19" ht="20.25" customHeight="1" x14ac:dyDescent="0.25">
      <c r="A56" s="65" t="s">
        <v>54</v>
      </c>
      <c r="B56" s="16"/>
      <c r="C56" s="16"/>
      <c r="D56" s="16"/>
      <c r="E56" s="16"/>
      <c r="F56" s="66"/>
      <c r="G56" s="67" t="s">
        <v>55</v>
      </c>
      <c r="H56" s="16"/>
      <c r="I56" s="16"/>
      <c r="J56" s="16"/>
      <c r="K56" s="16"/>
      <c r="L56" s="45">
        <v>30</v>
      </c>
      <c r="M56" s="46" t="s">
        <v>62</v>
      </c>
      <c r="N56" s="47"/>
      <c r="O56" s="47"/>
      <c r="P56" s="47"/>
      <c r="Q56" s="48"/>
      <c r="R56" s="111">
        <v>0</v>
      </c>
      <c r="S56" s="68"/>
    </row>
    <row r="59" spans="1:19" ht="27" customHeight="1" x14ac:dyDescent="0.25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5"/>
  <sheetViews>
    <sheetView showGridLines="0" workbookViewId="0">
      <selection activeCell="C25" sqref="C25"/>
    </sheetView>
  </sheetViews>
  <sheetFormatPr defaultColWidth="9.109375" defaultRowHeight="10.199999999999999" x14ac:dyDescent="0.2"/>
  <cols>
    <col min="1" max="1" width="11.6640625" style="176" customWidth="1"/>
    <col min="2" max="2" width="62.88671875" style="176" customWidth="1"/>
    <col min="3" max="3" width="13.5546875" style="176" customWidth="1"/>
    <col min="4" max="4" width="9.109375" style="177"/>
    <col min="5" max="16384" width="9.109375" style="176"/>
  </cols>
  <sheetData>
    <row r="1" spans="1:4" s="83" customFormat="1" ht="17.399999999999999" x14ac:dyDescent="0.3">
      <c r="A1" s="74" t="s">
        <v>81</v>
      </c>
      <c r="B1" s="81"/>
      <c r="C1" s="81"/>
      <c r="D1" s="82"/>
    </row>
    <row r="2" spans="1:4" s="83" customFormat="1" ht="13.2" x14ac:dyDescent="0.25">
      <c r="A2" s="75" t="s">
        <v>63</v>
      </c>
      <c r="B2" s="77" t="str">
        <f>'Krycí list'!E5</f>
        <v>Učebny v ZŠ Moravský Krumlov, Ivančická</v>
      </c>
      <c r="C2" s="84"/>
      <c r="D2" s="82"/>
    </row>
    <row r="3" spans="1:4" s="83" customFormat="1" ht="13.2" x14ac:dyDescent="0.25">
      <c r="A3" s="75" t="s">
        <v>64</v>
      </c>
      <c r="B3" s="77" t="str">
        <f>'Krycí list'!E7</f>
        <v>Základní škola, Moravský Krumlov, Ivančická 218, okres Znojmo, příspěvková organizace</v>
      </c>
      <c r="C3" s="85"/>
      <c r="D3" s="82"/>
    </row>
    <row r="4" spans="1:4" s="83" customFormat="1" ht="13.2" x14ac:dyDescent="0.25">
      <c r="A4" s="75" t="s">
        <v>65</v>
      </c>
      <c r="B4" s="77" t="str">
        <f>'Krycí list'!E9</f>
        <v>NEOCENĚNÝ SOUPIS PRACÍ A DODÁVEK A SLUŽEB</v>
      </c>
      <c r="C4" s="85"/>
      <c r="D4" s="82"/>
    </row>
    <row r="5" spans="1:4" s="83" customFormat="1" ht="13.2" x14ac:dyDescent="0.25">
      <c r="A5" s="76" t="s">
        <v>66</v>
      </c>
      <c r="B5" s="77" t="str">
        <f>'Krycí list'!P5</f>
        <v xml:space="preserve"> </v>
      </c>
      <c r="C5" s="85"/>
      <c r="D5" s="82"/>
    </row>
    <row r="6" spans="1:4" s="83" customFormat="1" ht="6" customHeight="1" x14ac:dyDescent="0.25">
      <c r="A6" s="76"/>
      <c r="B6" s="77"/>
      <c r="C6" s="85"/>
      <c r="D6" s="82"/>
    </row>
    <row r="7" spans="1:4" s="83" customFormat="1" ht="13.2" x14ac:dyDescent="0.25">
      <c r="A7" s="86" t="s">
        <v>67</v>
      </c>
      <c r="B7" s="77" t="str">
        <f>'Krycí list'!E26</f>
        <v>Základní škola, Moravský Krumlov, Ivančická 218</v>
      </c>
      <c r="C7" s="85"/>
      <c r="D7" s="82"/>
    </row>
    <row r="8" spans="1:4" s="83" customFormat="1" ht="13.2" x14ac:dyDescent="0.25">
      <c r="A8" s="86" t="s">
        <v>68</v>
      </c>
      <c r="B8" s="77" t="str">
        <f>'Krycí list'!E28</f>
        <v xml:space="preserve"> </v>
      </c>
      <c r="C8" s="85"/>
      <c r="D8" s="82"/>
    </row>
    <row r="9" spans="1:4" s="83" customFormat="1" ht="13.2" x14ac:dyDescent="0.25">
      <c r="A9" s="86" t="s">
        <v>69</v>
      </c>
      <c r="B9" s="78" t="str">
        <f>'Krycí list'!O31</f>
        <v>04/2023</v>
      </c>
      <c r="C9" s="85"/>
      <c r="D9" s="82"/>
    </row>
    <row r="10" spans="1:4" s="83" customFormat="1" ht="6.75" customHeight="1" x14ac:dyDescent="0.25">
      <c r="A10" s="81"/>
      <c r="B10" s="81"/>
      <c r="C10" s="81"/>
      <c r="D10" s="82"/>
    </row>
    <row r="11" spans="1:4" s="83" customFormat="1" ht="13.2" x14ac:dyDescent="0.25">
      <c r="A11" s="79" t="s">
        <v>70</v>
      </c>
      <c r="B11" s="72" t="s">
        <v>71</v>
      </c>
      <c r="C11" s="87" t="s">
        <v>72</v>
      </c>
      <c r="D11" s="82"/>
    </row>
    <row r="12" spans="1:4" s="83" customFormat="1" ht="13.2" x14ac:dyDescent="0.25">
      <c r="A12" s="80">
        <v>1</v>
      </c>
      <c r="B12" s="73">
        <v>2</v>
      </c>
      <c r="C12" s="88">
        <v>3</v>
      </c>
      <c r="D12" s="82"/>
    </row>
    <row r="13" spans="1:4" s="83" customFormat="1" ht="4.5" customHeight="1" x14ac:dyDescent="0.25">
      <c r="A13" s="89"/>
      <c r="B13" s="90"/>
      <c r="C13" s="90"/>
      <c r="D13" s="82"/>
    </row>
    <row r="14" spans="1:4" s="69" customFormat="1" ht="12" customHeight="1" x14ac:dyDescent="0.25">
      <c r="A14" s="193" t="s">
        <v>83</v>
      </c>
      <c r="B14" s="227" t="s">
        <v>137</v>
      </c>
      <c r="C14" s="195">
        <f>'Cvičná kuchyň č.I.B-9'!I14+Polytechnika!I14+'Kabinet anglického jazyka č. II'!I14</f>
        <v>0</v>
      </c>
    </row>
    <row r="15" spans="1:4" s="70" customFormat="1" ht="12" customHeight="1" x14ac:dyDescent="0.25">
      <c r="A15" s="196"/>
      <c r="B15" s="197" t="str">
        <f>'Cvičná kuchyň č.I.B-9'!E14</f>
        <v xml:space="preserve">Pomůcky pro cvičnou kuchyň č.I.B-9
</v>
      </c>
      <c r="C15" s="198">
        <f>'Cvičná kuchyň č.I.B-9'!I14</f>
        <v>0</v>
      </c>
    </row>
    <row r="16" spans="1:4" s="70" customFormat="1" ht="12" customHeight="1" x14ac:dyDescent="0.25">
      <c r="A16" s="196"/>
      <c r="B16" s="197" t="str">
        <f>Polytechnika!E14</f>
        <v>Pomůcky pro učebnu polytechniky a robotiky č.II.B-2</v>
      </c>
      <c r="C16" s="198">
        <f>Polytechnika!I14</f>
        <v>0</v>
      </c>
    </row>
    <row r="17" spans="1:4" s="70" customFormat="1" ht="12" customHeight="1" x14ac:dyDescent="0.25">
      <c r="A17" s="196"/>
      <c r="B17" s="197" t="str">
        <f>'Kabinet anglického jazyka č. II'!E14</f>
        <v>Pomůcky pro kabinet anglického jazyka č. II.A-1</v>
      </c>
      <c r="C17" s="198">
        <f>'Kabinet anglického jazyka č. II'!I14</f>
        <v>0</v>
      </c>
    </row>
    <row r="18" spans="1:4" s="172" customFormat="1" ht="12" customHeight="1" x14ac:dyDescent="0.2">
      <c r="A18" s="193"/>
      <c r="B18" s="205" t="s">
        <v>97</v>
      </c>
      <c r="C18" s="206">
        <f>SUM(C15:C17)</f>
        <v>0</v>
      </c>
      <c r="D18" s="173"/>
    </row>
    <row r="19" spans="1:4" s="172" customFormat="1" ht="12" customHeight="1" x14ac:dyDescent="0.2">
      <c r="A19" s="196"/>
      <c r="B19" s="197"/>
      <c r="C19" s="198"/>
      <c r="D19" s="173"/>
    </row>
    <row r="20" spans="1:4" s="172" customFormat="1" ht="12" customHeight="1" x14ac:dyDescent="0.2">
      <c r="A20" s="196"/>
      <c r="B20" s="197"/>
      <c r="C20" s="198"/>
      <c r="D20" s="173"/>
    </row>
    <row r="21" spans="1:4" s="172" customFormat="1" ht="12" customHeight="1" x14ac:dyDescent="0.2">
      <c r="A21" s="196"/>
      <c r="B21" s="197"/>
      <c r="C21" s="198"/>
      <c r="D21" s="173"/>
    </row>
    <row r="22" spans="1:4" s="174" customFormat="1" ht="12" customHeight="1" x14ac:dyDescent="0.2">
      <c r="A22" s="196"/>
      <c r="B22" s="197"/>
      <c r="C22" s="198"/>
      <c r="D22" s="175"/>
    </row>
    <row r="23" spans="1:4" x14ac:dyDescent="0.2">
      <c r="A23" s="196"/>
      <c r="B23" s="197"/>
      <c r="C23" s="200"/>
    </row>
    <row r="24" spans="1:4" x14ac:dyDescent="0.2">
      <c r="A24" s="193"/>
      <c r="B24" s="194"/>
      <c r="C24" s="195"/>
    </row>
    <row r="25" spans="1:4" x14ac:dyDescent="0.2">
      <c r="A25" s="196"/>
      <c r="B25" s="199"/>
      <c r="C25" s="200"/>
    </row>
    <row r="26" spans="1:4" x14ac:dyDescent="0.2">
      <c r="A26" s="196"/>
      <c r="B26" s="199"/>
      <c r="C26" s="200"/>
    </row>
    <row r="27" spans="1:4" x14ac:dyDescent="0.2">
      <c r="A27" s="196"/>
      <c r="B27" s="199"/>
      <c r="C27" s="200"/>
    </row>
    <row r="28" spans="1:4" x14ac:dyDescent="0.2">
      <c r="A28" s="193"/>
      <c r="B28" s="194"/>
      <c r="C28" s="195"/>
    </row>
    <row r="29" spans="1:4" x14ac:dyDescent="0.2">
      <c r="A29" s="201"/>
      <c r="B29" s="199"/>
      <c r="C29" s="200"/>
    </row>
    <row r="30" spans="1:4" x14ac:dyDescent="0.2">
      <c r="A30" s="201"/>
      <c r="B30" s="199"/>
      <c r="C30" s="200"/>
    </row>
    <row r="31" spans="1:4" x14ac:dyDescent="0.2">
      <c r="A31" s="201"/>
      <c r="B31" s="199"/>
      <c r="C31" s="200"/>
    </row>
    <row r="32" spans="1:4" x14ac:dyDescent="0.2">
      <c r="A32" s="201"/>
      <c r="B32" s="199"/>
      <c r="C32" s="200"/>
    </row>
    <row r="33" spans="1:3" x14ac:dyDescent="0.2">
      <c r="A33" s="201"/>
      <c r="B33" s="199"/>
      <c r="C33" s="200"/>
    </row>
    <row r="34" spans="1:3" x14ac:dyDescent="0.2">
      <c r="A34" s="201"/>
      <c r="B34" s="199"/>
      <c r="C34" s="200"/>
    </row>
    <row r="35" spans="1:3" x14ac:dyDescent="0.2">
      <c r="A35" s="201"/>
      <c r="B35" s="202"/>
      <c r="C35" s="203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AD86-32EC-4C99-BE91-5E9019272E50}">
  <sheetPr>
    <pageSetUpPr fitToPage="1"/>
  </sheetPr>
  <dimension ref="A1:L26"/>
  <sheetViews>
    <sheetView showGridLines="0" topLeftCell="A3" zoomScale="80" zoomScaleNormal="80" workbookViewId="0">
      <selection activeCell="H16" sqref="H16:H690"/>
    </sheetView>
  </sheetViews>
  <sheetFormatPr defaultColWidth="9.109375" defaultRowHeight="13.2" x14ac:dyDescent="0.25"/>
  <cols>
    <col min="1" max="1" width="5.5546875" style="83" customWidth="1"/>
    <col min="2" max="2" width="4.44140625" style="180" customWidth="1"/>
    <col min="3" max="3" width="6" style="180" customWidth="1"/>
    <col min="4" max="4" width="12.6640625" style="169" customWidth="1"/>
    <col min="5" max="5" width="94.33203125" style="192" customWidth="1"/>
    <col min="6" max="6" width="7.6640625" style="83" customWidth="1"/>
    <col min="7" max="7" width="9.88671875" style="83" customWidth="1"/>
    <col min="8" max="8" width="13.109375" style="83" customWidth="1"/>
    <col min="9" max="9" width="15.5546875" style="83" customWidth="1"/>
    <col min="10" max="10" width="6.6640625" style="83" customWidth="1"/>
    <col min="11" max="11" width="15.5546875" style="83" customWidth="1"/>
    <col min="12" max="16384" width="9.109375" style="83"/>
  </cols>
  <sheetData>
    <row r="1" spans="1:12" ht="17.399999999999999" x14ac:dyDescent="0.3">
      <c r="A1" s="74" t="s">
        <v>99</v>
      </c>
      <c r="B1" s="138"/>
      <c r="C1" s="138"/>
      <c r="D1" s="168"/>
      <c r="E1" s="185"/>
      <c r="F1" s="161"/>
      <c r="G1" s="161"/>
      <c r="H1" s="161"/>
      <c r="I1" s="161"/>
      <c r="J1" s="161"/>
      <c r="K1" s="161"/>
    </row>
    <row r="2" spans="1:12" x14ac:dyDescent="0.25">
      <c r="A2" s="137" t="s">
        <v>63</v>
      </c>
      <c r="B2" s="138"/>
      <c r="C2" s="139" t="s">
        <v>124</v>
      </c>
      <c r="D2" s="140"/>
      <c r="E2" s="186"/>
      <c r="F2" s="138"/>
      <c r="G2" s="138"/>
      <c r="H2" s="138"/>
      <c r="I2" s="138"/>
      <c r="J2" s="161"/>
      <c r="K2" s="161"/>
    </row>
    <row r="3" spans="1:12" x14ac:dyDescent="0.25">
      <c r="A3" s="137" t="s">
        <v>64</v>
      </c>
      <c r="B3" s="138"/>
      <c r="C3" s="224" t="str">
        <f>'Krycí list'!E7</f>
        <v>Základní škola, Moravský Krumlov, Ivančická 218, okres Znojmo, příspěvková organizace</v>
      </c>
      <c r="D3" s="225"/>
      <c r="E3" s="225"/>
      <c r="F3" s="138"/>
      <c r="G3" s="138"/>
      <c r="H3" s="138"/>
      <c r="I3" s="139"/>
      <c r="J3" s="161"/>
      <c r="K3" s="161"/>
    </row>
    <row r="4" spans="1:12" x14ac:dyDescent="0.25">
      <c r="A4" s="137" t="s">
        <v>65</v>
      </c>
      <c r="B4" s="138"/>
      <c r="C4" s="139" t="str">
        <f>'Krycí list'!E9</f>
        <v>NEOCENĚNÝ SOUPIS PRACÍ A DODÁVEK A SLUŽEB</v>
      </c>
      <c r="D4" s="140"/>
      <c r="E4" s="186"/>
      <c r="F4" s="138"/>
      <c r="G4" s="138"/>
      <c r="H4" s="138"/>
      <c r="I4" s="139"/>
      <c r="J4" s="161"/>
      <c r="K4" s="161"/>
    </row>
    <row r="5" spans="1:12" x14ac:dyDescent="0.25">
      <c r="A5" s="138" t="s">
        <v>73</v>
      </c>
      <c r="B5" s="138"/>
      <c r="C5" s="139" t="str">
        <f>'Krycí list'!P5</f>
        <v xml:space="preserve"> </v>
      </c>
      <c r="D5" s="140"/>
      <c r="E5" s="186"/>
      <c r="F5" s="138"/>
      <c r="G5" s="138"/>
      <c r="H5" s="138"/>
      <c r="I5" s="139"/>
      <c r="J5" s="161"/>
      <c r="K5" s="161"/>
    </row>
    <row r="6" spans="1:12" x14ac:dyDescent="0.25">
      <c r="A6" s="138"/>
      <c r="B6" s="138"/>
      <c r="C6" s="139"/>
      <c r="D6" s="140"/>
      <c r="E6" s="186"/>
      <c r="F6" s="138"/>
      <c r="G6" s="138"/>
      <c r="H6" s="138"/>
      <c r="I6" s="139"/>
      <c r="J6" s="161"/>
      <c r="K6" s="161"/>
    </row>
    <row r="7" spans="1:12" x14ac:dyDescent="0.25">
      <c r="A7" s="138" t="s">
        <v>67</v>
      </c>
      <c r="B7" s="138"/>
      <c r="C7" s="224" t="str">
        <f>'Krycí list'!E26</f>
        <v>Základní škola, Moravský Krumlov, Ivančická 218</v>
      </c>
      <c r="D7" s="225"/>
      <c r="E7" s="225"/>
      <c r="F7" s="138"/>
      <c r="G7" s="138"/>
      <c r="H7" s="138"/>
      <c r="I7" s="139"/>
      <c r="J7" s="161"/>
      <c r="K7" s="161"/>
    </row>
    <row r="8" spans="1:12" x14ac:dyDescent="0.25">
      <c r="A8" s="138" t="s">
        <v>68</v>
      </c>
      <c r="B8" s="138"/>
      <c r="C8" s="224" t="str">
        <f>'Krycí list'!E28</f>
        <v xml:space="preserve"> </v>
      </c>
      <c r="D8" s="225"/>
      <c r="E8" s="186"/>
      <c r="F8" s="138"/>
      <c r="G8" s="138"/>
      <c r="H8" s="138"/>
      <c r="I8" s="139"/>
      <c r="J8" s="161"/>
      <c r="K8" s="161"/>
    </row>
    <row r="9" spans="1:12" x14ac:dyDescent="0.25">
      <c r="A9" s="138" t="s">
        <v>69</v>
      </c>
      <c r="B9" s="138"/>
      <c r="C9" s="226" t="str">
        <f>'Krycí list'!O31</f>
        <v>04/2023</v>
      </c>
      <c r="D9" s="225"/>
      <c r="E9" s="186"/>
      <c r="F9" s="138"/>
      <c r="G9" s="138"/>
      <c r="H9" s="138"/>
      <c r="I9" s="139"/>
      <c r="J9" s="161"/>
      <c r="K9" s="161"/>
    </row>
    <row r="10" spans="1:12" x14ac:dyDescent="0.25">
      <c r="A10" s="161"/>
      <c r="B10" s="138"/>
      <c r="C10" s="138"/>
      <c r="D10" s="168"/>
      <c r="E10" s="185"/>
      <c r="F10" s="161"/>
      <c r="G10" s="161"/>
      <c r="H10" s="161"/>
      <c r="I10" s="161"/>
      <c r="J10" s="161"/>
      <c r="K10" s="161"/>
    </row>
    <row r="11" spans="1:12" s="159" customFormat="1" ht="39.6" x14ac:dyDescent="0.25">
      <c r="A11" s="181" t="s">
        <v>74</v>
      </c>
      <c r="B11" s="141" t="s">
        <v>75</v>
      </c>
      <c r="C11" s="141" t="s">
        <v>76</v>
      </c>
      <c r="D11" s="141" t="s">
        <v>96</v>
      </c>
      <c r="E11" s="141" t="s">
        <v>92</v>
      </c>
      <c r="F11" s="141" t="s">
        <v>77</v>
      </c>
      <c r="G11" s="141" t="s">
        <v>78</v>
      </c>
      <c r="H11" s="141" t="s">
        <v>94</v>
      </c>
      <c r="I11" s="141" t="s">
        <v>95</v>
      </c>
      <c r="J11" s="141" t="s">
        <v>79</v>
      </c>
      <c r="K11" s="141" t="s">
        <v>93</v>
      </c>
      <c r="L11" s="160"/>
    </row>
    <row r="12" spans="1:12" x14ac:dyDescent="0.25">
      <c r="A12" s="182">
        <v>1</v>
      </c>
      <c r="B12" s="163">
        <v>2</v>
      </c>
      <c r="C12" s="163">
        <v>3</v>
      </c>
      <c r="D12" s="142">
        <v>4</v>
      </c>
      <c r="E12" s="187">
        <v>5</v>
      </c>
      <c r="F12" s="163">
        <v>6</v>
      </c>
      <c r="G12" s="163">
        <v>7</v>
      </c>
      <c r="H12" s="163">
        <v>8</v>
      </c>
      <c r="I12" s="163">
        <v>9</v>
      </c>
      <c r="J12" s="163">
        <v>10</v>
      </c>
      <c r="K12" s="163">
        <v>11</v>
      </c>
      <c r="L12" s="162"/>
    </row>
    <row r="13" spans="1:12" x14ac:dyDescent="0.25">
      <c r="A13" s="171"/>
      <c r="B13" s="179"/>
      <c r="C13" s="179"/>
      <c r="D13" s="178"/>
      <c r="E13" s="188"/>
      <c r="F13" s="171"/>
      <c r="G13" s="171"/>
      <c r="H13" s="171"/>
      <c r="I13" s="171"/>
      <c r="J13" s="171"/>
      <c r="K13" s="171"/>
    </row>
    <row r="14" spans="1:12" s="143" customFormat="1" ht="15" customHeight="1" x14ac:dyDescent="0.25">
      <c r="A14" s="151"/>
      <c r="B14" s="152"/>
      <c r="D14" s="153" t="s">
        <v>83</v>
      </c>
      <c r="E14" s="189" t="s">
        <v>135</v>
      </c>
      <c r="I14" s="154">
        <f>I15</f>
        <v>0</v>
      </c>
      <c r="K14" s="149"/>
    </row>
    <row r="15" spans="1:12" s="136" customFormat="1" ht="15" customHeight="1" x14ac:dyDescent="0.25">
      <c r="A15" s="183"/>
      <c r="B15" s="147"/>
      <c r="C15" s="147"/>
      <c r="D15" s="170"/>
      <c r="E15" s="184" t="s">
        <v>125</v>
      </c>
      <c r="F15" s="145"/>
      <c r="G15" s="144"/>
      <c r="H15" s="144"/>
      <c r="I15" s="146">
        <f>SUM(I16:I25)</f>
        <v>0</v>
      </c>
      <c r="J15" s="150"/>
      <c r="K15" s="149"/>
    </row>
    <row r="16" spans="1:12" s="136" customFormat="1" ht="66" x14ac:dyDescent="0.25">
      <c r="A16" s="183">
        <v>1</v>
      </c>
      <c r="B16" s="147"/>
      <c r="C16" s="147" t="s">
        <v>98</v>
      </c>
      <c r="D16" s="170" t="s">
        <v>104</v>
      </c>
      <c r="E16" s="190" t="s">
        <v>114</v>
      </c>
      <c r="F16" s="147" t="s">
        <v>103</v>
      </c>
      <c r="G16" s="148">
        <v>4</v>
      </c>
      <c r="H16" s="164"/>
      <c r="I16" s="149">
        <f t="shared" ref="I16:I25" si="0">ROUND(G16*H16,2)</f>
        <v>0</v>
      </c>
      <c r="J16" s="150">
        <v>21</v>
      </c>
      <c r="K16" s="149">
        <f t="shared" ref="K16:K25" si="1">I16+((I16/100)*J16)</f>
        <v>0</v>
      </c>
    </row>
    <row r="17" spans="1:11" s="136" customFormat="1" ht="26.4" x14ac:dyDescent="0.25">
      <c r="A17" s="183">
        <v>2</v>
      </c>
      <c r="B17" s="147"/>
      <c r="C17" s="147" t="s">
        <v>98</v>
      </c>
      <c r="D17" s="170" t="s">
        <v>105</v>
      </c>
      <c r="E17" s="190" t="s">
        <v>115</v>
      </c>
      <c r="F17" s="147" t="s">
        <v>103</v>
      </c>
      <c r="G17" s="148">
        <v>4</v>
      </c>
      <c r="H17" s="164"/>
      <c r="I17" s="149">
        <f t="shared" si="0"/>
        <v>0</v>
      </c>
      <c r="J17" s="150">
        <v>21</v>
      </c>
      <c r="K17" s="149">
        <f t="shared" si="1"/>
        <v>0</v>
      </c>
    </row>
    <row r="18" spans="1:11" s="136" customFormat="1" ht="52.8" x14ac:dyDescent="0.25">
      <c r="A18" s="183">
        <v>3</v>
      </c>
      <c r="B18" s="147"/>
      <c r="C18" s="147" t="s">
        <v>98</v>
      </c>
      <c r="D18" s="170" t="s">
        <v>106</v>
      </c>
      <c r="E18" s="190" t="s">
        <v>116</v>
      </c>
      <c r="F18" s="147" t="s">
        <v>103</v>
      </c>
      <c r="G18" s="148">
        <v>4</v>
      </c>
      <c r="H18" s="164"/>
      <c r="I18" s="149">
        <f t="shared" si="0"/>
        <v>0</v>
      </c>
      <c r="J18" s="150">
        <v>21</v>
      </c>
      <c r="K18" s="149">
        <f t="shared" si="1"/>
        <v>0</v>
      </c>
    </row>
    <row r="19" spans="1:11" s="136" customFormat="1" ht="66" x14ac:dyDescent="0.25">
      <c r="A19" s="183">
        <v>4</v>
      </c>
      <c r="B19" s="147"/>
      <c r="C19" s="147" t="s">
        <v>98</v>
      </c>
      <c r="D19" s="170" t="s">
        <v>107</v>
      </c>
      <c r="E19" s="190" t="s">
        <v>117</v>
      </c>
      <c r="F19" s="147" t="s">
        <v>103</v>
      </c>
      <c r="G19" s="148">
        <v>4</v>
      </c>
      <c r="H19" s="164"/>
      <c r="I19" s="149">
        <f t="shared" si="0"/>
        <v>0</v>
      </c>
      <c r="J19" s="150">
        <v>21</v>
      </c>
      <c r="K19" s="149">
        <f t="shared" si="1"/>
        <v>0</v>
      </c>
    </row>
    <row r="20" spans="1:11" s="136" customFormat="1" ht="26.4" x14ac:dyDescent="0.25">
      <c r="A20" s="183">
        <v>5</v>
      </c>
      <c r="B20" s="147"/>
      <c r="C20" s="147" t="s">
        <v>98</v>
      </c>
      <c r="D20" s="170" t="s">
        <v>108</v>
      </c>
      <c r="E20" s="190" t="s">
        <v>118</v>
      </c>
      <c r="F20" s="147" t="s">
        <v>103</v>
      </c>
      <c r="G20" s="148">
        <v>4</v>
      </c>
      <c r="H20" s="164"/>
      <c r="I20" s="149">
        <f t="shared" si="0"/>
        <v>0</v>
      </c>
      <c r="J20" s="150">
        <v>21</v>
      </c>
      <c r="K20" s="149">
        <f t="shared" si="1"/>
        <v>0</v>
      </c>
    </row>
    <row r="21" spans="1:11" s="136" customFormat="1" ht="39.6" x14ac:dyDescent="0.25">
      <c r="A21" s="183">
        <v>6</v>
      </c>
      <c r="B21" s="147"/>
      <c r="C21" s="147" t="s">
        <v>98</v>
      </c>
      <c r="D21" s="170" t="s">
        <v>109</v>
      </c>
      <c r="E21" s="190" t="s">
        <v>119</v>
      </c>
      <c r="F21" s="147" t="s">
        <v>103</v>
      </c>
      <c r="G21" s="148">
        <v>4</v>
      </c>
      <c r="H21" s="164"/>
      <c r="I21" s="149">
        <f t="shared" si="0"/>
        <v>0</v>
      </c>
      <c r="J21" s="150">
        <v>21</v>
      </c>
      <c r="K21" s="149">
        <f t="shared" si="1"/>
        <v>0</v>
      </c>
    </row>
    <row r="22" spans="1:11" s="136" customFormat="1" ht="39.6" x14ac:dyDescent="0.25">
      <c r="A22" s="183">
        <v>7</v>
      </c>
      <c r="B22" s="147"/>
      <c r="C22" s="147" t="s">
        <v>98</v>
      </c>
      <c r="D22" s="170" t="s">
        <v>110</v>
      </c>
      <c r="E22" s="190" t="s">
        <v>120</v>
      </c>
      <c r="F22" s="147" t="s">
        <v>103</v>
      </c>
      <c r="G22" s="148">
        <v>4</v>
      </c>
      <c r="H22" s="164"/>
      <c r="I22" s="149">
        <f t="shared" si="0"/>
        <v>0</v>
      </c>
      <c r="J22" s="150">
        <v>21</v>
      </c>
      <c r="K22" s="149">
        <f t="shared" si="1"/>
        <v>0</v>
      </c>
    </row>
    <row r="23" spans="1:11" s="136" customFormat="1" ht="39.6" x14ac:dyDescent="0.25">
      <c r="A23" s="183">
        <v>8</v>
      </c>
      <c r="B23" s="147"/>
      <c r="C23" s="147" t="s">
        <v>98</v>
      </c>
      <c r="D23" s="170" t="s">
        <v>111</v>
      </c>
      <c r="E23" s="190" t="s">
        <v>121</v>
      </c>
      <c r="F23" s="147" t="s">
        <v>103</v>
      </c>
      <c r="G23" s="148">
        <v>4</v>
      </c>
      <c r="H23" s="164"/>
      <c r="I23" s="149">
        <f t="shared" si="0"/>
        <v>0</v>
      </c>
      <c r="J23" s="150">
        <v>21</v>
      </c>
      <c r="K23" s="149">
        <f t="shared" si="1"/>
        <v>0</v>
      </c>
    </row>
    <row r="24" spans="1:11" s="136" customFormat="1" ht="66" x14ac:dyDescent="0.25">
      <c r="A24" s="183">
        <v>9</v>
      </c>
      <c r="B24" s="147"/>
      <c r="C24" s="147" t="s">
        <v>98</v>
      </c>
      <c r="D24" s="170" t="s">
        <v>112</v>
      </c>
      <c r="E24" s="190" t="s">
        <v>122</v>
      </c>
      <c r="F24" s="147" t="s">
        <v>103</v>
      </c>
      <c r="G24" s="148">
        <v>4</v>
      </c>
      <c r="H24" s="164"/>
      <c r="I24" s="149">
        <f t="shared" si="0"/>
        <v>0</v>
      </c>
      <c r="J24" s="150">
        <v>21</v>
      </c>
      <c r="K24" s="149">
        <f t="shared" si="1"/>
        <v>0</v>
      </c>
    </row>
    <row r="25" spans="1:11" s="136" customFormat="1" ht="52.8" x14ac:dyDescent="0.25">
      <c r="A25" s="183">
        <v>10</v>
      </c>
      <c r="B25" s="147"/>
      <c r="C25" s="147" t="s">
        <v>98</v>
      </c>
      <c r="D25" s="170" t="s">
        <v>113</v>
      </c>
      <c r="E25" s="190" t="s">
        <v>123</v>
      </c>
      <c r="F25" s="147" t="s">
        <v>103</v>
      </c>
      <c r="G25" s="148">
        <v>2</v>
      </c>
      <c r="H25" s="164"/>
      <c r="I25" s="149">
        <f t="shared" si="0"/>
        <v>0</v>
      </c>
      <c r="J25" s="150">
        <v>21</v>
      </c>
      <c r="K25" s="149">
        <f t="shared" si="1"/>
        <v>0</v>
      </c>
    </row>
    <row r="26" spans="1:11" s="156" customFormat="1" x14ac:dyDescent="0.25">
      <c r="A26" s="155"/>
      <c r="D26" s="157"/>
      <c r="E26" s="191" t="s">
        <v>97</v>
      </c>
      <c r="I26" s="158">
        <f>I14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81BF-226D-4854-A6EE-D16360C48B38}">
  <sheetPr>
    <pageSetUpPr fitToPage="1"/>
  </sheetPr>
  <dimension ref="A1:L17"/>
  <sheetViews>
    <sheetView showGridLines="0" zoomScale="80" zoomScaleNormal="80" workbookViewId="0">
      <selection activeCell="H16" sqref="H16"/>
    </sheetView>
  </sheetViews>
  <sheetFormatPr defaultColWidth="9.109375" defaultRowHeight="13.2" x14ac:dyDescent="0.25"/>
  <cols>
    <col min="1" max="1" width="5.5546875" style="83" customWidth="1"/>
    <col min="2" max="2" width="4.44140625" style="180" customWidth="1"/>
    <col min="3" max="3" width="6" style="180" customWidth="1"/>
    <col min="4" max="4" width="12.6640625" style="169" customWidth="1"/>
    <col min="5" max="5" width="94.33203125" style="192" customWidth="1"/>
    <col min="6" max="6" width="7.6640625" style="83" customWidth="1"/>
    <col min="7" max="7" width="9.88671875" style="83" customWidth="1"/>
    <col min="8" max="8" width="13.109375" style="83" customWidth="1"/>
    <col min="9" max="9" width="15.5546875" style="83" customWidth="1"/>
    <col min="10" max="10" width="6.6640625" style="83" customWidth="1"/>
    <col min="11" max="11" width="15.5546875" style="83" customWidth="1"/>
    <col min="12" max="12" width="9.109375" style="83" customWidth="1"/>
    <col min="13" max="16384" width="9.109375" style="83"/>
  </cols>
  <sheetData>
    <row r="1" spans="1:12" ht="17.399999999999999" customHeight="1" x14ac:dyDescent="0.3">
      <c r="A1" s="74" t="s">
        <v>99</v>
      </c>
      <c r="B1" s="138"/>
      <c r="C1" s="138"/>
      <c r="D1" s="168"/>
      <c r="E1" s="185"/>
      <c r="F1" s="161"/>
      <c r="G1" s="161"/>
      <c r="H1" s="161"/>
      <c r="I1" s="161"/>
      <c r="J1" s="161"/>
      <c r="K1" s="161"/>
    </row>
    <row r="2" spans="1:12" x14ac:dyDescent="0.25">
      <c r="A2" s="137" t="s">
        <v>63</v>
      </c>
      <c r="B2" s="138"/>
      <c r="C2" s="139" t="s">
        <v>129</v>
      </c>
      <c r="D2" s="140"/>
      <c r="E2" s="186"/>
      <c r="F2" s="138"/>
      <c r="G2" s="138"/>
      <c r="H2" s="138"/>
      <c r="I2" s="138"/>
      <c r="J2" s="161"/>
      <c r="K2" s="161"/>
    </row>
    <row r="3" spans="1:12" x14ac:dyDescent="0.25">
      <c r="A3" s="137" t="s">
        <v>64</v>
      </c>
      <c r="B3" s="138"/>
      <c r="C3" s="224" t="str">
        <f>'Krycí list'!E7</f>
        <v>Základní škola, Moravský Krumlov, Ivančická 218, okres Znojmo, příspěvková organizace</v>
      </c>
      <c r="D3" s="225"/>
      <c r="E3" s="225"/>
      <c r="F3" s="138"/>
      <c r="G3" s="138"/>
      <c r="H3" s="138"/>
      <c r="I3" s="139"/>
      <c r="J3" s="161"/>
      <c r="K3" s="161"/>
    </row>
    <row r="4" spans="1:12" x14ac:dyDescent="0.25">
      <c r="A4" s="137" t="s">
        <v>65</v>
      </c>
      <c r="B4" s="138"/>
      <c r="C4" s="139" t="str">
        <f>'Krycí list'!E9</f>
        <v>NEOCENĚNÝ SOUPIS PRACÍ A DODÁVEK A SLUŽEB</v>
      </c>
      <c r="D4" s="140"/>
      <c r="E4" s="186"/>
      <c r="F4" s="138"/>
      <c r="G4" s="138"/>
      <c r="H4" s="138"/>
      <c r="I4" s="139"/>
      <c r="J4" s="161"/>
      <c r="K4" s="161"/>
    </row>
    <row r="5" spans="1:12" x14ac:dyDescent="0.25">
      <c r="A5" s="138" t="s">
        <v>73</v>
      </c>
      <c r="B5" s="138"/>
      <c r="C5" s="139" t="str">
        <f>'Krycí list'!P5</f>
        <v xml:space="preserve"> </v>
      </c>
      <c r="D5" s="140"/>
      <c r="E5" s="186"/>
      <c r="F5" s="138"/>
      <c r="G5" s="138"/>
      <c r="H5" s="138"/>
      <c r="I5" s="139"/>
      <c r="J5" s="161"/>
      <c r="K5" s="161"/>
    </row>
    <row r="6" spans="1:12" x14ac:dyDescent="0.25">
      <c r="A6" s="138"/>
      <c r="B6" s="138"/>
      <c r="C6" s="139"/>
      <c r="D6" s="140"/>
      <c r="E6" s="186"/>
      <c r="F6" s="138"/>
      <c r="G6" s="138"/>
      <c r="H6" s="138"/>
      <c r="I6" s="139"/>
      <c r="J6" s="161"/>
      <c r="K6" s="161"/>
    </row>
    <row r="7" spans="1:12" x14ac:dyDescent="0.25">
      <c r="A7" s="138" t="s">
        <v>67</v>
      </c>
      <c r="B7" s="138"/>
      <c r="C7" s="224" t="str">
        <f>'Krycí list'!E26</f>
        <v>Základní škola, Moravský Krumlov, Ivančická 218</v>
      </c>
      <c r="D7" s="225"/>
      <c r="E7" s="225"/>
      <c r="F7" s="138"/>
      <c r="G7" s="138"/>
      <c r="H7" s="138"/>
      <c r="I7" s="139"/>
      <c r="J7" s="161"/>
      <c r="K7" s="161"/>
    </row>
    <row r="8" spans="1:12" x14ac:dyDescent="0.25">
      <c r="A8" s="138" t="s">
        <v>68</v>
      </c>
      <c r="B8" s="138"/>
      <c r="C8" s="224" t="str">
        <f>'Krycí list'!E28</f>
        <v xml:space="preserve"> </v>
      </c>
      <c r="D8" s="225"/>
      <c r="E8" s="186"/>
      <c r="F8" s="138"/>
      <c r="G8" s="138"/>
      <c r="H8" s="138"/>
      <c r="I8" s="139"/>
      <c r="J8" s="161"/>
      <c r="K8" s="161"/>
    </row>
    <row r="9" spans="1:12" x14ac:dyDescent="0.25">
      <c r="A9" s="138" t="s">
        <v>69</v>
      </c>
      <c r="B9" s="138"/>
      <c r="C9" s="226" t="str">
        <f>'Krycí list'!O31</f>
        <v>04/2023</v>
      </c>
      <c r="D9" s="225"/>
      <c r="E9" s="186"/>
      <c r="F9" s="138"/>
      <c r="G9" s="138"/>
      <c r="H9" s="138"/>
      <c r="I9" s="139"/>
      <c r="J9" s="161"/>
      <c r="K9" s="161"/>
    </row>
    <row r="10" spans="1:12" x14ac:dyDescent="0.25">
      <c r="A10" s="161"/>
      <c r="B10" s="138"/>
      <c r="C10" s="138"/>
      <c r="D10" s="168"/>
      <c r="E10" s="185"/>
      <c r="F10" s="161"/>
      <c r="G10" s="161"/>
      <c r="H10" s="161"/>
      <c r="I10" s="161"/>
      <c r="J10" s="161"/>
      <c r="K10" s="161"/>
    </row>
    <row r="11" spans="1:12" s="159" customFormat="1" ht="39.6" customHeight="1" x14ac:dyDescent="0.25">
      <c r="A11" s="181" t="s">
        <v>74</v>
      </c>
      <c r="B11" s="141" t="s">
        <v>75</v>
      </c>
      <c r="C11" s="141" t="s">
        <v>76</v>
      </c>
      <c r="D11" s="141" t="s">
        <v>96</v>
      </c>
      <c r="E11" s="141" t="s">
        <v>92</v>
      </c>
      <c r="F11" s="141" t="s">
        <v>77</v>
      </c>
      <c r="G11" s="141" t="s">
        <v>78</v>
      </c>
      <c r="H11" s="141" t="s">
        <v>94</v>
      </c>
      <c r="I11" s="141" t="s">
        <v>95</v>
      </c>
      <c r="J11" s="141" t="s">
        <v>79</v>
      </c>
      <c r="K11" s="141" t="s">
        <v>93</v>
      </c>
      <c r="L11" s="160"/>
    </row>
    <row r="12" spans="1:12" x14ac:dyDescent="0.25">
      <c r="A12" s="182">
        <v>1</v>
      </c>
      <c r="B12" s="163">
        <v>2</v>
      </c>
      <c r="C12" s="163">
        <v>3</v>
      </c>
      <c r="D12" s="142">
        <v>4</v>
      </c>
      <c r="E12" s="187">
        <v>5</v>
      </c>
      <c r="F12" s="163">
        <v>6</v>
      </c>
      <c r="G12" s="163">
        <v>7</v>
      </c>
      <c r="H12" s="163">
        <v>8</v>
      </c>
      <c r="I12" s="163">
        <v>9</v>
      </c>
      <c r="J12" s="163">
        <v>10</v>
      </c>
      <c r="K12" s="163">
        <v>11</v>
      </c>
      <c r="L12" s="162"/>
    </row>
    <row r="13" spans="1:12" x14ac:dyDescent="0.25">
      <c r="A13" s="171"/>
      <c r="B13" s="179"/>
      <c r="C13" s="179"/>
      <c r="D13" s="178"/>
      <c r="E13" s="188"/>
      <c r="F13" s="171"/>
      <c r="G13" s="171"/>
      <c r="H13" s="171"/>
      <c r="I13" s="171"/>
      <c r="J13" s="171"/>
      <c r="K13" s="171"/>
    </row>
    <row r="14" spans="1:12" s="143" customFormat="1" x14ac:dyDescent="0.25">
      <c r="A14" s="151"/>
      <c r="B14" s="152"/>
      <c r="D14" s="153" t="s">
        <v>83</v>
      </c>
      <c r="E14" s="189" t="s">
        <v>134</v>
      </c>
      <c r="I14" s="154">
        <f>I15</f>
        <v>0</v>
      </c>
      <c r="K14" s="149"/>
    </row>
    <row r="15" spans="1:12" s="136" customFormat="1" x14ac:dyDescent="0.25">
      <c r="A15" s="183"/>
      <c r="B15" s="183"/>
      <c r="C15" s="147"/>
      <c r="D15" s="204"/>
      <c r="E15" s="184" t="s">
        <v>126</v>
      </c>
      <c r="F15" s="145"/>
      <c r="G15" s="144"/>
      <c r="H15" s="144"/>
      <c r="I15" s="146">
        <f>SUM(I16:I16)</f>
        <v>0</v>
      </c>
      <c r="J15" s="207"/>
      <c r="K15" s="148"/>
      <c r="L15" s="207"/>
    </row>
    <row r="16" spans="1:12" s="136" customFormat="1" ht="52.95" customHeight="1" x14ac:dyDescent="0.25">
      <c r="A16" s="183">
        <v>1</v>
      </c>
      <c r="B16" s="183"/>
      <c r="C16" s="147" t="s">
        <v>98</v>
      </c>
      <c r="D16" s="208" t="s">
        <v>127</v>
      </c>
      <c r="E16" s="209" t="s">
        <v>128</v>
      </c>
      <c r="F16" s="147" t="s">
        <v>80</v>
      </c>
      <c r="G16" s="148">
        <v>4</v>
      </c>
      <c r="H16" s="149"/>
      <c r="I16" s="149">
        <f t="shared" ref="I16" si="0">ROUND(G16*H16,2)</f>
        <v>0</v>
      </c>
      <c r="J16" s="150">
        <v>21</v>
      </c>
      <c r="K16" s="149">
        <f t="shared" ref="K16" si="1">I16+((I16/100)*J16)</f>
        <v>0</v>
      </c>
    </row>
    <row r="17" spans="1:9" s="156" customFormat="1" x14ac:dyDescent="0.25">
      <c r="A17" s="155"/>
      <c r="D17" s="157"/>
      <c r="E17" s="191" t="s">
        <v>97</v>
      </c>
      <c r="I17" s="158">
        <f>I14</f>
        <v>0</v>
      </c>
    </row>
  </sheetData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16C5-5D76-4022-8A90-80A81CF7EEEC}">
  <sheetPr>
    <pageSetUpPr fitToPage="1"/>
  </sheetPr>
  <dimension ref="A1:L17"/>
  <sheetViews>
    <sheetView showGridLines="0" zoomScale="80" zoomScaleNormal="80" workbookViewId="0">
      <selection activeCell="H16" sqref="H16"/>
    </sheetView>
  </sheetViews>
  <sheetFormatPr defaultColWidth="9.109375" defaultRowHeight="13.2" x14ac:dyDescent="0.25"/>
  <cols>
    <col min="1" max="1" width="5.5546875" style="83" customWidth="1"/>
    <col min="2" max="2" width="4.44140625" style="180" customWidth="1"/>
    <col min="3" max="3" width="6" style="180" customWidth="1"/>
    <col min="4" max="4" width="12.6640625" style="169" customWidth="1"/>
    <col min="5" max="5" width="94.33203125" style="192" customWidth="1"/>
    <col min="6" max="6" width="7.6640625" style="83" customWidth="1"/>
    <col min="7" max="7" width="9.88671875" style="83" customWidth="1"/>
    <col min="8" max="8" width="13.109375" style="83" customWidth="1"/>
    <col min="9" max="9" width="15.5546875" style="83" customWidth="1"/>
    <col min="10" max="10" width="6.6640625" style="83" customWidth="1"/>
    <col min="11" max="11" width="15.5546875" style="83" customWidth="1"/>
    <col min="12" max="16384" width="9.109375" style="83"/>
  </cols>
  <sheetData>
    <row r="1" spans="1:12" ht="17.399999999999999" x14ac:dyDescent="0.3">
      <c r="A1" s="74" t="s">
        <v>99</v>
      </c>
      <c r="B1" s="138"/>
      <c r="C1" s="138"/>
      <c r="D1" s="168"/>
      <c r="E1" s="185"/>
      <c r="F1" s="161"/>
      <c r="G1" s="161"/>
      <c r="H1" s="161"/>
      <c r="I1" s="161"/>
      <c r="J1" s="161"/>
      <c r="K1" s="161"/>
    </row>
    <row r="2" spans="1:12" x14ac:dyDescent="0.25">
      <c r="A2" s="137" t="s">
        <v>63</v>
      </c>
      <c r="B2" s="138"/>
      <c r="C2" s="139" t="s">
        <v>132</v>
      </c>
      <c r="D2" s="140"/>
      <c r="E2" s="186"/>
      <c r="F2" s="138"/>
      <c r="G2" s="138"/>
      <c r="H2" s="138"/>
      <c r="I2" s="138"/>
      <c r="J2" s="161"/>
      <c r="K2" s="161"/>
    </row>
    <row r="3" spans="1:12" x14ac:dyDescent="0.25">
      <c r="A3" s="137" t="s">
        <v>64</v>
      </c>
      <c r="B3" s="138"/>
      <c r="C3" s="224" t="str">
        <f>'Krycí list'!E7</f>
        <v>Základní škola, Moravský Krumlov, Ivančická 218, okres Znojmo, příspěvková organizace</v>
      </c>
      <c r="D3" s="225"/>
      <c r="E3" s="225"/>
      <c r="F3" s="138"/>
      <c r="G3" s="138"/>
      <c r="H3" s="138"/>
      <c r="I3" s="139"/>
      <c r="J3" s="161"/>
      <c r="K3" s="161"/>
    </row>
    <row r="4" spans="1:12" x14ac:dyDescent="0.25">
      <c r="A4" s="137" t="s">
        <v>65</v>
      </c>
      <c r="B4" s="138"/>
      <c r="C4" s="139" t="str">
        <f>'Krycí list'!E9</f>
        <v>NEOCENĚNÝ SOUPIS PRACÍ A DODÁVEK A SLUŽEB</v>
      </c>
      <c r="D4" s="140"/>
      <c r="E4" s="186"/>
      <c r="F4" s="138"/>
      <c r="G4" s="138"/>
      <c r="H4" s="138"/>
      <c r="I4" s="139"/>
      <c r="J4" s="161"/>
      <c r="K4" s="161"/>
    </row>
    <row r="5" spans="1:12" x14ac:dyDescent="0.25">
      <c r="A5" s="138" t="s">
        <v>73</v>
      </c>
      <c r="B5" s="138"/>
      <c r="C5" s="139" t="str">
        <f>'Krycí list'!P5</f>
        <v xml:space="preserve"> </v>
      </c>
      <c r="D5" s="140"/>
      <c r="E5" s="186"/>
      <c r="F5" s="138"/>
      <c r="G5" s="138"/>
      <c r="H5" s="138"/>
      <c r="I5" s="139"/>
      <c r="J5" s="161"/>
      <c r="K5" s="161"/>
    </row>
    <row r="6" spans="1:12" x14ac:dyDescent="0.25">
      <c r="A6" s="138"/>
      <c r="B6" s="138"/>
      <c r="C6" s="139"/>
      <c r="D6" s="140"/>
      <c r="E6" s="186"/>
      <c r="F6" s="138"/>
      <c r="G6" s="138"/>
      <c r="H6" s="138"/>
      <c r="I6" s="139"/>
      <c r="J6" s="161"/>
      <c r="K6" s="161"/>
    </row>
    <row r="7" spans="1:12" x14ac:dyDescent="0.25">
      <c r="A7" s="138" t="s">
        <v>67</v>
      </c>
      <c r="B7" s="138"/>
      <c r="C7" s="224" t="str">
        <f>'Krycí list'!E26</f>
        <v>Základní škola, Moravský Krumlov, Ivančická 218</v>
      </c>
      <c r="D7" s="225"/>
      <c r="E7" s="225"/>
      <c r="F7" s="138"/>
      <c r="G7" s="138"/>
      <c r="H7" s="138"/>
      <c r="I7" s="139"/>
      <c r="J7" s="161"/>
      <c r="K7" s="161"/>
    </row>
    <row r="8" spans="1:12" x14ac:dyDescent="0.25">
      <c r="A8" s="138" t="s">
        <v>68</v>
      </c>
      <c r="B8" s="138"/>
      <c r="C8" s="224" t="str">
        <f>'Krycí list'!E28</f>
        <v xml:space="preserve"> </v>
      </c>
      <c r="D8" s="225"/>
      <c r="E8" s="186"/>
      <c r="F8" s="138"/>
      <c r="G8" s="138"/>
      <c r="H8" s="138"/>
      <c r="I8" s="139"/>
      <c r="J8" s="161"/>
      <c r="K8" s="161"/>
    </row>
    <row r="9" spans="1:12" x14ac:dyDescent="0.25">
      <c r="A9" s="138" t="s">
        <v>69</v>
      </c>
      <c r="B9" s="138"/>
      <c r="C9" s="226" t="str">
        <f>'Krycí list'!O31</f>
        <v>04/2023</v>
      </c>
      <c r="D9" s="225"/>
      <c r="E9" s="186"/>
      <c r="F9" s="138"/>
      <c r="G9" s="138"/>
      <c r="H9" s="138"/>
      <c r="I9" s="139"/>
      <c r="J9" s="161"/>
      <c r="K9" s="161"/>
    </row>
    <row r="10" spans="1:12" x14ac:dyDescent="0.25">
      <c r="A10" s="161"/>
      <c r="B10" s="138"/>
      <c r="C10" s="138"/>
      <c r="D10" s="168"/>
      <c r="E10" s="185"/>
      <c r="F10" s="161"/>
      <c r="G10" s="161"/>
      <c r="H10" s="161"/>
      <c r="I10" s="161"/>
      <c r="J10" s="161"/>
      <c r="K10" s="161"/>
    </row>
    <row r="11" spans="1:12" s="159" customFormat="1" ht="39.6" x14ac:dyDescent="0.25">
      <c r="A11" s="181" t="s">
        <v>74</v>
      </c>
      <c r="B11" s="141" t="s">
        <v>75</v>
      </c>
      <c r="C11" s="141" t="s">
        <v>76</v>
      </c>
      <c r="D11" s="141" t="s">
        <v>96</v>
      </c>
      <c r="E11" s="141" t="s">
        <v>92</v>
      </c>
      <c r="F11" s="141" t="s">
        <v>77</v>
      </c>
      <c r="G11" s="141" t="s">
        <v>78</v>
      </c>
      <c r="H11" s="141" t="s">
        <v>94</v>
      </c>
      <c r="I11" s="141" t="s">
        <v>95</v>
      </c>
      <c r="J11" s="141" t="s">
        <v>79</v>
      </c>
      <c r="K11" s="141" t="s">
        <v>93</v>
      </c>
      <c r="L11" s="160"/>
    </row>
    <row r="12" spans="1:12" x14ac:dyDescent="0.25">
      <c r="A12" s="182">
        <v>1</v>
      </c>
      <c r="B12" s="163">
        <v>2</v>
      </c>
      <c r="C12" s="163">
        <v>3</v>
      </c>
      <c r="D12" s="142">
        <v>4</v>
      </c>
      <c r="E12" s="187">
        <v>5</v>
      </c>
      <c r="F12" s="163">
        <v>6</v>
      </c>
      <c r="G12" s="163">
        <v>7</v>
      </c>
      <c r="H12" s="163">
        <v>8</v>
      </c>
      <c r="I12" s="163">
        <v>9</v>
      </c>
      <c r="J12" s="163">
        <v>10</v>
      </c>
      <c r="K12" s="163">
        <v>11</v>
      </c>
      <c r="L12" s="162"/>
    </row>
    <row r="13" spans="1:12" x14ac:dyDescent="0.25">
      <c r="A13" s="171"/>
      <c r="B13" s="179"/>
      <c r="C13" s="179"/>
      <c r="D13" s="178"/>
      <c r="E13" s="188"/>
      <c r="F13" s="171"/>
      <c r="G13" s="171"/>
      <c r="H13" s="171"/>
      <c r="I13" s="171"/>
      <c r="J13" s="171"/>
      <c r="K13" s="171"/>
    </row>
    <row r="14" spans="1:12" s="143" customFormat="1" x14ac:dyDescent="0.25">
      <c r="A14" s="151"/>
      <c r="B14" s="152"/>
      <c r="D14" s="153" t="s">
        <v>83</v>
      </c>
      <c r="E14" s="189" t="s">
        <v>133</v>
      </c>
      <c r="I14" s="154">
        <f>I15</f>
        <v>0</v>
      </c>
      <c r="K14" s="149"/>
    </row>
    <row r="15" spans="1:12" s="136" customFormat="1" x14ac:dyDescent="0.25">
      <c r="A15" s="183"/>
      <c r="B15" s="147"/>
      <c r="C15" s="147"/>
      <c r="D15" s="170"/>
      <c r="E15" s="184" t="s">
        <v>126</v>
      </c>
      <c r="F15" s="145"/>
      <c r="G15" s="144"/>
      <c r="H15" s="144"/>
      <c r="I15" s="146">
        <f>SUM(I16:I16)</f>
        <v>0</v>
      </c>
      <c r="J15" s="150"/>
      <c r="K15" s="149"/>
    </row>
    <row r="16" spans="1:12" s="136" customFormat="1" ht="52.8" x14ac:dyDescent="0.25">
      <c r="A16" s="183">
        <v>1</v>
      </c>
      <c r="B16" s="147"/>
      <c r="C16" s="147" t="s">
        <v>98</v>
      </c>
      <c r="D16" s="170" t="s">
        <v>130</v>
      </c>
      <c r="E16" s="190" t="s">
        <v>131</v>
      </c>
      <c r="F16" s="147" t="s">
        <v>103</v>
      </c>
      <c r="G16" s="148">
        <v>1</v>
      </c>
      <c r="H16" s="164"/>
      <c r="I16" s="210">
        <f t="shared" ref="I16" si="0">ROUND(G16*H16,2)</f>
        <v>0</v>
      </c>
      <c r="J16" s="150">
        <v>21</v>
      </c>
      <c r="K16" s="149">
        <f t="shared" ref="K16" si="1">I16+((I16/100)*J16)</f>
        <v>0</v>
      </c>
    </row>
    <row r="17" spans="1:9" s="156" customFormat="1" x14ac:dyDescent="0.25">
      <c r="A17" s="155"/>
      <c r="D17" s="157"/>
      <c r="E17" s="191" t="s">
        <v>97</v>
      </c>
      <c r="I17" s="158">
        <f>I14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3.2" x14ac:dyDescent="0.2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Krycí list</vt:lpstr>
      <vt:lpstr>Rekapitulace</vt:lpstr>
      <vt:lpstr>Cvičná kuchyň č.I.B-9</vt:lpstr>
      <vt:lpstr>Polytechnika</vt:lpstr>
      <vt:lpstr>Kabinet anglického jazyka č. II</vt:lpstr>
      <vt:lpstr>#Figury</vt:lpstr>
      <vt:lpstr>'Cvičná kuchyň č.I.B-9'!Názvy_tisku</vt:lpstr>
      <vt:lpstr>'Kabinet anglického jazyka č. II'!Názvy_tisku</vt:lpstr>
      <vt:lpstr>Polytechnika!Názvy_tisku</vt:lpstr>
      <vt:lpstr>Rekapitulace!Názvy_tisku</vt:lpstr>
      <vt:lpstr>'Cvičná kuchyň č.I.B-9'!Oblast_tisku</vt:lpstr>
      <vt:lpstr>'Kabinet anglického jazyka č. II'!Oblast_tisku</vt:lpstr>
      <vt:lpstr>Polytechnika!Oblast_tisku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Zuzana Musilová Žánová</cp:lastModifiedBy>
  <cp:lastPrinted>2019-11-21T13:12:23Z</cp:lastPrinted>
  <dcterms:created xsi:type="dcterms:W3CDTF">2006-04-27T05:25:48Z</dcterms:created>
  <dcterms:modified xsi:type="dcterms:W3CDTF">2023-05-02T12:00:57Z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