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90" windowWidth="28755" windowHeight="12585" activeTab="0"/>
  </bookViews>
  <sheets>
    <sheet name="03130002 - SO 02 - výměna..." sheetId="1" r:id="rId1"/>
  </sheets>
  <externalReferences>
    <externalReference r:id="rId4"/>
  </externalReferences>
  <definedNames>
    <definedName name="_xlnm.Print_Area" localSheetId="0">'03130002 - SO 02 - výměna...'!$C$4:$Q$70,'03130002 - SO 02 - výměna...'!$C$76:$Q$106,'03130002 - SO 02 - výměna...'!$C$112:$Q$159</definedName>
    <definedName name="_xlnm.Print_Titles" localSheetId="0">'03130002 - SO 02 - výměna...'!$122:$122</definedName>
  </definedNames>
  <calcPr calcId="125725"/>
</workbook>
</file>

<file path=xl/sharedStrings.xml><?xml version="1.0" encoding="utf-8"?>
<sst xmlns="http://schemas.openxmlformats.org/spreadsheetml/2006/main" count="488" uniqueCount="155">
  <si>
    <t>1</t>
  </si>
  <si>
    <t>PN</t>
  </si>
  <si>
    <t>základní</t>
  </si>
  <si>
    <t/>
  </si>
  <si>
    <t>K</t>
  </si>
  <si>
    <t>0</t>
  </si>
  <si>
    <t>D</t>
  </si>
  <si>
    <t>VP - Vícepráce</t>
  </si>
  <si>
    <t>-230898041</t>
  </si>
  <si>
    <t>1024</t>
  </si>
  <si>
    <t>ROZPOCET</t>
  </si>
  <si>
    <t>2</t>
  </si>
  <si>
    <t>kpl.</t>
  </si>
  <si>
    <t>Zařízení staveniště</t>
  </si>
  <si>
    <t>030001000</t>
  </si>
  <si>
    <t>11</t>
  </si>
  <si>
    <t>5</t>
  </si>
  <si>
    <t xml:space="preserve">    VRN3 - Zařízení staveniště</t>
  </si>
  <si>
    <t>VRN - Vedlejší rozpočtové náklady</t>
  </si>
  <si>
    <t>-1905162766</t>
  </si>
  <si>
    <t>16</t>
  </si>
  <si>
    <t>M</t>
  </si>
  <si>
    <t>32</t>
  </si>
  <si>
    <t>kus</t>
  </si>
  <si>
    <t>vrata garážová sekční zateplená rozměr 4200 x 4200, el.motorický pohon - přesná specifikace viz výpis prvků - výplně otvorů - V1</t>
  </si>
  <si>
    <t>553458701</t>
  </si>
  <si>
    <t>10</t>
  </si>
  <si>
    <t>True</t>
  </si>
  <si>
    <t>4</t>
  </si>
  <si>
    <t>VV</t>
  </si>
  <si>
    <t>Součet</t>
  </si>
  <si>
    <t>"V1 - 4,2x4,2 - 1ks" 1</t>
  </si>
  <si>
    <t>-1516896083</t>
  </si>
  <si>
    <t>Montáž vrat garážových sekčních zajížděcích pod strop plochy přes 13 m2</t>
  </si>
  <si>
    <t>767651114</t>
  </si>
  <si>
    <t>9</t>
  </si>
  <si>
    <t>-1495542350</t>
  </si>
  <si>
    <t>vrata garážová sekční zateplená rozměr 3000 x 3350, el.motorické pohon - přesná specifikace viz výpis prvků - výplně otvorů - V2</t>
  </si>
  <si>
    <t>553458013</t>
  </si>
  <si>
    <t>8</t>
  </si>
  <si>
    <t>"V2 - 3,0x3,35 - 1ks" 1</t>
  </si>
  <si>
    <t>-31999670</t>
  </si>
  <si>
    <t>Montáž vrat garážových sekčních zajížděcích pod strop plochy do 13 m2</t>
  </si>
  <si>
    <t>767651113</t>
  </si>
  <si>
    <t>7</t>
  </si>
  <si>
    <t xml:space="preserve">    767 - Konstrukce zámečnické</t>
  </si>
  <si>
    <t>PSV - Práce a dodávky PSV</t>
  </si>
  <si>
    <t>194742734</t>
  </si>
  <si>
    <t>t</t>
  </si>
  <si>
    <t>Poplatek za uložení stavebního betonového odpadu na skládce (skládkovné)</t>
  </si>
  <si>
    <t>997013801</t>
  </si>
  <si>
    <t>6</t>
  </si>
  <si>
    <t>-1054995750</t>
  </si>
  <si>
    <t>Příplatek k odvozu suti a vybouraných hmot na skládku ZKD 1 km přes 1 km</t>
  </si>
  <si>
    <t>997013509</t>
  </si>
  <si>
    <t>2086810992</t>
  </si>
  <si>
    <t>Odvoz suti a vybouraných hmot na skládku nebo meziskládku do 1 km se složením</t>
  </si>
  <si>
    <t>997013501</t>
  </si>
  <si>
    <t>-276976824</t>
  </si>
  <si>
    <t>Příplatek k vnitrostaveništní dopravě suti a vybouraných hmot za zvětšenou dopravu suti ZKD 10 m</t>
  </si>
  <si>
    <t>997013219</t>
  </si>
  <si>
    <t>3</t>
  </si>
  <si>
    <t>1390363203</t>
  </si>
  <si>
    <t>Vnitrostaveništní doprava suti a vybouraných hmot pro budovy v do 12 m ručně</t>
  </si>
  <si>
    <t>997013213</t>
  </si>
  <si>
    <t xml:space="preserve">    997 - Přesun sutě</t>
  </si>
  <si>
    <t>"4,2x4,2 - 2ks" 4,2*4,2*2</t>
  </si>
  <si>
    <t>"výměna výplní otvorů - vni"</t>
  </si>
  <si>
    <t>"3,1x3,3 - 1ks" 3,1*3,3</t>
  </si>
  <si>
    <t>"3,15x3,1 - 4ks" 3,15*3,1*4</t>
  </si>
  <si>
    <t>"4,3x4,25 - 1ks" 4,3*4,25</t>
  </si>
  <si>
    <t>"3,4x3,35 - 2ks" 3,4*3,35*2</t>
  </si>
  <si>
    <t>"výměna výplní otvorů - vně"</t>
  </si>
  <si>
    <t>977686138</t>
  </si>
  <si>
    <t>m2</t>
  </si>
  <si>
    <t>Vybourání kovových vrat pl přes 5 m2</t>
  </si>
  <si>
    <t>968072559</t>
  </si>
  <si>
    <t xml:space="preserve">    96 - Bourání konstrukcí</t>
  </si>
  <si>
    <t>HSV - Práce a dodávky HSV</t>
  </si>
  <si>
    <t>-1</t>
  </si>
  <si>
    <t>Náklady z rozpočtu</t>
  </si>
  <si>
    <t>Suť Celkem [t]</t>
  </si>
  <si>
    <t>J. suť [t]</t>
  </si>
  <si>
    <t>Hmotnost
celkem [t]</t>
  </si>
  <si>
    <t>J. hmotnost
[t]</t>
  </si>
  <si>
    <t>Nh celkem [h]</t>
  </si>
  <si>
    <t>J. Nh [h]</t>
  </si>
  <si>
    <t>DPH</t>
  </si>
  <si>
    <t>Poznámka</t>
  </si>
  <si>
    <t>Cena celkem [CZK]</t>
  </si>
  <si>
    <t>J.cena [CZK]</t>
  </si>
  <si>
    <t>Množství</t>
  </si>
  <si>
    <t>MJ</t>
  </si>
  <si>
    <t>Popis</t>
  </si>
  <si>
    <t>Kód</t>
  </si>
  <si>
    <t>Typ</t>
  </si>
  <si>
    <t>PČ</t>
  </si>
  <si>
    <t>Zpracovatel:</t>
  </si>
  <si>
    <t>Zhotovitel:</t>
  </si>
  <si>
    <t>Projektant:</t>
  </si>
  <si>
    <t>Objednatel:</t>
  </si>
  <si>
    <t>Datum:</t>
  </si>
  <si>
    <t>Místo:</t>
  </si>
  <si>
    <t>Objekt:</t>
  </si>
  <si>
    <t>Stavba:</t>
  </si>
  <si>
    <t>ROZPOČET</t>
  </si>
  <si>
    <t>Celkové náklady za stavbu 1) + 2)</t>
  </si>
  <si>
    <t>KOMPLETACNA</t>
  </si>
  <si>
    <t>Kompletační činnost</t>
  </si>
  <si>
    <t>VRN</t>
  </si>
  <si>
    <t>Jiné VRN</t>
  </si>
  <si>
    <t>Provozní vlivy</t>
  </si>
  <si>
    <t>Územní vlivy</t>
  </si>
  <si>
    <t>Projektové práce</t>
  </si>
  <si>
    <t>2) Ostatní náklady</t>
  </si>
  <si>
    <t>VP -   Vícepráce</t>
  </si>
  <si>
    <t>1) Náklady z rozpočtu</t>
  </si>
  <si>
    <t>Kód - Popis</t>
  </si>
  <si>
    <t>REKAPITULACE ROZPOČTU</t>
  </si>
  <si>
    <t>Razítko</t>
  </si>
  <si>
    <t>Datum a podpis:</t>
  </si>
  <si>
    <t>Zhotovitel</t>
  </si>
  <si>
    <t>Objednavatel</t>
  </si>
  <si>
    <t>Zpracovatel</t>
  </si>
  <si>
    <t>Projektant</t>
  </si>
  <si>
    <t>CZK</t>
  </si>
  <si>
    <t>v</t>
  </si>
  <si>
    <t>Cena s DPH</t>
  </si>
  <si>
    <t>ze</t>
  </si>
  <si>
    <t>nulová</t>
  </si>
  <si>
    <t>sníž. přenesená</t>
  </si>
  <si>
    <t>zákl. přenesená</t>
  </si>
  <si>
    <t>snížená</t>
  </si>
  <si>
    <t>Cena bez DPH</t>
  </si>
  <si>
    <t>Ostatní náklady</t>
  </si>
  <si>
    <t>Poznámka:</t>
  </si>
  <si>
    <t>DIČ:</t>
  </si>
  <si>
    <t>IČ:</t>
  </si>
  <si>
    <t>Chrášťany, p.č.392/19</t>
  </si>
  <si>
    <t>CC-CZ:</t>
  </si>
  <si>
    <t>811 11 49</t>
  </si>
  <si>
    <t>JKSO:</t>
  </si>
  <si>
    <t>03130002 - SO 02 - výměna výplní vrat</t>
  </si>
  <si>
    <t>False</t>
  </si>
  <si>
    <t>v ---  níže se nacházejí doplnkové a pomocné údaje k sestavám  --- v</t>
  </si>
  <si>
    <t>KRYCÍ LIST ROZPOČTU</t>
  </si>
  <si>
    <t>{f418ce31-dd31-4b69-bf38-2cc519c11831}</t>
  </si>
  <si>
    <t>&gt;&gt;  skryté sloupce  &lt;&lt;</t>
  </si>
  <si>
    <t>optimalizováno pro tisk sestav ve formátu A4 - na výšku</t>
  </si>
  <si>
    <t>Rekapitulace stavby</t>
  </si>
  <si>
    <t>Zpět na list:</t>
  </si>
  <si>
    <t>3) Rozpočet</t>
  </si>
  <si>
    <t>2) Rekapitulace rozpočtu</t>
  </si>
  <si>
    <t>1) Krycí list rozpočtu</t>
  </si>
  <si>
    <t>List obsahuje: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</si>
</sst>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#,##0.00000"/>
    <numFmt numFmtId="166" formatCode="dd\.mm\.yyyy"/>
    <numFmt numFmtId="167" formatCode="#,##0.00%"/>
  </numFmts>
  <fonts count="2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10"/>
      <color rgb="FF003366"/>
      <name val="Trebuchet MS"/>
      <family val="2"/>
    </font>
    <font>
      <i/>
      <sz val="8"/>
      <color rgb="FF0000FF"/>
      <name val="Trebuchet MS"/>
      <family val="2"/>
    </font>
    <font>
      <sz val="8"/>
      <color rgb="FFFF0000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b/>
      <sz val="8"/>
      <name val="Trebuchet MS"/>
      <family val="2"/>
    </font>
    <font>
      <sz val="8"/>
      <color rgb="FF960000"/>
      <name val="Trebuchet MS"/>
      <family val="2"/>
    </font>
    <font>
      <b/>
      <sz val="12"/>
      <name val="Trebuchet MS"/>
      <family val="2"/>
    </font>
    <font>
      <b/>
      <sz val="12"/>
      <color rgb="FF960000"/>
      <name val="Trebuchet MS"/>
      <family val="2"/>
    </font>
    <font>
      <sz val="9"/>
      <color rgb="FF969696"/>
      <name val="Trebuchet MS"/>
      <family val="2"/>
    </font>
    <font>
      <sz val="9"/>
      <name val="Trebuchet MS"/>
      <family val="2"/>
    </font>
    <font>
      <sz val="9"/>
      <color rgb="FF000000"/>
      <name val="Trebuchet MS"/>
      <family val="2"/>
    </font>
    <font>
      <b/>
      <sz val="16"/>
      <name val="Trebuchet MS"/>
      <family val="2"/>
    </font>
    <font>
      <sz val="10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10"/>
      <color rgb="FF464646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0"/>
      <color rgb="FF464646"/>
      <name val="Trebuchet MS"/>
      <family val="2"/>
    </font>
    <font>
      <sz val="8"/>
      <color rgb="FF3366FF"/>
      <name val="Trebuchet MS"/>
      <family val="2"/>
    </font>
    <font>
      <u val="single"/>
      <sz val="8"/>
      <color theme="10"/>
      <name val="Trebuchet MS"/>
      <family val="2"/>
    </font>
    <font>
      <u val="single"/>
      <sz val="10"/>
      <color theme="10"/>
      <name val="Trebuchet MS"/>
      <family val="2"/>
    </font>
    <font>
      <sz val="10"/>
      <color rgb="FF960000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AE682"/>
        <bgColor indexed="64"/>
      </patternFill>
    </fill>
  </fills>
  <borders count="24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hair">
        <color rgb="FF969696"/>
      </right>
      <top/>
      <bottom style="hair">
        <color rgb="FF969696"/>
      </bottom>
    </border>
    <border>
      <left/>
      <right/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/>
    </border>
    <border>
      <left/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 applyNumberFormat="0" applyFill="0" applyBorder="0">
      <alignment/>
      <protection locked="0"/>
    </xf>
  </cellStyleXfs>
  <cellXfs count="210">
    <xf numFmtId="0" fontId="0" fillId="0" borderId="0" xfId="0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0" fillId="0" borderId="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" fontId="0" fillId="2" borderId="6" xfId="0" applyNumberFormat="1" applyFont="1" applyFill="1" applyBorder="1" applyAlignment="1" applyProtection="1">
      <alignment vertical="center"/>
      <protection locked="0"/>
    </xf>
    <xf numFmtId="164" fontId="0" fillId="2" borderId="6" xfId="0" applyNumberFormat="1" applyFont="1" applyFill="1" applyBorder="1" applyAlignment="1" applyProtection="1">
      <alignment vertical="center"/>
      <protection locked="0"/>
    </xf>
    <xf numFmtId="0" fontId="0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6" xfId="0" applyFont="1" applyFill="1" applyBorder="1" applyAlignment="1" applyProtection="1">
      <alignment vertical="center"/>
      <protection locked="0"/>
    </xf>
    <xf numFmtId="0" fontId="0" fillId="2" borderId="6" xfId="0" applyFont="1" applyFill="1" applyBorder="1" applyAlignment="1" applyProtection="1">
      <alignment horizontal="left" vertical="center" wrapText="1"/>
      <protection locked="0"/>
    </xf>
    <xf numFmtId="49" fontId="0" fillId="2" borderId="6" xfId="0" applyNumberFormat="1" applyFont="1" applyFill="1" applyBorder="1" applyAlignment="1" applyProtection="1">
      <alignment horizontal="left" vertical="center" wrapText="1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65" fontId="2" fillId="0" borderId="9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4" fontId="0" fillId="0" borderId="6" xfId="0" applyNumberFormat="1" applyFont="1" applyBorder="1" applyAlignment="1" applyProtection="1">
      <alignment vertical="center"/>
      <protection locked="0"/>
    </xf>
    <xf numFmtId="164" fontId="0" fillId="0" borderId="6" xfId="0" applyNumberFormat="1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49" fontId="0" fillId="0" borderId="6" xfId="0" applyNumberFormat="1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5" fontId="4" fillId="0" borderId="9" xfId="0" applyNumberFormat="1" applyFont="1" applyBorder="1" applyAlignment="1">
      <alignment/>
    </xf>
    <xf numFmtId="0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7" xfId="0" applyFont="1" applyBorder="1" applyAlignment="1">
      <alignment/>
    </xf>
    <xf numFmtId="4" fontId="5" fillId="0" borderId="5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8" xfId="0" applyFont="1" applyBorder="1" applyAlignment="1">
      <alignment/>
    </xf>
    <xf numFmtId="4" fontId="3" fillId="0" borderId="12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/>
    </xf>
    <xf numFmtId="4" fontId="6" fillId="0" borderId="6" xfId="0" applyNumberFormat="1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4" fontId="6" fillId="2" borderId="6" xfId="0" applyNumberFormat="1" applyFont="1" applyFill="1" applyBorder="1" applyAlignment="1" applyProtection="1">
      <alignment vertical="center"/>
      <protection locked="0"/>
    </xf>
    <xf numFmtId="164" fontId="6" fillId="0" borderId="6" xfId="0" applyNumberFormat="1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49" fontId="6" fillId="0" borderId="6" xfId="0" applyNumberFormat="1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/>
    </xf>
    <xf numFmtId="4" fontId="10" fillId="0" borderId="0" xfId="0" applyNumberFormat="1" applyFont="1" applyAlignment="1">
      <alignment vertical="center"/>
    </xf>
    <xf numFmtId="165" fontId="11" fillId="0" borderId="13" xfId="0" applyNumberFormat="1" applyFont="1" applyBorder="1" applyAlignment="1">
      <alignment/>
    </xf>
    <xf numFmtId="0" fontId="0" fillId="0" borderId="12" xfId="0" applyFont="1" applyBorder="1" applyAlignment="1">
      <alignment vertical="center"/>
    </xf>
    <xf numFmtId="165" fontId="11" fillId="0" borderId="12" xfId="0" applyNumberFormat="1" applyFont="1" applyBorder="1" applyAlignment="1">
      <alignment/>
    </xf>
    <xf numFmtId="0" fontId="0" fillId="0" borderId="14" xfId="0" applyFont="1" applyBorder="1" applyAlignment="1">
      <alignment vertical="center"/>
    </xf>
    <xf numFmtId="4" fontId="12" fillId="0" borderId="12" xfId="0" applyNumberFormat="1" applyFont="1" applyBorder="1" applyAlignment="1">
      <alignment vertical="center"/>
    </xf>
    <xf numFmtId="4" fontId="13" fillId="0" borderId="12" xfId="0" applyNumberFormat="1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166" fontId="15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4" fontId="13" fillId="3" borderId="0" xfId="0" applyNumberFormat="1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" fontId="5" fillId="2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14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0" fillId="0" borderId="7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13" xfId="0" applyFont="1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0" fillId="3" borderId="21" xfId="0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4" fontId="12" fillId="3" borderId="22" xfId="0" applyNumberFormat="1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right" vertical="center"/>
    </xf>
    <xf numFmtId="0" fontId="12" fillId="3" borderId="23" xfId="0" applyFont="1" applyFill="1" applyBorder="1" applyAlignment="1">
      <alignment horizontal="left"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7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left" vertical="center"/>
      <protection locked="0"/>
    </xf>
    <xf numFmtId="166" fontId="15" fillId="2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0" fillId="0" borderId="0" xfId="0" applyBorder="1"/>
    <xf numFmtId="0" fontId="24" fillId="0" borderId="0" xfId="0" applyFont="1" applyAlignment="1">
      <alignment horizontal="left" vertic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0" xfId="0"/>
    <xf numFmtId="0" fontId="24" fillId="4" borderId="0" xfId="0" applyFont="1" applyFill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5" borderId="0" xfId="0" applyFill="1"/>
    <xf numFmtId="0" fontId="0" fillId="5" borderId="0" xfId="0" applyFill="1" applyProtection="1">
      <protection/>
    </xf>
    <xf numFmtId="0" fontId="26" fillId="5" borderId="0" xfId="20" applyFont="1" applyFill="1" applyAlignment="1" applyProtection="1">
      <alignment vertical="center"/>
      <protection/>
    </xf>
    <xf numFmtId="0" fontId="22" fillId="5" borderId="0" xfId="0" applyFont="1" applyFill="1" applyAlignment="1" applyProtection="1">
      <alignment vertical="center"/>
      <protection/>
    </xf>
    <xf numFmtId="0" fontId="27" fillId="5" borderId="0" xfId="0" applyFont="1" applyFill="1" applyAlignment="1" applyProtection="1">
      <alignment horizontal="left" vertical="center"/>
      <protection/>
    </xf>
    <xf numFmtId="0" fontId="26" fillId="5" borderId="0" xfId="20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AC715.tmp" descr="C:\KrosData\System\Temp\radAC715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romel\AppData\Local\Temp\Stavebn&#237;%20&#250;pravy%20haly%20-%20zad&#225;n&#237;%20s%20v&#253;kazem%20v&#253;m&#283;r-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03130001 - SO 01 - výměna..."/>
      <sheetName val="03130003 - SO 03 - zatepl..."/>
      <sheetName val="03130004 - SO 04 - zatepl..."/>
      <sheetName val="03130005 - SO 05 - modern..."/>
    </sheetNames>
    <sheetDataSet>
      <sheetData sheetId="0">
        <row r="6">
          <cell r="K6" t="str">
            <v>Stavební úpravy haly</v>
          </cell>
        </row>
        <row r="8">
          <cell r="AN8" t="str">
            <v>16. 8. 2017</v>
          </cell>
        </row>
        <row r="10">
          <cell r="AN10" t="str">
            <v/>
          </cell>
        </row>
        <row r="11">
          <cell r="E11" t="str">
            <v> </v>
          </cell>
          <cell r="AN11" t="str">
            <v/>
          </cell>
        </row>
        <row r="13">
          <cell r="AN13" t="str">
            <v>Vyplň údaj</v>
          </cell>
        </row>
        <row r="14">
          <cell r="E14" t="str">
            <v>Vyplň údaj</v>
          </cell>
          <cell r="AN14" t="str">
            <v>Vyplň údaj</v>
          </cell>
        </row>
        <row r="16">
          <cell r="AN16" t="str">
            <v/>
          </cell>
        </row>
        <row r="17">
          <cell r="E17" t="str">
            <v> </v>
          </cell>
          <cell r="AN17" t="str">
            <v/>
          </cell>
        </row>
        <row r="19">
          <cell r="AN19" t="str">
            <v/>
          </cell>
        </row>
        <row r="20">
          <cell r="E20" t="str">
            <v> </v>
          </cell>
          <cell r="AN20" t="str">
            <v/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0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</cols>
  <sheetData>
    <row r="1" spans="1:66" ht="21.75" customHeight="1">
      <c r="A1" s="205"/>
      <c r="B1" s="207"/>
      <c r="C1" s="207"/>
      <c r="D1" s="208" t="s">
        <v>154</v>
      </c>
      <c r="E1" s="207"/>
      <c r="F1" s="206" t="s">
        <v>153</v>
      </c>
      <c r="G1" s="206"/>
      <c r="H1" s="209" t="s">
        <v>152</v>
      </c>
      <c r="I1" s="209"/>
      <c r="J1" s="209"/>
      <c r="K1" s="209"/>
      <c r="L1" s="206" t="s">
        <v>151</v>
      </c>
      <c r="M1" s="207"/>
      <c r="N1" s="207"/>
      <c r="O1" s="208" t="s">
        <v>150</v>
      </c>
      <c r="P1" s="207"/>
      <c r="Q1" s="207"/>
      <c r="R1" s="207"/>
      <c r="S1" s="206" t="s">
        <v>149</v>
      </c>
      <c r="T1" s="206"/>
      <c r="U1" s="205"/>
      <c r="V1" s="205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</row>
    <row r="2" spans="3:46" ht="36.95" customHeight="1">
      <c r="C2" s="203" t="s">
        <v>148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S2" s="202" t="s">
        <v>147</v>
      </c>
      <c r="T2" s="201"/>
      <c r="U2" s="201"/>
      <c r="V2" s="201"/>
      <c r="W2" s="201"/>
      <c r="X2" s="201"/>
      <c r="Y2" s="201"/>
      <c r="Z2" s="201"/>
      <c r="AA2" s="201"/>
      <c r="AB2" s="201"/>
      <c r="AC2" s="201"/>
      <c r="AT2" s="6" t="s">
        <v>146</v>
      </c>
    </row>
    <row r="3" spans="2:46" ht="6.95" customHeight="1">
      <c r="B3" s="200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8"/>
      <c r="AT3" s="6" t="s">
        <v>11</v>
      </c>
    </row>
    <row r="4" spans="2:46" ht="36.95" customHeight="1">
      <c r="B4" s="172"/>
      <c r="C4" s="127" t="s">
        <v>145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68"/>
      <c r="T4" s="197" t="s">
        <v>144</v>
      </c>
      <c r="AT4" s="6" t="s">
        <v>143</v>
      </c>
    </row>
    <row r="5" spans="2:18" ht="6.95" customHeight="1">
      <c r="B5" s="172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8"/>
    </row>
    <row r="6" spans="2:18" ht="25.35" customHeight="1">
      <c r="B6" s="172"/>
      <c r="C6" s="169"/>
      <c r="D6" s="121" t="s">
        <v>104</v>
      </c>
      <c r="E6" s="169"/>
      <c r="F6" s="126" t="str">
        <f>'[1]Rekapitulace stavby'!K6</f>
        <v>Stavební úpravy haly</v>
      </c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69"/>
      <c r="R6" s="168"/>
    </row>
    <row r="7" spans="2:18" s="1" customFormat="1" ht="32.85" customHeight="1">
      <c r="B7" s="21"/>
      <c r="C7" s="23"/>
      <c r="D7" s="195" t="s">
        <v>103</v>
      </c>
      <c r="E7" s="23"/>
      <c r="F7" s="194" t="s">
        <v>142</v>
      </c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23"/>
      <c r="R7" s="11"/>
    </row>
    <row r="8" spans="2:18" s="1" customFormat="1" ht="14.45" customHeight="1">
      <c r="B8" s="21"/>
      <c r="C8" s="23"/>
      <c r="D8" s="121" t="s">
        <v>141</v>
      </c>
      <c r="E8" s="23"/>
      <c r="F8" s="122" t="s">
        <v>140</v>
      </c>
      <c r="G8" s="23"/>
      <c r="H8" s="23"/>
      <c r="I8" s="23"/>
      <c r="J8" s="23"/>
      <c r="K8" s="23"/>
      <c r="L8" s="23"/>
      <c r="M8" s="121" t="s">
        <v>139</v>
      </c>
      <c r="N8" s="23"/>
      <c r="O8" s="122" t="s">
        <v>3</v>
      </c>
      <c r="P8" s="23"/>
      <c r="Q8" s="23"/>
      <c r="R8" s="11"/>
    </row>
    <row r="9" spans="2:18" s="1" customFormat="1" ht="14.45" customHeight="1">
      <c r="B9" s="21"/>
      <c r="C9" s="23"/>
      <c r="D9" s="121" t="s">
        <v>102</v>
      </c>
      <c r="E9" s="23"/>
      <c r="F9" s="122" t="s">
        <v>138</v>
      </c>
      <c r="G9" s="23"/>
      <c r="H9" s="23"/>
      <c r="I9" s="23"/>
      <c r="J9" s="23"/>
      <c r="K9" s="23"/>
      <c r="L9" s="23"/>
      <c r="M9" s="121" t="s">
        <v>101</v>
      </c>
      <c r="N9" s="23"/>
      <c r="O9" s="193" t="str">
        <f>'[1]Rekapitulace stavby'!AN8</f>
        <v>16. 8. 2017</v>
      </c>
      <c r="P9" s="119"/>
      <c r="Q9" s="23"/>
      <c r="R9" s="11"/>
    </row>
    <row r="10" spans="2:18" s="1" customFormat="1" ht="10.9" customHeight="1">
      <c r="B10" s="21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11"/>
    </row>
    <row r="11" spans="2:18" s="1" customFormat="1" ht="14.45" customHeight="1">
      <c r="B11" s="21"/>
      <c r="C11" s="23"/>
      <c r="D11" s="121" t="s">
        <v>100</v>
      </c>
      <c r="E11" s="23"/>
      <c r="F11" s="23"/>
      <c r="G11" s="23"/>
      <c r="H11" s="23"/>
      <c r="I11" s="23"/>
      <c r="J11" s="23"/>
      <c r="K11" s="23"/>
      <c r="L11" s="23"/>
      <c r="M11" s="121" t="s">
        <v>137</v>
      </c>
      <c r="N11" s="23"/>
      <c r="O11" s="120" t="str">
        <f>IF('[1]Rekapitulace stavby'!AN10="","",'[1]Rekapitulace stavby'!AN10)</f>
        <v/>
      </c>
      <c r="P11" s="119"/>
      <c r="Q11" s="23"/>
      <c r="R11" s="11"/>
    </row>
    <row r="12" spans="2:18" s="1" customFormat="1" ht="18" customHeight="1">
      <c r="B12" s="21"/>
      <c r="C12" s="23"/>
      <c r="D12" s="23"/>
      <c r="E12" s="122" t="str">
        <f>IF('[1]Rekapitulace stavby'!E11="","",'[1]Rekapitulace stavby'!E11)</f>
        <v xml:space="preserve"> </v>
      </c>
      <c r="F12" s="23"/>
      <c r="G12" s="23"/>
      <c r="H12" s="23"/>
      <c r="I12" s="23"/>
      <c r="J12" s="23"/>
      <c r="K12" s="23"/>
      <c r="L12" s="23"/>
      <c r="M12" s="121" t="s">
        <v>136</v>
      </c>
      <c r="N12" s="23"/>
      <c r="O12" s="120" t="str">
        <f>IF('[1]Rekapitulace stavby'!AN11="","",'[1]Rekapitulace stavby'!AN11)</f>
        <v/>
      </c>
      <c r="P12" s="119"/>
      <c r="Q12" s="23"/>
      <c r="R12" s="11"/>
    </row>
    <row r="13" spans="2:18" s="1" customFormat="1" ht="6.95" customHeight="1">
      <c r="B13" s="21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11"/>
    </row>
    <row r="14" spans="2:18" s="1" customFormat="1" ht="14.45" customHeight="1">
      <c r="B14" s="21"/>
      <c r="C14" s="23"/>
      <c r="D14" s="121" t="s">
        <v>98</v>
      </c>
      <c r="E14" s="23"/>
      <c r="F14" s="23"/>
      <c r="G14" s="23"/>
      <c r="H14" s="23"/>
      <c r="I14" s="23"/>
      <c r="J14" s="23"/>
      <c r="K14" s="23"/>
      <c r="L14" s="23"/>
      <c r="M14" s="121" t="s">
        <v>137</v>
      </c>
      <c r="N14" s="23"/>
      <c r="O14" s="192" t="str">
        <f>IF('[1]Rekapitulace stavby'!AN13="","",'[1]Rekapitulace stavby'!AN13)</f>
        <v>Vyplň údaj</v>
      </c>
      <c r="P14" s="119"/>
      <c r="Q14" s="23"/>
      <c r="R14" s="11"/>
    </row>
    <row r="15" spans="2:18" s="1" customFormat="1" ht="18" customHeight="1">
      <c r="B15" s="21"/>
      <c r="C15" s="23"/>
      <c r="D15" s="23"/>
      <c r="E15" s="192" t="str">
        <f>IF('[1]Rekapitulace stavby'!E14="","",'[1]Rekapitulace stavby'!E14)</f>
        <v>Vyplň údaj</v>
      </c>
      <c r="F15" s="119"/>
      <c r="G15" s="119"/>
      <c r="H15" s="119"/>
      <c r="I15" s="119"/>
      <c r="J15" s="119"/>
      <c r="K15" s="119"/>
      <c r="L15" s="119"/>
      <c r="M15" s="121" t="s">
        <v>136</v>
      </c>
      <c r="N15" s="23"/>
      <c r="O15" s="192" t="str">
        <f>IF('[1]Rekapitulace stavby'!AN14="","",'[1]Rekapitulace stavby'!AN14)</f>
        <v>Vyplň údaj</v>
      </c>
      <c r="P15" s="119"/>
      <c r="Q15" s="23"/>
      <c r="R15" s="11"/>
    </row>
    <row r="16" spans="2:18" s="1" customFormat="1" ht="6.95" customHeight="1">
      <c r="B16" s="21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11"/>
    </row>
    <row r="17" spans="2:18" s="1" customFormat="1" ht="14.45" customHeight="1">
      <c r="B17" s="21"/>
      <c r="C17" s="23"/>
      <c r="D17" s="121" t="s">
        <v>99</v>
      </c>
      <c r="E17" s="23"/>
      <c r="F17" s="23"/>
      <c r="G17" s="23"/>
      <c r="H17" s="23"/>
      <c r="I17" s="23"/>
      <c r="J17" s="23"/>
      <c r="K17" s="23"/>
      <c r="L17" s="23"/>
      <c r="M17" s="121" t="s">
        <v>137</v>
      </c>
      <c r="N17" s="23"/>
      <c r="O17" s="120" t="str">
        <f>IF('[1]Rekapitulace stavby'!AN16="","",'[1]Rekapitulace stavby'!AN16)</f>
        <v/>
      </c>
      <c r="P17" s="119"/>
      <c r="Q17" s="23"/>
      <c r="R17" s="11"/>
    </row>
    <row r="18" spans="2:18" s="1" customFormat="1" ht="18" customHeight="1">
      <c r="B18" s="21"/>
      <c r="C18" s="23"/>
      <c r="D18" s="23"/>
      <c r="E18" s="122" t="str">
        <f>IF('[1]Rekapitulace stavby'!E17="","",'[1]Rekapitulace stavby'!E17)</f>
        <v xml:space="preserve"> </v>
      </c>
      <c r="F18" s="23"/>
      <c r="G18" s="23"/>
      <c r="H18" s="23"/>
      <c r="I18" s="23"/>
      <c r="J18" s="23"/>
      <c r="K18" s="23"/>
      <c r="L18" s="23"/>
      <c r="M18" s="121" t="s">
        <v>136</v>
      </c>
      <c r="N18" s="23"/>
      <c r="O18" s="120" t="str">
        <f>IF('[1]Rekapitulace stavby'!AN17="","",'[1]Rekapitulace stavby'!AN17)</f>
        <v/>
      </c>
      <c r="P18" s="119"/>
      <c r="Q18" s="23"/>
      <c r="R18" s="11"/>
    </row>
    <row r="19" spans="2:18" s="1" customFormat="1" ht="6.95" customHeight="1">
      <c r="B19" s="21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1"/>
    </row>
    <row r="20" spans="2:18" s="1" customFormat="1" ht="14.45" customHeight="1">
      <c r="B20" s="21"/>
      <c r="C20" s="23"/>
      <c r="D20" s="121" t="s">
        <v>97</v>
      </c>
      <c r="E20" s="23"/>
      <c r="F20" s="23"/>
      <c r="G20" s="23"/>
      <c r="H20" s="23"/>
      <c r="I20" s="23"/>
      <c r="J20" s="23"/>
      <c r="K20" s="23"/>
      <c r="L20" s="23"/>
      <c r="M20" s="121" t="s">
        <v>137</v>
      </c>
      <c r="N20" s="23"/>
      <c r="O20" s="120" t="str">
        <f>IF('[1]Rekapitulace stavby'!AN19="","",'[1]Rekapitulace stavby'!AN19)</f>
        <v/>
      </c>
      <c r="P20" s="119"/>
      <c r="Q20" s="23"/>
      <c r="R20" s="11"/>
    </row>
    <row r="21" spans="2:18" s="1" customFormat="1" ht="18" customHeight="1">
      <c r="B21" s="21"/>
      <c r="C21" s="23"/>
      <c r="D21" s="23"/>
      <c r="E21" s="122" t="str">
        <f>IF('[1]Rekapitulace stavby'!E20="","",'[1]Rekapitulace stavby'!E20)</f>
        <v xml:space="preserve"> </v>
      </c>
      <c r="F21" s="23"/>
      <c r="G21" s="23"/>
      <c r="H21" s="23"/>
      <c r="I21" s="23"/>
      <c r="J21" s="23"/>
      <c r="K21" s="23"/>
      <c r="L21" s="23"/>
      <c r="M21" s="121" t="s">
        <v>136</v>
      </c>
      <c r="N21" s="23"/>
      <c r="O21" s="120" t="str">
        <f>IF('[1]Rekapitulace stavby'!AN20="","",'[1]Rekapitulace stavby'!AN20)</f>
        <v/>
      </c>
      <c r="P21" s="119"/>
      <c r="Q21" s="23"/>
      <c r="R21" s="11"/>
    </row>
    <row r="22" spans="2:18" s="1" customFormat="1" ht="6.95" customHeight="1">
      <c r="B22" s="21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11"/>
    </row>
    <row r="23" spans="2:18" s="1" customFormat="1" ht="14.45" customHeight="1">
      <c r="B23" s="21"/>
      <c r="C23" s="23"/>
      <c r="D23" s="121" t="s">
        <v>135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11"/>
    </row>
    <row r="24" spans="2:18" s="1" customFormat="1" ht="22.5" customHeight="1">
      <c r="B24" s="21"/>
      <c r="C24" s="23"/>
      <c r="D24" s="23"/>
      <c r="E24" s="191" t="s">
        <v>3</v>
      </c>
      <c r="F24" s="119"/>
      <c r="G24" s="119"/>
      <c r="H24" s="119"/>
      <c r="I24" s="119"/>
      <c r="J24" s="119"/>
      <c r="K24" s="119"/>
      <c r="L24" s="119"/>
      <c r="M24" s="23"/>
      <c r="N24" s="23"/>
      <c r="O24" s="23"/>
      <c r="P24" s="23"/>
      <c r="Q24" s="23"/>
      <c r="R24" s="11"/>
    </row>
    <row r="25" spans="2:18" s="1" customFormat="1" ht="6.95" customHeight="1">
      <c r="B25" s="21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11"/>
    </row>
    <row r="26" spans="2:18" s="1" customFormat="1" ht="6.95" customHeight="1">
      <c r="B26" s="21"/>
      <c r="C26" s="23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23"/>
      <c r="R26" s="11"/>
    </row>
    <row r="27" spans="2:18" s="1" customFormat="1" ht="14.45" customHeight="1">
      <c r="B27" s="21"/>
      <c r="C27" s="23"/>
      <c r="D27" s="190" t="s">
        <v>80</v>
      </c>
      <c r="E27" s="23"/>
      <c r="F27" s="23"/>
      <c r="G27" s="23"/>
      <c r="H27" s="23"/>
      <c r="I27" s="23"/>
      <c r="J27" s="23"/>
      <c r="K27" s="23"/>
      <c r="L27" s="23"/>
      <c r="M27" s="188">
        <f>N88</f>
        <v>0</v>
      </c>
      <c r="N27" s="119"/>
      <c r="O27" s="119"/>
      <c r="P27" s="119"/>
      <c r="Q27" s="23"/>
      <c r="R27" s="11"/>
    </row>
    <row r="28" spans="2:18" s="1" customFormat="1" ht="14.45" customHeight="1">
      <c r="B28" s="21"/>
      <c r="C28" s="23"/>
      <c r="D28" s="189" t="s">
        <v>134</v>
      </c>
      <c r="E28" s="23"/>
      <c r="F28" s="23"/>
      <c r="G28" s="23"/>
      <c r="H28" s="23"/>
      <c r="I28" s="23"/>
      <c r="J28" s="23"/>
      <c r="K28" s="23"/>
      <c r="L28" s="23"/>
      <c r="M28" s="188">
        <f>N98</f>
        <v>0</v>
      </c>
      <c r="N28" s="119"/>
      <c r="O28" s="119"/>
      <c r="P28" s="119"/>
      <c r="Q28" s="23"/>
      <c r="R28" s="11"/>
    </row>
    <row r="29" spans="2:18" s="1" customFormat="1" ht="6.95" customHeight="1">
      <c r="B29" s="2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11"/>
    </row>
    <row r="30" spans="2:18" s="1" customFormat="1" ht="25.35" customHeight="1">
      <c r="B30" s="21"/>
      <c r="C30" s="23"/>
      <c r="D30" s="187" t="s">
        <v>133</v>
      </c>
      <c r="E30" s="23"/>
      <c r="F30" s="23"/>
      <c r="G30" s="23"/>
      <c r="H30" s="23"/>
      <c r="I30" s="23"/>
      <c r="J30" s="23"/>
      <c r="K30" s="23"/>
      <c r="L30" s="23"/>
      <c r="M30" s="186">
        <f>ROUND(M27+M28,2)</f>
        <v>0</v>
      </c>
      <c r="N30" s="119"/>
      <c r="O30" s="119"/>
      <c r="P30" s="119"/>
      <c r="Q30" s="23"/>
      <c r="R30" s="11"/>
    </row>
    <row r="31" spans="2:18" s="1" customFormat="1" ht="6.95" customHeight="1">
      <c r="B31" s="21"/>
      <c r="C31" s="23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23"/>
      <c r="R31" s="11"/>
    </row>
    <row r="32" spans="2:18" s="1" customFormat="1" ht="14.45" customHeight="1">
      <c r="B32" s="21"/>
      <c r="C32" s="23"/>
      <c r="D32" s="185" t="s">
        <v>87</v>
      </c>
      <c r="E32" s="185" t="s">
        <v>2</v>
      </c>
      <c r="F32" s="184">
        <v>0.21</v>
      </c>
      <c r="G32" s="183" t="s">
        <v>128</v>
      </c>
      <c r="H32" s="182">
        <f>ROUND((((SUM(BE98:BE105)+SUM(BE123:BE153))+SUM(BE155:BE159))),2)</f>
        <v>0</v>
      </c>
      <c r="I32" s="119"/>
      <c r="J32" s="119"/>
      <c r="K32" s="23"/>
      <c r="L32" s="23"/>
      <c r="M32" s="182">
        <f>ROUND(((ROUND((SUM(BE98:BE105)+SUM(BE123:BE153)),2)*F32)+SUM(BE155:BE159)*F32),2)</f>
        <v>0</v>
      </c>
      <c r="N32" s="119"/>
      <c r="O32" s="119"/>
      <c r="P32" s="119"/>
      <c r="Q32" s="23"/>
      <c r="R32" s="11"/>
    </row>
    <row r="33" spans="2:18" s="1" customFormat="1" ht="14.45" customHeight="1">
      <c r="B33" s="21"/>
      <c r="C33" s="23"/>
      <c r="D33" s="23"/>
      <c r="E33" s="185" t="s">
        <v>132</v>
      </c>
      <c r="F33" s="184">
        <v>0.15</v>
      </c>
      <c r="G33" s="183" t="s">
        <v>128</v>
      </c>
      <c r="H33" s="182">
        <f>ROUND((((SUM(BF98:BF105)+SUM(BF123:BF153))+SUM(BF155:BF159))),2)</f>
        <v>0</v>
      </c>
      <c r="I33" s="119"/>
      <c r="J33" s="119"/>
      <c r="K33" s="23"/>
      <c r="L33" s="23"/>
      <c r="M33" s="182">
        <f>ROUND(((ROUND((SUM(BF98:BF105)+SUM(BF123:BF153)),2)*F33)+SUM(BF155:BF159)*F33),2)</f>
        <v>0</v>
      </c>
      <c r="N33" s="119"/>
      <c r="O33" s="119"/>
      <c r="P33" s="119"/>
      <c r="Q33" s="23"/>
      <c r="R33" s="11"/>
    </row>
    <row r="34" spans="2:18" s="1" customFormat="1" ht="14.45" customHeight="1" hidden="1">
      <c r="B34" s="21"/>
      <c r="C34" s="23"/>
      <c r="D34" s="23"/>
      <c r="E34" s="185" t="s">
        <v>131</v>
      </c>
      <c r="F34" s="184">
        <v>0.21</v>
      </c>
      <c r="G34" s="183" t="s">
        <v>128</v>
      </c>
      <c r="H34" s="182">
        <f>ROUND((((SUM(BG98:BG105)+SUM(BG123:BG153))+SUM(BG155:BG159))),2)</f>
        <v>0</v>
      </c>
      <c r="I34" s="119"/>
      <c r="J34" s="119"/>
      <c r="K34" s="23"/>
      <c r="L34" s="23"/>
      <c r="M34" s="182">
        <v>0</v>
      </c>
      <c r="N34" s="119"/>
      <c r="O34" s="119"/>
      <c r="P34" s="119"/>
      <c r="Q34" s="23"/>
      <c r="R34" s="11"/>
    </row>
    <row r="35" spans="2:18" s="1" customFormat="1" ht="14.45" customHeight="1" hidden="1">
      <c r="B35" s="21"/>
      <c r="C35" s="23"/>
      <c r="D35" s="23"/>
      <c r="E35" s="185" t="s">
        <v>130</v>
      </c>
      <c r="F35" s="184">
        <v>0.15</v>
      </c>
      <c r="G35" s="183" t="s">
        <v>128</v>
      </c>
      <c r="H35" s="182">
        <f>ROUND((((SUM(BH98:BH105)+SUM(BH123:BH153))+SUM(BH155:BH159))),2)</f>
        <v>0</v>
      </c>
      <c r="I35" s="119"/>
      <c r="J35" s="119"/>
      <c r="K35" s="23"/>
      <c r="L35" s="23"/>
      <c r="M35" s="182">
        <v>0</v>
      </c>
      <c r="N35" s="119"/>
      <c r="O35" s="119"/>
      <c r="P35" s="119"/>
      <c r="Q35" s="23"/>
      <c r="R35" s="11"/>
    </row>
    <row r="36" spans="2:18" s="1" customFormat="1" ht="14.45" customHeight="1" hidden="1">
      <c r="B36" s="21"/>
      <c r="C36" s="23"/>
      <c r="D36" s="23"/>
      <c r="E36" s="185" t="s">
        <v>129</v>
      </c>
      <c r="F36" s="184">
        <v>0</v>
      </c>
      <c r="G36" s="183" t="s">
        <v>128</v>
      </c>
      <c r="H36" s="182">
        <f>ROUND((((SUM(BI98:BI105)+SUM(BI123:BI153))+SUM(BI155:BI159))),2)</f>
        <v>0</v>
      </c>
      <c r="I36" s="119"/>
      <c r="J36" s="119"/>
      <c r="K36" s="23"/>
      <c r="L36" s="23"/>
      <c r="M36" s="182">
        <v>0</v>
      </c>
      <c r="N36" s="119"/>
      <c r="O36" s="119"/>
      <c r="P36" s="119"/>
      <c r="Q36" s="23"/>
      <c r="R36" s="11"/>
    </row>
    <row r="37" spans="2:18" s="1" customFormat="1" ht="6.95" customHeight="1">
      <c r="B37" s="21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11"/>
    </row>
    <row r="38" spans="2:18" s="1" customFormat="1" ht="25.35" customHeight="1">
      <c r="B38" s="21"/>
      <c r="C38" s="133"/>
      <c r="D38" s="181" t="s">
        <v>127</v>
      </c>
      <c r="E38" s="178"/>
      <c r="F38" s="178"/>
      <c r="G38" s="180" t="s">
        <v>126</v>
      </c>
      <c r="H38" s="179" t="s">
        <v>125</v>
      </c>
      <c r="I38" s="178"/>
      <c r="J38" s="178"/>
      <c r="K38" s="178"/>
      <c r="L38" s="177">
        <f>SUM(M30:M36)</f>
        <v>0</v>
      </c>
      <c r="M38" s="176"/>
      <c r="N38" s="176"/>
      <c r="O38" s="176"/>
      <c r="P38" s="175"/>
      <c r="Q38" s="133"/>
      <c r="R38" s="11"/>
    </row>
    <row r="39" spans="2:18" s="1" customFormat="1" ht="14.45" customHeight="1">
      <c r="B39" s="2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11"/>
    </row>
    <row r="40" spans="2:18" s="1" customFormat="1" ht="14.45" customHeight="1">
      <c r="B40" s="21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11"/>
    </row>
    <row r="41" spans="2:18" ht="13.5">
      <c r="B41" s="172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8"/>
    </row>
    <row r="42" spans="2:18" ht="13.5">
      <c r="B42" s="172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8"/>
    </row>
    <row r="43" spans="2:18" ht="13.5">
      <c r="B43" s="172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8"/>
    </row>
    <row r="44" spans="2:18" ht="13.5">
      <c r="B44" s="172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8"/>
    </row>
    <row r="45" spans="2:18" ht="13.5">
      <c r="B45" s="172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8"/>
    </row>
    <row r="46" spans="2:18" ht="13.5">
      <c r="B46" s="172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8"/>
    </row>
    <row r="47" spans="2:18" ht="13.5">
      <c r="B47" s="172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8"/>
    </row>
    <row r="48" spans="2:18" ht="13.5">
      <c r="B48" s="172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8"/>
    </row>
    <row r="49" spans="2:18" ht="13.5">
      <c r="B49" s="172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8"/>
    </row>
    <row r="50" spans="2:18" s="1" customFormat="1" ht="15">
      <c r="B50" s="21"/>
      <c r="C50" s="23"/>
      <c r="D50" s="174" t="s">
        <v>124</v>
      </c>
      <c r="E50" s="101"/>
      <c r="F50" s="101"/>
      <c r="G50" s="101"/>
      <c r="H50" s="173"/>
      <c r="I50" s="23"/>
      <c r="J50" s="174" t="s">
        <v>123</v>
      </c>
      <c r="K50" s="101"/>
      <c r="L50" s="101"/>
      <c r="M50" s="101"/>
      <c r="N50" s="101"/>
      <c r="O50" s="101"/>
      <c r="P50" s="173"/>
      <c r="Q50" s="23"/>
      <c r="R50" s="11"/>
    </row>
    <row r="51" spans="2:18" ht="13.5">
      <c r="B51" s="172"/>
      <c r="C51" s="169"/>
      <c r="D51" s="171"/>
      <c r="E51" s="169"/>
      <c r="F51" s="169"/>
      <c r="G51" s="169"/>
      <c r="H51" s="170"/>
      <c r="I51" s="169"/>
      <c r="J51" s="171"/>
      <c r="K51" s="169"/>
      <c r="L51" s="169"/>
      <c r="M51" s="169"/>
      <c r="N51" s="169"/>
      <c r="O51" s="169"/>
      <c r="P51" s="170"/>
      <c r="Q51" s="169"/>
      <c r="R51" s="168"/>
    </row>
    <row r="52" spans="2:18" ht="13.5">
      <c r="B52" s="172"/>
      <c r="C52" s="169"/>
      <c r="D52" s="171"/>
      <c r="E52" s="169"/>
      <c r="F52" s="169"/>
      <c r="G52" s="169"/>
      <c r="H52" s="170"/>
      <c r="I52" s="169"/>
      <c r="J52" s="171"/>
      <c r="K52" s="169"/>
      <c r="L52" s="169"/>
      <c r="M52" s="169"/>
      <c r="N52" s="169"/>
      <c r="O52" s="169"/>
      <c r="P52" s="170"/>
      <c r="Q52" s="169"/>
      <c r="R52" s="168"/>
    </row>
    <row r="53" spans="2:18" ht="13.5">
      <c r="B53" s="172"/>
      <c r="C53" s="169"/>
      <c r="D53" s="171"/>
      <c r="E53" s="169"/>
      <c r="F53" s="169"/>
      <c r="G53" s="169"/>
      <c r="H53" s="170"/>
      <c r="I53" s="169"/>
      <c r="J53" s="171"/>
      <c r="K53" s="169"/>
      <c r="L53" s="169"/>
      <c r="M53" s="169"/>
      <c r="N53" s="169"/>
      <c r="O53" s="169"/>
      <c r="P53" s="170"/>
      <c r="Q53" s="169"/>
      <c r="R53" s="168"/>
    </row>
    <row r="54" spans="2:18" ht="13.5">
      <c r="B54" s="172"/>
      <c r="C54" s="169"/>
      <c r="D54" s="171"/>
      <c r="E54" s="169"/>
      <c r="F54" s="169"/>
      <c r="G54" s="169"/>
      <c r="H54" s="170"/>
      <c r="I54" s="169"/>
      <c r="J54" s="171"/>
      <c r="K54" s="169"/>
      <c r="L54" s="169"/>
      <c r="M54" s="169"/>
      <c r="N54" s="169"/>
      <c r="O54" s="169"/>
      <c r="P54" s="170"/>
      <c r="Q54" s="169"/>
      <c r="R54" s="168"/>
    </row>
    <row r="55" spans="2:18" ht="13.5">
      <c r="B55" s="172"/>
      <c r="C55" s="169"/>
      <c r="D55" s="171"/>
      <c r="E55" s="169"/>
      <c r="F55" s="169"/>
      <c r="G55" s="169"/>
      <c r="H55" s="170"/>
      <c r="I55" s="169"/>
      <c r="J55" s="171"/>
      <c r="K55" s="169"/>
      <c r="L55" s="169"/>
      <c r="M55" s="169"/>
      <c r="N55" s="169"/>
      <c r="O55" s="169"/>
      <c r="P55" s="170"/>
      <c r="Q55" s="169"/>
      <c r="R55" s="168"/>
    </row>
    <row r="56" spans="2:18" ht="13.5">
      <c r="B56" s="172"/>
      <c r="C56" s="169"/>
      <c r="D56" s="171"/>
      <c r="E56" s="169"/>
      <c r="F56" s="169"/>
      <c r="G56" s="169"/>
      <c r="H56" s="170"/>
      <c r="I56" s="169"/>
      <c r="J56" s="171"/>
      <c r="K56" s="169"/>
      <c r="L56" s="169"/>
      <c r="M56" s="169"/>
      <c r="N56" s="169"/>
      <c r="O56" s="169"/>
      <c r="P56" s="170"/>
      <c r="Q56" s="169"/>
      <c r="R56" s="168"/>
    </row>
    <row r="57" spans="2:18" ht="13.5">
      <c r="B57" s="172"/>
      <c r="C57" s="169"/>
      <c r="D57" s="171"/>
      <c r="E57" s="169"/>
      <c r="F57" s="169"/>
      <c r="G57" s="169"/>
      <c r="H57" s="170"/>
      <c r="I57" s="169"/>
      <c r="J57" s="171"/>
      <c r="K57" s="169"/>
      <c r="L57" s="169"/>
      <c r="M57" s="169"/>
      <c r="N57" s="169"/>
      <c r="O57" s="169"/>
      <c r="P57" s="170"/>
      <c r="Q57" s="169"/>
      <c r="R57" s="168"/>
    </row>
    <row r="58" spans="2:18" ht="13.5">
      <c r="B58" s="172"/>
      <c r="C58" s="169"/>
      <c r="D58" s="171"/>
      <c r="E58" s="169"/>
      <c r="F58" s="169"/>
      <c r="G58" s="169"/>
      <c r="H58" s="170"/>
      <c r="I58" s="169"/>
      <c r="J58" s="171"/>
      <c r="K58" s="169"/>
      <c r="L58" s="169"/>
      <c r="M58" s="169"/>
      <c r="N58" s="169"/>
      <c r="O58" s="169"/>
      <c r="P58" s="170"/>
      <c r="Q58" s="169"/>
      <c r="R58" s="168"/>
    </row>
    <row r="59" spans="2:18" s="1" customFormat="1" ht="15">
      <c r="B59" s="21"/>
      <c r="C59" s="23"/>
      <c r="D59" s="167" t="s">
        <v>120</v>
      </c>
      <c r="E59" s="8"/>
      <c r="F59" s="8"/>
      <c r="G59" s="166" t="s">
        <v>119</v>
      </c>
      <c r="H59" s="7"/>
      <c r="I59" s="23"/>
      <c r="J59" s="167" t="s">
        <v>120</v>
      </c>
      <c r="K59" s="8"/>
      <c r="L59" s="8"/>
      <c r="M59" s="8"/>
      <c r="N59" s="166" t="s">
        <v>119</v>
      </c>
      <c r="O59" s="8"/>
      <c r="P59" s="7"/>
      <c r="Q59" s="23"/>
      <c r="R59" s="11"/>
    </row>
    <row r="60" spans="2:18" ht="13.5">
      <c r="B60" s="172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8"/>
    </row>
    <row r="61" spans="2:18" s="1" customFormat="1" ht="15">
      <c r="B61" s="21"/>
      <c r="C61" s="23"/>
      <c r="D61" s="174" t="s">
        <v>122</v>
      </c>
      <c r="E61" s="101"/>
      <c r="F61" s="101"/>
      <c r="G61" s="101"/>
      <c r="H61" s="173"/>
      <c r="I61" s="23"/>
      <c r="J61" s="174" t="s">
        <v>121</v>
      </c>
      <c r="K61" s="101"/>
      <c r="L61" s="101"/>
      <c r="M61" s="101"/>
      <c r="N61" s="101"/>
      <c r="O61" s="101"/>
      <c r="P61" s="173"/>
      <c r="Q61" s="23"/>
      <c r="R61" s="11"/>
    </row>
    <row r="62" spans="2:18" ht="13.5">
      <c r="B62" s="172"/>
      <c r="C62" s="169"/>
      <c r="D62" s="171"/>
      <c r="E62" s="169"/>
      <c r="F62" s="169"/>
      <c r="G62" s="169"/>
      <c r="H62" s="170"/>
      <c r="I62" s="169"/>
      <c r="J62" s="171"/>
      <c r="K62" s="169"/>
      <c r="L62" s="169"/>
      <c r="M62" s="169"/>
      <c r="N62" s="169"/>
      <c r="O62" s="169"/>
      <c r="P62" s="170"/>
      <c r="Q62" s="169"/>
      <c r="R62" s="168"/>
    </row>
    <row r="63" spans="2:18" ht="13.5">
      <c r="B63" s="172"/>
      <c r="C63" s="169"/>
      <c r="D63" s="171"/>
      <c r="E63" s="169"/>
      <c r="F63" s="169"/>
      <c r="G63" s="169"/>
      <c r="H63" s="170"/>
      <c r="I63" s="169"/>
      <c r="J63" s="171"/>
      <c r="K63" s="169"/>
      <c r="L63" s="169"/>
      <c r="M63" s="169"/>
      <c r="N63" s="169"/>
      <c r="O63" s="169"/>
      <c r="P63" s="170"/>
      <c r="Q63" s="169"/>
      <c r="R63" s="168"/>
    </row>
    <row r="64" spans="2:18" ht="13.5">
      <c r="B64" s="172"/>
      <c r="C64" s="169"/>
      <c r="D64" s="171"/>
      <c r="E64" s="169"/>
      <c r="F64" s="169"/>
      <c r="G64" s="169"/>
      <c r="H64" s="170"/>
      <c r="I64" s="169"/>
      <c r="J64" s="171"/>
      <c r="K64" s="169"/>
      <c r="L64" s="169"/>
      <c r="M64" s="169"/>
      <c r="N64" s="169"/>
      <c r="O64" s="169"/>
      <c r="P64" s="170"/>
      <c r="Q64" s="169"/>
      <c r="R64" s="168"/>
    </row>
    <row r="65" spans="2:18" ht="13.5">
      <c r="B65" s="172"/>
      <c r="C65" s="169"/>
      <c r="D65" s="171"/>
      <c r="E65" s="169"/>
      <c r="F65" s="169"/>
      <c r="G65" s="169"/>
      <c r="H65" s="170"/>
      <c r="I65" s="169"/>
      <c r="J65" s="171"/>
      <c r="K65" s="169"/>
      <c r="L65" s="169"/>
      <c r="M65" s="169"/>
      <c r="N65" s="169"/>
      <c r="O65" s="169"/>
      <c r="P65" s="170"/>
      <c r="Q65" s="169"/>
      <c r="R65" s="168"/>
    </row>
    <row r="66" spans="2:18" ht="13.5">
      <c r="B66" s="172"/>
      <c r="C66" s="169"/>
      <c r="D66" s="171"/>
      <c r="E66" s="169"/>
      <c r="F66" s="169"/>
      <c r="G66" s="169"/>
      <c r="H66" s="170"/>
      <c r="I66" s="169"/>
      <c r="J66" s="171"/>
      <c r="K66" s="169"/>
      <c r="L66" s="169"/>
      <c r="M66" s="169"/>
      <c r="N66" s="169"/>
      <c r="O66" s="169"/>
      <c r="P66" s="170"/>
      <c r="Q66" s="169"/>
      <c r="R66" s="168"/>
    </row>
    <row r="67" spans="2:18" ht="13.5">
      <c r="B67" s="172"/>
      <c r="C67" s="169"/>
      <c r="D67" s="171"/>
      <c r="E67" s="169"/>
      <c r="F67" s="169"/>
      <c r="G67" s="169"/>
      <c r="H67" s="170"/>
      <c r="I67" s="169"/>
      <c r="J67" s="171"/>
      <c r="K67" s="169"/>
      <c r="L67" s="169"/>
      <c r="M67" s="169"/>
      <c r="N67" s="169"/>
      <c r="O67" s="169"/>
      <c r="P67" s="170"/>
      <c r="Q67" s="169"/>
      <c r="R67" s="168"/>
    </row>
    <row r="68" spans="2:18" ht="13.5">
      <c r="B68" s="172"/>
      <c r="C68" s="169"/>
      <c r="D68" s="171"/>
      <c r="E68" s="169"/>
      <c r="F68" s="169"/>
      <c r="G68" s="169"/>
      <c r="H68" s="170"/>
      <c r="I68" s="169"/>
      <c r="J68" s="171"/>
      <c r="K68" s="169"/>
      <c r="L68" s="169"/>
      <c r="M68" s="169"/>
      <c r="N68" s="169"/>
      <c r="O68" s="169"/>
      <c r="P68" s="170"/>
      <c r="Q68" s="169"/>
      <c r="R68" s="168"/>
    </row>
    <row r="69" spans="2:18" ht="13.5">
      <c r="B69" s="172"/>
      <c r="C69" s="169"/>
      <c r="D69" s="171"/>
      <c r="E69" s="169"/>
      <c r="F69" s="169"/>
      <c r="G69" s="169"/>
      <c r="H69" s="170"/>
      <c r="I69" s="169"/>
      <c r="J69" s="171"/>
      <c r="K69" s="169"/>
      <c r="L69" s="169"/>
      <c r="M69" s="169"/>
      <c r="N69" s="169"/>
      <c r="O69" s="169"/>
      <c r="P69" s="170"/>
      <c r="Q69" s="169"/>
      <c r="R69" s="168"/>
    </row>
    <row r="70" spans="2:18" s="1" customFormat="1" ht="15">
      <c r="B70" s="21"/>
      <c r="C70" s="23"/>
      <c r="D70" s="167" t="s">
        <v>120</v>
      </c>
      <c r="E70" s="8"/>
      <c r="F70" s="8"/>
      <c r="G70" s="166" t="s">
        <v>119</v>
      </c>
      <c r="H70" s="7"/>
      <c r="I70" s="23"/>
      <c r="J70" s="167" t="s">
        <v>120</v>
      </c>
      <c r="K70" s="8"/>
      <c r="L70" s="8"/>
      <c r="M70" s="8"/>
      <c r="N70" s="166" t="s">
        <v>119</v>
      </c>
      <c r="O70" s="8"/>
      <c r="P70" s="7"/>
      <c r="Q70" s="23"/>
      <c r="R70" s="11"/>
    </row>
    <row r="71" spans="2:18" s="1" customFormat="1" ht="14.45" customHeight="1">
      <c r="B71" s="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2"/>
    </row>
    <row r="75" spans="2:18" s="1" customFormat="1" ht="6.95" customHeight="1">
      <c r="B75" s="130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8"/>
    </row>
    <row r="76" spans="2:18" s="1" customFormat="1" ht="36.95" customHeight="1">
      <c r="B76" s="21"/>
      <c r="C76" s="127" t="s">
        <v>118</v>
      </c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"/>
    </row>
    <row r="77" spans="2:18" s="1" customFormat="1" ht="6.95" customHeight="1">
      <c r="B77" s="21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11"/>
    </row>
    <row r="78" spans="2:18" s="1" customFormat="1" ht="30" customHeight="1">
      <c r="B78" s="21"/>
      <c r="C78" s="121" t="s">
        <v>104</v>
      </c>
      <c r="D78" s="23"/>
      <c r="E78" s="23"/>
      <c r="F78" s="126" t="str">
        <f>F6</f>
        <v>Stavební úpravy haly</v>
      </c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23"/>
      <c r="R78" s="11"/>
    </row>
    <row r="79" spans="2:18" s="1" customFormat="1" ht="36.95" customHeight="1">
      <c r="B79" s="21"/>
      <c r="C79" s="125" t="s">
        <v>103</v>
      </c>
      <c r="D79" s="23"/>
      <c r="E79" s="23"/>
      <c r="F79" s="124" t="str">
        <f>F7</f>
        <v>03130002 - SO 02 - výměna výplní vrat</v>
      </c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23"/>
      <c r="R79" s="11"/>
    </row>
    <row r="80" spans="2:18" s="1" customFormat="1" ht="6.95" customHeight="1">
      <c r="B80" s="21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11"/>
    </row>
    <row r="81" spans="2:18" s="1" customFormat="1" ht="18" customHeight="1">
      <c r="B81" s="21"/>
      <c r="C81" s="121" t="s">
        <v>102</v>
      </c>
      <c r="D81" s="23"/>
      <c r="E81" s="23"/>
      <c r="F81" s="122" t="str">
        <f>F9</f>
        <v>Chrášťany, p.č.392/19</v>
      </c>
      <c r="G81" s="23"/>
      <c r="H81" s="23"/>
      <c r="I81" s="23"/>
      <c r="J81" s="23"/>
      <c r="K81" s="121" t="s">
        <v>101</v>
      </c>
      <c r="L81" s="23"/>
      <c r="M81" s="123" t="str">
        <f>IF(O9="","",O9)</f>
        <v>16. 8. 2017</v>
      </c>
      <c r="N81" s="119"/>
      <c r="O81" s="119"/>
      <c r="P81" s="119"/>
      <c r="Q81" s="23"/>
      <c r="R81" s="11"/>
    </row>
    <row r="82" spans="2:18" s="1" customFormat="1" ht="6.95" customHeight="1">
      <c r="B82" s="21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11"/>
    </row>
    <row r="83" spans="2:18" s="1" customFormat="1" ht="15">
      <c r="B83" s="21"/>
      <c r="C83" s="121" t="s">
        <v>100</v>
      </c>
      <c r="D83" s="23"/>
      <c r="E83" s="23"/>
      <c r="F83" s="122" t="str">
        <f>E12</f>
        <v xml:space="preserve"> </v>
      </c>
      <c r="G83" s="23"/>
      <c r="H83" s="23"/>
      <c r="I83" s="23"/>
      <c r="J83" s="23"/>
      <c r="K83" s="121" t="s">
        <v>99</v>
      </c>
      <c r="L83" s="23"/>
      <c r="M83" s="120" t="str">
        <f>E18</f>
        <v xml:space="preserve"> </v>
      </c>
      <c r="N83" s="119"/>
      <c r="O83" s="119"/>
      <c r="P83" s="119"/>
      <c r="Q83" s="119"/>
      <c r="R83" s="11"/>
    </row>
    <row r="84" spans="2:18" s="1" customFormat="1" ht="14.45" customHeight="1">
      <c r="B84" s="21"/>
      <c r="C84" s="121" t="s">
        <v>98</v>
      </c>
      <c r="D84" s="23"/>
      <c r="E84" s="23"/>
      <c r="F84" s="122" t="str">
        <f>IF(E15="","",E15)</f>
        <v>Vyplň údaj</v>
      </c>
      <c r="G84" s="23"/>
      <c r="H84" s="23"/>
      <c r="I84" s="23"/>
      <c r="J84" s="23"/>
      <c r="K84" s="121" t="s">
        <v>97</v>
      </c>
      <c r="L84" s="23"/>
      <c r="M84" s="120" t="str">
        <f>E21</f>
        <v xml:space="preserve"> </v>
      </c>
      <c r="N84" s="119"/>
      <c r="O84" s="119"/>
      <c r="P84" s="119"/>
      <c r="Q84" s="119"/>
      <c r="R84" s="11"/>
    </row>
    <row r="85" spans="2:18" s="1" customFormat="1" ht="10.35" customHeight="1">
      <c r="B85" s="21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11"/>
    </row>
    <row r="86" spans="2:18" s="1" customFormat="1" ht="29.25" customHeight="1">
      <c r="B86" s="21"/>
      <c r="C86" s="165" t="s">
        <v>117</v>
      </c>
      <c r="D86" s="131"/>
      <c r="E86" s="131"/>
      <c r="F86" s="131"/>
      <c r="G86" s="131"/>
      <c r="H86" s="133"/>
      <c r="I86" s="133"/>
      <c r="J86" s="133"/>
      <c r="K86" s="133"/>
      <c r="L86" s="133"/>
      <c r="M86" s="133"/>
      <c r="N86" s="165" t="s">
        <v>89</v>
      </c>
      <c r="O86" s="119"/>
      <c r="P86" s="119"/>
      <c r="Q86" s="119"/>
      <c r="R86" s="11"/>
    </row>
    <row r="87" spans="2:18" s="1" customFormat="1" ht="10.35" customHeight="1">
      <c r="B87" s="21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11"/>
    </row>
    <row r="88" spans="2:47" s="1" customFormat="1" ht="29.25" customHeight="1">
      <c r="B88" s="21"/>
      <c r="C88" s="150" t="s">
        <v>116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164">
        <f>N123</f>
        <v>0</v>
      </c>
      <c r="O88" s="119"/>
      <c r="P88" s="119"/>
      <c r="Q88" s="119"/>
      <c r="R88" s="11"/>
      <c r="AU88" s="6" t="s">
        <v>79</v>
      </c>
    </row>
    <row r="89" spans="2:18" s="151" customFormat="1" ht="24.95" customHeight="1">
      <c r="B89" s="156"/>
      <c r="C89" s="154"/>
      <c r="D89" s="155" t="s">
        <v>78</v>
      </c>
      <c r="E89" s="154"/>
      <c r="F89" s="154"/>
      <c r="G89" s="154"/>
      <c r="H89" s="154"/>
      <c r="I89" s="154"/>
      <c r="J89" s="154"/>
      <c r="K89" s="154"/>
      <c r="L89" s="154"/>
      <c r="M89" s="154"/>
      <c r="N89" s="97">
        <f>N124</f>
        <v>0</v>
      </c>
      <c r="O89" s="153"/>
      <c r="P89" s="153"/>
      <c r="Q89" s="153"/>
      <c r="R89" s="152"/>
    </row>
    <row r="90" spans="2:18" s="157" customFormat="1" ht="19.9" customHeight="1">
      <c r="B90" s="163"/>
      <c r="C90" s="161"/>
      <c r="D90" s="162" t="s">
        <v>77</v>
      </c>
      <c r="E90" s="161"/>
      <c r="F90" s="161"/>
      <c r="G90" s="161"/>
      <c r="H90" s="161"/>
      <c r="I90" s="161"/>
      <c r="J90" s="161"/>
      <c r="K90" s="161"/>
      <c r="L90" s="161"/>
      <c r="M90" s="161"/>
      <c r="N90" s="160">
        <f>N125</f>
        <v>0</v>
      </c>
      <c r="O90" s="159"/>
      <c r="P90" s="159"/>
      <c r="Q90" s="159"/>
      <c r="R90" s="158"/>
    </row>
    <row r="91" spans="2:18" s="157" customFormat="1" ht="19.9" customHeight="1">
      <c r="B91" s="163"/>
      <c r="C91" s="161"/>
      <c r="D91" s="162" t="s">
        <v>65</v>
      </c>
      <c r="E91" s="161"/>
      <c r="F91" s="161"/>
      <c r="G91" s="161"/>
      <c r="H91" s="161"/>
      <c r="I91" s="161"/>
      <c r="J91" s="161"/>
      <c r="K91" s="161"/>
      <c r="L91" s="161"/>
      <c r="M91" s="161"/>
      <c r="N91" s="160">
        <f>N135</f>
        <v>0</v>
      </c>
      <c r="O91" s="159"/>
      <c r="P91" s="159"/>
      <c r="Q91" s="159"/>
      <c r="R91" s="158"/>
    </row>
    <row r="92" spans="2:18" s="151" customFormat="1" ht="24.95" customHeight="1">
      <c r="B92" s="156"/>
      <c r="C92" s="154"/>
      <c r="D92" s="155" t="s">
        <v>46</v>
      </c>
      <c r="E92" s="154"/>
      <c r="F92" s="154"/>
      <c r="G92" s="154"/>
      <c r="H92" s="154"/>
      <c r="I92" s="154"/>
      <c r="J92" s="154"/>
      <c r="K92" s="154"/>
      <c r="L92" s="154"/>
      <c r="M92" s="154"/>
      <c r="N92" s="97">
        <f>N141</f>
        <v>0</v>
      </c>
      <c r="O92" s="153"/>
      <c r="P92" s="153"/>
      <c r="Q92" s="153"/>
      <c r="R92" s="152"/>
    </row>
    <row r="93" spans="2:18" s="157" customFormat="1" ht="19.9" customHeight="1">
      <c r="B93" s="163"/>
      <c r="C93" s="161"/>
      <c r="D93" s="162" t="s">
        <v>45</v>
      </c>
      <c r="E93" s="161"/>
      <c r="F93" s="161"/>
      <c r="G93" s="161"/>
      <c r="H93" s="161"/>
      <c r="I93" s="161"/>
      <c r="J93" s="161"/>
      <c r="K93" s="161"/>
      <c r="L93" s="161"/>
      <c r="M93" s="161"/>
      <c r="N93" s="160">
        <f>N142</f>
        <v>0</v>
      </c>
      <c r="O93" s="159"/>
      <c r="P93" s="159"/>
      <c r="Q93" s="159"/>
      <c r="R93" s="158"/>
    </row>
    <row r="94" spans="2:18" s="151" customFormat="1" ht="24.95" customHeight="1">
      <c r="B94" s="156"/>
      <c r="C94" s="154"/>
      <c r="D94" s="155" t="s">
        <v>18</v>
      </c>
      <c r="E94" s="154"/>
      <c r="F94" s="154"/>
      <c r="G94" s="154"/>
      <c r="H94" s="154"/>
      <c r="I94" s="154"/>
      <c r="J94" s="154"/>
      <c r="K94" s="154"/>
      <c r="L94" s="154"/>
      <c r="M94" s="154"/>
      <c r="N94" s="97">
        <f>N151</f>
        <v>0</v>
      </c>
      <c r="O94" s="153"/>
      <c r="P94" s="153"/>
      <c r="Q94" s="153"/>
      <c r="R94" s="152"/>
    </row>
    <row r="95" spans="2:18" s="157" customFormat="1" ht="19.9" customHeight="1">
      <c r="B95" s="163"/>
      <c r="C95" s="161"/>
      <c r="D95" s="162" t="s">
        <v>17</v>
      </c>
      <c r="E95" s="161"/>
      <c r="F95" s="161"/>
      <c r="G95" s="161"/>
      <c r="H95" s="161"/>
      <c r="I95" s="161"/>
      <c r="J95" s="161"/>
      <c r="K95" s="161"/>
      <c r="L95" s="161"/>
      <c r="M95" s="161"/>
      <c r="N95" s="160">
        <f>N152</f>
        <v>0</v>
      </c>
      <c r="O95" s="159"/>
      <c r="P95" s="159"/>
      <c r="Q95" s="159"/>
      <c r="R95" s="158"/>
    </row>
    <row r="96" spans="2:18" s="151" customFormat="1" ht="21.75" customHeight="1">
      <c r="B96" s="156"/>
      <c r="C96" s="154"/>
      <c r="D96" s="155" t="s">
        <v>115</v>
      </c>
      <c r="E96" s="154"/>
      <c r="F96" s="154"/>
      <c r="G96" s="154"/>
      <c r="H96" s="154"/>
      <c r="I96" s="154"/>
      <c r="J96" s="154"/>
      <c r="K96" s="154"/>
      <c r="L96" s="154"/>
      <c r="M96" s="154"/>
      <c r="N96" s="98">
        <f>N154</f>
        <v>0</v>
      </c>
      <c r="O96" s="153"/>
      <c r="P96" s="153"/>
      <c r="Q96" s="153"/>
      <c r="R96" s="152"/>
    </row>
    <row r="97" spans="2:18" s="1" customFormat="1" ht="21.75" customHeight="1">
      <c r="B97" s="21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11"/>
    </row>
    <row r="98" spans="2:21" s="1" customFormat="1" ht="29.25" customHeight="1">
      <c r="B98" s="21"/>
      <c r="C98" s="150" t="s">
        <v>114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149">
        <f>ROUND(N99+N100+N101+N102+N103+N104,2)</f>
        <v>0</v>
      </c>
      <c r="O98" s="119"/>
      <c r="P98" s="119"/>
      <c r="Q98" s="119"/>
      <c r="R98" s="11"/>
      <c r="T98" s="148"/>
      <c r="U98" s="147" t="s">
        <v>87</v>
      </c>
    </row>
    <row r="99" spans="2:65" s="1" customFormat="1" ht="18" customHeight="1">
      <c r="B99" s="39"/>
      <c r="C99" s="140"/>
      <c r="D99" s="146" t="s">
        <v>13</v>
      </c>
      <c r="E99" s="141"/>
      <c r="F99" s="141"/>
      <c r="G99" s="141"/>
      <c r="H99" s="141"/>
      <c r="I99" s="140"/>
      <c r="J99" s="140"/>
      <c r="K99" s="140"/>
      <c r="L99" s="140"/>
      <c r="M99" s="140"/>
      <c r="N99" s="142">
        <f>ROUND(N88*T99,2)</f>
        <v>0</v>
      </c>
      <c r="O99" s="141"/>
      <c r="P99" s="141"/>
      <c r="Q99" s="141"/>
      <c r="R99" s="31"/>
      <c r="S99" s="140"/>
      <c r="T99" s="145"/>
      <c r="U99" s="144" t="s">
        <v>2</v>
      </c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6" t="s">
        <v>109</v>
      </c>
      <c r="AZ99" s="135"/>
      <c r="BA99" s="135"/>
      <c r="BB99" s="135"/>
      <c r="BC99" s="135"/>
      <c r="BD99" s="135"/>
      <c r="BE99" s="137">
        <f>IF(U99="základní",N99,0)</f>
        <v>0</v>
      </c>
      <c r="BF99" s="137">
        <f>IF(U99="snížená",N99,0)</f>
        <v>0</v>
      </c>
      <c r="BG99" s="137">
        <f>IF(U99="zákl. přenesená",N99,0)</f>
        <v>0</v>
      </c>
      <c r="BH99" s="137">
        <f>IF(U99="sníž. přenesená",N99,0)</f>
        <v>0</v>
      </c>
      <c r="BI99" s="137">
        <f>IF(U99="nulová",N99,0)</f>
        <v>0</v>
      </c>
      <c r="BJ99" s="136" t="s">
        <v>0</v>
      </c>
      <c r="BK99" s="135"/>
      <c r="BL99" s="135"/>
      <c r="BM99" s="135"/>
    </row>
    <row r="100" spans="2:65" s="1" customFormat="1" ht="18" customHeight="1">
      <c r="B100" s="39"/>
      <c r="C100" s="140"/>
      <c r="D100" s="146" t="s">
        <v>113</v>
      </c>
      <c r="E100" s="141"/>
      <c r="F100" s="141"/>
      <c r="G100" s="141"/>
      <c r="H100" s="141"/>
      <c r="I100" s="140"/>
      <c r="J100" s="140"/>
      <c r="K100" s="140"/>
      <c r="L100" s="140"/>
      <c r="M100" s="140"/>
      <c r="N100" s="142">
        <f>ROUND(N88*T100,2)</f>
        <v>0</v>
      </c>
      <c r="O100" s="141"/>
      <c r="P100" s="141"/>
      <c r="Q100" s="141"/>
      <c r="R100" s="31"/>
      <c r="S100" s="140"/>
      <c r="T100" s="145"/>
      <c r="U100" s="144" t="s">
        <v>2</v>
      </c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6" t="s">
        <v>109</v>
      </c>
      <c r="AZ100" s="135"/>
      <c r="BA100" s="135"/>
      <c r="BB100" s="135"/>
      <c r="BC100" s="135"/>
      <c r="BD100" s="135"/>
      <c r="BE100" s="137">
        <f>IF(U100="základní",N100,0)</f>
        <v>0</v>
      </c>
      <c r="BF100" s="137">
        <f>IF(U100="snížená",N100,0)</f>
        <v>0</v>
      </c>
      <c r="BG100" s="137">
        <f>IF(U100="zákl. přenesená",N100,0)</f>
        <v>0</v>
      </c>
      <c r="BH100" s="137">
        <f>IF(U100="sníž. přenesená",N100,0)</f>
        <v>0</v>
      </c>
      <c r="BI100" s="137">
        <f>IF(U100="nulová",N100,0)</f>
        <v>0</v>
      </c>
      <c r="BJ100" s="136" t="s">
        <v>0</v>
      </c>
      <c r="BK100" s="135"/>
      <c r="BL100" s="135"/>
      <c r="BM100" s="135"/>
    </row>
    <row r="101" spans="2:65" s="1" customFormat="1" ht="18" customHeight="1">
      <c r="B101" s="39"/>
      <c r="C101" s="140"/>
      <c r="D101" s="146" t="s">
        <v>112</v>
      </c>
      <c r="E101" s="141"/>
      <c r="F101" s="141"/>
      <c r="G101" s="141"/>
      <c r="H101" s="141"/>
      <c r="I101" s="140"/>
      <c r="J101" s="140"/>
      <c r="K101" s="140"/>
      <c r="L101" s="140"/>
      <c r="M101" s="140"/>
      <c r="N101" s="142">
        <f>ROUND(N88*T101,2)</f>
        <v>0</v>
      </c>
      <c r="O101" s="141"/>
      <c r="P101" s="141"/>
      <c r="Q101" s="141"/>
      <c r="R101" s="31"/>
      <c r="S101" s="140"/>
      <c r="T101" s="145"/>
      <c r="U101" s="144" t="s">
        <v>2</v>
      </c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6" t="s">
        <v>109</v>
      </c>
      <c r="AZ101" s="135"/>
      <c r="BA101" s="135"/>
      <c r="BB101" s="135"/>
      <c r="BC101" s="135"/>
      <c r="BD101" s="135"/>
      <c r="BE101" s="137">
        <f>IF(U101="základní",N101,0)</f>
        <v>0</v>
      </c>
      <c r="BF101" s="137">
        <f>IF(U101="snížená",N101,0)</f>
        <v>0</v>
      </c>
      <c r="BG101" s="137">
        <f>IF(U101="zákl. přenesená",N101,0)</f>
        <v>0</v>
      </c>
      <c r="BH101" s="137">
        <f>IF(U101="sníž. přenesená",N101,0)</f>
        <v>0</v>
      </c>
      <c r="BI101" s="137">
        <f>IF(U101="nulová",N101,0)</f>
        <v>0</v>
      </c>
      <c r="BJ101" s="136" t="s">
        <v>0</v>
      </c>
      <c r="BK101" s="135"/>
      <c r="BL101" s="135"/>
      <c r="BM101" s="135"/>
    </row>
    <row r="102" spans="2:65" s="1" customFormat="1" ht="18" customHeight="1">
      <c r="B102" s="39"/>
      <c r="C102" s="140"/>
      <c r="D102" s="146" t="s">
        <v>111</v>
      </c>
      <c r="E102" s="141"/>
      <c r="F102" s="141"/>
      <c r="G102" s="141"/>
      <c r="H102" s="141"/>
      <c r="I102" s="140"/>
      <c r="J102" s="140"/>
      <c r="K102" s="140"/>
      <c r="L102" s="140"/>
      <c r="M102" s="140"/>
      <c r="N102" s="142">
        <f>ROUND(N88*T102,2)</f>
        <v>0</v>
      </c>
      <c r="O102" s="141"/>
      <c r="P102" s="141"/>
      <c r="Q102" s="141"/>
      <c r="R102" s="31"/>
      <c r="S102" s="140"/>
      <c r="T102" s="145"/>
      <c r="U102" s="144" t="s">
        <v>2</v>
      </c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6" t="s">
        <v>109</v>
      </c>
      <c r="AZ102" s="135"/>
      <c r="BA102" s="135"/>
      <c r="BB102" s="135"/>
      <c r="BC102" s="135"/>
      <c r="BD102" s="135"/>
      <c r="BE102" s="137">
        <f>IF(U102="základní",N102,0)</f>
        <v>0</v>
      </c>
      <c r="BF102" s="137">
        <f>IF(U102="snížená",N102,0)</f>
        <v>0</v>
      </c>
      <c r="BG102" s="137">
        <f>IF(U102="zákl. přenesená",N102,0)</f>
        <v>0</v>
      </c>
      <c r="BH102" s="137">
        <f>IF(U102="sníž. přenesená",N102,0)</f>
        <v>0</v>
      </c>
      <c r="BI102" s="137">
        <f>IF(U102="nulová",N102,0)</f>
        <v>0</v>
      </c>
      <c r="BJ102" s="136" t="s">
        <v>0</v>
      </c>
      <c r="BK102" s="135"/>
      <c r="BL102" s="135"/>
      <c r="BM102" s="135"/>
    </row>
    <row r="103" spans="2:65" s="1" customFormat="1" ht="18" customHeight="1">
      <c r="B103" s="39"/>
      <c r="C103" s="140"/>
      <c r="D103" s="146" t="s">
        <v>110</v>
      </c>
      <c r="E103" s="141"/>
      <c r="F103" s="141"/>
      <c r="G103" s="141"/>
      <c r="H103" s="141"/>
      <c r="I103" s="140"/>
      <c r="J103" s="140"/>
      <c r="K103" s="140"/>
      <c r="L103" s="140"/>
      <c r="M103" s="140"/>
      <c r="N103" s="142">
        <f>ROUND(N88*T103,2)</f>
        <v>0</v>
      </c>
      <c r="O103" s="141"/>
      <c r="P103" s="141"/>
      <c r="Q103" s="141"/>
      <c r="R103" s="31"/>
      <c r="S103" s="140"/>
      <c r="T103" s="145"/>
      <c r="U103" s="144" t="s">
        <v>2</v>
      </c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6" t="s">
        <v>109</v>
      </c>
      <c r="AZ103" s="135"/>
      <c r="BA103" s="135"/>
      <c r="BB103" s="135"/>
      <c r="BC103" s="135"/>
      <c r="BD103" s="135"/>
      <c r="BE103" s="137">
        <f>IF(U103="základní",N103,0)</f>
        <v>0</v>
      </c>
      <c r="BF103" s="137">
        <f>IF(U103="snížená",N103,0)</f>
        <v>0</v>
      </c>
      <c r="BG103" s="137">
        <f>IF(U103="zákl. přenesená",N103,0)</f>
        <v>0</v>
      </c>
      <c r="BH103" s="137">
        <f>IF(U103="sníž. přenesená",N103,0)</f>
        <v>0</v>
      </c>
      <c r="BI103" s="137">
        <f>IF(U103="nulová",N103,0)</f>
        <v>0</v>
      </c>
      <c r="BJ103" s="136" t="s">
        <v>0</v>
      </c>
      <c r="BK103" s="135"/>
      <c r="BL103" s="135"/>
      <c r="BM103" s="135"/>
    </row>
    <row r="104" spans="2:65" s="1" customFormat="1" ht="18" customHeight="1">
      <c r="B104" s="39"/>
      <c r="C104" s="140"/>
      <c r="D104" s="143" t="s">
        <v>108</v>
      </c>
      <c r="E104" s="140"/>
      <c r="F104" s="140"/>
      <c r="G104" s="140"/>
      <c r="H104" s="140"/>
      <c r="I104" s="140"/>
      <c r="J104" s="140"/>
      <c r="K104" s="140"/>
      <c r="L104" s="140"/>
      <c r="M104" s="140"/>
      <c r="N104" s="142">
        <f>ROUND(N88*T104,2)</f>
        <v>0</v>
      </c>
      <c r="O104" s="141"/>
      <c r="P104" s="141"/>
      <c r="Q104" s="141"/>
      <c r="R104" s="31"/>
      <c r="S104" s="140"/>
      <c r="T104" s="139"/>
      <c r="U104" s="138" t="s">
        <v>2</v>
      </c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6" t="s">
        <v>107</v>
      </c>
      <c r="AZ104" s="135"/>
      <c r="BA104" s="135"/>
      <c r="BB104" s="135"/>
      <c r="BC104" s="135"/>
      <c r="BD104" s="135"/>
      <c r="BE104" s="137">
        <f>IF(U104="základní",N104,0)</f>
        <v>0</v>
      </c>
      <c r="BF104" s="137">
        <f>IF(U104="snížená",N104,0)</f>
        <v>0</v>
      </c>
      <c r="BG104" s="137">
        <f>IF(U104="zákl. přenesená",N104,0)</f>
        <v>0</v>
      </c>
      <c r="BH104" s="137">
        <f>IF(U104="sníž. přenesená",N104,0)</f>
        <v>0</v>
      </c>
      <c r="BI104" s="137">
        <f>IF(U104="nulová",N104,0)</f>
        <v>0</v>
      </c>
      <c r="BJ104" s="136" t="s">
        <v>0</v>
      </c>
      <c r="BK104" s="135"/>
      <c r="BL104" s="135"/>
      <c r="BM104" s="135"/>
    </row>
    <row r="105" spans="2:18" s="1" customFormat="1" ht="13.5">
      <c r="B105" s="21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11"/>
    </row>
    <row r="106" spans="2:18" s="1" customFormat="1" ht="29.25" customHeight="1">
      <c r="B106" s="21"/>
      <c r="C106" s="134" t="s">
        <v>106</v>
      </c>
      <c r="D106" s="133"/>
      <c r="E106" s="133"/>
      <c r="F106" s="133"/>
      <c r="G106" s="133"/>
      <c r="H106" s="133"/>
      <c r="I106" s="133"/>
      <c r="J106" s="133"/>
      <c r="K106" s="133"/>
      <c r="L106" s="132">
        <f>ROUND(SUM(N88+N98),2)</f>
        <v>0</v>
      </c>
      <c r="M106" s="131"/>
      <c r="N106" s="131"/>
      <c r="O106" s="131"/>
      <c r="P106" s="131"/>
      <c r="Q106" s="131"/>
      <c r="R106" s="11"/>
    </row>
    <row r="107" spans="2:18" s="1" customFormat="1" ht="6.95" customHeight="1">
      <c r="B107" s="4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2"/>
    </row>
    <row r="111" spans="2:18" s="1" customFormat="1" ht="6.95" customHeight="1">
      <c r="B111" s="130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8"/>
    </row>
    <row r="112" spans="2:18" s="1" customFormat="1" ht="36.95" customHeight="1">
      <c r="B112" s="21"/>
      <c r="C112" s="127" t="s">
        <v>105</v>
      </c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"/>
    </row>
    <row r="113" spans="2:18" s="1" customFormat="1" ht="6.95" customHeight="1">
      <c r="B113" s="21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11"/>
    </row>
    <row r="114" spans="2:18" s="1" customFormat="1" ht="30" customHeight="1">
      <c r="B114" s="21"/>
      <c r="C114" s="121" t="s">
        <v>104</v>
      </c>
      <c r="D114" s="23"/>
      <c r="E114" s="23"/>
      <c r="F114" s="126" t="str">
        <f>F6</f>
        <v>Stavební úpravy haly</v>
      </c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23"/>
      <c r="R114" s="11"/>
    </row>
    <row r="115" spans="2:18" s="1" customFormat="1" ht="36.95" customHeight="1">
      <c r="B115" s="21"/>
      <c r="C115" s="125" t="s">
        <v>103</v>
      </c>
      <c r="D115" s="23"/>
      <c r="E115" s="23"/>
      <c r="F115" s="124" t="str">
        <f>F7</f>
        <v>03130002 - SO 02 - výměna výplní vrat</v>
      </c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23"/>
      <c r="R115" s="11"/>
    </row>
    <row r="116" spans="2:18" s="1" customFormat="1" ht="6.95" customHeight="1">
      <c r="B116" s="21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11"/>
    </row>
    <row r="117" spans="2:18" s="1" customFormat="1" ht="18" customHeight="1">
      <c r="B117" s="21"/>
      <c r="C117" s="121" t="s">
        <v>102</v>
      </c>
      <c r="D117" s="23"/>
      <c r="E117" s="23"/>
      <c r="F117" s="122" t="str">
        <f>F9</f>
        <v>Chrášťany, p.č.392/19</v>
      </c>
      <c r="G117" s="23"/>
      <c r="H117" s="23"/>
      <c r="I117" s="23"/>
      <c r="J117" s="23"/>
      <c r="K117" s="121" t="s">
        <v>101</v>
      </c>
      <c r="L117" s="23"/>
      <c r="M117" s="123" t="str">
        <f>IF(O9="","",O9)</f>
        <v>16. 8. 2017</v>
      </c>
      <c r="N117" s="119"/>
      <c r="O117" s="119"/>
      <c r="P117" s="119"/>
      <c r="Q117" s="23"/>
      <c r="R117" s="11"/>
    </row>
    <row r="118" spans="2:18" s="1" customFormat="1" ht="6.95" customHeight="1">
      <c r="B118" s="21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11"/>
    </row>
    <row r="119" spans="2:18" s="1" customFormat="1" ht="15">
      <c r="B119" s="21"/>
      <c r="C119" s="121" t="s">
        <v>100</v>
      </c>
      <c r="D119" s="23"/>
      <c r="E119" s="23"/>
      <c r="F119" s="122" t="str">
        <f>E12</f>
        <v xml:space="preserve"> </v>
      </c>
      <c r="G119" s="23"/>
      <c r="H119" s="23"/>
      <c r="I119" s="23"/>
      <c r="J119" s="23"/>
      <c r="K119" s="121" t="s">
        <v>99</v>
      </c>
      <c r="L119" s="23"/>
      <c r="M119" s="120" t="str">
        <f>E18</f>
        <v xml:space="preserve"> </v>
      </c>
      <c r="N119" s="119"/>
      <c r="O119" s="119"/>
      <c r="P119" s="119"/>
      <c r="Q119" s="119"/>
      <c r="R119" s="11"/>
    </row>
    <row r="120" spans="2:18" s="1" customFormat="1" ht="14.45" customHeight="1">
      <c r="B120" s="21"/>
      <c r="C120" s="121" t="s">
        <v>98</v>
      </c>
      <c r="D120" s="23"/>
      <c r="E120" s="23"/>
      <c r="F120" s="122" t="str">
        <f>IF(E15="","",E15)</f>
        <v>Vyplň údaj</v>
      </c>
      <c r="G120" s="23"/>
      <c r="H120" s="23"/>
      <c r="I120" s="23"/>
      <c r="J120" s="23"/>
      <c r="K120" s="121" t="s">
        <v>97</v>
      </c>
      <c r="L120" s="23"/>
      <c r="M120" s="120" t="str">
        <f>E21</f>
        <v xml:space="preserve"> </v>
      </c>
      <c r="N120" s="119"/>
      <c r="O120" s="119"/>
      <c r="P120" s="119"/>
      <c r="Q120" s="119"/>
      <c r="R120" s="11"/>
    </row>
    <row r="121" spans="2:18" s="1" customFormat="1" ht="10.35" customHeight="1">
      <c r="B121" s="21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11"/>
    </row>
    <row r="122" spans="2:27" s="107" customFormat="1" ht="29.25" customHeight="1">
      <c r="B122" s="118"/>
      <c r="C122" s="117" t="s">
        <v>96</v>
      </c>
      <c r="D122" s="116" t="s">
        <v>95</v>
      </c>
      <c r="E122" s="116" t="s">
        <v>94</v>
      </c>
      <c r="F122" s="114" t="s">
        <v>93</v>
      </c>
      <c r="G122" s="113"/>
      <c r="H122" s="113"/>
      <c r="I122" s="113"/>
      <c r="J122" s="116" t="s">
        <v>92</v>
      </c>
      <c r="K122" s="116" t="s">
        <v>91</v>
      </c>
      <c r="L122" s="115" t="s">
        <v>90</v>
      </c>
      <c r="M122" s="113"/>
      <c r="N122" s="114" t="s">
        <v>89</v>
      </c>
      <c r="O122" s="113"/>
      <c r="P122" s="113"/>
      <c r="Q122" s="112"/>
      <c r="R122" s="111"/>
      <c r="T122" s="110" t="s">
        <v>88</v>
      </c>
      <c r="U122" s="109" t="s">
        <v>87</v>
      </c>
      <c r="V122" s="109" t="s">
        <v>86</v>
      </c>
      <c r="W122" s="109" t="s">
        <v>85</v>
      </c>
      <c r="X122" s="109" t="s">
        <v>84</v>
      </c>
      <c r="Y122" s="109" t="s">
        <v>83</v>
      </c>
      <c r="Z122" s="109" t="s">
        <v>82</v>
      </c>
      <c r="AA122" s="108" t="s">
        <v>81</v>
      </c>
    </row>
    <row r="123" spans="2:63" s="1" customFormat="1" ht="29.25" customHeight="1">
      <c r="B123" s="21"/>
      <c r="C123" s="106" t="s">
        <v>80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105">
        <f>BK123</f>
        <v>0</v>
      </c>
      <c r="O123" s="104"/>
      <c r="P123" s="104"/>
      <c r="Q123" s="104"/>
      <c r="R123" s="11"/>
      <c r="T123" s="103"/>
      <c r="U123" s="101"/>
      <c r="V123" s="101"/>
      <c r="W123" s="102">
        <f>W124+W141+W151+W154</f>
        <v>0</v>
      </c>
      <c r="X123" s="101"/>
      <c r="Y123" s="102">
        <f>Y124+Y141+Y151+Y154</f>
        <v>0.2265</v>
      </c>
      <c r="Z123" s="101"/>
      <c r="AA123" s="100">
        <f>AA124+AA141+AA151+AA154</f>
        <v>8.29125</v>
      </c>
      <c r="AT123" s="6" t="s">
        <v>6</v>
      </c>
      <c r="AU123" s="6" t="s">
        <v>79</v>
      </c>
      <c r="BK123" s="99">
        <f>BK124+BK141+BK151+BK154</f>
        <v>0</v>
      </c>
    </row>
    <row r="124" spans="2:63" s="40" customFormat="1" ht="37.35" customHeight="1">
      <c r="B124" s="52"/>
      <c r="C124" s="45"/>
      <c r="D124" s="27" t="s">
        <v>78</v>
      </c>
      <c r="E124" s="27"/>
      <c r="F124" s="27"/>
      <c r="G124" s="27"/>
      <c r="H124" s="27"/>
      <c r="I124" s="27"/>
      <c r="J124" s="27"/>
      <c r="K124" s="27"/>
      <c r="L124" s="27"/>
      <c r="M124" s="27"/>
      <c r="N124" s="98">
        <f>BK124</f>
        <v>0</v>
      </c>
      <c r="O124" s="97"/>
      <c r="P124" s="97"/>
      <c r="Q124" s="97"/>
      <c r="R124" s="48"/>
      <c r="T124" s="47"/>
      <c r="U124" s="45"/>
      <c r="V124" s="45"/>
      <c r="W124" s="46">
        <f>W125+W135</f>
        <v>0</v>
      </c>
      <c r="X124" s="45"/>
      <c r="Y124" s="46">
        <f>Y125+Y135</f>
        <v>0</v>
      </c>
      <c r="Z124" s="45"/>
      <c r="AA124" s="44">
        <f>AA125+AA135</f>
        <v>8.29125</v>
      </c>
      <c r="AR124" s="42" t="s">
        <v>0</v>
      </c>
      <c r="AT124" s="43" t="s">
        <v>6</v>
      </c>
      <c r="AU124" s="43" t="s">
        <v>5</v>
      </c>
      <c r="AY124" s="42" t="s">
        <v>10</v>
      </c>
      <c r="BK124" s="41">
        <f>BK125+BK135</f>
        <v>0</v>
      </c>
    </row>
    <row r="125" spans="2:63" s="40" customFormat="1" ht="19.9" customHeight="1">
      <c r="B125" s="52"/>
      <c r="C125" s="45"/>
      <c r="D125" s="51" t="s">
        <v>77</v>
      </c>
      <c r="E125" s="51"/>
      <c r="F125" s="51"/>
      <c r="G125" s="51"/>
      <c r="H125" s="51"/>
      <c r="I125" s="51"/>
      <c r="J125" s="51"/>
      <c r="K125" s="51"/>
      <c r="L125" s="51"/>
      <c r="M125" s="51"/>
      <c r="N125" s="50">
        <f>BK125</f>
        <v>0</v>
      </c>
      <c r="O125" s="49"/>
      <c r="P125" s="49"/>
      <c r="Q125" s="49"/>
      <c r="R125" s="48"/>
      <c r="T125" s="47"/>
      <c r="U125" s="45"/>
      <c r="V125" s="45"/>
      <c r="W125" s="46">
        <f>SUM(W126:W134)</f>
        <v>0</v>
      </c>
      <c r="X125" s="45"/>
      <c r="Y125" s="46">
        <f>SUM(Y126:Y134)</f>
        <v>0</v>
      </c>
      <c r="Z125" s="45"/>
      <c r="AA125" s="44">
        <f>SUM(AA126:AA134)</f>
        <v>8.29125</v>
      </c>
      <c r="AR125" s="42" t="s">
        <v>0</v>
      </c>
      <c r="AT125" s="43" t="s">
        <v>6</v>
      </c>
      <c r="AU125" s="43" t="s">
        <v>0</v>
      </c>
      <c r="AY125" s="42" t="s">
        <v>10</v>
      </c>
      <c r="BK125" s="41">
        <f>SUM(BK126:BK134)</f>
        <v>0</v>
      </c>
    </row>
    <row r="126" spans="2:65" s="1" customFormat="1" ht="22.5" customHeight="1">
      <c r="B126" s="39"/>
      <c r="C126" s="38" t="s">
        <v>0</v>
      </c>
      <c r="D126" s="38" t="s">
        <v>4</v>
      </c>
      <c r="E126" s="37" t="s">
        <v>76</v>
      </c>
      <c r="F126" s="36" t="s">
        <v>75</v>
      </c>
      <c r="G126" s="32"/>
      <c r="H126" s="32"/>
      <c r="I126" s="32"/>
      <c r="J126" s="35" t="s">
        <v>74</v>
      </c>
      <c r="K126" s="34">
        <v>125.625</v>
      </c>
      <c r="L126" s="14">
        <v>0</v>
      </c>
      <c r="M126" s="32"/>
      <c r="N126" s="33">
        <f>ROUND(L126*K126,2)</f>
        <v>0</v>
      </c>
      <c r="O126" s="32"/>
      <c r="P126" s="32"/>
      <c r="Q126" s="32"/>
      <c r="R126" s="31"/>
      <c r="T126" s="10" t="s">
        <v>3</v>
      </c>
      <c r="U126" s="30" t="s">
        <v>2</v>
      </c>
      <c r="V126" s="23"/>
      <c r="W126" s="29">
        <f>V126*K126</f>
        <v>0</v>
      </c>
      <c r="X126" s="29">
        <v>0</v>
      </c>
      <c r="Y126" s="29">
        <f>X126*K126</f>
        <v>0</v>
      </c>
      <c r="Z126" s="29">
        <v>0.066</v>
      </c>
      <c r="AA126" s="28">
        <f>Z126*K126</f>
        <v>8.29125</v>
      </c>
      <c r="AR126" s="6" t="s">
        <v>28</v>
      </c>
      <c r="AT126" s="6" t="s">
        <v>4</v>
      </c>
      <c r="AU126" s="6" t="s">
        <v>11</v>
      </c>
      <c r="AY126" s="6" t="s">
        <v>10</v>
      </c>
      <c r="BE126" s="5">
        <f>IF(U126="základní",N126,0)</f>
        <v>0</v>
      </c>
      <c r="BF126" s="5">
        <f>IF(U126="snížená",N126,0)</f>
        <v>0</v>
      </c>
      <c r="BG126" s="5">
        <f>IF(U126="zákl. přenesená",N126,0)</f>
        <v>0</v>
      </c>
      <c r="BH126" s="5">
        <f>IF(U126="sníž. přenesená",N126,0)</f>
        <v>0</v>
      </c>
      <c r="BI126" s="5">
        <f>IF(U126="nulová",N126,0)</f>
        <v>0</v>
      </c>
      <c r="BJ126" s="6" t="s">
        <v>0</v>
      </c>
      <c r="BK126" s="5">
        <f>ROUND(L126*K126,2)</f>
        <v>0</v>
      </c>
      <c r="BL126" s="6" t="s">
        <v>28</v>
      </c>
      <c r="BM126" s="6" t="s">
        <v>73</v>
      </c>
    </row>
    <row r="127" spans="2:51" s="86" customFormat="1" ht="22.5" customHeight="1">
      <c r="B127" s="95"/>
      <c r="C127" s="89"/>
      <c r="D127" s="89"/>
      <c r="E127" s="92" t="s">
        <v>3</v>
      </c>
      <c r="F127" s="96" t="s">
        <v>72</v>
      </c>
      <c r="G127" s="93"/>
      <c r="H127" s="93"/>
      <c r="I127" s="93"/>
      <c r="J127" s="89"/>
      <c r="K127" s="92" t="s">
        <v>3</v>
      </c>
      <c r="L127" s="89"/>
      <c r="M127" s="89"/>
      <c r="N127" s="89"/>
      <c r="O127" s="89"/>
      <c r="P127" s="89"/>
      <c r="Q127" s="89"/>
      <c r="R127" s="91"/>
      <c r="T127" s="90"/>
      <c r="U127" s="89"/>
      <c r="V127" s="89"/>
      <c r="W127" s="89"/>
      <c r="X127" s="89"/>
      <c r="Y127" s="89"/>
      <c r="Z127" s="89"/>
      <c r="AA127" s="88"/>
      <c r="AT127" s="87" t="s">
        <v>29</v>
      </c>
      <c r="AU127" s="87" t="s">
        <v>11</v>
      </c>
      <c r="AV127" s="86" t="s">
        <v>0</v>
      </c>
      <c r="AW127" s="86" t="s">
        <v>27</v>
      </c>
      <c r="AX127" s="86" t="s">
        <v>5</v>
      </c>
      <c r="AY127" s="87" t="s">
        <v>10</v>
      </c>
    </row>
    <row r="128" spans="2:51" s="74" customFormat="1" ht="22.5" customHeight="1">
      <c r="B128" s="84"/>
      <c r="C128" s="77"/>
      <c r="D128" s="77"/>
      <c r="E128" s="83" t="s">
        <v>3</v>
      </c>
      <c r="F128" s="85" t="s">
        <v>71</v>
      </c>
      <c r="G128" s="81"/>
      <c r="H128" s="81"/>
      <c r="I128" s="81"/>
      <c r="J128" s="77"/>
      <c r="K128" s="80">
        <v>22.78</v>
      </c>
      <c r="L128" s="77"/>
      <c r="M128" s="77"/>
      <c r="N128" s="77"/>
      <c r="O128" s="77"/>
      <c r="P128" s="77"/>
      <c r="Q128" s="77"/>
      <c r="R128" s="79"/>
      <c r="T128" s="78"/>
      <c r="U128" s="77"/>
      <c r="V128" s="77"/>
      <c r="W128" s="77"/>
      <c r="X128" s="77"/>
      <c r="Y128" s="77"/>
      <c r="Z128" s="77"/>
      <c r="AA128" s="76"/>
      <c r="AT128" s="75" t="s">
        <v>29</v>
      </c>
      <c r="AU128" s="75" t="s">
        <v>11</v>
      </c>
      <c r="AV128" s="74" t="s">
        <v>11</v>
      </c>
      <c r="AW128" s="74" t="s">
        <v>27</v>
      </c>
      <c r="AX128" s="74" t="s">
        <v>5</v>
      </c>
      <c r="AY128" s="75" t="s">
        <v>10</v>
      </c>
    </row>
    <row r="129" spans="2:51" s="74" customFormat="1" ht="22.5" customHeight="1">
      <c r="B129" s="84"/>
      <c r="C129" s="77"/>
      <c r="D129" s="77"/>
      <c r="E129" s="83" t="s">
        <v>3</v>
      </c>
      <c r="F129" s="85" t="s">
        <v>70</v>
      </c>
      <c r="G129" s="81"/>
      <c r="H129" s="81"/>
      <c r="I129" s="81"/>
      <c r="J129" s="77"/>
      <c r="K129" s="80">
        <v>18.275</v>
      </c>
      <c r="L129" s="77"/>
      <c r="M129" s="77"/>
      <c r="N129" s="77"/>
      <c r="O129" s="77"/>
      <c r="P129" s="77"/>
      <c r="Q129" s="77"/>
      <c r="R129" s="79"/>
      <c r="T129" s="78"/>
      <c r="U129" s="77"/>
      <c r="V129" s="77"/>
      <c r="W129" s="77"/>
      <c r="X129" s="77"/>
      <c r="Y129" s="77"/>
      <c r="Z129" s="77"/>
      <c r="AA129" s="76"/>
      <c r="AT129" s="75" t="s">
        <v>29</v>
      </c>
      <c r="AU129" s="75" t="s">
        <v>11</v>
      </c>
      <c r="AV129" s="74" t="s">
        <v>11</v>
      </c>
      <c r="AW129" s="74" t="s">
        <v>27</v>
      </c>
      <c r="AX129" s="74" t="s">
        <v>5</v>
      </c>
      <c r="AY129" s="75" t="s">
        <v>10</v>
      </c>
    </row>
    <row r="130" spans="2:51" s="74" customFormat="1" ht="22.5" customHeight="1">
      <c r="B130" s="84"/>
      <c r="C130" s="77"/>
      <c r="D130" s="77"/>
      <c r="E130" s="83" t="s">
        <v>3</v>
      </c>
      <c r="F130" s="85" t="s">
        <v>69</v>
      </c>
      <c r="G130" s="81"/>
      <c r="H130" s="81"/>
      <c r="I130" s="81"/>
      <c r="J130" s="77"/>
      <c r="K130" s="80">
        <v>39.06</v>
      </c>
      <c r="L130" s="77"/>
      <c r="M130" s="77"/>
      <c r="N130" s="77"/>
      <c r="O130" s="77"/>
      <c r="P130" s="77"/>
      <c r="Q130" s="77"/>
      <c r="R130" s="79"/>
      <c r="T130" s="78"/>
      <c r="U130" s="77"/>
      <c r="V130" s="77"/>
      <c r="W130" s="77"/>
      <c r="X130" s="77"/>
      <c r="Y130" s="77"/>
      <c r="Z130" s="77"/>
      <c r="AA130" s="76"/>
      <c r="AT130" s="75" t="s">
        <v>29</v>
      </c>
      <c r="AU130" s="75" t="s">
        <v>11</v>
      </c>
      <c r="AV130" s="74" t="s">
        <v>11</v>
      </c>
      <c r="AW130" s="74" t="s">
        <v>27</v>
      </c>
      <c r="AX130" s="74" t="s">
        <v>5</v>
      </c>
      <c r="AY130" s="75" t="s">
        <v>10</v>
      </c>
    </row>
    <row r="131" spans="2:51" s="74" customFormat="1" ht="22.5" customHeight="1">
      <c r="B131" s="84"/>
      <c r="C131" s="77"/>
      <c r="D131" s="77"/>
      <c r="E131" s="83" t="s">
        <v>3</v>
      </c>
      <c r="F131" s="85" t="s">
        <v>68</v>
      </c>
      <c r="G131" s="81"/>
      <c r="H131" s="81"/>
      <c r="I131" s="81"/>
      <c r="J131" s="77"/>
      <c r="K131" s="80">
        <v>10.23</v>
      </c>
      <c r="L131" s="77"/>
      <c r="M131" s="77"/>
      <c r="N131" s="77"/>
      <c r="O131" s="77"/>
      <c r="P131" s="77"/>
      <c r="Q131" s="77"/>
      <c r="R131" s="79"/>
      <c r="T131" s="78"/>
      <c r="U131" s="77"/>
      <c r="V131" s="77"/>
      <c r="W131" s="77"/>
      <c r="X131" s="77"/>
      <c r="Y131" s="77"/>
      <c r="Z131" s="77"/>
      <c r="AA131" s="76"/>
      <c r="AT131" s="75" t="s">
        <v>29</v>
      </c>
      <c r="AU131" s="75" t="s">
        <v>11</v>
      </c>
      <c r="AV131" s="74" t="s">
        <v>11</v>
      </c>
      <c r="AW131" s="74" t="s">
        <v>27</v>
      </c>
      <c r="AX131" s="74" t="s">
        <v>5</v>
      </c>
      <c r="AY131" s="75" t="s">
        <v>10</v>
      </c>
    </row>
    <row r="132" spans="2:51" s="86" customFormat="1" ht="22.5" customHeight="1">
      <c r="B132" s="95"/>
      <c r="C132" s="89"/>
      <c r="D132" s="89"/>
      <c r="E132" s="92" t="s">
        <v>3</v>
      </c>
      <c r="F132" s="94" t="s">
        <v>67</v>
      </c>
      <c r="G132" s="93"/>
      <c r="H132" s="93"/>
      <c r="I132" s="93"/>
      <c r="J132" s="89"/>
      <c r="K132" s="92" t="s">
        <v>3</v>
      </c>
      <c r="L132" s="89"/>
      <c r="M132" s="89"/>
      <c r="N132" s="89"/>
      <c r="O132" s="89"/>
      <c r="P132" s="89"/>
      <c r="Q132" s="89"/>
      <c r="R132" s="91"/>
      <c r="T132" s="90"/>
      <c r="U132" s="89"/>
      <c r="V132" s="89"/>
      <c r="W132" s="89"/>
      <c r="X132" s="89"/>
      <c r="Y132" s="89"/>
      <c r="Z132" s="89"/>
      <c r="AA132" s="88"/>
      <c r="AT132" s="87" t="s">
        <v>29</v>
      </c>
      <c r="AU132" s="87" t="s">
        <v>11</v>
      </c>
      <c r="AV132" s="86" t="s">
        <v>0</v>
      </c>
      <c r="AW132" s="86" t="s">
        <v>27</v>
      </c>
      <c r="AX132" s="86" t="s">
        <v>5</v>
      </c>
      <c r="AY132" s="87" t="s">
        <v>10</v>
      </c>
    </row>
    <row r="133" spans="2:51" s="74" customFormat="1" ht="22.5" customHeight="1">
      <c r="B133" s="84"/>
      <c r="C133" s="77"/>
      <c r="D133" s="77"/>
      <c r="E133" s="83" t="s">
        <v>3</v>
      </c>
      <c r="F133" s="85" t="s">
        <v>66</v>
      </c>
      <c r="G133" s="81"/>
      <c r="H133" s="81"/>
      <c r="I133" s="81"/>
      <c r="J133" s="77"/>
      <c r="K133" s="80">
        <v>35.28</v>
      </c>
      <c r="L133" s="77"/>
      <c r="M133" s="77"/>
      <c r="N133" s="77"/>
      <c r="O133" s="77"/>
      <c r="P133" s="77"/>
      <c r="Q133" s="77"/>
      <c r="R133" s="79"/>
      <c r="T133" s="78"/>
      <c r="U133" s="77"/>
      <c r="V133" s="77"/>
      <c r="W133" s="77"/>
      <c r="X133" s="77"/>
      <c r="Y133" s="77"/>
      <c r="Z133" s="77"/>
      <c r="AA133" s="76"/>
      <c r="AT133" s="75" t="s">
        <v>29</v>
      </c>
      <c r="AU133" s="75" t="s">
        <v>11</v>
      </c>
      <c r="AV133" s="74" t="s">
        <v>11</v>
      </c>
      <c r="AW133" s="74" t="s">
        <v>27</v>
      </c>
      <c r="AX133" s="74" t="s">
        <v>5</v>
      </c>
      <c r="AY133" s="75" t="s">
        <v>10</v>
      </c>
    </row>
    <row r="134" spans="2:51" s="63" customFormat="1" ht="22.5" customHeight="1">
      <c r="B134" s="73"/>
      <c r="C134" s="66"/>
      <c r="D134" s="66"/>
      <c r="E134" s="72" t="s">
        <v>3</v>
      </c>
      <c r="F134" s="71" t="s">
        <v>30</v>
      </c>
      <c r="G134" s="70"/>
      <c r="H134" s="70"/>
      <c r="I134" s="70"/>
      <c r="J134" s="66"/>
      <c r="K134" s="69">
        <v>125.625</v>
      </c>
      <c r="L134" s="66"/>
      <c r="M134" s="66"/>
      <c r="N134" s="66"/>
      <c r="O134" s="66"/>
      <c r="P134" s="66"/>
      <c r="Q134" s="66"/>
      <c r="R134" s="68"/>
      <c r="T134" s="67"/>
      <c r="U134" s="66"/>
      <c r="V134" s="66"/>
      <c r="W134" s="66"/>
      <c r="X134" s="66"/>
      <c r="Y134" s="66"/>
      <c r="Z134" s="66"/>
      <c r="AA134" s="65"/>
      <c r="AT134" s="64" t="s">
        <v>29</v>
      </c>
      <c r="AU134" s="64" t="s">
        <v>11</v>
      </c>
      <c r="AV134" s="63" t="s">
        <v>28</v>
      </c>
      <c r="AW134" s="63" t="s">
        <v>27</v>
      </c>
      <c r="AX134" s="63" t="s">
        <v>0</v>
      </c>
      <c r="AY134" s="64" t="s">
        <v>10</v>
      </c>
    </row>
    <row r="135" spans="2:63" s="40" customFormat="1" ht="29.85" customHeight="1">
      <c r="B135" s="52"/>
      <c r="C135" s="45"/>
      <c r="D135" s="51" t="s">
        <v>65</v>
      </c>
      <c r="E135" s="51"/>
      <c r="F135" s="51"/>
      <c r="G135" s="51"/>
      <c r="H135" s="51"/>
      <c r="I135" s="51"/>
      <c r="J135" s="51"/>
      <c r="K135" s="51"/>
      <c r="L135" s="51"/>
      <c r="M135" s="51"/>
      <c r="N135" s="50">
        <f>BK135</f>
        <v>0</v>
      </c>
      <c r="O135" s="49"/>
      <c r="P135" s="49"/>
      <c r="Q135" s="49"/>
      <c r="R135" s="48"/>
      <c r="T135" s="47"/>
      <c r="U135" s="45"/>
      <c r="V135" s="45"/>
      <c r="W135" s="46">
        <f>SUM(W136:W140)</f>
        <v>0</v>
      </c>
      <c r="X135" s="45"/>
      <c r="Y135" s="46">
        <f>SUM(Y136:Y140)</f>
        <v>0</v>
      </c>
      <c r="Z135" s="45"/>
      <c r="AA135" s="44">
        <f>SUM(AA136:AA140)</f>
        <v>0</v>
      </c>
      <c r="AR135" s="42" t="s">
        <v>0</v>
      </c>
      <c r="AT135" s="43" t="s">
        <v>6</v>
      </c>
      <c r="AU135" s="43" t="s">
        <v>0</v>
      </c>
      <c r="AY135" s="42" t="s">
        <v>10</v>
      </c>
      <c r="BK135" s="41">
        <f>SUM(BK136:BK140)</f>
        <v>0</v>
      </c>
    </row>
    <row r="136" spans="2:65" s="1" customFormat="1" ht="31.5" customHeight="1">
      <c r="B136" s="39"/>
      <c r="C136" s="38" t="s">
        <v>11</v>
      </c>
      <c r="D136" s="38" t="s">
        <v>4</v>
      </c>
      <c r="E136" s="37" t="s">
        <v>64</v>
      </c>
      <c r="F136" s="36" t="s">
        <v>63</v>
      </c>
      <c r="G136" s="32"/>
      <c r="H136" s="32"/>
      <c r="I136" s="32"/>
      <c r="J136" s="35" t="s">
        <v>48</v>
      </c>
      <c r="K136" s="34">
        <v>8.291</v>
      </c>
      <c r="L136" s="14">
        <v>0</v>
      </c>
      <c r="M136" s="32"/>
      <c r="N136" s="33">
        <f>ROUND(L136*K136,2)</f>
        <v>0</v>
      </c>
      <c r="O136" s="32"/>
      <c r="P136" s="32"/>
      <c r="Q136" s="32"/>
      <c r="R136" s="31"/>
      <c r="T136" s="10" t="s">
        <v>3</v>
      </c>
      <c r="U136" s="30" t="s">
        <v>2</v>
      </c>
      <c r="V136" s="23"/>
      <c r="W136" s="29">
        <f>V136*K136</f>
        <v>0</v>
      </c>
      <c r="X136" s="29">
        <v>0</v>
      </c>
      <c r="Y136" s="29">
        <f>X136*K136</f>
        <v>0</v>
      </c>
      <c r="Z136" s="29">
        <v>0</v>
      </c>
      <c r="AA136" s="28">
        <f>Z136*K136</f>
        <v>0</v>
      </c>
      <c r="AR136" s="6" t="s">
        <v>28</v>
      </c>
      <c r="AT136" s="6" t="s">
        <v>4</v>
      </c>
      <c r="AU136" s="6" t="s">
        <v>11</v>
      </c>
      <c r="AY136" s="6" t="s">
        <v>10</v>
      </c>
      <c r="BE136" s="5">
        <f>IF(U136="základní",N136,0)</f>
        <v>0</v>
      </c>
      <c r="BF136" s="5">
        <f>IF(U136="snížená",N136,0)</f>
        <v>0</v>
      </c>
      <c r="BG136" s="5">
        <f>IF(U136="zákl. přenesená",N136,0)</f>
        <v>0</v>
      </c>
      <c r="BH136" s="5">
        <f>IF(U136="sníž. přenesená",N136,0)</f>
        <v>0</v>
      </c>
      <c r="BI136" s="5">
        <f>IF(U136="nulová",N136,0)</f>
        <v>0</v>
      </c>
      <c r="BJ136" s="6" t="s">
        <v>0</v>
      </c>
      <c r="BK136" s="5">
        <f>ROUND(L136*K136,2)</f>
        <v>0</v>
      </c>
      <c r="BL136" s="6" t="s">
        <v>28</v>
      </c>
      <c r="BM136" s="6" t="s">
        <v>62</v>
      </c>
    </row>
    <row r="137" spans="2:65" s="1" customFormat="1" ht="44.25" customHeight="1">
      <c r="B137" s="39"/>
      <c r="C137" s="38" t="s">
        <v>61</v>
      </c>
      <c r="D137" s="38" t="s">
        <v>4</v>
      </c>
      <c r="E137" s="37" t="s">
        <v>60</v>
      </c>
      <c r="F137" s="36" t="s">
        <v>59</v>
      </c>
      <c r="G137" s="32"/>
      <c r="H137" s="32"/>
      <c r="I137" s="32"/>
      <c r="J137" s="35" t="s">
        <v>48</v>
      </c>
      <c r="K137" s="34">
        <v>33.164</v>
      </c>
      <c r="L137" s="14">
        <v>0</v>
      </c>
      <c r="M137" s="32"/>
      <c r="N137" s="33">
        <f>ROUND(L137*K137,2)</f>
        <v>0</v>
      </c>
      <c r="O137" s="32"/>
      <c r="P137" s="32"/>
      <c r="Q137" s="32"/>
      <c r="R137" s="31"/>
      <c r="T137" s="10" t="s">
        <v>3</v>
      </c>
      <c r="U137" s="30" t="s">
        <v>2</v>
      </c>
      <c r="V137" s="23"/>
      <c r="W137" s="29">
        <f>V137*K137</f>
        <v>0</v>
      </c>
      <c r="X137" s="29">
        <v>0</v>
      </c>
      <c r="Y137" s="29">
        <f>X137*K137</f>
        <v>0</v>
      </c>
      <c r="Z137" s="29">
        <v>0</v>
      </c>
      <c r="AA137" s="28">
        <f>Z137*K137</f>
        <v>0</v>
      </c>
      <c r="AR137" s="6" t="s">
        <v>28</v>
      </c>
      <c r="AT137" s="6" t="s">
        <v>4</v>
      </c>
      <c r="AU137" s="6" t="s">
        <v>11</v>
      </c>
      <c r="AY137" s="6" t="s">
        <v>10</v>
      </c>
      <c r="BE137" s="5">
        <f>IF(U137="základní",N137,0)</f>
        <v>0</v>
      </c>
      <c r="BF137" s="5">
        <f>IF(U137="snížená",N137,0)</f>
        <v>0</v>
      </c>
      <c r="BG137" s="5">
        <f>IF(U137="zákl. přenesená",N137,0)</f>
        <v>0</v>
      </c>
      <c r="BH137" s="5">
        <f>IF(U137="sníž. přenesená",N137,0)</f>
        <v>0</v>
      </c>
      <c r="BI137" s="5">
        <f>IF(U137="nulová",N137,0)</f>
        <v>0</v>
      </c>
      <c r="BJ137" s="6" t="s">
        <v>0</v>
      </c>
      <c r="BK137" s="5">
        <f>ROUND(L137*K137,2)</f>
        <v>0</v>
      </c>
      <c r="BL137" s="6" t="s">
        <v>28</v>
      </c>
      <c r="BM137" s="6" t="s">
        <v>58</v>
      </c>
    </row>
    <row r="138" spans="2:65" s="1" customFormat="1" ht="31.5" customHeight="1">
      <c r="B138" s="39"/>
      <c r="C138" s="38" t="s">
        <v>28</v>
      </c>
      <c r="D138" s="38" t="s">
        <v>4</v>
      </c>
      <c r="E138" s="37" t="s">
        <v>57</v>
      </c>
      <c r="F138" s="36" t="s">
        <v>56</v>
      </c>
      <c r="G138" s="32"/>
      <c r="H138" s="32"/>
      <c r="I138" s="32"/>
      <c r="J138" s="35" t="s">
        <v>48</v>
      </c>
      <c r="K138" s="34">
        <v>8.291</v>
      </c>
      <c r="L138" s="14">
        <v>0</v>
      </c>
      <c r="M138" s="32"/>
      <c r="N138" s="33">
        <f>ROUND(L138*K138,2)</f>
        <v>0</v>
      </c>
      <c r="O138" s="32"/>
      <c r="P138" s="32"/>
      <c r="Q138" s="32"/>
      <c r="R138" s="31"/>
      <c r="T138" s="10" t="s">
        <v>3</v>
      </c>
      <c r="U138" s="30" t="s">
        <v>2</v>
      </c>
      <c r="V138" s="23"/>
      <c r="W138" s="29">
        <f>V138*K138</f>
        <v>0</v>
      </c>
      <c r="X138" s="29">
        <v>0</v>
      </c>
      <c r="Y138" s="29">
        <f>X138*K138</f>
        <v>0</v>
      </c>
      <c r="Z138" s="29">
        <v>0</v>
      </c>
      <c r="AA138" s="28">
        <f>Z138*K138</f>
        <v>0</v>
      </c>
      <c r="AR138" s="6" t="s">
        <v>28</v>
      </c>
      <c r="AT138" s="6" t="s">
        <v>4</v>
      </c>
      <c r="AU138" s="6" t="s">
        <v>11</v>
      </c>
      <c r="AY138" s="6" t="s">
        <v>10</v>
      </c>
      <c r="BE138" s="5">
        <f>IF(U138="základní",N138,0)</f>
        <v>0</v>
      </c>
      <c r="BF138" s="5">
        <f>IF(U138="snížená",N138,0)</f>
        <v>0</v>
      </c>
      <c r="BG138" s="5">
        <f>IF(U138="zákl. přenesená",N138,0)</f>
        <v>0</v>
      </c>
      <c r="BH138" s="5">
        <f>IF(U138="sníž. přenesená",N138,0)</f>
        <v>0</v>
      </c>
      <c r="BI138" s="5">
        <f>IF(U138="nulová",N138,0)</f>
        <v>0</v>
      </c>
      <c r="BJ138" s="6" t="s">
        <v>0</v>
      </c>
      <c r="BK138" s="5">
        <f>ROUND(L138*K138,2)</f>
        <v>0</v>
      </c>
      <c r="BL138" s="6" t="s">
        <v>28</v>
      </c>
      <c r="BM138" s="6" t="s">
        <v>55</v>
      </c>
    </row>
    <row r="139" spans="2:65" s="1" customFormat="1" ht="31.5" customHeight="1">
      <c r="B139" s="39"/>
      <c r="C139" s="38" t="s">
        <v>16</v>
      </c>
      <c r="D139" s="38" t="s">
        <v>4</v>
      </c>
      <c r="E139" s="37" t="s">
        <v>54</v>
      </c>
      <c r="F139" s="36" t="s">
        <v>53</v>
      </c>
      <c r="G139" s="32"/>
      <c r="H139" s="32"/>
      <c r="I139" s="32"/>
      <c r="J139" s="35" t="s">
        <v>48</v>
      </c>
      <c r="K139" s="34">
        <v>116.074</v>
      </c>
      <c r="L139" s="14">
        <v>0</v>
      </c>
      <c r="M139" s="32"/>
      <c r="N139" s="33">
        <f>ROUND(L139*K139,2)</f>
        <v>0</v>
      </c>
      <c r="O139" s="32"/>
      <c r="P139" s="32"/>
      <c r="Q139" s="32"/>
      <c r="R139" s="31"/>
      <c r="T139" s="10" t="s">
        <v>3</v>
      </c>
      <c r="U139" s="30" t="s">
        <v>2</v>
      </c>
      <c r="V139" s="23"/>
      <c r="W139" s="29">
        <f>V139*K139</f>
        <v>0</v>
      </c>
      <c r="X139" s="29">
        <v>0</v>
      </c>
      <c r="Y139" s="29">
        <f>X139*K139</f>
        <v>0</v>
      </c>
      <c r="Z139" s="29">
        <v>0</v>
      </c>
      <c r="AA139" s="28">
        <f>Z139*K139</f>
        <v>0</v>
      </c>
      <c r="AR139" s="6" t="s">
        <v>28</v>
      </c>
      <c r="AT139" s="6" t="s">
        <v>4</v>
      </c>
      <c r="AU139" s="6" t="s">
        <v>11</v>
      </c>
      <c r="AY139" s="6" t="s">
        <v>10</v>
      </c>
      <c r="BE139" s="5">
        <f>IF(U139="základní",N139,0)</f>
        <v>0</v>
      </c>
      <c r="BF139" s="5">
        <f>IF(U139="snížená",N139,0)</f>
        <v>0</v>
      </c>
      <c r="BG139" s="5">
        <f>IF(U139="zákl. přenesená",N139,0)</f>
        <v>0</v>
      </c>
      <c r="BH139" s="5">
        <f>IF(U139="sníž. přenesená",N139,0)</f>
        <v>0</v>
      </c>
      <c r="BI139" s="5">
        <f>IF(U139="nulová",N139,0)</f>
        <v>0</v>
      </c>
      <c r="BJ139" s="6" t="s">
        <v>0</v>
      </c>
      <c r="BK139" s="5">
        <f>ROUND(L139*K139,2)</f>
        <v>0</v>
      </c>
      <c r="BL139" s="6" t="s">
        <v>28</v>
      </c>
      <c r="BM139" s="6" t="s">
        <v>52</v>
      </c>
    </row>
    <row r="140" spans="2:65" s="1" customFormat="1" ht="31.5" customHeight="1">
      <c r="B140" s="39"/>
      <c r="C140" s="38" t="s">
        <v>51</v>
      </c>
      <c r="D140" s="38" t="s">
        <v>4</v>
      </c>
      <c r="E140" s="37" t="s">
        <v>50</v>
      </c>
      <c r="F140" s="36" t="s">
        <v>49</v>
      </c>
      <c r="G140" s="32"/>
      <c r="H140" s="32"/>
      <c r="I140" s="32"/>
      <c r="J140" s="35" t="s">
        <v>48</v>
      </c>
      <c r="K140" s="34">
        <v>8.291</v>
      </c>
      <c r="L140" s="14">
        <v>0</v>
      </c>
      <c r="M140" s="32"/>
      <c r="N140" s="33">
        <f>ROUND(L140*K140,2)</f>
        <v>0</v>
      </c>
      <c r="O140" s="32"/>
      <c r="P140" s="32"/>
      <c r="Q140" s="32"/>
      <c r="R140" s="31"/>
      <c r="T140" s="10" t="s">
        <v>3</v>
      </c>
      <c r="U140" s="30" t="s">
        <v>2</v>
      </c>
      <c r="V140" s="23"/>
      <c r="W140" s="29">
        <f>V140*K140</f>
        <v>0</v>
      </c>
      <c r="X140" s="29">
        <v>0</v>
      </c>
      <c r="Y140" s="29">
        <f>X140*K140</f>
        <v>0</v>
      </c>
      <c r="Z140" s="29">
        <v>0</v>
      </c>
      <c r="AA140" s="28">
        <f>Z140*K140</f>
        <v>0</v>
      </c>
      <c r="AR140" s="6" t="s">
        <v>28</v>
      </c>
      <c r="AT140" s="6" t="s">
        <v>4</v>
      </c>
      <c r="AU140" s="6" t="s">
        <v>11</v>
      </c>
      <c r="AY140" s="6" t="s">
        <v>10</v>
      </c>
      <c r="BE140" s="5">
        <f>IF(U140="základní",N140,0)</f>
        <v>0</v>
      </c>
      <c r="BF140" s="5">
        <f>IF(U140="snížená",N140,0)</f>
        <v>0</v>
      </c>
      <c r="BG140" s="5">
        <f>IF(U140="zákl. přenesená",N140,0)</f>
        <v>0</v>
      </c>
      <c r="BH140" s="5">
        <f>IF(U140="sníž. přenesená",N140,0)</f>
        <v>0</v>
      </c>
      <c r="BI140" s="5">
        <f>IF(U140="nulová",N140,0)</f>
        <v>0</v>
      </c>
      <c r="BJ140" s="6" t="s">
        <v>0</v>
      </c>
      <c r="BK140" s="5">
        <f>ROUND(L140*K140,2)</f>
        <v>0</v>
      </c>
      <c r="BL140" s="6" t="s">
        <v>28</v>
      </c>
      <c r="BM140" s="6" t="s">
        <v>47</v>
      </c>
    </row>
    <row r="141" spans="2:63" s="40" customFormat="1" ht="37.35" customHeight="1">
      <c r="B141" s="52"/>
      <c r="C141" s="45"/>
      <c r="D141" s="27" t="s">
        <v>46</v>
      </c>
      <c r="E141" s="27"/>
      <c r="F141" s="27"/>
      <c r="G141" s="27"/>
      <c r="H141" s="27"/>
      <c r="I141" s="27"/>
      <c r="J141" s="27"/>
      <c r="K141" s="27"/>
      <c r="L141" s="27"/>
      <c r="M141" s="27"/>
      <c r="N141" s="54">
        <f>BK141</f>
        <v>0</v>
      </c>
      <c r="O141" s="53"/>
      <c r="P141" s="53"/>
      <c r="Q141" s="53"/>
      <c r="R141" s="48"/>
      <c r="T141" s="47"/>
      <c r="U141" s="45"/>
      <c r="V141" s="45"/>
      <c r="W141" s="46">
        <f>W142</f>
        <v>0</v>
      </c>
      <c r="X141" s="45"/>
      <c r="Y141" s="46">
        <f>Y142</f>
        <v>0.2265</v>
      </c>
      <c r="Z141" s="45"/>
      <c r="AA141" s="44">
        <f>AA142</f>
        <v>0</v>
      </c>
      <c r="AR141" s="42" t="s">
        <v>11</v>
      </c>
      <c r="AT141" s="43" t="s">
        <v>6</v>
      </c>
      <c r="AU141" s="43" t="s">
        <v>5</v>
      </c>
      <c r="AY141" s="42" t="s">
        <v>10</v>
      </c>
      <c r="BK141" s="41">
        <f>BK142</f>
        <v>0</v>
      </c>
    </row>
    <row r="142" spans="2:63" s="40" customFormat="1" ht="19.9" customHeight="1">
      <c r="B142" s="52"/>
      <c r="C142" s="45"/>
      <c r="D142" s="51" t="s">
        <v>45</v>
      </c>
      <c r="E142" s="51"/>
      <c r="F142" s="51"/>
      <c r="G142" s="51"/>
      <c r="H142" s="51"/>
      <c r="I142" s="51"/>
      <c r="J142" s="51"/>
      <c r="K142" s="51"/>
      <c r="L142" s="51"/>
      <c r="M142" s="51"/>
      <c r="N142" s="50">
        <f>BK142</f>
        <v>0</v>
      </c>
      <c r="O142" s="49"/>
      <c r="P142" s="49"/>
      <c r="Q142" s="49"/>
      <c r="R142" s="48"/>
      <c r="T142" s="47"/>
      <c r="U142" s="45"/>
      <c r="V142" s="45"/>
      <c r="W142" s="46">
        <f>SUM(W143:W150)</f>
        <v>0</v>
      </c>
      <c r="X142" s="45"/>
      <c r="Y142" s="46">
        <f>SUM(Y143:Y150)</f>
        <v>0.2265</v>
      </c>
      <c r="Z142" s="45"/>
      <c r="AA142" s="44">
        <f>SUM(AA143:AA150)</f>
        <v>0</v>
      </c>
      <c r="AR142" s="42" t="s">
        <v>11</v>
      </c>
      <c r="AT142" s="43" t="s">
        <v>6</v>
      </c>
      <c r="AU142" s="43" t="s">
        <v>0</v>
      </c>
      <c r="AY142" s="42" t="s">
        <v>10</v>
      </c>
      <c r="BK142" s="41">
        <f>SUM(BK143:BK150)</f>
        <v>0</v>
      </c>
    </row>
    <row r="143" spans="2:65" s="1" customFormat="1" ht="31.5" customHeight="1">
      <c r="B143" s="39"/>
      <c r="C143" s="38" t="s">
        <v>44</v>
      </c>
      <c r="D143" s="38" t="s">
        <v>4</v>
      </c>
      <c r="E143" s="37" t="s">
        <v>43</v>
      </c>
      <c r="F143" s="36" t="s">
        <v>42</v>
      </c>
      <c r="G143" s="32"/>
      <c r="H143" s="32"/>
      <c r="I143" s="32"/>
      <c r="J143" s="35" t="s">
        <v>23</v>
      </c>
      <c r="K143" s="34">
        <v>1</v>
      </c>
      <c r="L143" s="14">
        <v>0</v>
      </c>
      <c r="M143" s="32"/>
      <c r="N143" s="33">
        <f>ROUND(L143*K143,2)</f>
        <v>0</v>
      </c>
      <c r="O143" s="32"/>
      <c r="P143" s="32"/>
      <c r="Q143" s="32"/>
      <c r="R143" s="31"/>
      <c r="T143" s="10" t="s">
        <v>3</v>
      </c>
      <c r="U143" s="30" t="s">
        <v>2</v>
      </c>
      <c r="V143" s="23"/>
      <c r="W143" s="29">
        <f>V143*K143</f>
        <v>0</v>
      </c>
      <c r="X143" s="29">
        <v>0</v>
      </c>
      <c r="Y143" s="29">
        <f>X143*K143</f>
        <v>0</v>
      </c>
      <c r="Z143" s="29">
        <v>0</v>
      </c>
      <c r="AA143" s="28">
        <f>Z143*K143</f>
        <v>0</v>
      </c>
      <c r="AR143" s="6" t="s">
        <v>20</v>
      </c>
      <c r="AT143" s="6" t="s">
        <v>4</v>
      </c>
      <c r="AU143" s="6" t="s">
        <v>11</v>
      </c>
      <c r="AY143" s="6" t="s">
        <v>10</v>
      </c>
      <c r="BE143" s="5">
        <f>IF(U143="základní",N143,0)</f>
        <v>0</v>
      </c>
      <c r="BF143" s="5">
        <f>IF(U143="snížená",N143,0)</f>
        <v>0</v>
      </c>
      <c r="BG143" s="5">
        <f>IF(U143="zákl. přenesená",N143,0)</f>
        <v>0</v>
      </c>
      <c r="BH143" s="5">
        <f>IF(U143="sníž. přenesená",N143,0)</f>
        <v>0</v>
      </c>
      <c r="BI143" s="5">
        <f>IF(U143="nulová",N143,0)</f>
        <v>0</v>
      </c>
      <c r="BJ143" s="6" t="s">
        <v>0</v>
      </c>
      <c r="BK143" s="5">
        <f>ROUND(L143*K143,2)</f>
        <v>0</v>
      </c>
      <c r="BL143" s="6" t="s">
        <v>20</v>
      </c>
      <c r="BM143" s="6" t="s">
        <v>41</v>
      </c>
    </row>
    <row r="144" spans="2:51" s="74" customFormat="1" ht="22.5" customHeight="1">
      <c r="B144" s="84"/>
      <c r="C144" s="77"/>
      <c r="D144" s="77"/>
      <c r="E144" s="83" t="s">
        <v>3</v>
      </c>
      <c r="F144" s="82" t="s">
        <v>40</v>
      </c>
      <c r="G144" s="81"/>
      <c r="H144" s="81"/>
      <c r="I144" s="81"/>
      <c r="J144" s="77"/>
      <c r="K144" s="80">
        <v>1</v>
      </c>
      <c r="L144" s="77"/>
      <c r="M144" s="77"/>
      <c r="N144" s="77"/>
      <c r="O144" s="77"/>
      <c r="P144" s="77"/>
      <c r="Q144" s="77"/>
      <c r="R144" s="79"/>
      <c r="T144" s="78"/>
      <c r="U144" s="77"/>
      <c r="V144" s="77"/>
      <c r="W144" s="77"/>
      <c r="X144" s="77"/>
      <c r="Y144" s="77"/>
      <c r="Z144" s="77"/>
      <c r="AA144" s="76"/>
      <c r="AT144" s="75" t="s">
        <v>29</v>
      </c>
      <c r="AU144" s="75" t="s">
        <v>11</v>
      </c>
      <c r="AV144" s="74" t="s">
        <v>11</v>
      </c>
      <c r="AW144" s="74" t="s">
        <v>27</v>
      </c>
      <c r="AX144" s="74" t="s">
        <v>5</v>
      </c>
      <c r="AY144" s="75" t="s">
        <v>10</v>
      </c>
    </row>
    <row r="145" spans="2:51" s="63" customFormat="1" ht="22.5" customHeight="1">
      <c r="B145" s="73"/>
      <c r="C145" s="66"/>
      <c r="D145" s="66"/>
      <c r="E145" s="72" t="s">
        <v>3</v>
      </c>
      <c r="F145" s="71" t="s">
        <v>30</v>
      </c>
      <c r="G145" s="70"/>
      <c r="H145" s="70"/>
      <c r="I145" s="70"/>
      <c r="J145" s="66"/>
      <c r="K145" s="69">
        <v>1</v>
      </c>
      <c r="L145" s="66"/>
      <c r="M145" s="66"/>
      <c r="N145" s="66"/>
      <c r="O145" s="66"/>
      <c r="P145" s="66"/>
      <c r="Q145" s="66"/>
      <c r="R145" s="68"/>
      <c r="T145" s="67"/>
      <c r="U145" s="66"/>
      <c r="V145" s="66"/>
      <c r="W145" s="66"/>
      <c r="X145" s="66"/>
      <c r="Y145" s="66"/>
      <c r="Z145" s="66"/>
      <c r="AA145" s="65"/>
      <c r="AT145" s="64" t="s">
        <v>29</v>
      </c>
      <c r="AU145" s="64" t="s">
        <v>11</v>
      </c>
      <c r="AV145" s="63" t="s">
        <v>28</v>
      </c>
      <c r="AW145" s="63" t="s">
        <v>27</v>
      </c>
      <c r="AX145" s="63" t="s">
        <v>0</v>
      </c>
      <c r="AY145" s="64" t="s">
        <v>10</v>
      </c>
    </row>
    <row r="146" spans="2:65" s="1" customFormat="1" ht="44.25" customHeight="1">
      <c r="B146" s="39"/>
      <c r="C146" s="62" t="s">
        <v>39</v>
      </c>
      <c r="D146" s="62" t="s">
        <v>21</v>
      </c>
      <c r="E146" s="61" t="s">
        <v>38</v>
      </c>
      <c r="F146" s="60" t="s">
        <v>37</v>
      </c>
      <c r="G146" s="56"/>
      <c r="H146" s="56"/>
      <c r="I146" s="56"/>
      <c r="J146" s="59" t="s">
        <v>23</v>
      </c>
      <c r="K146" s="58">
        <v>1</v>
      </c>
      <c r="L146" s="57">
        <v>0</v>
      </c>
      <c r="M146" s="56"/>
      <c r="N146" s="55">
        <f>ROUND(L146*K146,2)</f>
        <v>0</v>
      </c>
      <c r="O146" s="32"/>
      <c r="P146" s="32"/>
      <c r="Q146" s="32"/>
      <c r="R146" s="31"/>
      <c r="T146" s="10" t="s">
        <v>3</v>
      </c>
      <c r="U146" s="30" t="s">
        <v>2</v>
      </c>
      <c r="V146" s="23"/>
      <c r="W146" s="29">
        <f>V146*K146</f>
        <v>0</v>
      </c>
      <c r="X146" s="29">
        <v>0.0912</v>
      </c>
      <c r="Y146" s="29">
        <f>X146*K146</f>
        <v>0.0912</v>
      </c>
      <c r="Z146" s="29">
        <v>0</v>
      </c>
      <c r="AA146" s="28">
        <f>Z146*K146</f>
        <v>0</v>
      </c>
      <c r="AR146" s="6" t="s">
        <v>22</v>
      </c>
      <c r="AT146" s="6" t="s">
        <v>21</v>
      </c>
      <c r="AU146" s="6" t="s">
        <v>11</v>
      </c>
      <c r="AY146" s="6" t="s">
        <v>10</v>
      </c>
      <c r="BE146" s="5">
        <f>IF(U146="základní",N146,0)</f>
        <v>0</v>
      </c>
      <c r="BF146" s="5">
        <f>IF(U146="snížená",N146,0)</f>
        <v>0</v>
      </c>
      <c r="BG146" s="5">
        <f>IF(U146="zákl. přenesená",N146,0)</f>
        <v>0</v>
      </c>
      <c r="BH146" s="5">
        <f>IF(U146="sníž. přenesená",N146,0)</f>
        <v>0</v>
      </c>
      <c r="BI146" s="5">
        <f>IF(U146="nulová",N146,0)</f>
        <v>0</v>
      </c>
      <c r="BJ146" s="6" t="s">
        <v>0</v>
      </c>
      <c r="BK146" s="5">
        <f>ROUND(L146*K146,2)</f>
        <v>0</v>
      </c>
      <c r="BL146" s="6" t="s">
        <v>20</v>
      </c>
      <c r="BM146" s="6" t="s">
        <v>36</v>
      </c>
    </row>
    <row r="147" spans="2:65" s="1" customFormat="1" ht="31.5" customHeight="1">
      <c r="B147" s="39"/>
      <c r="C147" s="38" t="s">
        <v>35</v>
      </c>
      <c r="D147" s="38" t="s">
        <v>4</v>
      </c>
      <c r="E147" s="37" t="s">
        <v>34</v>
      </c>
      <c r="F147" s="36" t="s">
        <v>33</v>
      </c>
      <c r="G147" s="32"/>
      <c r="H147" s="32"/>
      <c r="I147" s="32"/>
      <c r="J147" s="35" t="s">
        <v>23</v>
      </c>
      <c r="K147" s="34">
        <v>1</v>
      </c>
      <c r="L147" s="14">
        <v>0</v>
      </c>
      <c r="M147" s="32"/>
      <c r="N147" s="33">
        <f>ROUND(L147*K147,2)</f>
        <v>0</v>
      </c>
      <c r="O147" s="32"/>
      <c r="P147" s="32"/>
      <c r="Q147" s="32"/>
      <c r="R147" s="31"/>
      <c r="T147" s="10" t="s">
        <v>3</v>
      </c>
      <c r="U147" s="30" t="s">
        <v>2</v>
      </c>
      <c r="V147" s="23"/>
      <c r="W147" s="29">
        <f>V147*K147</f>
        <v>0</v>
      </c>
      <c r="X147" s="29">
        <v>0</v>
      </c>
      <c r="Y147" s="29">
        <f>X147*K147</f>
        <v>0</v>
      </c>
      <c r="Z147" s="29">
        <v>0</v>
      </c>
      <c r="AA147" s="28">
        <f>Z147*K147</f>
        <v>0</v>
      </c>
      <c r="AR147" s="6" t="s">
        <v>20</v>
      </c>
      <c r="AT147" s="6" t="s">
        <v>4</v>
      </c>
      <c r="AU147" s="6" t="s">
        <v>11</v>
      </c>
      <c r="AY147" s="6" t="s">
        <v>10</v>
      </c>
      <c r="BE147" s="5">
        <f>IF(U147="základní",N147,0)</f>
        <v>0</v>
      </c>
      <c r="BF147" s="5">
        <f>IF(U147="snížená",N147,0)</f>
        <v>0</v>
      </c>
      <c r="BG147" s="5">
        <f>IF(U147="zákl. přenesená",N147,0)</f>
        <v>0</v>
      </c>
      <c r="BH147" s="5">
        <f>IF(U147="sníž. přenesená",N147,0)</f>
        <v>0</v>
      </c>
      <c r="BI147" s="5">
        <f>IF(U147="nulová",N147,0)</f>
        <v>0</v>
      </c>
      <c r="BJ147" s="6" t="s">
        <v>0</v>
      </c>
      <c r="BK147" s="5">
        <f>ROUND(L147*K147,2)</f>
        <v>0</v>
      </c>
      <c r="BL147" s="6" t="s">
        <v>20</v>
      </c>
      <c r="BM147" s="6" t="s">
        <v>32</v>
      </c>
    </row>
    <row r="148" spans="2:51" s="74" customFormat="1" ht="22.5" customHeight="1">
      <c r="B148" s="84"/>
      <c r="C148" s="77"/>
      <c r="D148" s="77"/>
      <c r="E148" s="83" t="s">
        <v>3</v>
      </c>
      <c r="F148" s="82" t="s">
        <v>31</v>
      </c>
      <c r="G148" s="81"/>
      <c r="H148" s="81"/>
      <c r="I148" s="81"/>
      <c r="J148" s="77"/>
      <c r="K148" s="80">
        <v>1</v>
      </c>
      <c r="L148" s="77"/>
      <c r="M148" s="77"/>
      <c r="N148" s="77"/>
      <c r="O148" s="77"/>
      <c r="P148" s="77"/>
      <c r="Q148" s="77"/>
      <c r="R148" s="79"/>
      <c r="T148" s="78"/>
      <c r="U148" s="77"/>
      <c r="V148" s="77"/>
      <c r="W148" s="77"/>
      <c r="X148" s="77"/>
      <c r="Y148" s="77"/>
      <c r="Z148" s="77"/>
      <c r="AA148" s="76"/>
      <c r="AT148" s="75" t="s">
        <v>29</v>
      </c>
      <c r="AU148" s="75" t="s">
        <v>11</v>
      </c>
      <c r="AV148" s="74" t="s">
        <v>11</v>
      </c>
      <c r="AW148" s="74" t="s">
        <v>27</v>
      </c>
      <c r="AX148" s="74" t="s">
        <v>5</v>
      </c>
      <c r="AY148" s="75" t="s">
        <v>10</v>
      </c>
    </row>
    <row r="149" spans="2:51" s="63" customFormat="1" ht="22.5" customHeight="1">
      <c r="B149" s="73"/>
      <c r="C149" s="66"/>
      <c r="D149" s="66"/>
      <c r="E149" s="72" t="s">
        <v>3</v>
      </c>
      <c r="F149" s="71" t="s">
        <v>30</v>
      </c>
      <c r="G149" s="70"/>
      <c r="H149" s="70"/>
      <c r="I149" s="70"/>
      <c r="J149" s="66"/>
      <c r="K149" s="69">
        <v>1</v>
      </c>
      <c r="L149" s="66"/>
      <c r="M149" s="66"/>
      <c r="N149" s="66"/>
      <c r="O149" s="66"/>
      <c r="P149" s="66"/>
      <c r="Q149" s="66"/>
      <c r="R149" s="68"/>
      <c r="T149" s="67"/>
      <c r="U149" s="66"/>
      <c r="V149" s="66"/>
      <c r="W149" s="66"/>
      <c r="X149" s="66"/>
      <c r="Y149" s="66"/>
      <c r="Z149" s="66"/>
      <c r="AA149" s="65"/>
      <c r="AT149" s="64" t="s">
        <v>29</v>
      </c>
      <c r="AU149" s="64" t="s">
        <v>11</v>
      </c>
      <c r="AV149" s="63" t="s">
        <v>28</v>
      </c>
      <c r="AW149" s="63" t="s">
        <v>27</v>
      </c>
      <c r="AX149" s="63" t="s">
        <v>0</v>
      </c>
      <c r="AY149" s="64" t="s">
        <v>10</v>
      </c>
    </row>
    <row r="150" spans="2:65" s="1" customFormat="1" ht="44.25" customHeight="1">
      <c r="B150" s="39"/>
      <c r="C150" s="62" t="s">
        <v>26</v>
      </c>
      <c r="D150" s="62" t="s">
        <v>21</v>
      </c>
      <c r="E150" s="61" t="s">
        <v>25</v>
      </c>
      <c r="F150" s="60" t="s">
        <v>24</v>
      </c>
      <c r="G150" s="56"/>
      <c r="H150" s="56"/>
      <c r="I150" s="56"/>
      <c r="J150" s="59" t="s">
        <v>23</v>
      </c>
      <c r="K150" s="58">
        <v>1</v>
      </c>
      <c r="L150" s="57">
        <v>0</v>
      </c>
      <c r="M150" s="56"/>
      <c r="N150" s="55">
        <f>ROUND(L150*K150,2)</f>
        <v>0</v>
      </c>
      <c r="O150" s="32"/>
      <c r="P150" s="32"/>
      <c r="Q150" s="32"/>
      <c r="R150" s="31"/>
      <c r="T150" s="10" t="s">
        <v>3</v>
      </c>
      <c r="U150" s="30" t="s">
        <v>2</v>
      </c>
      <c r="V150" s="23"/>
      <c r="W150" s="29">
        <f>V150*K150</f>
        <v>0</v>
      </c>
      <c r="X150" s="29">
        <v>0.1353</v>
      </c>
      <c r="Y150" s="29">
        <f>X150*K150</f>
        <v>0.1353</v>
      </c>
      <c r="Z150" s="29">
        <v>0</v>
      </c>
      <c r="AA150" s="28">
        <f>Z150*K150</f>
        <v>0</v>
      </c>
      <c r="AR150" s="6" t="s">
        <v>22</v>
      </c>
      <c r="AT150" s="6" t="s">
        <v>21</v>
      </c>
      <c r="AU150" s="6" t="s">
        <v>11</v>
      </c>
      <c r="AY150" s="6" t="s">
        <v>10</v>
      </c>
      <c r="BE150" s="5">
        <f>IF(U150="základní",N150,0)</f>
        <v>0</v>
      </c>
      <c r="BF150" s="5">
        <f>IF(U150="snížená",N150,0)</f>
        <v>0</v>
      </c>
      <c r="BG150" s="5">
        <f>IF(U150="zákl. přenesená",N150,0)</f>
        <v>0</v>
      </c>
      <c r="BH150" s="5">
        <f>IF(U150="sníž. přenesená",N150,0)</f>
        <v>0</v>
      </c>
      <c r="BI150" s="5">
        <f>IF(U150="nulová",N150,0)</f>
        <v>0</v>
      </c>
      <c r="BJ150" s="6" t="s">
        <v>0</v>
      </c>
      <c r="BK150" s="5">
        <f>ROUND(L150*K150,2)</f>
        <v>0</v>
      </c>
      <c r="BL150" s="6" t="s">
        <v>20</v>
      </c>
      <c r="BM150" s="6" t="s">
        <v>19</v>
      </c>
    </row>
    <row r="151" spans="2:63" s="40" customFormat="1" ht="37.35" customHeight="1">
      <c r="B151" s="52"/>
      <c r="C151" s="45"/>
      <c r="D151" s="27" t="s">
        <v>18</v>
      </c>
      <c r="E151" s="27"/>
      <c r="F151" s="27"/>
      <c r="G151" s="27"/>
      <c r="H151" s="27"/>
      <c r="I151" s="27"/>
      <c r="J151" s="27"/>
      <c r="K151" s="27"/>
      <c r="L151" s="27"/>
      <c r="M151" s="27"/>
      <c r="N151" s="54">
        <f>BK151</f>
        <v>0</v>
      </c>
      <c r="O151" s="53"/>
      <c r="P151" s="53"/>
      <c r="Q151" s="53"/>
      <c r="R151" s="48"/>
      <c r="T151" s="47"/>
      <c r="U151" s="45"/>
      <c r="V151" s="45"/>
      <c r="W151" s="46">
        <f>W152</f>
        <v>0</v>
      </c>
      <c r="X151" s="45"/>
      <c r="Y151" s="46">
        <f>Y152</f>
        <v>0</v>
      </c>
      <c r="Z151" s="45"/>
      <c r="AA151" s="44">
        <f>AA152</f>
        <v>0</v>
      </c>
      <c r="AR151" s="42" t="s">
        <v>16</v>
      </c>
      <c r="AT151" s="43" t="s">
        <v>6</v>
      </c>
      <c r="AU151" s="43" t="s">
        <v>5</v>
      </c>
      <c r="AY151" s="42" t="s">
        <v>10</v>
      </c>
      <c r="BK151" s="41">
        <f>BK152</f>
        <v>0</v>
      </c>
    </row>
    <row r="152" spans="2:63" s="40" customFormat="1" ht="19.9" customHeight="1">
      <c r="B152" s="52"/>
      <c r="C152" s="45"/>
      <c r="D152" s="51" t="s">
        <v>17</v>
      </c>
      <c r="E152" s="51"/>
      <c r="F152" s="51"/>
      <c r="G152" s="51"/>
      <c r="H152" s="51"/>
      <c r="I152" s="51"/>
      <c r="J152" s="51"/>
      <c r="K152" s="51"/>
      <c r="L152" s="51"/>
      <c r="M152" s="51"/>
      <c r="N152" s="50">
        <f>BK152</f>
        <v>0</v>
      </c>
      <c r="O152" s="49"/>
      <c r="P152" s="49"/>
      <c r="Q152" s="49"/>
      <c r="R152" s="48"/>
      <c r="T152" s="47"/>
      <c r="U152" s="45"/>
      <c r="V152" s="45"/>
      <c r="W152" s="46">
        <f>W153</f>
        <v>0</v>
      </c>
      <c r="X152" s="45"/>
      <c r="Y152" s="46">
        <f>Y153</f>
        <v>0</v>
      </c>
      <c r="Z152" s="45"/>
      <c r="AA152" s="44">
        <f>AA153</f>
        <v>0</v>
      </c>
      <c r="AR152" s="42" t="s">
        <v>16</v>
      </c>
      <c r="AT152" s="43" t="s">
        <v>6</v>
      </c>
      <c r="AU152" s="43" t="s">
        <v>0</v>
      </c>
      <c r="AY152" s="42" t="s">
        <v>10</v>
      </c>
      <c r="BK152" s="41">
        <f>BK153</f>
        <v>0</v>
      </c>
    </row>
    <row r="153" spans="2:65" s="1" customFormat="1" ht="22.5" customHeight="1">
      <c r="B153" s="39"/>
      <c r="C153" s="38" t="s">
        <v>15</v>
      </c>
      <c r="D153" s="38" t="s">
        <v>4</v>
      </c>
      <c r="E153" s="37" t="s">
        <v>14</v>
      </c>
      <c r="F153" s="36" t="s">
        <v>13</v>
      </c>
      <c r="G153" s="32"/>
      <c r="H153" s="32"/>
      <c r="I153" s="32"/>
      <c r="J153" s="35" t="s">
        <v>12</v>
      </c>
      <c r="K153" s="34">
        <v>1</v>
      </c>
      <c r="L153" s="14">
        <v>0</v>
      </c>
      <c r="M153" s="32"/>
      <c r="N153" s="33">
        <f>ROUND(L153*K153,2)</f>
        <v>0</v>
      </c>
      <c r="O153" s="32"/>
      <c r="P153" s="32"/>
      <c r="Q153" s="32"/>
      <c r="R153" s="31"/>
      <c r="T153" s="10" t="s">
        <v>3</v>
      </c>
      <c r="U153" s="30" t="s">
        <v>2</v>
      </c>
      <c r="V153" s="23"/>
      <c r="W153" s="29">
        <f>V153*K153</f>
        <v>0</v>
      </c>
      <c r="X153" s="29">
        <v>0</v>
      </c>
      <c r="Y153" s="29">
        <f>X153*K153</f>
        <v>0</v>
      </c>
      <c r="Z153" s="29">
        <v>0</v>
      </c>
      <c r="AA153" s="28">
        <f>Z153*K153</f>
        <v>0</v>
      </c>
      <c r="AR153" s="6" t="s">
        <v>9</v>
      </c>
      <c r="AT153" s="6" t="s">
        <v>4</v>
      </c>
      <c r="AU153" s="6" t="s">
        <v>11</v>
      </c>
      <c r="AY153" s="6" t="s">
        <v>10</v>
      </c>
      <c r="BE153" s="5">
        <f>IF(U153="základní",N153,0)</f>
        <v>0</v>
      </c>
      <c r="BF153" s="5">
        <f>IF(U153="snížená",N153,0)</f>
        <v>0</v>
      </c>
      <c r="BG153" s="5">
        <f>IF(U153="zákl. přenesená",N153,0)</f>
        <v>0</v>
      </c>
      <c r="BH153" s="5">
        <f>IF(U153="sníž. přenesená",N153,0)</f>
        <v>0</v>
      </c>
      <c r="BI153" s="5">
        <f>IF(U153="nulová",N153,0)</f>
        <v>0</v>
      </c>
      <c r="BJ153" s="6" t="s">
        <v>0</v>
      </c>
      <c r="BK153" s="5">
        <f>ROUND(L153*K153,2)</f>
        <v>0</v>
      </c>
      <c r="BL153" s="6" t="s">
        <v>9</v>
      </c>
      <c r="BM153" s="6" t="s">
        <v>8</v>
      </c>
    </row>
    <row r="154" spans="2:63" s="1" customFormat="1" ht="49.9" customHeight="1">
      <c r="B154" s="21"/>
      <c r="C154" s="23"/>
      <c r="D154" s="27" t="s">
        <v>7</v>
      </c>
      <c r="E154" s="23"/>
      <c r="F154" s="23"/>
      <c r="G154" s="23"/>
      <c r="H154" s="23"/>
      <c r="I154" s="23"/>
      <c r="J154" s="23"/>
      <c r="K154" s="23"/>
      <c r="L154" s="23"/>
      <c r="M154" s="23"/>
      <c r="N154" s="26">
        <f>BK154</f>
        <v>0</v>
      </c>
      <c r="O154" s="25"/>
      <c r="P154" s="25"/>
      <c r="Q154" s="25"/>
      <c r="R154" s="11"/>
      <c r="T154" s="24"/>
      <c r="U154" s="23"/>
      <c r="V154" s="23"/>
      <c r="W154" s="23"/>
      <c r="X154" s="23"/>
      <c r="Y154" s="23"/>
      <c r="Z154" s="23"/>
      <c r="AA154" s="22"/>
      <c r="AT154" s="6" t="s">
        <v>6</v>
      </c>
      <c r="AU154" s="6" t="s">
        <v>5</v>
      </c>
      <c r="AY154" s="6" t="s">
        <v>1</v>
      </c>
      <c r="BK154" s="5">
        <f>SUM(BK155:BK159)</f>
        <v>0</v>
      </c>
    </row>
    <row r="155" spans="2:63" s="1" customFormat="1" ht="22.35" customHeight="1">
      <c r="B155" s="21"/>
      <c r="C155" s="20" t="s">
        <v>3</v>
      </c>
      <c r="D155" s="20" t="s">
        <v>4</v>
      </c>
      <c r="E155" s="19" t="s">
        <v>3</v>
      </c>
      <c r="F155" s="18" t="s">
        <v>3</v>
      </c>
      <c r="G155" s="17"/>
      <c r="H155" s="17"/>
      <c r="I155" s="17"/>
      <c r="J155" s="16" t="s">
        <v>3</v>
      </c>
      <c r="K155" s="15"/>
      <c r="L155" s="14"/>
      <c r="M155" s="12"/>
      <c r="N155" s="13">
        <f>BK155</f>
        <v>0</v>
      </c>
      <c r="O155" s="12"/>
      <c r="P155" s="12"/>
      <c r="Q155" s="12"/>
      <c r="R155" s="11"/>
      <c r="T155" s="10" t="s">
        <v>3</v>
      </c>
      <c r="U155" s="9" t="s">
        <v>2</v>
      </c>
      <c r="V155" s="23"/>
      <c r="W155" s="23"/>
      <c r="X155" s="23"/>
      <c r="Y155" s="23"/>
      <c r="Z155" s="23"/>
      <c r="AA155" s="22"/>
      <c r="AT155" s="6" t="s">
        <v>1</v>
      </c>
      <c r="AU155" s="6" t="s">
        <v>0</v>
      </c>
      <c r="AY155" s="6" t="s">
        <v>1</v>
      </c>
      <c r="BE155" s="5">
        <f>IF(U155="základní",N155,0)</f>
        <v>0</v>
      </c>
      <c r="BF155" s="5">
        <f>IF(U155="snížená",N155,0)</f>
        <v>0</v>
      </c>
      <c r="BG155" s="5">
        <f>IF(U155="zákl. přenesená",N155,0)</f>
        <v>0</v>
      </c>
      <c r="BH155" s="5">
        <f>IF(U155="sníž. přenesená",N155,0)</f>
        <v>0</v>
      </c>
      <c r="BI155" s="5">
        <f>IF(U155="nulová",N155,0)</f>
        <v>0</v>
      </c>
      <c r="BJ155" s="6" t="s">
        <v>0</v>
      </c>
      <c r="BK155" s="5">
        <f>L155*K155</f>
        <v>0</v>
      </c>
    </row>
    <row r="156" spans="2:63" s="1" customFormat="1" ht="22.35" customHeight="1">
      <c r="B156" s="21"/>
      <c r="C156" s="20" t="s">
        <v>3</v>
      </c>
      <c r="D156" s="20" t="s">
        <v>4</v>
      </c>
      <c r="E156" s="19" t="s">
        <v>3</v>
      </c>
      <c r="F156" s="18" t="s">
        <v>3</v>
      </c>
      <c r="G156" s="17"/>
      <c r="H156" s="17"/>
      <c r="I156" s="17"/>
      <c r="J156" s="16" t="s">
        <v>3</v>
      </c>
      <c r="K156" s="15"/>
      <c r="L156" s="14"/>
      <c r="M156" s="12"/>
      <c r="N156" s="13">
        <f>BK156</f>
        <v>0</v>
      </c>
      <c r="O156" s="12"/>
      <c r="P156" s="12"/>
      <c r="Q156" s="12"/>
      <c r="R156" s="11"/>
      <c r="T156" s="10" t="s">
        <v>3</v>
      </c>
      <c r="U156" s="9" t="s">
        <v>2</v>
      </c>
      <c r="V156" s="23"/>
      <c r="W156" s="23"/>
      <c r="X156" s="23"/>
      <c r="Y156" s="23"/>
      <c r="Z156" s="23"/>
      <c r="AA156" s="22"/>
      <c r="AT156" s="6" t="s">
        <v>1</v>
      </c>
      <c r="AU156" s="6" t="s">
        <v>0</v>
      </c>
      <c r="AY156" s="6" t="s">
        <v>1</v>
      </c>
      <c r="BE156" s="5">
        <f>IF(U156="základní",N156,0)</f>
        <v>0</v>
      </c>
      <c r="BF156" s="5">
        <f>IF(U156="snížená",N156,0)</f>
        <v>0</v>
      </c>
      <c r="BG156" s="5">
        <f>IF(U156="zákl. přenesená",N156,0)</f>
        <v>0</v>
      </c>
      <c r="BH156" s="5">
        <f>IF(U156="sníž. přenesená",N156,0)</f>
        <v>0</v>
      </c>
      <c r="BI156" s="5">
        <f>IF(U156="nulová",N156,0)</f>
        <v>0</v>
      </c>
      <c r="BJ156" s="6" t="s">
        <v>0</v>
      </c>
      <c r="BK156" s="5">
        <f>L156*K156</f>
        <v>0</v>
      </c>
    </row>
    <row r="157" spans="2:63" s="1" customFormat="1" ht="22.35" customHeight="1">
      <c r="B157" s="21"/>
      <c r="C157" s="20" t="s">
        <v>3</v>
      </c>
      <c r="D157" s="20" t="s">
        <v>4</v>
      </c>
      <c r="E157" s="19" t="s">
        <v>3</v>
      </c>
      <c r="F157" s="18" t="s">
        <v>3</v>
      </c>
      <c r="G157" s="17"/>
      <c r="H157" s="17"/>
      <c r="I157" s="17"/>
      <c r="J157" s="16" t="s">
        <v>3</v>
      </c>
      <c r="K157" s="15"/>
      <c r="L157" s="14"/>
      <c r="M157" s="12"/>
      <c r="N157" s="13">
        <f>BK157</f>
        <v>0</v>
      </c>
      <c r="O157" s="12"/>
      <c r="P157" s="12"/>
      <c r="Q157" s="12"/>
      <c r="R157" s="11"/>
      <c r="T157" s="10" t="s">
        <v>3</v>
      </c>
      <c r="U157" s="9" t="s">
        <v>2</v>
      </c>
      <c r="V157" s="23"/>
      <c r="W157" s="23"/>
      <c r="X157" s="23"/>
      <c r="Y157" s="23"/>
      <c r="Z157" s="23"/>
      <c r="AA157" s="22"/>
      <c r="AT157" s="6" t="s">
        <v>1</v>
      </c>
      <c r="AU157" s="6" t="s">
        <v>0</v>
      </c>
      <c r="AY157" s="6" t="s">
        <v>1</v>
      </c>
      <c r="BE157" s="5">
        <f>IF(U157="základní",N157,0)</f>
        <v>0</v>
      </c>
      <c r="BF157" s="5">
        <f>IF(U157="snížená",N157,0)</f>
        <v>0</v>
      </c>
      <c r="BG157" s="5">
        <f>IF(U157="zákl. přenesená",N157,0)</f>
        <v>0</v>
      </c>
      <c r="BH157" s="5">
        <f>IF(U157="sníž. přenesená",N157,0)</f>
        <v>0</v>
      </c>
      <c r="BI157" s="5">
        <f>IF(U157="nulová",N157,0)</f>
        <v>0</v>
      </c>
      <c r="BJ157" s="6" t="s">
        <v>0</v>
      </c>
      <c r="BK157" s="5">
        <f>L157*K157</f>
        <v>0</v>
      </c>
    </row>
    <row r="158" spans="2:63" s="1" customFormat="1" ht="22.35" customHeight="1">
      <c r="B158" s="21"/>
      <c r="C158" s="20" t="s">
        <v>3</v>
      </c>
      <c r="D158" s="20" t="s">
        <v>4</v>
      </c>
      <c r="E158" s="19" t="s">
        <v>3</v>
      </c>
      <c r="F158" s="18" t="s">
        <v>3</v>
      </c>
      <c r="G158" s="17"/>
      <c r="H158" s="17"/>
      <c r="I158" s="17"/>
      <c r="J158" s="16" t="s">
        <v>3</v>
      </c>
      <c r="K158" s="15"/>
      <c r="L158" s="14"/>
      <c r="M158" s="12"/>
      <c r="N158" s="13">
        <f>BK158</f>
        <v>0</v>
      </c>
      <c r="O158" s="12"/>
      <c r="P158" s="12"/>
      <c r="Q158" s="12"/>
      <c r="R158" s="11"/>
      <c r="T158" s="10" t="s">
        <v>3</v>
      </c>
      <c r="U158" s="9" t="s">
        <v>2</v>
      </c>
      <c r="V158" s="23"/>
      <c r="W158" s="23"/>
      <c r="X158" s="23"/>
      <c r="Y158" s="23"/>
      <c r="Z158" s="23"/>
      <c r="AA158" s="22"/>
      <c r="AT158" s="6" t="s">
        <v>1</v>
      </c>
      <c r="AU158" s="6" t="s">
        <v>0</v>
      </c>
      <c r="AY158" s="6" t="s">
        <v>1</v>
      </c>
      <c r="BE158" s="5">
        <f>IF(U158="základní",N158,0)</f>
        <v>0</v>
      </c>
      <c r="BF158" s="5">
        <f>IF(U158="snížená",N158,0)</f>
        <v>0</v>
      </c>
      <c r="BG158" s="5">
        <f>IF(U158="zákl. přenesená",N158,0)</f>
        <v>0</v>
      </c>
      <c r="BH158" s="5">
        <f>IF(U158="sníž. přenesená",N158,0)</f>
        <v>0</v>
      </c>
      <c r="BI158" s="5">
        <f>IF(U158="nulová",N158,0)</f>
        <v>0</v>
      </c>
      <c r="BJ158" s="6" t="s">
        <v>0</v>
      </c>
      <c r="BK158" s="5">
        <f>L158*K158</f>
        <v>0</v>
      </c>
    </row>
    <row r="159" spans="2:63" s="1" customFormat="1" ht="22.35" customHeight="1">
      <c r="B159" s="21"/>
      <c r="C159" s="20" t="s">
        <v>3</v>
      </c>
      <c r="D159" s="20" t="s">
        <v>4</v>
      </c>
      <c r="E159" s="19" t="s">
        <v>3</v>
      </c>
      <c r="F159" s="18" t="s">
        <v>3</v>
      </c>
      <c r="G159" s="17"/>
      <c r="H159" s="17"/>
      <c r="I159" s="17"/>
      <c r="J159" s="16" t="s">
        <v>3</v>
      </c>
      <c r="K159" s="15"/>
      <c r="L159" s="14"/>
      <c r="M159" s="12"/>
      <c r="N159" s="13">
        <f>BK159</f>
        <v>0</v>
      </c>
      <c r="O159" s="12"/>
      <c r="P159" s="12"/>
      <c r="Q159" s="12"/>
      <c r="R159" s="11"/>
      <c r="T159" s="10" t="s">
        <v>3</v>
      </c>
      <c r="U159" s="9" t="s">
        <v>2</v>
      </c>
      <c r="V159" s="8"/>
      <c r="W159" s="8"/>
      <c r="X159" s="8"/>
      <c r="Y159" s="8"/>
      <c r="Z159" s="8"/>
      <c r="AA159" s="7"/>
      <c r="AT159" s="6" t="s">
        <v>1</v>
      </c>
      <c r="AU159" s="6" t="s">
        <v>0</v>
      </c>
      <c r="AY159" s="6" t="s">
        <v>1</v>
      </c>
      <c r="BE159" s="5">
        <f>IF(U159="základní",N159,0)</f>
        <v>0</v>
      </c>
      <c r="BF159" s="5">
        <f>IF(U159="snížená",N159,0)</f>
        <v>0</v>
      </c>
      <c r="BG159" s="5">
        <f>IF(U159="zákl. přenesená",N159,0)</f>
        <v>0</v>
      </c>
      <c r="BH159" s="5">
        <f>IF(U159="sníž. přenesená",N159,0)</f>
        <v>0</v>
      </c>
      <c r="BI159" s="5">
        <f>IF(U159="nulová",N159,0)</f>
        <v>0</v>
      </c>
      <c r="BJ159" s="6" t="s">
        <v>0</v>
      </c>
      <c r="BK159" s="5">
        <f>L159*K159</f>
        <v>0</v>
      </c>
    </row>
    <row r="160" spans="2:18" s="1" customFormat="1" ht="6.95" customHeight="1">
      <c r="B160" s="4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2"/>
    </row>
  </sheetData>
  <mergeCells count="139">
    <mergeCell ref="F157:I157"/>
    <mergeCell ref="L157:M157"/>
    <mergeCell ref="N157:Q157"/>
    <mergeCell ref="F158:I158"/>
    <mergeCell ref="L158:M158"/>
    <mergeCell ref="N158:Q158"/>
    <mergeCell ref="N142:Q142"/>
    <mergeCell ref="N151:Q151"/>
    <mergeCell ref="N152:Q152"/>
    <mergeCell ref="N154:Q154"/>
    <mergeCell ref="F156:I156"/>
    <mergeCell ref="L156:M156"/>
    <mergeCell ref="N156:Q156"/>
    <mergeCell ref="F149:I149"/>
    <mergeCell ref="H1:K1"/>
    <mergeCell ref="S2:AC2"/>
    <mergeCell ref="F159:I159"/>
    <mergeCell ref="L159:M159"/>
    <mergeCell ref="N159:Q159"/>
    <mergeCell ref="N123:Q123"/>
    <mergeCell ref="N124:Q124"/>
    <mergeCell ref="N125:Q125"/>
    <mergeCell ref="N135:Q135"/>
    <mergeCell ref="N141:Q141"/>
    <mergeCell ref="F153:I153"/>
    <mergeCell ref="L153:M153"/>
    <mergeCell ref="N153:Q153"/>
    <mergeCell ref="F155:I155"/>
    <mergeCell ref="L155:M155"/>
    <mergeCell ref="N155:Q155"/>
    <mergeCell ref="F147:I147"/>
    <mergeCell ref="L147:M147"/>
    <mergeCell ref="N147:Q147"/>
    <mergeCell ref="F148:I148"/>
    <mergeCell ref="F150:I150"/>
    <mergeCell ref="L150:M150"/>
    <mergeCell ref="N150:Q150"/>
    <mergeCell ref="F143:I143"/>
    <mergeCell ref="L143:M143"/>
    <mergeCell ref="N143:Q143"/>
    <mergeCell ref="F144:I144"/>
    <mergeCell ref="F145:I145"/>
    <mergeCell ref="F146:I146"/>
    <mergeCell ref="L146:M146"/>
    <mergeCell ref="N146:Q146"/>
    <mergeCell ref="F139:I139"/>
    <mergeCell ref="L139:M139"/>
    <mergeCell ref="N139:Q139"/>
    <mergeCell ref="F140:I140"/>
    <mergeCell ref="L140:M140"/>
    <mergeCell ref="N140:Q140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0:I130"/>
    <mergeCell ref="F131:I131"/>
    <mergeCell ref="F132:I132"/>
    <mergeCell ref="F133:I133"/>
    <mergeCell ref="F134:I134"/>
    <mergeCell ref="F136:I136"/>
    <mergeCell ref="F126:I126"/>
    <mergeCell ref="L126:M126"/>
    <mergeCell ref="N126:Q126"/>
    <mergeCell ref="F127:I127"/>
    <mergeCell ref="F128:I128"/>
    <mergeCell ref="F129:I129"/>
    <mergeCell ref="F115:P115"/>
    <mergeCell ref="M117:P117"/>
    <mergeCell ref="M119:Q119"/>
    <mergeCell ref="M120:Q120"/>
    <mergeCell ref="F122:I122"/>
    <mergeCell ref="L122:M122"/>
    <mergeCell ref="N122:Q122"/>
    <mergeCell ref="D103:H103"/>
    <mergeCell ref="N103:Q103"/>
    <mergeCell ref="N104:Q104"/>
    <mergeCell ref="L106:Q106"/>
    <mergeCell ref="C112:Q112"/>
    <mergeCell ref="F114:P114"/>
    <mergeCell ref="D100:H100"/>
    <mergeCell ref="N100:Q100"/>
    <mergeCell ref="D101:H101"/>
    <mergeCell ref="N101:Q101"/>
    <mergeCell ref="D102:H102"/>
    <mergeCell ref="N102:Q102"/>
    <mergeCell ref="N94:Q94"/>
    <mergeCell ref="N95:Q95"/>
    <mergeCell ref="N96:Q96"/>
    <mergeCell ref="N98:Q98"/>
    <mergeCell ref="D99:H99"/>
    <mergeCell ref="N99:Q99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základní, snížená, zákl. přenesená, sníž. přenesená, nulová." sqref="U155:U160">
      <formula1>"základní,snížená,zákl. přenesená,sníž. přenesená,nulová"</formula1>
    </dataValidation>
    <dataValidation type="list" allowBlank="1" showInputMessage="1" showErrorMessage="1" error="Povoleny jsou hodnoty K a M." sqref="D155:D160">
      <formula1>"K,M"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2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fromel</dc:creator>
  <cp:keywords/>
  <dc:description/>
  <cp:lastModifiedBy>fromel</cp:lastModifiedBy>
  <dcterms:created xsi:type="dcterms:W3CDTF">2017-09-11T11:25:57Z</dcterms:created>
  <dcterms:modified xsi:type="dcterms:W3CDTF">2017-09-11T11:26:46Z</dcterms:modified>
  <cp:category/>
  <cp:version/>
  <cp:contentType/>
  <cp:contentStatus/>
</cp:coreProperties>
</file>