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echnicka dokumentace\Technická řešení\Projekty PASCO a ROBOTEL\Vzorové projekty škol\ZŠ Drnovice\2021\Fyzika a chemie\PR3_odevzdaná revize 3 VŘ\Výkazy pro agenturu\"/>
    </mc:Choice>
  </mc:AlternateContent>
  <xr:revisionPtr revIDLastSave="0" documentId="13_ncr:1_{88FBFA8F-2198-4A52-BE09-33F66013B5B1}" xr6:coauthVersionLast="47" xr6:coauthVersionMax="47" xr10:uidLastSave="{00000000-0000-0000-0000-000000000000}"/>
  <bookViews>
    <workbookView xWindow="-28920" yWindow="-5235" windowWidth="29040" windowHeight="15840" xr2:uid="{00000000-000D-0000-FFFF-FFFF00000000}"/>
  </bookViews>
  <sheets>
    <sheet name="Krycí list" sheetId="1" r:id="rId1"/>
    <sheet name="Rekapitulace" sheetId="2" r:id="rId2"/>
    <sheet name="soupis neoceněný" sheetId="6" r:id="rId3"/>
    <sheet name="#Figury" sheetId="4" state="hidden" r:id="rId4"/>
  </sheets>
  <definedNames>
    <definedName name="_xlnm.Print_Titles" localSheetId="1">Rekapitulace!$11:$13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I68" i="6" l="1"/>
  <c r="K68" i="6" s="1"/>
  <c r="I67" i="6"/>
  <c r="K67" i="6" s="1"/>
  <c r="I66" i="6"/>
  <c r="K66" i="6" s="1"/>
  <c r="I65" i="6"/>
  <c r="K65" i="6" s="1"/>
  <c r="I64" i="6"/>
  <c r="K64" i="6" s="1"/>
  <c r="I63" i="6"/>
  <c r="K63" i="6" s="1"/>
  <c r="I62" i="6"/>
  <c r="K62" i="6" s="1"/>
  <c r="I61" i="6"/>
  <c r="K61" i="6" s="1"/>
  <c r="I60" i="6"/>
  <c r="K60" i="6" s="1"/>
  <c r="I59" i="6"/>
  <c r="K59" i="6" s="1"/>
  <c r="I58" i="6"/>
  <c r="K58" i="6" s="1"/>
  <c r="I57" i="6"/>
  <c r="K57" i="6" s="1"/>
  <c r="I56" i="6"/>
  <c r="K56" i="6" s="1"/>
  <c r="I55" i="6"/>
  <c r="K55" i="6" s="1"/>
  <c r="I54" i="6"/>
  <c r="K54" i="6" s="1"/>
  <c r="I53" i="6"/>
  <c r="K53" i="6" s="1"/>
  <c r="I52" i="6"/>
  <c r="K52" i="6" s="1"/>
  <c r="I51" i="6"/>
  <c r="K51" i="6" s="1"/>
  <c r="I50" i="6"/>
  <c r="K50" i="6" s="1"/>
  <c r="I49" i="6"/>
  <c r="K49" i="6" s="1"/>
  <c r="I48" i="6"/>
  <c r="K48" i="6" s="1"/>
  <c r="I47" i="6"/>
  <c r="K47" i="6" s="1"/>
  <c r="I46" i="6"/>
  <c r="K46" i="6" s="1"/>
  <c r="I45" i="6"/>
  <c r="K45" i="6" s="1"/>
  <c r="I44" i="6"/>
  <c r="K44" i="6" s="1"/>
  <c r="I43" i="6"/>
  <c r="K43" i="6" s="1"/>
  <c r="I42" i="6"/>
  <c r="K42" i="6" s="1"/>
  <c r="I41" i="6"/>
  <c r="K41" i="6" s="1"/>
  <c r="I40" i="6"/>
  <c r="K40" i="6" s="1"/>
  <c r="I39" i="6"/>
  <c r="K39" i="6" s="1"/>
  <c r="I38" i="6"/>
  <c r="K38" i="6" s="1"/>
  <c r="I37" i="6"/>
  <c r="K37" i="6" s="1"/>
  <c r="I36" i="6"/>
  <c r="K36" i="6" s="1"/>
  <c r="I35" i="6"/>
  <c r="K35" i="6" s="1"/>
  <c r="I34" i="6"/>
  <c r="K34" i="6" s="1"/>
  <c r="I33" i="6"/>
  <c r="K33" i="6" s="1"/>
  <c r="I32" i="6"/>
  <c r="K32" i="6" s="1"/>
  <c r="I31" i="6"/>
  <c r="K31" i="6" s="1"/>
  <c r="I30" i="6"/>
  <c r="K30" i="6" s="1"/>
  <c r="I29" i="6"/>
  <c r="K29" i="6" s="1"/>
  <c r="I28" i="6"/>
  <c r="K28" i="6" s="1"/>
  <c r="I27" i="6"/>
  <c r="K27" i="6" s="1"/>
  <c r="I26" i="6"/>
  <c r="K26" i="6" s="1"/>
  <c r="I25" i="6"/>
  <c r="K25" i="6" s="1"/>
  <c r="I24" i="6"/>
  <c r="K24" i="6" s="1"/>
  <c r="I23" i="6"/>
  <c r="K23" i="6" s="1"/>
  <c r="I22" i="6"/>
  <c r="K22" i="6" s="1"/>
  <c r="I21" i="6"/>
  <c r="K21" i="6" s="1"/>
  <c r="I20" i="6"/>
  <c r="K20" i="6" s="1"/>
  <c r="I19" i="6"/>
  <c r="K19" i="6" s="1"/>
  <c r="I18" i="6"/>
  <c r="K18" i="6" s="1"/>
  <c r="I17" i="6"/>
  <c r="K17" i="6" s="1"/>
  <c r="I16" i="6"/>
  <c r="K16" i="6" s="1"/>
  <c r="I15" i="6"/>
  <c r="C9" i="6"/>
  <c r="C8" i="6"/>
  <c r="C7" i="6"/>
  <c r="C5" i="6"/>
  <c r="C4" i="6"/>
  <c r="C3" i="6"/>
  <c r="C2" i="6"/>
  <c r="K15" i="6" l="1"/>
  <c r="I14" i="6"/>
  <c r="I69" i="6"/>
  <c r="C15" i="2"/>
  <c r="P42" i="1" l="1"/>
  <c r="B9" i="2"/>
  <c r="E35" i="1"/>
  <c r="J35" i="1"/>
  <c r="R35" i="1"/>
  <c r="P38" i="1"/>
  <c r="P39" i="1"/>
  <c r="P40" i="1"/>
  <c r="P41" i="1"/>
  <c r="J46" i="1"/>
  <c r="K47" i="1"/>
  <c r="B2" i="2"/>
  <c r="B3" i="2"/>
  <c r="B4" i="2"/>
  <c r="B5" i="2"/>
  <c r="B7" i="2"/>
  <c r="B8" i="2"/>
  <c r="S50" i="1"/>
  <c r="R50" i="1"/>
  <c r="C14" i="2" l="1"/>
  <c r="C16" i="2"/>
  <c r="E44" i="1"/>
  <c r="E46" i="1" s="1"/>
  <c r="R46" i="1" l="1"/>
  <c r="S49" i="1" l="1"/>
  <c r="R49" i="1"/>
  <c r="O51" i="1" l="1"/>
  <c r="S51" i="1" l="1"/>
  <c r="R51" i="1"/>
  <c r="R52" i="1" s="1"/>
</calcChain>
</file>

<file path=xl/sharedStrings.xml><?xml version="1.0" encoding="utf-8"?>
<sst xmlns="http://schemas.openxmlformats.org/spreadsheetml/2006/main" count="370" uniqueCount="213">
  <si>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</si>
  <si>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</si>
  <si>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</si>
  <si>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</si>
  <si>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</si>
  <si>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</si>
  <si>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</si>
  <si>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</si>
  <si>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</si>
  <si>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</si>
  <si>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</si>
  <si>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</si>
  <si>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</si>
  <si>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</si>
  <si>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</si>
  <si>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</si>
  <si>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</si>
  <si>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</si>
  <si>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</si>
  <si>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</si>
  <si>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</si>
  <si>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</si>
  <si>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</si>
  <si>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</si>
  <si>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</si>
  <si>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</si>
  <si>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</si>
  <si>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</si>
  <si>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</si>
  <si>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</si>
  <si>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</si>
  <si>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</si>
  <si>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</si>
  <si>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</si>
  <si>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</si>
  <si>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</si>
  <si>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</si>
  <si>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</si>
  <si>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</si>
  <si>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</si>
  <si>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21</t>
  </si>
  <si>
    <t>%</t>
  </si>
  <si>
    <t>Bez pevné podl.</t>
  </si>
  <si>
    <t>PSV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</si>
  <si>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</si>
  <si>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</si>
  <si>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</si>
  <si>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</si>
  <si>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</si>
  <si>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</si>
  <si>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</si>
  <si>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</si>
  <si>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</si>
  <si>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</si>
  <si>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</si>
  <si>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</si>
  <si>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15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</si>
  <si>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</si>
  <si>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</si>
  <si>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</si>
  <si>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</si>
  <si>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</si>
  <si>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</si>
  <si>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</si>
  <si>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</si>
  <si>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</si>
  <si>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</si>
  <si>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</si>
  <si>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</si>
  <si>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</si>
  <si>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</si>
  <si>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</si>
  <si>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</si>
  <si>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JKSO:</t>
  </si>
  <si>
    <t>P.Č.</t>
  </si>
  <si>
    <t>TV</t>
  </si>
  <si>
    <t>KCN</t>
  </si>
  <si>
    <t>Kód položky</t>
  </si>
  <si>
    <t>MJ</t>
  </si>
  <si>
    <t>Množství celkem</t>
  </si>
  <si>
    <t>Sazba DPH</t>
  </si>
  <si>
    <t>kus</t>
  </si>
  <si>
    <t xml:space="preserve">REKAPITULACE </t>
  </si>
  <si>
    <t>KRYCÍ LIST SOUPISU</t>
  </si>
  <si>
    <t>AVT</t>
  </si>
  <si>
    <t>"AVT"</t>
  </si>
  <si>
    <t>ZRN (ř. 1-8)</t>
  </si>
  <si>
    <t>DN (ř. 10-12)</t>
  </si>
  <si>
    <t>VRN (ř. 14-19)</t>
  </si>
  <si>
    <t>Součet 9, 13, 20-23</t>
  </si>
  <si>
    <t>"EL"</t>
  </si>
  <si>
    <t>Projektové práce (DSPS)</t>
  </si>
  <si>
    <t>Cena s DPH (ř. 25-26)</t>
  </si>
  <si>
    <t>Popis / minimální technické parametry</t>
  </si>
  <si>
    <t>Cena celkem s DPH</t>
  </si>
  <si>
    <t>Celkem bez DPH</t>
  </si>
  <si>
    <t>Cena jednotková bez DPH</t>
  </si>
  <si>
    <t>Cena celkem bez DPH</t>
  </si>
  <si>
    <t>vlastní</t>
  </si>
  <si>
    <t>SOUPIS PRACÍ A DODÁVEK A SLUŽEB vč VÝKAZU VÝMĚR</t>
  </si>
  <si>
    <t>Sebastian Fenyk</t>
  </si>
  <si>
    <t>Učebna pro výuku fyziky a chemie</t>
  </si>
  <si>
    <t>ZŠ Drnovice, okres Vyškov, Náves 109, 683 04 Drnovice</t>
  </si>
  <si>
    <t>Učební pomůcky</t>
  </si>
  <si>
    <t>Motor v držáku</t>
  </si>
  <si>
    <t>Odpory v držáku</t>
  </si>
  <si>
    <t>Skleněná tyč</t>
  </si>
  <si>
    <t>Ebonitová tyč</t>
  </si>
  <si>
    <t>Spojené nádoby</t>
  </si>
  <si>
    <t>Pascalova koule</t>
  </si>
  <si>
    <t>Vodič</t>
  </si>
  <si>
    <t>Vypínač</t>
  </si>
  <si>
    <t>Obj. V držáku</t>
  </si>
  <si>
    <t>3 objímky v držáku</t>
  </si>
  <si>
    <t>VdG generátor</t>
  </si>
  <si>
    <t>Souprava</t>
  </si>
  <si>
    <t>Dig. Multimetr</t>
  </si>
  <si>
    <t>Ampérmetr</t>
  </si>
  <si>
    <t>Voltmetr</t>
  </si>
  <si>
    <t>Demonstr. Multimetr</t>
  </si>
  <si>
    <t>Žárovka E10</t>
  </si>
  <si>
    <t>Elektromotor – sada</t>
  </si>
  <si>
    <t>Generátor</t>
  </si>
  <si>
    <t>Žákovská cv. el.</t>
  </si>
  <si>
    <t>Žákovská cv. Magn.</t>
  </si>
  <si>
    <t>Elektromech. Síly</t>
  </si>
  <si>
    <t>Žákovský transformátor – sada</t>
  </si>
  <si>
    <t>Přídavný galvanometr</t>
  </si>
  <si>
    <t>Kapalinový hustoměr</t>
  </si>
  <si>
    <t>Ladičky</t>
  </si>
  <si>
    <t>Sada pokusy s vakuem</t>
  </si>
  <si>
    <t>Vývěva</t>
  </si>
  <si>
    <t>Nádoba s přepadem</t>
  </si>
  <si>
    <t>Hydrostatický paradox</t>
  </si>
  <si>
    <t>Optika – sada</t>
  </si>
  <si>
    <t>Válec – hm</t>
  </si>
  <si>
    <t>Válec – obj.</t>
  </si>
  <si>
    <t>Sada kladka</t>
  </si>
  <si>
    <t>Závaží s háčky</t>
  </si>
  <si>
    <t>Pohybová dráha</t>
  </si>
  <si>
    <t>Siloměr 3N</t>
  </si>
  <si>
    <t>Siloměr 10N</t>
  </si>
  <si>
    <t>Siloměr 30N</t>
  </si>
  <si>
    <t>Siloměr 1000N</t>
  </si>
  <si>
    <t>Závaží  50g</t>
  </si>
  <si>
    <t>Závaží  100g</t>
  </si>
  <si>
    <t>Závaží 500g</t>
  </si>
  <si>
    <t>Závaží 1000g</t>
  </si>
  <si>
    <t>Pružiny</t>
  </si>
  <si>
    <t>Pákové váhy</t>
  </si>
  <si>
    <t>Univ. Školní váhy</t>
  </si>
  <si>
    <t>Malé kompasy</t>
  </si>
  <si>
    <t>Magnetická střelka</t>
  </si>
  <si>
    <t>Sada pro pozorování magn. Pole</t>
  </si>
  <si>
    <t>Magnet</t>
  </si>
  <si>
    <t>Magnety v kufru</t>
  </si>
  <si>
    <t xml:space="preserve">Vodič s odbočkou 4 mm, 1 mm2, 25cm, černý, 10 ks. Cena včetně dopravy.
</t>
  </si>
  <si>
    <t xml:space="preserve">Vodič s odbočkou 4 mm, 1 mm2, 25cm, červený, 10 ks. Cena včetně dopravy.
</t>
  </si>
  <si>
    <t xml:space="preserve">Vypínač v držáku. Cena včetně dopravy.
</t>
  </si>
  <si>
    <t xml:space="preserve">Objímka E10 v držáku. Cena včetně dopravy.
</t>
  </si>
  <si>
    <t xml:space="preserve">3 objímky E10 v držáku. Cena včetně dopravy.
</t>
  </si>
  <si>
    <t xml:space="preserve">Motor v držáku. Cena včetně dopravy.
</t>
  </si>
  <si>
    <t xml:space="preserve">Odpory v držáku. Cena včetně dopravy.
</t>
  </si>
  <si>
    <t xml:space="preserve">Van de Graaffův generátor, ruční pohon. Cena včetně dopravy.
</t>
  </si>
  <si>
    <t xml:space="preserve">Skleněná tyč. Cena včetně dopravy.
</t>
  </si>
  <si>
    <t xml:space="preserve">Ebonitová tyč. Cena včetně dopravy.
</t>
  </si>
  <si>
    <t xml:space="preserve">Souprava pro základní pokusy z elektrostatiky. Cena včetně dopravy.
</t>
  </si>
  <si>
    <t xml:space="preserve">Digitální multimetr. Cena včetně dopravy.
</t>
  </si>
  <si>
    <t xml:space="preserve">Ampérmetr (DC) 50 mA, 0,5 A, 5 A. Cena včetně dopravy.
</t>
  </si>
  <si>
    <t xml:space="preserve">Voltmetr (DC) 3 V, 15 V, 300 V. Cena včetně dopravy.
</t>
  </si>
  <si>
    <t xml:space="preserve">Analogový demonstrační multimetr. Cena včetně dopravy.
</t>
  </si>
  <si>
    <t xml:space="preserve">Žárovka 12 V / 0,1 A, E10. Cena včetně dopravy.
</t>
  </si>
  <si>
    <t xml:space="preserve">Elektromotor (sada). Cena včetně dopravy.
</t>
  </si>
  <si>
    <t xml:space="preserve">Náhradní pás pro Van de Graaffův generátor 1008106. Cena včetně dopravy.
</t>
  </si>
  <si>
    <t xml:space="preserve">Žákovská cvičení Elektřina. Cena včetně dopravy.
</t>
  </si>
  <si>
    <t xml:space="preserve">Žákovská cvičení Magnetismus. Cena včetně dopravy.
</t>
  </si>
  <si>
    <t xml:space="preserve">Elektromechanické síly. Cena včetně dopravy.
</t>
  </si>
  <si>
    <t xml:space="preserve">Žákovský přídavný transformátor, základní sada. Cena včetně dopravy.
</t>
  </si>
  <si>
    <t xml:space="preserve">Přídavný galvanometr pro žákovský transformátor. Cena včetně dopravy.
</t>
  </si>
  <si>
    <t xml:space="preserve">Kapalinový hustoměr, sada 2 ks. Cena včetně dopravy.
</t>
  </si>
  <si>
    <t xml:space="preserve">Spojené nádoby. Cena včetně dopravy.
</t>
  </si>
  <si>
    <t xml:space="preserve">Pascalova koule. Cena včetně dopravy.
</t>
  </si>
  <si>
    <t xml:space="preserve">Pár ladiček. Cena včetně dopravy.
</t>
  </si>
  <si>
    <t xml:space="preserve">Sada pro pokusy s vakuem. Cena včetně dopravy.
</t>
  </si>
  <si>
    <t xml:space="preserve">Vakuová vývěva pro žákovské pokusy. Cena včetně dopravy.
</t>
  </si>
  <si>
    <t xml:space="preserve">Nádoba s přepadem z hliníku, 447 cm3. Cena včetně dopravy.
</t>
  </si>
  <si>
    <t xml:space="preserve">Studium hydrostatického paradoxu. Cena včetně dopravy.
</t>
  </si>
  <si>
    <t xml:space="preserve">Kompletní magnetická optická sada s magnetickou tabulí a diodovým laserem. Cena včetně dopravy.
</t>
  </si>
  <si>
    <t xml:space="preserve">Válce o stejné hmotnosti, 5 ks. Cena včetně dopravy.
</t>
  </si>
  <si>
    <t xml:space="preserve">Válce o stejném objemu, 5 ks. Cena včetně dopravy.
</t>
  </si>
  <si>
    <t xml:space="preserve">Mechanická sada Kladka, kladkostroj a valivá tělesa. Cena včetně dopravy.
</t>
  </si>
  <si>
    <t xml:space="preserve">Závaží s háčky 9 ks, 2 100 g. Cena včetně dopravy.
</t>
  </si>
  <si>
    <t xml:space="preserve">Pohybová dráha, kompletní sada (1,4 m). Cena včetně dopravy.
</t>
  </si>
  <si>
    <t xml:space="preserve">Siloměr 3 N / 0,05 N. Cena včetně dopravy.
</t>
  </si>
  <si>
    <t xml:space="preserve">Siloměr 10 N / 0,2 N. Cena včetně dopravy.
</t>
  </si>
  <si>
    <t xml:space="preserve">Siloměr 30 N / 0,5 N. Cena včetně dopravy.
</t>
  </si>
  <si>
    <t xml:space="preserve">Pružinový siloměr 100N / 2N (tmavě modrá). Cena včetně dopravy.
</t>
  </si>
  <si>
    <t xml:space="preserve">Přesné závaží 50 g. Cena včetně dopravy.
</t>
  </si>
  <si>
    <t xml:space="preserve">Přesné závaží 100 g. Cena včetně dopravy.
</t>
  </si>
  <si>
    <t xml:space="preserve">Přesné závaží 500 g. Cena včetně dopravy.
</t>
  </si>
  <si>
    <t xml:space="preserve">Přesné závaží 1 000 g. Cena včetně dopravy.
</t>
  </si>
  <si>
    <t xml:space="preserve">Pružiny, 3 ks, předpjaté. Cena včetně dopravy.
</t>
  </si>
  <si>
    <t xml:space="preserve">Pákové váhy 700 g/10 mg. Cena včetně dopravy.
</t>
  </si>
  <si>
    <t xml:space="preserve">Univerzální školní váhy 3 000 g/0,1 g. Cena včetně dopravy.
</t>
  </si>
  <si>
    <t xml:space="preserve">Malé kompasy (4 ks). Cena včetně dopravy.
</t>
  </si>
  <si>
    <t xml:space="preserve">Magnetická střelka, s hrotovým uložením, 110 mm. Cena včetně dopravy.
</t>
  </si>
  <si>
    <t xml:space="preserve">Sada pro pozorování magnetického pole. Cena včetně dopravy.
</t>
  </si>
  <si>
    <t xml:space="preserve">Silný magnet, tvar kvádru. Cena včetně dopravy.
</t>
  </si>
  <si>
    <t xml:space="preserve">Silné magnety, tvar válce, ø 6 mm, 1 dvojice. Cena včetně dopravy.
</t>
  </si>
  <si>
    <t xml:space="preserve">Magnety, 30 kusů v kufříku. Cena včetně dopravy.
</t>
  </si>
  <si>
    <t>02/2023</t>
  </si>
  <si>
    <t>Pomůcky</t>
  </si>
  <si>
    <t>NEOCENĚNÝ SOUPIS PRACÍ A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</si>
</sst>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"/>
    <numFmt numFmtId="165" formatCode="#,##0.000"/>
    <numFmt numFmtId="166" formatCode="#,##0\_x0000_"/>
    <numFmt numFmtId="167" formatCode="#,##0.0"/>
    <numFmt numFmtId="168" formatCode="#,##0.0000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u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0" fontId="14" fillId="0" borderId="0"/>
    <xf numFmtId="0" fontId="1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192">
    <xf numFmtId="0" fontId="0" fillId="0" borderId="0" xfId="0"/>
    <xf numFmtId="0" fontId="15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3" fontId="0" fillId="0" borderId="24" xfId="0" applyNumberFormat="1" applyBorder="1" applyAlignment="1">
      <alignment vertical="center"/>
    </xf>
    <xf numFmtId="164" fontId="5" fillId="0" borderId="17" xfId="0" applyNumberFormat="1" applyFont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" fontId="3" fillId="0" borderId="2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49" fontId="3" fillId="0" borderId="28" xfId="0" applyNumberFormat="1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1" fontId="3" fillId="0" borderId="31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1" fontId="3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1" fontId="6" fillId="0" borderId="19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168" fontId="3" fillId="0" borderId="18" xfId="0" applyNumberFormat="1" applyFont="1" applyBorder="1" applyAlignment="1">
      <alignment horizontal="right" vertical="center"/>
    </xf>
    <xf numFmtId="0" fontId="3" fillId="0" borderId="40" xfId="0" applyFont="1" applyBorder="1"/>
    <xf numFmtId="0" fontId="3" fillId="0" borderId="30" xfId="0" applyFont="1" applyBorder="1"/>
    <xf numFmtId="168" fontId="3" fillId="0" borderId="41" xfId="0" applyNumberFormat="1" applyFont="1" applyBorder="1" applyAlignment="1">
      <alignment horizontal="right" vertical="center"/>
    </xf>
    <xf numFmtId="0" fontId="5" fillId="0" borderId="42" xfId="0" applyFont="1" applyBorder="1" applyAlignment="1">
      <alignment vertical="top"/>
    </xf>
    <xf numFmtId="0" fontId="3" fillId="0" borderId="26" xfId="0" applyFont="1" applyBorder="1" applyAlignment="1">
      <alignment vertical="center"/>
    </xf>
    <xf numFmtId="168" fontId="3" fillId="0" borderId="28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4" xfId="0" applyFont="1" applyBorder="1"/>
    <xf numFmtId="0" fontId="3" fillId="0" borderId="45" xfId="0" applyFont="1" applyBorder="1" applyAlignment="1">
      <alignment vertical="center"/>
    </xf>
    <xf numFmtId="0" fontId="3" fillId="0" borderId="46" xfId="0" applyFont="1" applyBorder="1"/>
    <xf numFmtId="0" fontId="3" fillId="0" borderId="24" xfId="0" applyFont="1" applyBorder="1" applyAlignment="1">
      <alignment vertical="center"/>
    </xf>
    <xf numFmtId="2" fontId="0" fillId="0" borderId="0" xfId="0" applyNumberFormat="1" applyProtection="1">
      <protection locked="0"/>
    </xf>
    <xf numFmtId="0" fontId="16" fillId="0" borderId="0" xfId="0" applyFont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8" fillId="2" borderId="0" xfId="0" applyNumberFormat="1" applyFont="1" applyFill="1"/>
    <xf numFmtId="49" fontId="7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49" fontId="3" fillId="4" borderId="49" xfId="0" applyNumberFormat="1" applyFont="1" applyFill="1" applyBorder="1" applyAlignment="1">
      <alignment horizontal="center" vertical="center" wrapText="1"/>
    </xf>
    <xf numFmtId="49" fontId="3" fillId="4" borderId="50" xfId="0" applyNumberFormat="1" applyFont="1" applyFill="1" applyBorder="1" applyAlignment="1">
      <alignment horizontal="center" vertical="center" wrapText="1"/>
    </xf>
    <xf numFmtId="1" fontId="3" fillId="4" borderId="33" xfId="0" applyNumberFormat="1" applyFont="1" applyFill="1" applyBorder="1" applyAlignment="1">
      <alignment horizontal="center" vertical="center" wrapText="1"/>
    </xf>
    <xf numFmtId="1" fontId="3" fillId="4" borderId="5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/>
    <xf numFmtId="49" fontId="4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4" borderId="47" xfId="0" applyNumberFormat="1" applyFont="1" applyFill="1" applyBorder="1" applyAlignment="1">
      <alignment horizontal="center" vertical="center" wrapText="1"/>
    </xf>
    <xf numFmtId="1" fontId="3" fillId="4" borderId="4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2" fillId="3" borderId="17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9" fillId="0" borderId="2" xfId="0" applyFont="1" applyBorder="1"/>
    <xf numFmtId="0" fontId="2" fillId="0" borderId="14" xfId="0" applyFont="1" applyBorder="1"/>
    <xf numFmtId="0" fontId="2" fillId="0" borderId="15" xfId="0" applyFont="1" applyBorder="1"/>
    <xf numFmtId="164" fontId="3" fillId="0" borderId="26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39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27" xfId="0" applyNumberFormat="1" applyFont="1" applyBorder="1" applyAlignment="1">
      <alignment vertical="center"/>
    </xf>
    <xf numFmtId="164" fontId="3" fillId="0" borderId="29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3" fillId="0" borderId="30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3" fontId="2" fillId="0" borderId="35" xfId="0" applyNumberFormat="1" applyFont="1" applyBorder="1" applyAlignment="1">
      <alignment vertical="center"/>
    </xf>
    <xf numFmtId="166" fontId="2" fillId="0" borderId="36" xfId="0" applyNumberFormat="1" applyFont="1" applyBorder="1" applyAlignment="1">
      <alignment horizontal="right" vertical="center" wrapText="1"/>
    </xf>
    <xf numFmtId="4" fontId="2" fillId="0" borderId="34" xfId="0" applyNumberFormat="1" applyFont="1" applyBorder="1" applyAlignment="1">
      <alignment horizontal="right" vertical="center" wrapText="1"/>
    </xf>
    <xf numFmtId="3" fontId="2" fillId="0" borderId="36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/>
    </xf>
    <xf numFmtId="3" fontId="2" fillId="0" borderId="35" xfId="0" applyNumberFormat="1" applyFont="1" applyBorder="1" applyAlignment="1">
      <alignment vertical="center" wrapText="1"/>
    </xf>
    <xf numFmtId="4" fontId="2" fillId="0" borderId="35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3" fontId="2" fillId="0" borderId="29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vertical="center"/>
    </xf>
    <xf numFmtId="4" fontId="2" fillId="0" borderId="46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vertical="center" wrapText="1"/>
    </xf>
    <xf numFmtId="3" fontId="3" fillId="0" borderId="30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2" fillId="0" borderId="30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4" fontId="5" fillId="0" borderId="53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vertical="center"/>
    </xf>
    <xf numFmtId="0" fontId="2" fillId="0" borderId="0" xfId="0" applyFont="1" applyProtection="1">
      <protection locked="0"/>
    </xf>
    <xf numFmtId="49" fontId="11" fillId="2" borderId="0" xfId="0" applyNumberFormat="1" applyFont="1" applyFill="1"/>
    <xf numFmtId="166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0" fontId="17" fillId="0" borderId="0" xfId="0" applyFont="1" applyProtection="1">
      <protection locked="0"/>
    </xf>
    <xf numFmtId="2" fontId="17" fillId="0" borderId="0" xfId="0" applyNumberFormat="1" applyFont="1" applyProtection="1">
      <protection locked="0"/>
    </xf>
    <xf numFmtId="0" fontId="2" fillId="0" borderId="0" xfId="0" applyFont="1" applyAlignment="1">
      <alignment vertical="center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wrapText="1"/>
    </xf>
    <xf numFmtId="49" fontId="5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49" fontId="2" fillId="3" borderId="0" xfId="0" applyNumberFormat="1" applyFont="1" applyFill="1" applyAlignment="1">
      <alignment vertical="center" wrapText="1"/>
    </xf>
    <xf numFmtId="49" fontId="2" fillId="4" borderId="49" xfId="0" applyNumberFormat="1" applyFont="1" applyFill="1" applyBorder="1" applyAlignment="1">
      <alignment horizontal="center" vertical="center" wrapText="1"/>
    </xf>
    <xf numFmtId="49" fontId="2" fillId="4" borderId="50" xfId="0" applyNumberFormat="1" applyFont="1" applyFill="1" applyBorder="1" applyAlignment="1">
      <alignment horizontal="center" vertical="center" wrapText="1"/>
    </xf>
    <xf numFmtId="1" fontId="2" fillId="4" borderId="5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/>
    <xf numFmtId="49" fontId="12" fillId="2" borderId="0" xfId="0" applyNumberFormat="1" applyFont="1" applyFill="1" applyAlignment="1">
      <alignment wrapText="1"/>
    </xf>
    <xf numFmtId="16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" fontId="19" fillId="0" borderId="0" xfId="0" applyNumberFormat="1" applyFont="1" applyAlignment="1">
      <alignment horizontal="right" vertical="center"/>
    </xf>
    <xf numFmtId="0" fontId="2" fillId="0" borderId="0" xfId="0" applyFont="1" applyAlignment="1" applyProtection="1">
      <alignment wrapText="1"/>
      <protection locked="0"/>
    </xf>
    <xf numFmtId="1" fontId="2" fillId="4" borderId="33" xfId="0" applyNumberFormat="1" applyFont="1" applyFill="1" applyBorder="1" applyAlignment="1">
      <alignment horizontal="center" vertical="center"/>
    </xf>
    <xf numFmtId="1" fontId="2" fillId="4" borderId="51" xfId="0" applyNumberFormat="1" applyFont="1" applyFill="1" applyBorder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0" fontId="21" fillId="0" borderId="0" xfId="0" applyFont="1" applyProtection="1">
      <protection locked="0"/>
    </xf>
    <xf numFmtId="4" fontId="21" fillId="0" borderId="0" xfId="0" applyNumberFormat="1" applyFont="1" applyProtection="1">
      <protection locked="0"/>
    </xf>
    <xf numFmtId="49" fontId="2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49" fontId="3" fillId="0" borderId="27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left" vertical="center" wrapText="1"/>
    </xf>
    <xf numFmtId="164" fontId="3" fillId="0" borderId="39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7" fillId="0" borderId="30" xfId="0" applyNumberFormat="1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3" fillId="0" borderId="3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9" fontId="2" fillId="3" borderId="0" xfId="0" applyNumberFormat="1" applyFont="1" applyFill="1" applyAlignment="1">
      <alignment horizontal="left" vertical="center"/>
    </xf>
  </cellXfs>
  <cellStyles count="12">
    <cellStyle name="Hypertextový odkaz 2" xfId="1" xr:uid="{00000000-0005-0000-0000-000000000000}"/>
    <cellStyle name="Měna 2" xfId="2" xr:uid="{00000000-0005-0000-0000-000001000000}"/>
    <cellStyle name="Měna 2 2" xfId="8" xr:uid="{1DFCCE7C-66E5-416D-A84D-FB6BA68D1504}"/>
    <cellStyle name="Měna 3" xfId="3" xr:uid="{00000000-0005-0000-0000-000002000000}"/>
    <cellStyle name="Měna 3 2" xfId="9" xr:uid="{34DB25F5-9102-4412-A0FA-EE1F15B13011}"/>
    <cellStyle name="Normální" xfId="0" builtinId="0"/>
    <cellStyle name="Normální 14" xfId="4" xr:uid="{00000000-0005-0000-0000-000004000000}"/>
    <cellStyle name="Normální 14 2" xfId="10" xr:uid="{385D00B9-B299-4768-8598-A843173551E1}"/>
    <cellStyle name="Normální 16" xfId="5" xr:uid="{00000000-0005-0000-0000-000005000000}"/>
    <cellStyle name="Normální 16 2" xfId="11" xr:uid="{216CAA29-2355-4B55-895B-9F01F0D64D00}"/>
    <cellStyle name="Normální 2" xfId="6" xr:uid="{00000000-0005-0000-0000-000006000000}"/>
    <cellStyle name="Normální 3" xfId="7" xr:uid="{00000000-0005-0000-0000-000007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60"/>
  <sheetViews>
    <sheetView showGridLines="0" tabSelected="1" topLeftCell="A2" workbookViewId="0">
      <selection activeCell="B44" sqref="B44"/>
    </sheetView>
  </sheetViews>
  <sheetFormatPr defaultColWidth="9.109375" defaultRowHeight="13.2" x14ac:dyDescent="0.25"/>
  <cols>
    <col min="1" max="1" width="2.44140625" style="2" customWidth="1"/>
    <col min="2" max="2" width="3.109375" style="2" customWidth="1"/>
    <col min="3" max="3" width="2.6640625" style="2" customWidth="1"/>
    <col min="4" max="4" width="6.88671875" style="2" customWidth="1"/>
    <col min="5" max="5" width="13.5546875" style="2" customWidth="1"/>
    <col min="6" max="6" width="0.5546875" style="2" customWidth="1"/>
    <col min="7" max="7" width="2.5546875" style="2" customWidth="1"/>
    <col min="8" max="8" width="2.6640625" style="2" customWidth="1"/>
    <col min="9" max="9" width="9.6640625" style="2" customWidth="1"/>
    <col min="10" max="10" width="13.5546875" style="2" customWidth="1"/>
    <col min="11" max="11" width="0.6640625" style="2" customWidth="1"/>
    <col min="12" max="12" width="2.44140625" style="2" customWidth="1"/>
    <col min="13" max="13" width="2.88671875" style="2" customWidth="1"/>
    <col min="14" max="14" width="2" style="2" customWidth="1"/>
    <col min="15" max="15" width="12.6640625" style="2" customWidth="1"/>
    <col min="16" max="16" width="2.88671875" style="2" customWidth="1"/>
    <col min="17" max="17" width="2" style="2" customWidth="1"/>
    <col min="18" max="18" width="13.5546875" style="2" customWidth="1"/>
    <col min="19" max="19" width="0.5546875" style="2" customWidth="1"/>
    <col min="20" max="16384" width="9.109375" style="2"/>
  </cols>
  <sheetData>
    <row r="1" spans="1:19" ht="12.75" hidden="1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3.25" customHeight="1" x14ac:dyDescent="0.4">
      <c r="A2" s="96"/>
      <c r="B2" s="97"/>
      <c r="C2" s="97"/>
      <c r="D2" s="97"/>
      <c r="E2" s="97"/>
      <c r="F2" s="97"/>
      <c r="G2" s="98" t="s">
        <v>83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5"/>
    </row>
    <row r="3" spans="1:19" ht="12" hidden="1" customHeight="1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6"/>
    </row>
    <row r="4" spans="1:19" ht="8.2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1:19" ht="24" customHeight="1" x14ac:dyDescent="0.25">
      <c r="A5" s="10"/>
      <c r="B5" s="11" t="s">
        <v>0</v>
      </c>
      <c r="C5" s="11"/>
      <c r="D5" s="11"/>
      <c r="E5" s="176" t="s">
        <v>101</v>
      </c>
      <c r="F5" s="177"/>
      <c r="G5" s="177"/>
      <c r="H5" s="177"/>
      <c r="I5" s="177"/>
      <c r="J5" s="178"/>
      <c r="K5" s="11"/>
      <c r="L5" s="11"/>
      <c r="M5" s="11"/>
      <c r="N5" s="11"/>
      <c r="O5" s="11" t="s">
        <v>1</v>
      </c>
      <c r="P5" s="101" t="s">
        <v>2</v>
      </c>
      <c r="Q5" s="102"/>
      <c r="R5" s="12"/>
      <c r="S5" s="13"/>
    </row>
    <row r="6" spans="1:19" ht="17.25" hidden="1" customHeight="1" x14ac:dyDescent="0.25">
      <c r="A6" s="10"/>
      <c r="B6" s="11" t="s">
        <v>3</v>
      </c>
      <c r="C6" s="11"/>
      <c r="D6" s="11"/>
      <c r="E6" s="103" t="s">
        <v>4</v>
      </c>
      <c r="F6" s="11"/>
      <c r="G6" s="11"/>
      <c r="H6" s="11"/>
      <c r="I6" s="11"/>
      <c r="J6" s="14"/>
      <c r="K6" s="11"/>
      <c r="L6" s="11"/>
      <c r="M6" s="11"/>
      <c r="N6" s="11"/>
      <c r="O6" s="11"/>
      <c r="P6" s="103"/>
      <c r="Q6" s="104"/>
      <c r="R6" s="14"/>
      <c r="S6" s="13"/>
    </row>
    <row r="7" spans="1:19" ht="24" customHeight="1" x14ac:dyDescent="0.25">
      <c r="A7" s="10"/>
      <c r="B7" s="11" t="s">
        <v>5</v>
      </c>
      <c r="C7" s="11"/>
      <c r="D7" s="11"/>
      <c r="E7" s="179" t="s">
        <v>102</v>
      </c>
      <c r="F7" s="180"/>
      <c r="G7" s="180"/>
      <c r="H7" s="180"/>
      <c r="I7" s="180"/>
      <c r="J7" s="181"/>
      <c r="K7" s="11"/>
      <c r="L7" s="11"/>
      <c r="M7" s="11"/>
      <c r="N7" s="11"/>
      <c r="O7" s="11" t="s">
        <v>6</v>
      </c>
      <c r="P7" s="103" t="s">
        <v>7</v>
      </c>
      <c r="Q7" s="104"/>
      <c r="R7" s="14"/>
      <c r="S7" s="13"/>
    </row>
    <row r="8" spans="1:19" ht="17.25" hidden="1" customHeight="1" x14ac:dyDescent="0.25">
      <c r="A8" s="10"/>
      <c r="B8" s="11" t="s">
        <v>8</v>
      </c>
      <c r="C8" s="11"/>
      <c r="D8" s="11"/>
      <c r="E8" s="103" t="s">
        <v>2</v>
      </c>
      <c r="F8" s="11"/>
      <c r="G8" s="11"/>
      <c r="H8" s="11"/>
      <c r="I8" s="11"/>
      <c r="J8" s="14"/>
      <c r="K8" s="11"/>
      <c r="L8" s="11"/>
      <c r="M8" s="11"/>
      <c r="N8" s="11"/>
      <c r="O8" s="11"/>
      <c r="P8" s="103"/>
      <c r="Q8" s="104"/>
      <c r="R8" s="14"/>
      <c r="S8" s="13"/>
    </row>
    <row r="9" spans="1:19" ht="24" customHeight="1" x14ac:dyDescent="0.25">
      <c r="A9" s="10"/>
      <c r="B9" s="11" t="s">
        <v>9</v>
      </c>
      <c r="C9" s="11"/>
      <c r="D9" s="11"/>
      <c r="E9" s="182" t="s">
        <v>212</v>
      </c>
      <c r="F9" s="183"/>
      <c r="G9" s="183"/>
      <c r="H9" s="183"/>
      <c r="I9" s="183"/>
      <c r="J9" s="184"/>
      <c r="K9" s="11"/>
      <c r="L9" s="11"/>
      <c r="M9" s="11"/>
      <c r="N9" s="11"/>
      <c r="O9" s="11" t="s">
        <v>10</v>
      </c>
      <c r="P9" s="185" t="s">
        <v>7</v>
      </c>
      <c r="Q9" s="186"/>
      <c r="R9" s="187"/>
      <c r="S9" s="13"/>
    </row>
    <row r="10" spans="1:19" ht="17.25" hidden="1" customHeight="1" x14ac:dyDescent="0.25">
      <c r="A10" s="10"/>
      <c r="B10" s="11" t="s">
        <v>11</v>
      </c>
      <c r="C10" s="11"/>
      <c r="D10" s="11"/>
      <c r="E10" s="11" t="s">
        <v>2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04"/>
      <c r="Q10" s="104"/>
      <c r="R10" s="11"/>
      <c r="S10" s="13"/>
    </row>
    <row r="11" spans="1:19" ht="17.25" hidden="1" customHeight="1" x14ac:dyDescent="0.25">
      <c r="A11" s="10"/>
      <c r="B11" s="11" t="s">
        <v>12</v>
      </c>
      <c r="C11" s="11"/>
      <c r="D11" s="11"/>
      <c r="E11" s="11" t="s">
        <v>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04"/>
      <c r="Q11" s="104"/>
      <c r="R11" s="11"/>
      <c r="S11" s="13"/>
    </row>
    <row r="12" spans="1:19" ht="17.25" hidden="1" customHeight="1" x14ac:dyDescent="0.25">
      <c r="A12" s="10"/>
      <c r="B12" s="11" t="s">
        <v>13</v>
      </c>
      <c r="C12" s="11"/>
      <c r="D12" s="11"/>
      <c r="E12" s="11" t="s">
        <v>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4"/>
      <c r="Q12" s="104"/>
      <c r="R12" s="11"/>
      <c r="S12" s="13"/>
    </row>
    <row r="13" spans="1:19" ht="17.25" hidden="1" customHeight="1" x14ac:dyDescent="0.25">
      <c r="A13" s="10"/>
      <c r="B13" s="11"/>
      <c r="C13" s="11"/>
      <c r="D13" s="11"/>
      <c r="E13" s="11" t="s">
        <v>2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04"/>
      <c r="Q13" s="104"/>
      <c r="R13" s="11"/>
      <c r="S13" s="13"/>
    </row>
    <row r="14" spans="1:19" ht="17.25" hidden="1" customHeight="1" x14ac:dyDescent="0.25">
      <c r="A14" s="10"/>
      <c r="B14" s="11"/>
      <c r="C14" s="11"/>
      <c r="D14" s="11"/>
      <c r="E14" s="11" t="s">
        <v>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04"/>
      <c r="Q14" s="104"/>
      <c r="R14" s="11"/>
      <c r="S14" s="13"/>
    </row>
    <row r="15" spans="1:19" ht="17.25" hidden="1" customHeight="1" x14ac:dyDescent="0.25">
      <c r="A15" s="10"/>
      <c r="B15" s="11"/>
      <c r="C15" s="11"/>
      <c r="D15" s="11"/>
      <c r="E15" s="11" t="s">
        <v>2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04"/>
      <c r="Q15" s="104"/>
      <c r="R15" s="11"/>
      <c r="S15" s="13"/>
    </row>
    <row r="16" spans="1:19" ht="17.25" hidden="1" customHeight="1" x14ac:dyDescent="0.25">
      <c r="A16" s="10"/>
      <c r="B16" s="11"/>
      <c r="C16" s="11"/>
      <c r="D16" s="11"/>
      <c r="E16" s="11" t="s">
        <v>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04"/>
      <c r="Q16" s="104"/>
      <c r="R16" s="11"/>
      <c r="S16" s="13"/>
    </row>
    <row r="17" spans="1:19" ht="17.25" hidden="1" customHeight="1" x14ac:dyDescent="0.25">
      <c r="A17" s="10"/>
      <c r="B17" s="11"/>
      <c r="C17" s="11"/>
      <c r="D17" s="11"/>
      <c r="E17" s="11" t="s">
        <v>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04"/>
      <c r="Q17" s="104"/>
      <c r="R17" s="11"/>
      <c r="S17" s="13"/>
    </row>
    <row r="18" spans="1:19" ht="17.25" hidden="1" customHeight="1" x14ac:dyDescent="0.25">
      <c r="A18" s="10"/>
      <c r="B18" s="11"/>
      <c r="C18" s="11"/>
      <c r="D18" s="11"/>
      <c r="E18" s="11" t="s">
        <v>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04"/>
      <c r="Q18" s="104"/>
      <c r="R18" s="11"/>
      <c r="S18" s="13"/>
    </row>
    <row r="19" spans="1:19" ht="17.25" hidden="1" customHeight="1" x14ac:dyDescent="0.25">
      <c r="A19" s="10"/>
      <c r="B19" s="11"/>
      <c r="C19" s="11"/>
      <c r="D19" s="11"/>
      <c r="E19" s="11" t="s">
        <v>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04"/>
      <c r="Q19" s="104"/>
      <c r="R19" s="11"/>
      <c r="S19" s="13"/>
    </row>
    <row r="20" spans="1:19" ht="17.25" hidden="1" customHeight="1" x14ac:dyDescent="0.25">
      <c r="A20" s="10"/>
      <c r="B20" s="11"/>
      <c r="C20" s="11"/>
      <c r="D20" s="11"/>
      <c r="E20" s="11" t="s">
        <v>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04"/>
      <c r="Q20" s="104"/>
      <c r="R20" s="11"/>
      <c r="S20" s="13"/>
    </row>
    <row r="21" spans="1:19" ht="17.25" hidden="1" customHeight="1" x14ac:dyDescent="0.25">
      <c r="A21" s="10"/>
      <c r="B21" s="11"/>
      <c r="C21" s="11"/>
      <c r="D21" s="11"/>
      <c r="E21" s="11" t="s">
        <v>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04"/>
      <c r="Q21" s="104"/>
      <c r="R21" s="11"/>
      <c r="S21" s="13"/>
    </row>
    <row r="22" spans="1:19" ht="17.25" hidden="1" customHeight="1" x14ac:dyDescent="0.25">
      <c r="A22" s="10"/>
      <c r="B22" s="11"/>
      <c r="C22" s="11"/>
      <c r="D22" s="11"/>
      <c r="E22" s="11" t="s">
        <v>2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04"/>
      <c r="Q22" s="104"/>
      <c r="R22" s="11"/>
      <c r="S22" s="13"/>
    </row>
    <row r="23" spans="1:19" ht="17.25" hidden="1" customHeight="1" x14ac:dyDescent="0.25">
      <c r="A23" s="10"/>
      <c r="B23" s="11"/>
      <c r="C23" s="11"/>
      <c r="D23" s="11"/>
      <c r="E23" s="11" t="s">
        <v>2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04"/>
      <c r="Q23" s="104"/>
      <c r="R23" s="11"/>
      <c r="S23" s="13"/>
    </row>
    <row r="24" spans="1:19" ht="17.25" hidden="1" customHeight="1" x14ac:dyDescent="0.25">
      <c r="A24" s="10"/>
      <c r="B24" s="11"/>
      <c r="C24" s="11"/>
      <c r="D24" s="11"/>
      <c r="E24" s="11" t="s">
        <v>2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04"/>
      <c r="Q24" s="104"/>
      <c r="R24" s="11"/>
      <c r="S24" s="13"/>
    </row>
    <row r="25" spans="1:19" ht="17.850000000000001" customHeight="1" x14ac:dyDescent="0.2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 t="s">
        <v>14</v>
      </c>
      <c r="P25" s="11" t="s">
        <v>15</v>
      </c>
      <c r="Q25" s="11"/>
      <c r="R25" s="11"/>
      <c r="S25" s="13"/>
    </row>
    <row r="26" spans="1:19" ht="17.850000000000001" customHeight="1" x14ac:dyDescent="0.25">
      <c r="A26" s="10"/>
      <c r="B26" s="11" t="s">
        <v>16</v>
      </c>
      <c r="C26" s="11"/>
      <c r="D26" s="11"/>
      <c r="E26" s="101" t="s">
        <v>102</v>
      </c>
      <c r="F26" s="15"/>
      <c r="G26" s="15"/>
      <c r="H26" s="15"/>
      <c r="I26" s="15"/>
      <c r="J26" s="12"/>
      <c r="K26" s="11"/>
      <c r="L26" s="11"/>
      <c r="M26" s="11"/>
      <c r="N26" s="11"/>
      <c r="O26" s="105" t="s">
        <v>7</v>
      </c>
      <c r="P26" s="106" t="s">
        <v>7</v>
      </c>
      <c r="Q26" s="107"/>
      <c r="R26" s="16"/>
      <c r="S26" s="13"/>
    </row>
    <row r="27" spans="1:19" ht="17.850000000000001" customHeight="1" x14ac:dyDescent="0.25">
      <c r="A27" s="10"/>
      <c r="B27" s="11" t="s">
        <v>17</v>
      </c>
      <c r="C27" s="11"/>
      <c r="D27" s="11"/>
      <c r="E27" s="103" t="s">
        <v>100</v>
      </c>
      <c r="F27" s="11"/>
      <c r="G27" s="11"/>
      <c r="H27" s="11"/>
      <c r="I27" s="11"/>
      <c r="J27" s="14"/>
      <c r="K27" s="11"/>
      <c r="L27" s="11"/>
      <c r="M27" s="11"/>
      <c r="N27" s="11"/>
      <c r="O27" s="105" t="s">
        <v>7</v>
      </c>
      <c r="P27" s="106" t="s">
        <v>7</v>
      </c>
      <c r="Q27" s="107"/>
      <c r="R27" s="16"/>
      <c r="S27" s="13"/>
    </row>
    <row r="28" spans="1:19" ht="17.850000000000001" customHeight="1" x14ac:dyDescent="0.25">
      <c r="A28" s="10"/>
      <c r="B28" s="11" t="s">
        <v>18</v>
      </c>
      <c r="C28" s="11"/>
      <c r="D28" s="11"/>
      <c r="E28" s="103" t="s">
        <v>2</v>
      </c>
      <c r="F28" s="11"/>
      <c r="G28" s="11"/>
      <c r="H28" s="11"/>
      <c r="I28" s="11"/>
      <c r="J28" s="14"/>
      <c r="K28" s="11"/>
      <c r="L28" s="11"/>
      <c r="M28" s="11"/>
      <c r="N28" s="11"/>
      <c r="O28" s="105" t="s">
        <v>7</v>
      </c>
      <c r="P28" s="106" t="s">
        <v>7</v>
      </c>
      <c r="Q28" s="107"/>
      <c r="R28" s="16"/>
      <c r="S28" s="13"/>
    </row>
    <row r="29" spans="1:19" ht="17.850000000000001" customHeight="1" x14ac:dyDescent="0.25">
      <c r="A29" s="10"/>
      <c r="B29" s="11"/>
      <c r="C29" s="11"/>
      <c r="D29" s="11"/>
      <c r="E29" s="108" t="s">
        <v>7</v>
      </c>
      <c r="F29" s="17"/>
      <c r="G29" s="17"/>
      <c r="H29" s="17"/>
      <c r="I29" s="17"/>
      <c r="J29" s="18"/>
      <c r="K29" s="11"/>
      <c r="L29" s="11"/>
      <c r="M29" s="11"/>
      <c r="N29" s="11"/>
      <c r="O29" s="104"/>
      <c r="P29" s="104"/>
      <c r="Q29" s="104"/>
      <c r="R29" s="11"/>
      <c r="S29" s="13"/>
    </row>
    <row r="30" spans="1:19" ht="17.850000000000001" customHeight="1" x14ac:dyDescent="0.25">
      <c r="A30" s="10"/>
      <c r="B30" s="11"/>
      <c r="C30" s="11"/>
      <c r="D30" s="11"/>
      <c r="E30" s="104" t="s">
        <v>19</v>
      </c>
      <c r="F30" s="11"/>
      <c r="G30" s="11" t="s">
        <v>20</v>
      </c>
      <c r="H30" s="11"/>
      <c r="I30" s="11"/>
      <c r="J30" s="11"/>
      <c r="K30" s="11"/>
      <c r="L30" s="11"/>
      <c r="M30" s="11"/>
      <c r="N30" s="11"/>
      <c r="O30" s="104" t="s">
        <v>21</v>
      </c>
      <c r="P30" s="104"/>
      <c r="Q30" s="104"/>
      <c r="R30" s="19"/>
      <c r="S30" s="13"/>
    </row>
    <row r="31" spans="1:19" ht="17.850000000000001" customHeight="1" x14ac:dyDescent="0.25">
      <c r="A31" s="10"/>
      <c r="B31" s="11"/>
      <c r="C31" s="11"/>
      <c r="D31" s="11"/>
      <c r="E31" s="105" t="s">
        <v>7</v>
      </c>
      <c r="F31" s="11"/>
      <c r="G31" s="106" t="s">
        <v>100</v>
      </c>
      <c r="H31" s="20"/>
      <c r="I31" s="109"/>
      <c r="J31" s="11"/>
      <c r="K31" s="11"/>
      <c r="L31" s="11"/>
      <c r="M31" s="11"/>
      <c r="N31" s="11"/>
      <c r="O31" s="175" t="s">
        <v>210</v>
      </c>
      <c r="P31" s="104"/>
      <c r="Q31" s="104"/>
      <c r="R31" s="19"/>
      <c r="S31" s="13"/>
    </row>
    <row r="32" spans="1:19" ht="8.25" customHeight="1" x14ac:dyDescent="0.2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3"/>
    </row>
    <row r="33" spans="1:19" ht="20.25" customHeight="1" x14ac:dyDescent="0.25">
      <c r="A33" s="24"/>
      <c r="B33" s="25"/>
      <c r="C33" s="25"/>
      <c r="D33" s="25"/>
      <c r="E33" s="26" t="s">
        <v>22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7"/>
    </row>
    <row r="34" spans="1:19" ht="20.25" customHeight="1" x14ac:dyDescent="0.25">
      <c r="A34" s="28" t="s">
        <v>23</v>
      </c>
      <c r="B34" s="29"/>
      <c r="C34" s="29"/>
      <c r="D34" s="30"/>
      <c r="E34" s="31" t="s">
        <v>24</v>
      </c>
      <c r="F34" s="30"/>
      <c r="G34" s="31" t="s">
        <v>25</v>
      </c>
      <c r="H34" s="29"/>
      <c r="I34" s="30"/>
      <c r="J34" s="31" t="s">
        <v>26</v>
      </c>
      <c r="K34" s="29"/>
      <c r="L34" s="31" t="s">
        <v>27</v>
      </c>
      <c r="M34" s="29"/>
      <c r="N34" s="29"/>
      <c r="O34" s="30"/>
      <c r="P34" s="31" t="s">
        <v>28</v>
      </c>
      <c r="Q34" s="29"/>
      <c r="R34" s="29"/>
      <c r="S34" s="32"/>
    </row>
    <row r="35" spans="1:19" ht="20.25" customHeight="1" x14ac:dyDescent="0.25">
      <c r="A35" s="110"/>
      <c r="B35" s="111"/>
      <c r="C35" s="111"/>
      <c r="D35" s="112">
        <v>0</v>
      </c>
      <c r="E35" s="113">
        <f>IF(D35=0,0,R49/D35)</f>
        <v>0</v>
      </c>
      <c r="F35" s="114"/>
      <c r="G35" s="115"/>
      <c r="H35" s="111"/>
      <c r="I35" s="112">
        <v>0</v>
      </c>
      <c r="J35" s="113">
        <f>IF(I35=0,0,R49/I35)</f>
        <v>0</v>
      </c>
      <c r="K35" s="116"/>
      <c r="L35" s="115"/>
      <c r="M35" s="111"/>
      <c r="N35" s="111"/>
      <c r="O35" s="112">
        <v>0</v>
      </c>
      <c r="P35" s="115"/>
      <c r="Q35" s="111"/>
      <c r="R35" s="117">
        <f>IF(O35=0,0,R49/O35)</f>
        <v>0</v>
      </c>
      <c r="S35" s="33"/>
    </row>
    <row r="36" spans="1:19" ht="20.25" customHeight="1" x14ac:dyDescent="0.25">
      <c r="A36" s="24"/>
      <c r="B36" s="25"/>
      <c r="C36" s="25"/>
      <c r="D36" s="25"/>
      <c r="E36" s="26" t="s">
        <v>29</v>
      </c>
      <c r="F36" s="25"/>
      <c r="G36" s="25"/>
      <c r="H36" s="25"/>
      <c r="I36" s="25"/>
      <c r="J36" s="34" t="s">
        <v>30</v>
      </c>
      <c r="K36" s="25"/>
      <c r="L36" s="25"/>
      <c r="M36" s="25"/>
      <c r="N36" s="25"/>
      <c r="O36" s="25"/>
      <c r="P36" s="25"/>
      <c r="Q36" s="25"/>
      <c r="R36" s="25"/>
      <c r="S36" s="27"/>
    </row>
    <row r="37" spans="1:19" ht="20.25" customHeight="1" x14ac:dyDescent="0.25">
      <c r="A37" s="35" t="s">
        <v>31</v>
      </c>
      <c r="B37" s="36"/>
      <c r="C37" s="37" t="s">
        <v>32</v>
      </c>
      <c r="D37" s="38"/>
      <c r="E37" s="38"/>
      <c r="F37" s="39"/>
      <c r="G37" s="35" t="s">
        <v>33</v>
      </c>
      <c r="H37" s="40"/>
      <c r="I37" s="37" t="s">
        <v>34</v>
      </c>
      <c r="J37" s="38"/>
      <c r="K37" s="38"/>
      <c r="L37" s="35" t="s">
        <v>35</v>
      </c>
      <c r="M37" s="40"/>
      <c r="N37" s="37" t="s">
        <v>36</v>
      </c>
      <c r="O37" s="38"/>
      <c r="P37" s="38"/>
      <c r="Q37" s="38"/>
      <c r="R37" s="38"/>
      <c r="S37" s="39"/>
    </row>
    <row r="38" spans="1:19" ht="20.25" customHeight="1" x14ac:dyDescent="0.25">
      <c r="A38" s="41">
        <v>1</v>
      </c>
      <c r="B38" s="42" t="s">
        <v>37</v>
      </c>
      <c r="C38" s="12"/>
      <c r="D38" s="43"/>
      <c r="E38" s="118">
        <v>0</v>
      </c>
      <c r="F38" s="44"/>
      <c r="G38" s="41">
        <v>10</v>
      </c>
      <c r="H38" s="45" t="s">
        <v>38</v>
      </c>
      <c r="I38" s="16"/>
      <c r="J38" s="119">
        <v>0</v>
      </c>
      <c r="K38" s="120"/>
      <c r="L38" s="41">
        <v>14</v>
      </c>
      <c r="M38" s="106" t="s">
        <v>39</v>
      </c>
      <c r="N38" s="20"/>
      <c r="O38" s="20"/>
      <c r="P38" s="121" t="str">
        <f>M51</f>
        <v>21</v>
      </c>
      <c r="Q38" s="122" t="s">
        <v>41</v>
      </c>
      <c r="R38" s="118">
        <v>0</v>
      </c>
      <c r="S38" s="46"/>
    </row>
    <row r="39" spans="1:19" ht="20.25" customHeight="1" x14ac:dyDescent="0.25">
      <c r="A39" s="41">
        <v>2</v>
      </c>
      <c r="B39" s="47"/>
      <c r="C39" s="18"/>
      <c r="D39" s="43"/>
      <c r="E39" s="118"/>
      <c r="F39" s="44"/>
      <c r="G39" s="41">
        <v>11</v>
      </c>
      <c r="H39" s="11" t="s">
        <v>42</v>
      </c>
      <c r="I39" s="43"/>
      <c r="J39" s="119">
        <v>0</v>
      </c>
      <c r="K39" s="120"/>
      <c r="L39" s="41">
        <v>15</v>
      </c>
      <c r="M39" s="106" t="s">
        <v>91</v>
      </c>
      <c r="N39" s="20"/>
      <c r="O39" s="20"/>
      <c r="P39" s="121" t="str">
        <f>M51</f>
        <v>21</v>
      </c>
      <c r="Q39" s="122" t="s">
        <v>41</v>
      </c>
      <c r="R39" s="118">
        <v>0</v>
      </c>
      <c r="S39" s="46"/>
    </row>
    <row r="40" spans="1:19" ht="20.25" customHeight="1" x14ac:dyDescent="0.25">
      <c r="A40" s="41">
        <v>3</v>
      </c>
      <c r="B40" s="42" t="s">
        <v>43</v>
      </c>
      <c r="C40" s="12"/>
      <c r="D40" s="43"/>
      <c r="E40" s="118">
        <v>0</v>
      </c>
      <c r="F40" s="44"/>
      <c r="G40" s="41">
        <v>12</v>
      </c>
      <c r="H40" s="45" t="s">
        <v>44</v>
      </c>
      <c r="I40" s="16"/>
      <c r="J40" s="119">
        <v>0</v>
      </c>
      <c r="K40" s="120"/>
      <c r="L40" s="41">
        <v>16</v>
      </c>
      <c r="M40" s="106" t="s">
        <v>45</v>
      </c>
      <c r="N40" s="20"/>
      <c r="O40" s="20"/>
      <c r="P40" s="121" t="str">
        <f>M51</f>
        <v>21</v>
      </c>
      <c r="Q40" s="122" t="s">
        <v>41</v>
      </c>
      <c r="R40" s="118">
        <v>0</v>
      </c>
      <c r="S40" s="46"/>
    </row>
    <row r="41" spans="1:19" ht="20.25" customHeight="1" x14ac:dyDescent="0.25">
      <c r="A41" s="41">
        <v>4</v>
      </c>
      <c r="B41" s="47"/>
      <c r="C41" s="18"/>
      <c r="D41" s="43"/>
      <c r="E41" s="118"/>
      <c r="F41" s="44"/>
      <c r="G41" s="41"/>
      <c r="H41" s="45"/>
      <c r="I41" s="16"/>
      <c r="J41" s="119"/>
      <c r="K41" s="120"/>
      <c r="L41" s="41">
        <v>17</v>
      </c>
      <c r="M41" s="106" t="s">
        <v>46</v>
      </c>
      <c r="N41" s="20"/>
      <c r="O41" s="20"/>
      <c r="P41" s="121" t="str">
        <f>M51</f>
        <v>21</v>
      </c>
      <c r="Q41" s="122" t="s">
        <v>41</v>
      </c>
      <c r="R41" s="118">
        <v>0</v>
      </c>
      <c r="S41" s="46"/>
    </row>
    <row r="42" spans="1:19" ht="20.25" customHeight="1" x14ac:dyDescent="0.25">
      <c r="A42" s="41">
        <v>5</v>
      </c>
      <c r="B42" s="42" t="s">
        <v>90</v>
      </c>
      <c r="C42" s="12"/>
      <c r="D42" s="43"/>
      <c r="E42" s="118">
        <v>0</v>
      </c>
      <c r="F42" s="78"/>
      <c r="G42" s="48"/>
      <c r="H42" s="20"/>
      <c r="I42" s="16"/>
      <c r="J42" s="123"/>
      <c r="K42" s="124"/>
      <c r="L42" s="41">
        <v>18</v>
      </c>
      <c r="M42" s="106" t="s">
        <v>47</v>
      </c>
      <c r="N42" s="20"/>
      <c r="O42" s="20"/>
      <c r="P42" s="121">
        <f>M53</f>
        <v>0</v>
      </c>
      <c r="Q42" s="122" t="s">
        <v>41</v>
      </c>
      <c r="R42" s="118">
        <v>0</v>
      </c>
      <c r="S42" s="13"/>
    </row>
    <row r="43" spans="1:19" ht="20.25" customHeight="1" x14ac:dyDescent="0.25">
      <c r="A43" s="41">
        <v>6</v>
      </c>
      <c r="B43" s="47"/>
      <c r="C43" s="18"/>
      <c r="D43" s="43"/>
      <c r="E43" s="118"/>
      <c r="F43" s="78"/>
      <c r="G43" s="48"/>
      <c r="H43" s="20"/>
      <c r="I43" s="16"/>
      <c r="J43" s="123"/>
      <c r="K43" s="124"/>
      <c r="L43" s="41">
        <v>19</v>
      </c>
      <c r="M43" s="45" t="s">
        <v>48</v>
      </c>
      <c r="N43" s="20"/>
      <c r="O43" s="20"/>
      <c r="P43" s="20"/>
      <c r="Q43" s="16"/>
      <c r="R43" s="118">
        <v>0</v>
      </c>
      <c r="S43" s="13"/>
    </row>
    <row r="44" spans="1:19" ht="20.25" customHeight="1" x14ac:dyDescent="0.25">
      <c r="A44" s="41">
        <v>7</v>
      </c>
      <c r="B44" s="42" t="s">
        <v>85</v>
      </c>
      <c r="C44" s="12"/>
      <c r="D44" s="43"/>
      <c r="E44" s="118">
        <f>Rekapitulace!C14</f>
        <v>0</v>
      </c>
      <c r="F44" s="78"/>
      <c r="G44" s="48"/>
      <c r="H44" s="20"/>
      <c r="I44" s="16"/>
      <c r="J44" s="123"/>
      <c r="K44" s="124"/>
      <c r="L44" s="41"/>
      <c r="M44" s="45"/>
      <c r="N44" s="20"/>
      <c r="O44" s="20"/>
      <c r="P44" s="20"/>
      <c r="Q44" s="16"/>
      <c r="R44" s="118"/>
      <c r="S44" s="13"/>
    </row>
    <row r="45" spans="1:19" ht="20.25" customHeight="1" x14ac:dyDescent="0.25">
      <c r="A45" s="41">
        <v>8</v>
      </c>
      <c r="B45" s="47"/>
      <c r="C45" s="18"/>
      <c r="D45" s="43"/>
      <c r="E45" s="118"/>
      <c r="F45" s="78"/>
      <c r="G45" s="48"/>
      <c r="H45" s="20"/>
      <c r="I45" s="16"/>
      <c r="J45" s="124"/>
      <c r="K45" s="124"/>
      <c r="L45" s="41"/>
      <c r="M45" s="45"/>
      <c r="N45" s="20"/>
      <c r="O45" s="20"/>
      <c r="P45" s="20"/>
      <c r="Q45" s="16"/>
      <c r="R45" s="118"/>
      <c r="S45" s="13"/>
    </row>
    <row r="46" spans="1:19" ht="20.25" customHeight="1" x14ac:dyDescent="0.25">
      <c r="A46" s="41">
        <v>9</v>
      </c>
      <c r="B46" s="49" t="s">
        <v>86</v>
      </c>
      <c r="C46" s="20"/>
      <c r="D46" s="16"/>
      <c r="E46" s="125">
        <f>SUM(E38:E45)</f>
        <v>0</v>
      </c>
      <c r="F46" s="50"/>
      <c r="G46" s="41">
        <v>13</v>
      </c>
      <c r="H46" s="49" t="s">
        <v>87</v>
      </c>
      <c r="I46" s="16"/>
      <c r="J46" s="126">
        <f>SUM(J38:J41)</f>
        <v>0</v>
      </c>
      <c r="K46" s="127"/>
      <c r="L46" s="41">
        <v>20</v>
      </c>
      <c r="M46" s="42" t="s">
        <v>88</v>
      </c>
      <c r="N46" s="15"/>
      <c r="O46" s="15"/>
      <c r="P46" s="15"/>
      <c r="Q46" s="51"/>
      <c r="R46" s="125">
        <f>SUM(R38:R45)</f>
        <v>0</v>
      </c>
      <c r="S46" s="27"/>
    </row>
    <row r="47" spans="1:19" ht="20.25" customHeight="1" x14ac:dyDescent="0.25">
      <c r="A47" s="52">
        <v>21</v>
      </c>
      <c r="B47" s="53" t="s">
        <v>49</v>
      </c>
      <c r="C47" s="54"/>
      <c r="D47" s="55"/>
      <c r="E47" s="128">
        <v>0</v>
      </c>
      <c r="F47" s="56"/>
      <c r="G47" s="52">
        <v>22</v>
      </c>
      <c r="H47" s="53" t="s">
        <v>50</v>
      </c>
      <c r="I47" s="55"/>
      <c r="J47" s="129">
        <v>0</v>
      </c>
      <c r="K47" s="130" t="str">
        <f>M51</f>
        <v>21</v>
      </c>
      <c r="L47" s="52">
        <v>23</v>
      </c>
      <c r="M47" s="53" t="s">
        <v>51</v>
      </c>
      <c r="N47" s="54"/>
      <c r="O47" s="54"/>
      <c r="P47" s="54"/>
      <c r="Q47" s="55"/>
      <c r="R47" s="128">
        <v>0</v>
      </c>
      <c r="S47" s="23"/>
    </row>
    <row r="48" spans="1:19" ht="20.25" customHeight="1" x14ac:dyDescent="0.25">
      <c r="A48" s="57" t="s">
        <v>17</v>
      </c>
      <c r="B48" s="8"/>
      <c r="C48" s="8"/>
      <c r="D48" s="8"/>
      <c r="E48" s="8"/>
      <c r="F48" s="58"/>
      <c r="G48" s="59"/>
      <c r="H48" s="8"/>
      <c r="I48" s="8"/>
      <c r="J48" s="8"/>
      <c r="K48" s="8"/>
      <c r="L48" s="60" t="s">
        <v>52</v>
      </c>
      <c r="M48" s="30"/>
      <c r="N48" s="37" t="s">
        <v>53</v>
      </c>
      <c r="O48" s="29"/>
      <c r="P48" s="29"/>
      <c r="Q48" s="29"/>
      <c r="R48" s="29"/>
      <c r="S48" s="32"/>
    </row>
    <row r="49" spans="1:19" ht="20.25" customHeight="1" x14ac:dyDescent="0.25">
      <c r="A49" s="10"/>
      <c r="B49" s="11"/>
      <c r="C49" s="11"/>
      <c r="D49" s="11"/>
      <c r="E49" s="11"/>
      <c r="F49" s="14"/>
      <c r="G49" s="61"/>
      <c r="H49" s="11"/>
      <c r="I49" s="11"/>
      <c r="J49" s="11"/>
      <c r="K49" s="11"/>
      <c r="L49" s="41">
        <v>24</v>
      </c>
      <c r="M49" s="45" t="s">
        <v>89</v>
      </c>
      <c r="N49" s="20"/>
      <c r="O49" s="20"/>
      <c r="P49" s="20"/>
      <c r="Q49" s="46"/>
      <c r="R49" s="125">
        <f>ROUND(E46+J46+R46+E47+J47+R47,2)</f>
        <v>0</v>
      </c>
      <c r="S49" s="62">
        <f>E46+J46+R46+E47+J47+R47</f>
        <v>0</v>
      </c>
    </row>
    <row r="50" spans="1:19" ht="20.25" customHeight="1" x14ac:dyDescent="0.25">
      <c r="A50" s="63" t="s">
        <v>54</v>
      </c>
      <c r="B50" s="17"/>
      <c r="C50" s="17"/>
      <c r="D50" s="17"/>
      <c r="E50" s="17"/>
      <c r="F50" s="18"/>
      <c r="G50" s="64" t="s">
        <v>55</v>
      </c>
      <c r="H50" s="17"/>
      <c r="I50" s="17"/>
      <c r="J50" s="17"/>
      <c r="K50" s="17"/>
      <c r="L50" s="41">
        <v>25</v>
      </c>
      <c r="M50" s="131" t="s">
        <v>56</v>
      </c>
      <c r="N50" s="18" t="s">
        <v>41</v>
      </c>
      <c r="O50" s="132">
        <v>0</v>
      </c>
      <c r="P50" s="20" t="s">
        <v>57</v>
      </c>
      <c r="Q50" s="16"/>
      <c r="R50" s="133">
        <f>ROUND(O50*M50/100,2)</f>
        <v>0</v>
      </c>
      <c r="S50" s="65">
        <f>O50*M50/100</f>
        <v>0</v>
      </c>
    </row>
    <row r="51" spans="1:19" ht="20.25" customHeight="1" thickBot="1" x14ac:dyDescent="0.3">
      <c r="A51" s="66" t="s">
        <v>16</v>
      </c>
      <c r="B51" s="15"/>
      <c r="C51" s="15"/>
      <c r="D51" s="15"/>
      <c r="E51" s="15"/>
      <c r="F51" s="12"/>
      <c r="G51" s="67"/>
      <c r="H51" s="15"/>
      <c r="I51" s="15"/>
      <c r="J51" s="15"/>
      <c r="K51" s="15"/>
      <c r="L51" s="41">
        <v>26</v>
      </c>
      <c r="M51" s="134" t="s">
        <v>40</v>
      </c>
      <c r="N51" s="16" t="s">
        <v>41</v>
      </c>
      <c r="O51" s="132">
        <f>R49</f>
        <v>0</v>
      </c>
      <c r="P51" s="20" t="s">
        <v>57</v>
      </c>
      <c r="Q51" s="16"/>
      <c r="R51" s="118">
        <f>ROUND(O51*M51/100,2)</f>
        <v>0</v>
      </c>
      <c r="S51" s="68">
        <f>O51*M51/100</f>
        <v>0</v>
      </c>
    </row>
    <row r="52" spans="1:19" ht="20.25" customHeight="1" thickBot="1" x14ac:dyDescent="0.3">
      <c r="A52" s="10"/>
      <c r="B52" s="11"/>
      <c r="C52" s="11"/>
      <c r="D52" s="11"/>
      <c r="E52" s="11"/>
      <c r="F52" s="14"/>
      <c r="G52" s="61"/>
      <c r="H52" s="11"/>
      <c r="I52" s="11"/>
      <c r="J52" s="11"/>
      <c r="K52" s="11"/>
      <c r="L52" s="52">
        <v>27</v>
      </c>
      <c r="M52" s="69" t="s">
        <v>92</v>
      </c>
      <c r="N52" s="54"/>
      <c r="O52" s="54"/>
      <c r="P52" s="54"/>
      <c r="Q52" s="70"/>
      <c r="R52" s="135">
        <f>R49+R50+R51</f>
        <v>0</v>
      </c>
      <c r="S52" s="71"/>
    </row>
    <row r="53" spans="1:19" ht="20.25" customHeight="1" x14ac:dyDescent="0.25">
      <c r="A53" s="63" t="s">
        <v>54</v>
      </c>
      <c r="B53" s="17"/>
      <c r="C53" s="17"/>
      <c r="D53" s="17"/>
      <c r="E53" s="17"/>
      <c r="F53" s="18"/>
      <c r="G53" s="64" t="s">
        <v>55</v>
      </c>
      <c r="H53" s="17"/>
      <c r="I53" s="17"/>
      <c r="J53" s="17"/>
      <c r="K53" s="17"/>
      <c r="L53" s="60" t="s">
        <v>58</v>
      </c>
      <c r="M53" s="30"/>
      <c r="N53" s="37" t="s">
        <v>59</v>
      </c>
      <c r="O53" s="29"/>
      <c r="P53" s="29"/>
      <c r="Q53" s="29"/>
      <c r="R53" s="136"/>
      <c r="S53" s="32"/>
    </row>
    <row r="54" spans="1:19" ht="20.25" customHeight="1" x14ac:dyDescent="0.25">
      <c r="A54" s="66" t="s">
        <v>18</v>
      </c>
      <c r="B54" s="15"/>
      <c r="C54" s="15"/>
      <c r="D54" s="15"/>
      <c r="E54" s="15"/>
      <c r="F54" s="12"/>
      <c r="G54" s="67"/>
      <c r="H54" s="15"/>
      <c r="I54" s="15"/>
      <c r="J54" s="15"/>
      <c r="K54" s="15"/>
      <c r="L54" s="41">
        <v>28</v>
      </c>
      <c r="M54" s="45" t="s">
        <v>60</v>
      </c>
      <c r="N54" s="20"/>
      <c r="O54" s="20"/>
      <c r="P54" s="20"/>
      <c r="Q54" s="16"/>
      <c r="R54" s="118">
        <v>0</v>
      </c>
      <c r="S54" s="46"/>
    </row>
    <row r="55" spans="1:19" ht="20.25" customHeight="1" x14ac:dyDescent="0.25">
      <c r="A55" s="10"/>
      <c r="B55" s="11"/>
      <c r="C55" s="11"/>
      <c r="D55" s="11"/>
      <c r="E55" s="11"/>
      <c r="F55" s="14"/>
      <c r="G55" s="61"/>
      <c r="H55" s="11"/>
      <c r="I55" s="11"/>
      <c r="J55" s="11"/>
      <c r="K55" s="11"/>
      <c r="L55" s="41">
        <v>29</v>
      </c>
      <c r="M55" s="45" t="s">
        <v>61</v>
      </c>
      <c r="N55" s="20"/>
      <c r="O55" s="20"/>
      <c r="P55" s="20"/>
      <c r="Q55" s="16"/>
      <c r="R55" s="118">
        <v>0</v>
      </c>
      <c r="S55" s="46"/>
    </row>
    <row r="56" spans="1:19" ht="20.25" customHeight="1" x14ac:dyDescent="0.25">
      <c r="A56" s="72" t="s">
        <v>54</v>
      </c>
      <c r="B56" s="22"/>
      <c r="C56" s="22"/>
      <c r="D56" s="22"/>
      <c r="E56" s="22"/>
      <c r="F56" s="73"/>
      <c r="G56" s="74" t="s">
        <v>55</v>
      </c>
      <c r="H56" s="22"/>
      <c r="I56" s="22"/>
      <c r="J56" s="22"/>
      <c r="K56" s="22"/>
      <c r="L56" s="52">
        <v>30</v>
      </c>
      <c r="M56" s="53" t="s">
        <v>62</v>
      </c>
      <c r="N56" s="54"/>
      <c r="O56" s="54"/>
      <c r="P56" s="54"/>
      <c r="Q56" s="55"/>
      <c r="R56" s="113">
        <v>0</v>
      </c>
      <c r="S56" s="75"/>
    </row>
    <row r="57" spans="1:19" x14ac:dyDescent="0.25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</row>
    <row r="58" spans="1:19" x14ac:dyDescent="0.2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</row>
    <row r="59" spans="1:19" ht="27" customHeight="1" x14ac:dyDescent="0.25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</row>
    <row r="60" spans="1:19" x14ac:dyDescent="0.2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</row>
  </sheetData>
  <sheetProtection formatCells="0" formatColumns="0" formatRows="0" insertColumns="0" insertRows="0" insertHyperlinks="0" deleteColumns="0" deleteRows="0" sort="0" autoFilter="0" pivotTables="0"/>
  <mergeCells count="5">
    <mergeCell ref="E5:J5"/>
    <mergeCell ref="E7:J7"/>
    <mergeCell ref="E9:J9"/>
    <mergeCell ref="P9:R9"/>
    <mergeCell ref="A59:R59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16"/>
  <sheetViews>
    <sheetView showGridLines="0" workbookViewId="0">
      <selection activeCell="A15" sqref="A15"/>
    </sheetView>
  </sheetViews>
  <sheetFormatPr defaultColWidth="9.109375" defaultRowHeight="13.2" x14ac:dyDescent="0.25"/>
  <cols>
    <col min="1" max="1" width="11.6640625" style="2" customWidth="1"/>
    <col min="2" max="2" width="62.88671875" style="2" customWidth="1"/>
    <col min="3" max="3" width="13.5546875" style="2" customWidth="1"/>
    <col min="4" max="4" width="9.109375" style="76"/>
    <col min="5" max="16384" width="9.109375" style="2"/>
  </cols>
  <sheetData>
    <row r="1" spans="1:4" ht="17.399999999999999" x14ac:dyDescent="0.3">
      <c r="A1" s="79" t="s">
        <v>82</v>
      </c>
      <c r="B1" s="88"/>
      <c r="C1" s="88"/>
    </row>
    <row r="2" spans="1:4" x14ac:dyDescent="0.25">
      <c r="A2" s="80" t="s">
        <v>63</v>
      </c>
      <c r="B2" s="82" t="str">
        <f>'Krycí list'!E5</f>
        <v>Učebna pro výuku fyziky a chemie</v>
      </c>
      <c r="C2" s="89"/>
    </row>
    <row r="3" spans="1:4" x14ac:dyDescent="0.25">
      <c r="A3" s="80" t="s">
        <v>64</v>
      </c>
      <c r="B3" s="82" t="str">
        <f>'Krycí list'!E7</f>
        <v>ZŠ Drnovice, okres Vyškov, Náves 109, 683 04 Drnovice</v>
      </c>
      <c r="C3" s="90"/>
    </row>
    <row r="4" spans="1:4" x14ac:dyDescent="0.25">
      <c r="A4" s="80" t="s">
        <v>65</v>
      </c>
      <c r="B4" s="82" t="str">
        <f>'Krycí list'!E9</f>
        <v>NEOCENĚNÝ SOUPIS PRACÍ A DODÁVEK A SLUŽEB</v>
      </c>
      <c r="C4" s="90"/>
    </row>
    <row r="5" spans="1:4" x14ac:dyDescent="0.25">
      <c r="A5" s="81" t="s">
        <v>66</v>
      </c>
      <c r="B5" s="82" t="str">
        <f>'Krycí list'!P5</f>
        <v xml:space="preserve"> </v>
      </c>
      <c r="C5" s="90"/>
    </row>
    <row r="6" spans="1:4" ht="6" customHeight="1" x14ac:dyDescent="0.25">
      <c r="A6" s="81"/>
      <c r="B6" s="82"/>
      <c r="C6" s="90"/>
    </row>
    <row r="7" spans="1:4" x14ac:dyDescent="0.25">
      <c r="A7" s="91" t="s">
        <v>67</v>
      </c>
      <c r="B7" s="82" t="str">
        <f>'Krycí list'!E26</f>
        <v>ZŠ Drnovice, okres Vyškov, Náves 109, 683 04 Drnovice</v>
      </c>
      <c r="C7" s="90"/>
    </row>
    <row r="8" spans="1:4" x14ac:dyDescent="0.25">
      <c r="A8" s="91" t="s">
        <v>68</v>
      </c>
      <c r="B8" s="82" t="str">
        <f>'Krycí list'!E28</f>
        <v xml:space="preserve"> </v>
      </c>
      <c r="C8" s="90"/>
    </row>
    <row r="9" spans="1:4" x14ac:dyDescent="0.25">
      <c r="A9" s="91" t="s">
        <v>69</v>
      </c>
      <c r="B9" s="83" t="str">
        <f>'Krycí list'!O31</f>
        <v>02/2023</v>
      </c>
      <c r="C9" s="90"/>
    </row>
    <row r="10" spans="1:4" ht="6.75" customHeight="1" x14ac:dyDescent="0.25">
      <c r="A10" s="88"/>
      <c r="B10" s="88"/>
      <c r="C10" s="88"/>
    </row>
    <row r="11" spans="1:4" x14ac:dyDescent="0.25">
      <c r="A11" s="84" t="s">
        <v>70</v>
      </c>
      <c r="B11" s="85" t="s">
        <v>71</v>
      </c>
      <c r="C11" s="92" t="s">
        <v>72</v>
      </c>
    </row>
    <row r="12" spans="1:4" x14ac:dyDescent="0.25">
      <c r="A12" s="86">
        <v>1</v>
      </c>
      <c r="B12" s="87">
        <v>2</v>
      </c>
      <c r="C12" s="93">
        <v>3</v>
      </c>
    </row>
    <row r="13" spans="1:4" ht="4.5" customHeight="1" x14ac:dyDescent="0.25">
      <c r="A13" s="94"/>
      <c r="B13" s="95"/>
      <c r="C13" s="95"/>
    </row>
    <row r="14" spans="1:4" s="1" customFormat="1" ht="12" customHeight="1" x14ac:dyDescent="0.25">
      <c r="A14" s="167" t="s">
        <v>84</v>
      </c>
      <c r="B14" s="168" t="s">
        <v>211</v>
      </c>
      <c r="C14" s="169">
        <f>SUM(C15:C15)</f>
        <v>0</v>
      </c>
    </row>
    <row r="15" spans="1:4" s="141" customFormat="1" ht="12" customHeight="1" x14ac:dyDescent="0.25">
      <c r="A15" s="139"/>
      <c r="B15" s="77" t="str">
        <f>'soupis neoceněný'!E14</f>
        <v>Učební pomůcky</v>
      </c>
      <c r="C15" s="140">
        <f>'soupis neoceněný'!I14</f>
        <v>0</v>
      </c>
      <c r="D15" s="142"/>
    </row>
    <row r="16" spans="1:4" x14ac:dyDescent="0.25">
      <c r="B16" s="170" t="s">
        <v>95</v>
      </c>
      <c r="C16" s="171">
        <f>SUM(C15:C15)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2175-4FD2-4B9A-A873-76A033891003}">
  <dimension ref="A1:K69"/>
  <sheetViews>
    <sheetView zoomScale="85" zoomScaleNormal="85" workbookViewId="0">
      <selection activeCell="H15" sqref="H15"/>
    </sheetView>
  </sheetViews>
  <sheetFormatPr defaultColWidth="9.109375" defaultRowHeight="13.2" x14ac:dyDescent="0.25"/>
  <cols>
    <col min="1" max="1" width="5.5546875" style="137" customWidth="1"/>
    <col min="2" max="2" width="4.44140625" style="137" customWidth="1"/>
    <col min="3" max="3" width="6.44140625" style="137" customWidth="1"/>
    <col min="4" max="4" width="12.6640625" style="164" customWidth="1"/>
    <col min="5" max="5" width="96" style="164" customWidth="1"/>
    <col min="6" max="6" width="7.6640625" style="137" customWidth="1"/>
    <col min="7" max="7" width="9.88671875" style="137" customWidth="1"/>
    <col min="8" max="8" width="13.33203125" style="137" customWidth="1"/>
    <col min="9" max="9" width="15.5546875" style="137" customWidth="1"/>
    <col min="10" max="10" width="6.6640625" style="137" customWidth="1"/>
    <col min="11" max="11" width="15.5546875" style="137" customWidth="1"/>
    <col min="12" max="16384" width="9.109375" style="137"/>
  </cols>
  <sheetData>
    <row r="1" spans="1:11" ht="17.399999999999999" x14ac:dyDescent="0.3">
      <c r="A1" s="138" t="s">
        <v>99</v>
      </c>
      <c r="B1" s="144"/>
      <c r="C1" s="144"/>
      <c r="D1" s="145"/>
      <c r="E1" s="145"/>
      <c r="F1" s="144"/>
      <c r="G1" s="144"/>
      <c r="H1" s="144"/>
      <c r="I1" s="144"/>
      <c r="J1" s="144"/>
      <c r="K1" s="144"/>
    </row>
    <row r="2" spans="1:11" x14ac:dyDescent="0.25">
      <c r="A2" s="146" t="s">
        <v>63</v>
      </c>
      <c r="B2" s="147"/>
      <c r="C2" s="148" t="str">
        <f>'Krycí list'!E5</f>
        <v>Učebna pro výuku fyziky a chemie</v>
      </c>
      <c r="D2" s="149"/>
      <c r="E2" s="149"/>
      <c r="F2" s="147"/>
      <c r="G2" s="147"/>
      <c r="H2" s="147"/>
      <c r="I2" s="147"/>
      <c r="J2" s="144"/>
      <c r="K2" s="144"/>
    </row>
    <row r="3" spans="1:11" x14ac:dyDescent="0.25">
      <c r="A3" s="146" t="s">
        <v>64</v>
      </c>
      <c r="B3" s="147"/>
      <c r="C3" s="189" t="str">
        <f>'Krycí list'!E7</f>
        <v>ZŠ Drnovice, okres Vyškov, Náves 109, 683 04 Drnovice</v>
      </c>
      <c r="D3" s="190"/>
      <c r="E3" s="190"/>
      <c r="F3" s="147"/>
      <c r="G3" s="147"/>
      <c r="H3" s="147"/>
      <c r="I3" s="148"/>
      <c r="J3" s="144"/>
      <c r="K3" s="144"/>
    </row>
    <row r="4" spans="1:11" x14ac:dyDescent="0.25">
      <c r="A4" s="146" t="s">
        <v>65</v>
      </c>
      <c r="B4" s="147"/>
      <c r="C4" s="148" t="str">
        <f>'Krycí list'!E9</f>
        <v>NEOCENĚNÝ SOUPIS PRACÍ A DODÁVEK A SLUŽEB</v>
      </c>
      <c r="D4" s="149"/>
      <c r="E4" s="149"/>
      <c r="F4" s="147"/>
      <c r="G4" s="147"/>
      <c r="H4" s="147"/>
      <c r="I4" s="148"/>
      <c r="J4" s="144"/>
      <c r="K4" s="144"/>
    </row>
    <row r="5" spans="1:11" x14ac:dyDescent="0.25">
      <c r="A5" s="147" t="s">
        <v>73</v>
      </c>
      <c r="B5" s="147"/>
      <c r="C5" s="148" t="str">
        <f>'Krycí list'!P5</f>
        <v xml:space="preserve"> </v>
      </c>
      <c r="D5" s="149"/>
      <c r="E5" s="149"/>
      <c r="F5" s="147"/>
      <c r="G5" s="147"/>
      <c r="H5" s="147"/>
      <c r="I5" s="148"/>
      <c r="J5" s="144"/>
      <c r="K5" s="144"/>
    </row>
    <row r="6" spans="1:11" x14ac:dyDescent="0.25">
      <c r="A6" s="147"/>
      <c r="B6" s="147"/>
      <c r="C6" s="148"/>
      <c r="D6" s="149"/>
      <c r="E6" s="149"/>
      <c r="F6" s="147"/>
      <c r="G6" s="147"/>
      <c r="H6" s="147"/>
      <c r="I6" s="148"/>
      <c r="J6" s="144"/>
      <c r="K6" s="144"/>
    </row>
    <row r="7" spans="1:11" x14ac:dyDescent="0.25">
      <c r="A7" s="147" t="s">
        <v>67</v>
      </c>
      <c r="B7" s="147"/>
      <c r="C7" s="189" t="str">
        <f>'Krycí list'!E26</f>
        <v>ZŠ Drnovice, okres Vyškov, Náves 109, 683 04 Drnovice</v>
      </c>
      <c r="D7" s="190"/>
      <c r="E7" s="190"/>
      <c r="F7" s="147"/>
      <c r="G7" s="147"/>
      <c r="H7" s="147"/>
      <c r="I7" s="148"/>
      <c r="J7" s="144"/>
      <c r="K7" s="144"/>
    </row>
    <row r="8" spans="1:11" x14ac:dyDescent="0.25">
      <c r="A8" s="147" t="s">
        <v>68</v>
      </c>
      <c r="B8" s="147"/>
      <c r="C8" s="189" t="str">
        <f>'Krycí list'!E28</f>
        <v xml:space="preserve"> </v>
      </c>
      <c r="D8" s="190"/>
      <c r="E8" s="149"/>
      <c r="F8" s="147"/>
      <c r="G8" s="147"/>
      <c r="H8" s="147"/>
      <c r="I8" s="148"/>
      <c r="J8" s="144"/>
      <c r="K8" s="144"/>
    </row>
    <row r="9" spans="1:11" x14ac:dyDescent="0.25">
      <c r="A9" s="147" t="s">
        <v>69</v>
      </c>
      <c r="B9" s="147"/>
      <c r="C9" s="191" t="str">
        <f>'Krycí list'!O31</f>
        <v>02/2023</v>
      </c>
      <c r="D9" s="190"/>
      <c r="E9" s="149"/>
      <c r="F9" s="147"/>
      <c r="G9" s="147"/>
      <c r="H9" s="147"/>
      <c r="I9" s="148"/>
      <c r="J9" s="144"/>
      <c r="K9" s="144"/>
    </row>
    <row r="10" spans="1:11" x14ac:dyDescent="0.25">
      <c r="A10" s="144"/>
      <c r="B10" s="144"/>
      <c r="C10" s="144"/>
      <c r="D10" s="145"/>
      <c r="E10" s="145"/>
      <c r="F10" s="144"/>
      <c r="G10" s="144"/>
      <c r="H10" s="144"/>
      <c r="I10" s="144"/>
      <c r="J10" s="144"/>
      <c r="K10" s="144"/>
    </row>
    <row r="11" spans="1:11" s="164" customFormat="1" ht="39.6" x14ac:dyDescent="0.25">
      <c r="A11" s="150" t="s">
        <v>74</v>
      </c>
      <c r="B11" s="151" t="s">
        <v>75</v>
      </c>
      <c r="C11" s="151" t="s">
        <v>76</v>
      </c>
      <c r="D11" s="151" t="s">
        <v>77</v>
      </c>
      <c r="E11" s="151" t="s">
        <v>93</v>
      </c>
      <c r="F11" s="151" t="s">
        <v>78</v>
      </c>
      <c r="G11" s="151" t="s">
        <v>79</v>
      </c>
      <c r="H11" s="151" t="s">
        <v>96</v>
      </c>
      <c r="I11" s="151" t="s">
        <v>97</v>
      </c>
      <c r="J11" s="151" t="s">
        <v>80</v>
      </c>
      <c r="K11" s="151" t="s">
        <v>94</v>
      </c>
    </row>
    <row r="12" spans="1:11" x14ac:dyDescent="0.25">
      <c r="A12" s="165">
        <v>1</v>
      </c>
      <c r="B12" s="166">
        <v>2</v>
      </c>
      <c r="C12" s="166">
        <v>3</v>
      </c>
      <c r="D12" s="152">
        <v>4</v>
      </c>
      <c r="E12" s="152">
        <v>5</v>
      </c>
      <c r="F12" s="166">
        <v>6</v>
      </c>
      <c r="G12" s="166">
        <v>7</v>
      </c>
      <c r="H12" s="166">
        <v>8</v>
      </c>
      <c r="I12" s="166">
        <v>9</v>
      </c>
      <c r="J12" s="166">
        <v>10</v>
      </c>
      <c r="K12" s="166">
        <v>11</v>
      </c>
    </row>
    <row r="13" spans="1:11" x14ac:dyDescent="0.25">
      <c r="A13" s="153"/>
      <c r="B13" s="153"/>
      <c r="C13" s="153"/>
      <c r="D13" s="154"/>
      <c r="E13" s="154"/>
      <c r="F13" s="153"/>
      <c r="G13" s="153"/>
      <c r="H13" s="153"/>
      <c r="I13" s="153"/>
      <c r="J13" s="153"/>
      <c r="K13" s="153"/>
    </row>
    <row r="14" spans="1:11" s="143" customFormat="1" x14ac:dyDescent="0.25">
      <c r="A14" s="155"/>
      <c r="B14" s="155"/>
      <c r="C14" s="155"/>
      <c r="D14" s="156"/>
      <c r="E14" s="173" t="s">
        <v>103</v>
      </c>
      <c r="F14" s="155"/>
      <c r="G14" s="157"/>
      <c r="H14" s="158"/>
      <c r="I14" s="160">
        <f>SUM(I15:I68)</f>
        <v>0</v>
      </c>
      <c r="J14" s="159"/>
      <c r="K14" s="158"/>
    </row>
    <row r="15" spans="1:11" s="143" customFormat="1" ht="26.4" x14ac:dyDescent="0.25">
      <c r="A15" s="155">
        <v>1</v>
      </c>
      <c r="B15" s="155"/>
      <c r="C15" s="155" t="s">
        <v>98</v>
      </c>
      <c r="D15" s="172" t="s">
        <v>110</v>
      </c>
      <c r="E15" s="174" t="s">
        <v>156</v>
      </c>
      <c r="F15" s="155" t="s">
        <v>81</v>
      </c>
      <c r="G15" s="157">
        <v>5</v>
      </c>
      <c r="H15" s="158"/>
      <c r="I15" s="158">
        <f t="shared" ref="I15:I68" si="0">ROUND(G15*H15,2)</f>
        <v>0</v>
      </c>
      <c r="J15" s="159">
        <v>21</v>
      </c>
      <c r="K15" s="158">
        <f t="shared" ref="K15:K68" si="1">I15+((I15/100)*J15)</f>
        <v>0</v>
      </c>
    </row>
    <row r="16" spans="1:11" s="143" customFormat="1" ht="26.4" x14ac:dyDescent="0.25">
      <c r="A16" s="155">
        <v>2</v>
      </c>
      <c r="B16" s="155"/>
      <c r="C16" s="155" t="s">
        <v>98</v>
      </c>
      <c r="D16" s="172" t="s">
        <v>110</v>
      </c>
      <c r="E16" s="174" t="s">
        <v>157</v>
      </c>
      <c r="F16" s="155" t="s">
        <v>81</v>
      </c>
      <c r="G16" s="157">
        <v>5</v>
      </c>
      <c r="H16" s="158"/>
      <c r="I16" s="158">
        <f t="shared" si="0"/>
        <v>0</v>
      </c>
      <c r="J16" s="159">
        <v>21</v>
      </c>
      <c r="K16" s="158">
        <f t="shared" si="1"/>
        <v>0</v>
      </c>
    </row>
    <row r="17" spans="1:11" s="143" customFormat="1" ht="26.4" x14ac:dyDescent="0.25">
      <c r="A17" s="155">
        <v>3</v>
      </c>
      <c r="B17" s="155"/>
      <c r="C17" s="155" t="s">
        <v>98</v>
      </c>
      <c r="D17" s="172" t="s">
        <v>111</v>
      </c>
      <c r="E17" s="174" t="s">
        <v>158</v>
      </c>
      <c r="F17" s="155" t="s">
        <v>81</v>
      </c>
      <c r="G17" s="157">
        <v>15</v>
      </c>
      <c r="H17" s="158"/>
      <c r="I17" s="158">
        <f t="shared" si="0"/>
        <v>0</v>
      </c>
      <c r="J17" s="159">
        <v>21</v>
      </c>
      <c r="K17" s="158">
        <f t="shared" si="1"/>
        <v>0</v>
      </c>
    </row>
    <row r="18" spans="1:11" s="143" customFormat="1" ht="26.4" x14ac:dyDescent="0.25">
      <c r="A18" s="155">
        <v>4</v>
      </c>
      <c r="B18" s="155"/>
      <c r="C18" s="155" t="s">
        <v>98</v>
      </c>
      <c r="D18" s="172" t="s">
        <v>112</v>
      </c>
      <c r="E18" s="174" t="s">
        <v>159</v>
      </c>
      <c r="F18" s="155" t="s">
        <v>81</v>
      </c>
      <c r="G18" s="157">
        <v>30</v>
      </c>
      <c r="H18" s="158"/>
      <c r="I18" s="158">
        <f t="shared" si="0"/>
        <v>0</v>
      </c>
      <c r="J18" s="159">
        <v>21</v>
      </c>
      <c r="K18" s="158">
        <f t="shared" si="1"/>
        <v>0</v>
      </c>
    </row>
    <row r="19" spans="1:11" s="143" customFormat="1" ht="26.4" x14ac:dyDescent="0.25">
      <c r="A19" s="155">
        <v>5</v>
      </c>
      <c r="B19" s="155"/>
      <c r="C19" s="155" t="s">
        <v>98</v>
      </c>
      <c r="D19" s="172" t="s">
        <v>113</v>
      </c>
      <c r="E19" s="174" t="s">
        <v>160</v>
      </c>
      <c r="F19" s="155" t="s">
        <v>81</v>
      </c>
      <c r="G19" s="157">
        <v>20</v>
      </c>
      <c r="H19" s="158"/>
      <c r="I19" s="158">
        <f t="shared" si="0"/>
        <v>0</v>
      </c>
      <c r="J19" s="159">
        <v>21</v>
      </c>
      <c r="K19" s="158">
        <f t="shared" si="1"/>
        <v>0</v>
      </c>
    </row>
    <row r="20" spans="1:11" s="143" customFormat="1" ht="26.4" x14ac:dyDescent="0.25">
      <c r="A20" s="155">
        <v>6</v>
      </c>
      <c r="B20" s="155"/>
      <c r="C20" s="155" t="s">
        <v>98</v>
      </c>
      <c r="D20" s="172" t="s">
        <v>104</v>
      </c>
      <c r="E20" s="174" t="s">
        <v>161</v>
      </c>
      <c r="F20" s="155" t="s">
        <v>81</v>
      </c>
      <c r="G20" s="157">
        <v>15</v>
      </c>
      <c r="H20" s="158"/>
      <c r="I20" s="158">
        <f t="shared" si="0"/>
        <v>0</v>
      </c>
      <c r="J20" s="159">
        <v>21</v>
      </c>
      <c r="K20" s="158">
        <f t="shared" si="1"/>
        <v>0</v>
      </c>
    </row>
    <row r="21" spans="1:11" s="143" customFormat="1" ht="26.4" x14ac:dyDescent="0.25">
      <c r="A21" s="155">
        <v>7</v>
      </c>
      <c r="B21" s="155"/>
      <c r="C21" s="155" t="s">
        <v>98</v>
      </c>
      <c r="D21" s="172" t="s">
        <v>105</v>
      </c>
      <c r="E21" s="174" t="s">
        <v>162</v>
      </c>
      <c r="F21" s="155" t="s">
        <v>81</v>
      </c>
      <c r="G21" s="157">
        <v>15</v>
      </c>
      <c r="H21" s="158"/>
      <c r="I21" s="158">
        <f t="shared" si="0"/>
        <v>0</v>
      </c>
      <c r="J21" s="159">
        <v>21</v>
      </c>
      <c r="K21" s="158">
        <f t="shared" si="1"/>
        <v>0</v>
      </c>
    </row>
    <row r="22" spans="1:11" s="143" customFormat="1" ht="26.4" x14ac:dyDescent="0.25">
      <c r="A22" s="155">
        <v>8</v>
      </c>
      <c r="B22" s="155"/>
      <c r="C22" s="155" t="s">
        <v>98</v>
      </c>
      <c r="D22" s="172" t="s">
        <v>114</v>
      </c>
      <c r="E22" s="174" t="s">
        <v>163</v>
      </c>
      <c r="F22" s="155" t="s">
        <v>81</v>
      </c>
      <c r="G22" s="157">
        <v>1</v>
      </c>
      <c r="H22" s="158"/>
      <c r="I22" s="158">
        <f t="shared" si="0"/>
        <v>0</v>
      </c>
      <c r="J22" s="159">
        <v>21</v>
      </c>
      <c r="K22" s="158">
        <f t="shared" si="1"/>
        <v>0</v>
      </c>
    </row>
    <row r="23" spans="1:11" s="143" customFormat="1" ht="26.4" x14ac:dyDescent="0.25">
      <c r="A23" s="155">
        <v>9</v>
      </c>
      <c r="B23" s="155"/>
      <c r="C23" s="155" t="s">
        <v>98</v>
      </c>
      <c r="D23" s="172" t="s">
        <v>106</v>
      </c>
      <c r="E23" s="174" t="s">
        <v>164</v>
      </c>
      <c r="F23" s="155" t="s">
        <v>81</v>
      </c>
      <c r="G23" s="157">
        <v>3</v>
      </c>
      <c r="H23" s="158"/>
      <c r="I23" s="158">
        <f t="shared" si="0"/>
        <v>0</v>
      </c>
      <c r="J23" s="159">
        <v>21</v>
      </c>
      <c r="K23" s="158">
        <f t="shared" si="1"/>
        <v>0</v>
      </c>
    </row>
    <row r="24" spans="1:11" s="143" customFormat="1" ht="26.4" x14ac:dyDescent="0.25">
      <c r="A24" s="155">
        <v>10</v>
      </c>
      <c r="B24" s="155"/>
      <c r="C24" s="155" t="s">
        <v>98</v>
      </c>
      <c r="D24" s="172" t="s">
        <v>107</v>
      </c>
      <c r="E24" s="174" t="s">
        <v>165</v>
      </c>
      <c r="F24" s="155" t="s">
        <v>81</v>
      </c>
      <c r="G24" s="157">
        <v>3</v>
      </c>
      <c r="H24" s="158"/>
      <c r="I24" s="158">
        <f t="shared" si="0"/>
        <v>0</v>
      </c>
      <c r="J24" s="159">
        <v>21</v>
      </c>
      <c r="K24" s="158">
        <f t="shared" si="1"/>
        <v>0</v>
      </c>
    </row>
    <row r="25" spans="1:11" s="143" customFormat="1" ht="26.4" x14ac:dyDescent="0.25">
      <c r="A25" s="155">
        <v>11</v>
      </c>
      <c r="B25" s="155"/>
      <c r="C25" s="155" t="s">
        <v>98</v>
      </c>
      <c r="D25" s="172" t="s">
        <v>115</v>
      </c>
      <c r="E25" s="174" t="s">
        <v>166</v>
      </c>
      <c r="F25" s="155" t="s">
        <v>81</v>
      </c>
      <c r="G25" s="157">
        <v>1</v>
      </c>
      <c r="H25" s="158"/>
      <c r="I25" s="158">
        <f t="shared" si="0"/>
        <v>0</v>
      </c>
      <c r="J25" s="159">
        <v>21</v>
      </c>
      <c r="K25" s="158">
        <f t="shared" si="1"/>
        <v>0</v>
      </c>
    </row>
    <row r="26" spans="1:11" s="143" customFormat="1" ht="26.4" x14ac:dyDescent="0.25">
      <c r="A26" s="155">
        <v>12</v>
      </c>
      <c r="B26" s="155"/>
      <c r="C26" s="155" t="s">
        <v>98</v>
      </c>
      <c r="D26" s="172" t="s">
        <v>116</v>
      </c>
      <c r="E26" s="174" t="s">
        <v>167</v>
      </c>
      <c r="F26" s="155" t="s">
        <v>81</v>
      </c>
      <c r="G26" s="157">
        <v>15</v>
      </c>
      <c r="H26" s="158"/>
      <c r="I26" s="158">
        <f t="shared" si="0"/>
        <v>0</v>
      </c>
      <c r="J26" s="159">
        <v>21</v>
      </c>
      <c r="K26" s="158">
        <f t="shared" si="1"/>
        <v>0</v>
      </c>
    </row>
    <row r="27" spans="1:11" s="143" customFormat="1" ht="26.4" x14ac:dyDescent="0.25">
      <c r="A27" s="155">
        <v>13</v>
      </c>
      <c r="B27" s="155"/>
      <c r="C27" s="155" t="s">
        <v>98</v>
      </c>
      <c r="D27" s="172" t="s">
        <v>117</v>
      </c>
      <c r="E27" s="174" t="s">
        <v>168</v>
      </c>
      <c r="F27" s="155" t="s">
        <v>81</v>
      </c>
      <c r="G27" s="157">
        <v>15</v>
      </c>
      <c r="H27" s="158"/>
      <c r="I27" s="158">
        <f t="shared" si="0"/>
        <v>0</v>
      </c>
      <c r="J27" s="159">
        <v>21</v>
      </c>
      <c r="K27" s="158">
        <f t="shared" si="1"/>
        <v>0</v>
      </c>
    </row>
    <row r="28" spans="1:11" s="143" customFormat="1" ht="26.4" x14ac:dyDescent="0.25">
      <c r="A28" s="155">
        <v>14</v>
      </c>
      <c r="B28" s="155"/>
      <c r="C28" s="155" t="s">
        <v>98</v>
      </c>
      <c r="D28" s="172" t="s">
        <v>118</v>
      </c>
      <c r="E28" s="174" t="s">
        <v>169</v>
      </c>
      <c r="F28" s="155" t="s">
        <v>81</v>
      </c>
      <c r="G28" s="157">
        <v>15</v>
      </c>
      <c r="H28" s="158"/>
      <c r="I28" s="158">
        <f t="shared" si="0"/>
        <v>0</v>
      </c>
      <c r="J28" s="159">
        <v>21</v>
      </c>
      <c r="K28" s="158">
        <f t="shared" si="1"/>
        <v>0</v>
      </c>
    </row>
    <row r="29" spans="1:11" s="143" customFormat="1" ht="26.4" x14ac:dyDescent="0.25">
      <c r="A29" s="155">
        <v>15</v>
      </c>
      <c r="B29" s="155"/>
      <c r="C29" s="155" t="s">
        <v>98</v>
      </c>
      <c r="D29" s="172" t="s">
        <v>119</v>
      </c>
      <c r="E29" s="174" t="s">
        <v>170</v>
      </c>
      <c r="F29" s="155" t="s">
        <v>81</v>
      </c>
      <c r="G29" s="157">
        <v>1</v>
      </c>
      <c r="H29" s="158"/>
      <c r="I29" s="158">
        <f t="shared" si="0"/>
        <v>0</v>
      </c>
      <c r="J29" s="159">
        <v>21</v>
      </c>
      <c r="K29" s="158">
        <f t="shared" si="1"/>
        <v>0</v>
      </c>
    </row>
    <row r="30" spans="1:11" s="143" customFormat="1" ht="26.4" x14ac:dyDescent="0.25">
      <c r="A30" s="155">
        <v>16</v>
      </c>
      <c r="B30" s="155"/>
      <c r="C30" s="155" t="s">
        <v>98</v>
      </c>
      <c r="D30" s="172" t="s">
        <v>120</v>
      </c>
      <c r="E30" s="174" t="s">
        <v>171</v>
      </c>
      <c r="F30" s="155" t="s">
        <v>81</v>
      </c>
      <c r="G30" s="157">
        <v>10</v>
      </c>
      <c r="H30" s="158"/>
      <c r="I30" s="158">
        <f t="shared" si="0"/>
        <v>0</v>
      </c>
      <c r="J30" s="159">
        <v>21</v>
      </c>
      <c r="K30" s="158">
        <f t="shared" si="1"/>
        <v>0</v>
      </c>
    </row>
    <row r="31" spans="1:11" s="143" customFormat="1" ht="26.4" x14ac:dyDescent="0.25">
      <c r="A31" s="155">
        <v>17</v>
      </c>
      <c r="B31" s="155"/>
      <c r="C31" s="155" t="s">
        <v>98</v>
      </c>
      <c r="D31" s="172" t="s">
        <v>121</v>
      </c>
      <c r="E31" s="174" t="s">
        <v>172</v>
      </c>
      <c r="F31" s="155" t="s">
        <v>81</v>
      </c>
      <c r="G31" s="157">
        <v>2</v>
      </c>
      <c r="H31" s="158"/>
      <c r="I31" s="158">
        <f t="shared" si="0"/>
        <v>0</v>
      </c>
      <c r="J31" s="159">
        <v>21</v>
      </c>
      <c r="K31" s="158">
        <f t="shared" si="1"/>
        <v>0</v>
      </c>
    </row>
    <row r="32" spans="1:11" s="143" customFormat="1" ht="26.4" x14ac:dyDescent="0.25">
      <c r="A32" s="155">
        <v>18</v>
      </c>
      <c r="B32" s="155"/>
      <c r="C32" s="155" t="s">
        <v>98</v>
      </c>
      <c r="D32" s="172" t="s">
        <v>122</v>
      </c>
      <c r="E32" s="174" t="s">
        <v>173</v>
      </c>
      <c r="F32" s="155" t="s">
        <v>81</v>
      </c>
      <c r="G32" s="157">
        <v>1</v>
      </c>
      <c r="H32" s="158"/>
      <c r="I32" s="158">
        <f t="shared" si="0"/>
        <v>0</v>
      </c>
      <c r="J32" s="159">
        <v>21</v>
      </c>
      <c r="K32" s="158">
        <f t="shared" si="1"/>
        <v>0</v>
      </c>
    </row>
    <row r="33" spans="1:11" s="143" customFormat="1" ht="26.4" x14ac:dyDescent="0.25">
      <c r="A33" s="155">
        <v>19</v>
      </c>
      <c r="B33" s="155"/>
      <c r="C33" s="155" t="s">
        <v>98</v>
      </c>
      <c r="D33" s="172" t="s">
        <v>123</v>
      </c>
      <c r="E33" s="174" t="s">
        <v>174</v>
      </c>
      <c r="F33" s="155" t="s">
        <v>81</v>
      </c>
      <c r="G33" s="157">
        <v>1</v>
      </c>
      <c r="H33" s="158"/>
      <c r="I33" s="158">
        <f t="shared" si="0"/>
        <v>0</v>
      </c>
      <c r="J33" s="159">
        <v>21</v>
      </c>
      <c r="K33" s="158">
        <f t="shared" si="1"/>
        <v>0</v>
      </c>
    </row>
    <row r="34" spans="1:11" s="143" customFormat="1" ht="26.4" x14ac:dyDescent="0.25">
      <c r="A34" s="155">
        <v>20</v>
      </c>
      <c r="B34" s="155"/>
      <c r="C34" s="155" t="s">
        <v>98</v>
      </c>
      <c r="D34" s="172" t="s">
        <v>124</v>
      </c>
      <c r="E34" s="174" t="s">
        <v>175</v>
      </c>
      <c r="F34" s="155" t="s">
        <v>81</v>
      </c>
      <c r="G34" s="157">
        <v>1</v>
      </c>
      <c r="H34" s="158"/>
      <c r="I34" s="158">
        <f t="shared" si="0"/>
        <v>0</v>
      </c>
      <c r="J34" s="159">
        <v>21</v>
      </c>
      <c r="K34" s="158">
        <f t="shared" si="1"/>
        <v>0</v>
      </c>
    </row>
    <row r="35" spans="1:11" s="143" customFormat="1" ht="26.4" x14ac:dyDescent="0.25">
      <c r="A35" s="155">
        <v>21</v>
      </c>
      <c r="B35" s="155"/>
      <c r="C35" s="155" t="s">
        <v>98</v>
      </c>
      <c r="D35" s="172" t="s">
        <v>125</v>
      </c>
      <c r="E35" s="174" t="s">
        <v>176</v>
      </c>
      <c r="F35" s="155" t="s">
        <v>81</v>
      </c>
      <c r="G35" s="157">
        <v>1</v>
      </c>
      <c r="H35" s="158"/>
      <c r="I35" s="158">
        <f t="shared" si="0"/>
        <v>0</v>
      </c>
      <c r="J35" s="159">
        <v>21</v>
      </c>
      <c r="K35" s="158">
        <f t="shared" si="1"/>
        <v>0</v>
      </c>
    </row>
    <row r="36" spans="1:11" s="143" customFormat="1" ht="39.6" x14ac:dyDescent="0.25">
      <c r="A36" s="155">
        <v>22</v>
      </c>
      <c r="B36" s="155"/>
      <c r="C36" s="155" t="s">
        <v>98</v>
      </c>
      <c r="D36" s="172" t="s">
        <v>126</v>
      </c>
      <c r="E36" s="174" t="s">
        <v>177</v>
      </c>
      <c r="F36" s="155" t="s">
        <v>81</v>
      </c>
      <c r="G36" s="157">
        <v>1</v>
      </c>
      <c r="H36" s="158"/>
      <c r="I36" s="158">
        <f t="shared" si="0"/>
        <v>0</v>
      </c>
      <c r="J36" s="159">
        <v>21</v>
      </c>
      <c r="K36" s="158">
        <f t="shared" si="1"/>
        <v>0</v>
      </c>
    </row>
    <row r="37" spans="1:11" s="143" customFormat="1" ht="26.4" x14ac:dyDescent="0.25">
      <c r="A37" s="155">
        <v>23</v>
      </c>
      <c r="B37" s="155"/>
      <c r="C37" s="155" t="s">
        <v>98</v>
      </c>
      <c r="D37" s="172" t="s">
        <v>127</v>
      </c>
      <c r="E37" s="174" t="s">
        <v>178</v>
      </c>
      <c r="F37" s="155" t="s">
        <v>81</v>
      </c>
      <c r="G37" s="157">
        <v>1</v>
      </c>
      <c r="H37" s="158"/>
      <c r="I37" s="158">
        <f t="shared" si="0"/>
        <v>0</v>
      </c>
      <c r="J37" s="159">
        <v>21</v>
      </c>
      <c r="K37" s="158">
        <f t="shared" si="1"/>
        <v>0</v>
      </c>
    </row>
    <row r="38" spans="1:11" s="143" customFormat="1" ht="26.4" x14ac:dyDescent="0.25">
      <c r="A38" s="155">
        <v>24</v>
      </c>
      <c r="B38" s="155"/>
      <c r="C38" s="155" t="s">
        <v>98</v>
      </c>
      <c r="D38" s="172" t="s">
        <v>128</v>
      </c>
      <c r="E38" s="174" t="s">
        <v>179</v>
      </c>
      <c r="F38" s="155" t="s">
        <v>81</v>
      </c>
      <c r="G38" s="157">
        <v>3</v>
      </c>
      <c r="H38" s="158"/>
      <c r="I38" s="158">
        <f t="shared" si="0"/>
        <v>0</v>
      </c>
      <c r="J38" s="159">
        <v>21</v>
      </c>
      <c r="K38" s="158">
        <f t="shared" si="1"/>
        <v>0</v>
      </c>
    </row>
    <row r="39" spans="1:11" s="143" customFormat="1" ht="26.4" x14ac:dyDescent="0.25">
      <c r="A39" s="155">
        <v>25</v>
      </c>
      <c r="B39" s="155"/>
      <c r="C39" s="155" t="s">
        <v>98</v>
      </c>
      <c r="D39" s="172" t="s">
        <v>108</v>
      </c>
      <c r="E39" s="174" t="s">
        <v>180</v>
      </c>
      <c r="F39" s="155" t="s">
        <v>81</v>
      </c>
      <c r="G39" s="157">
        <v>1</v>
      </c>
      <c r="H39" s="158"/>
      <c r="I39" s="158">
        <f t="shared" si="0"/>
        <v>0</v>
      </c>
      <c r="J39" s="159">
        <v>21</v>
      </c>
      <c r="K39" s="158">
        <f t="shared" si="1"/>
        <v>0</v>
      </c>
    </row>
    <row r="40" spans="1:11" s="143" customFormat="1" ht="26.4" x14ac:dyDescent="0.25">
      <c r="A40" s="155">
        <v>26</v>
      </c>
      <c r="B40" s="155"/>
      <c r="C40" s="155" t="s">
        <v>98</v>
      </c>
      <c r="D40" s="172" t="s">
        <v>109</v>
      </c>
      <c r="E40" s="174" t="s">
        <v>181</v>
      </c>
      <c r="F40" s="155" t="s">
        <v>81</v>
      </c>
      <c r="G40" s="157">
        <v>1</v>
      </c>
      <c r="H40" s="158"/>
      <c r="I40" s="158">
        <f t="shared" si="0"/>
        <v>0</v>
      </c>
      <c r="J40" s="159">
        <v>21</v>
      </c>
      <c r="K40" s="158">
        <f t="shared" si="1"/>
        <v>0</v>
      </c>
    </row>
    <row r="41" spans="1:11" s="143" customFormat="1" ht="26.4" x14ac:dyDescent="0.25">
      <c r="A41" s="155">
        <v>27</v>
      </c>
      <c r="B41" s="155"/>
      <c r="C41" s="155" t="s">
        <v>98</v>
      </c>
      <c r="D41" s="172" t="s">
        <v>129</v>
      </c>
      <c r="E41" s="174" t="s">
        <v>182</v>
      </c>
      <c r="F41" s="155" t="s">
        <v>81</v>
      </c>
      <c r="G41" s="157">
        <v>1</v>
      </c>
      <c r="H41" s="158"/>
      <c r="I41" s="158">
        <f t="shared" si="0"/>
        <v>0</v>
      </c>
      <c r="J41" s="159">
        <v>21</v>
      </c>
      <c r="K41" s="158">
        <f t="shared" si="1"/>
        <v>0</v>
      </c>
    </row>
    <row r="42" spans="1:11" s="143" customFormat="1" ht="26.4" x14ac:dyDescent="0.25">
      <c r="A42" s="155">
        <v>28</v>
      </c>
      <c r="B42" s="155"/>
      <c r="C42" s="155" t="s">
        <v>98</v>
      </c>
      <c r="D42" s="172" t="s">
        <v>130</v>
      </c>
      <c r="E42" s="174" t="s">
        <v>183</v>
      </c>
      <c r="F42" s="155" t="s">
        <v>81</v>
      </c>
      <c r="G42" s="157">
        <v>1</v>
      </c>
      <c r="H42" s="158"/>
      <c r="I42" s="158">
        <f t="shared" si="0"/>
        <v>0</v>
      </c>
      <c r="J42" s="159">
        <v>21</v>
      </c>
      <c r="K42" s="158">
        <f t="shared" si="1"/>
        <v>0</v>
      </c>
    </row>
    <row r="43" spans="1:11" s="143" customFormat="1" ht="26.4" x14ac:dyDescent="0.25">
      <c r="A43" s="155">
        <v>29</v>
      </c>
      <c r="B43" s="155"/>
      <c r="C43" s="155" t="s">
        <v>98</v>
      </c>
      <c r="D43" s="172" t="s">
        <v>131</v>
      </c>
      <c r="E43" s="174" t="s">
        <v>184</v>
      </c>
      <c r="F43" s="155" t="s">
        <v>81</v>
      </c>
      <c r="G43" s="157">
        <v>1</v>
      </c>
      <c r="H43" s="158"/>
      <c r="I43" s="158">
        <f t="shared" si="0"/>
        <v>0</v>
      </c>
      <c r="J43" s="159">
        <v>21</v>
      </c>
      <c r="K43" s="158">
        <f t="shared" si="1"/>
        <v>0</v>
      </c>
    </row>
    <row r="44" spans="1:11" s="143" customFormat="1" ht="26.4" x14ac:dyDescent="0.25">
      <c r="A44" s="155">
        <v>30</v>
      </c>
      <c r="B44" s="155"/>
      <c r="C44" s="155" t="s">
        <v>98</v>
      </c>
      <c r="D44" s="172" t="s">
        <v>132</v>
      </c>
      <c r="E44" s="174" t="s">
        <v>185</v>
      </c>
      <c r="F44" s="155" t="s">
        <v>81</v>
      </c>
      <c r="G44" s="157">
        <v>1</v>
      </c>
      <c r="H44" s="158"/>
      <c r="I44" s="158">
        <f t="shared" si="0"/>
        <v>0</v>
      </c>
      <c r="J44" s="159">
        <v>21</v>
      </c>
      <c r="K44" s="158">
        <f t="shared" si="1"/>
        <v>0</v>
      </c>
    </row>
    <row r="45" spans="1:11" s="143" customFormat="1" ht="26.4" x14ac:dyDescent="0.25">
      <c r="A45" s="155">
        <v>31</v>
      </c>
      <c r="B45" s="155"/>
      <c r="C45" s="155" t="s">
        <v>98</v>
      </c>
      <c r="D45" s="172" t="s">
        <v>133</v>
      </c>
      <c r="E45" s="174" t="s">
        <v>186</v>
      </c>
      <c r="F45" s="155" t="s">
        <v>81</v>
      </c>
      <c r="G45" s="157">
        <v>1</v>
      </c>
      <c r="H45" s="158"/>
      <c r="I45" s="158">
        <f t="shared" si="0"/>
        <v>0</v>
      </c>
      <c r="J45" s="159">
        <v>21</v>
      </c>
      <c r="K45" s="158">
        <f t="shared" si="1"/>
        <v>0</v>
      </c>
    </row>
    <row r="46" spans="1:11" s="143" customFormat="1" ht="26.4" x14ac:dyDescent="0.25">
      <c r="A46" s="155">
        <v>32</v>
      </c>
      <c r="B46" s="155"/>
      <c r="C46" s="155" t="s">
        <v>98</v>
      </c>
      <c r="D46" s="172" t="s">
        <v>134</v>
      </c>
      <c r="E46" s="174" t="s">
        <v>187</v>
      </c>
      <c r="F46" s="155" t="s">
        <v>81</v>
      </c>
      <c r="G46" s="157">
        <v>1</v>
      </c>
      <c r="H46" s="158"/>
      <c r="I46" s="158">
        <f t="shared" si="0"/>
        <v>0</v>
      </c>
      <c r="J46" s="159">
        <v>21</v>
      </c>
      <c r="K46" s="158">
        <f t="shared" si="1"/>
        <v>0</v>
      </c>
    </row>
    <row r="47" spans="1:11" s="143" customFormat="1" ht="26.4" x14ac:dyDescent="0.25">
      <c r="A47" s="155">
        <v>33</v>
      </c>
      <c r="B47" s="155"/>
      <c r="C47" s="155" t="s">
        <v>98</v>
      </c>
      <c r="D47" s="172" t="s">
        <v>135</v>
      </c>
      <c r="E47" s="174" t="s">
        <v>188</v>
      </c>
      <c r="F47" s="155" t="s">
        <v>81</v>
      </c>
      <c r="G47" s="157">
        <v>1</v>
      </c>
      <c r="H47" s="158"/>
      <c r="I47" s="158">
        <f t="shared" si="0"/>
        <v>0</v>
      </c>
      <c r="J47" s="159">
        <v>21</v>
      </c>
      <c r="K47" s="158">
        <f t="shared" si="1"/>
        <v>0</v>
      </c>
    </row>
    <row r="48" spans="1:11" s="143" customFormat="1" ht="26.4" x14ac:dyDescent="0.25">
      <c r="A48" s="155">
        <v>34</v>
      </c>
      <c r="B48" s="155"/>
      <c r="C48" s="155" t="s">
        <v>98</v>
      </c>
      <c r="D48" s="172" t="s">
        <v>136</v>
      </c>
      <c r="E48" s="174" t="s">
        <v>189</v>
      </c>
      <c r="F48" s="155" t="s">
        <v>81</v>
      </c>
      <c r="G48" s="157">
        <v>1</v>
      </c>
      <c r="H48" s="158"/>
      <c r="I48" s="158">
        <f t="shared" si="0"/>
        <v>0</v>
      </c>
      <c r="J48" s="159">
        <v>21</v>
      </c>
      <c r="K48" s="158">
        <f t="shared" si="1"/>
        <v>0</v>
      </c>
    </row>
    <row r="49" spans="1:11" s="143" customFormat="1" ht="26.4" x14ac:dyDescent="0.25">
      <c r="A49" s="155">
        <v>35</v>
      </c>
      <c r="B49" s="155"/>
      <c r="C49" s="155" t="s">
        <v>98</v>
      </c>
      <c r="D49" s="172" t="s">
        <v>137</v>
      </c>
      <c r="E49" s="174" t="s">
        <v>190</v>
      </c>
      <c r="F49" s="155" t="s">
        <v>81</v>
      </c>
      <c r="G49" s="157">
        <v>3</v>
      </c>
      <c r="H49" s="158"/>
      <c r="I49" s="158">
        <f t="shared" si="0"/>
        <v>0</v>
      </c>
      <c r="J49" s="159">
        <v>21</v>
      </c>
      <c r="K49" s="158">
        <f t="shared" si="1"/>
        <v>0</v>
      </c>
    </row>
    <row r="50" spans="1:11" s="143" customFormat="1" ht="26.4" x14ac:dyDescent="0.25">
      <c r="A50" s="155">
        <v>36</v>
      </c>
      <c r="B50" s="155"/>
      <c r="C50" s="155" t="s">
        <v>98</v>
      </c>
      <c r="D50" s="172" t="s">
        <v>138</v>
      </c>
      <c r="E50" s="174" t="s">
        <v>191</v>
      </c>
      <c r="F50" s="155" t="s">
        <v>81</v>
      </c>
      <c r="G50" s="157">
        <v>3</v>
      </c>
      <c r="H50" s="158"/>
      <c r="I50" s="158">
        <f t="shared" si="0"/>
        <v>0</v>
      </c>
      <c r="J50" s="159">
        <v>21</v>
      </c>
      <c r="K50" s="158">
        <f t="shared" si="1"/>
        <v>0</v>
      </c>
    </row>
    <row r="51" spans="1:11" s="143" customFormat="1" ht="26.4" x14ac:dyDescent="0.25">
      <c r="A51" s="155">
        <v>37</v>
      </c>
      <c r="B51" s="155"/>
      <c r="C51" s="155" t="s">
        <v>98</v>
      </c>
      <c r="D51" s="172" t="s">
        <v>139</v>
      </c>
      <c r="E51" s="174" t="s">
        <v>192</v>
      </c>
      <c r="F51" s="155" t="s">
        <v>81</v>
      </c>
      <c r="G51" s="157">
        <v>1</v>
      </c>
      <c r="H51" s="158"/>
      <c r="I51" s="158">
        <f t="shared" si="0"/>
        <v>0</v>
      </c>
      <c r="J51" s="159">
        <v>21</v>
      </c>
      <c r="K51" s="158">
        <f t="shared" si="1"/>
        <v>0</v>
      </c>
    </row>
    <row r="52" spans="1:11" s="143" customFormat="1" ht="26.4" x14ac:dyDescent="0.25">
      <c r="A52" s="155">
        <v>38</v>
      </c>
      <c r="B52" s="155"/>
      <c r="C52" s="155" t="s">
        <v>98</v>
      </c>
      <c r="D52" s="172" t="s">
        <v>140</v>
      </c>
      <c r="E52" s="174" t="s">
        <v>193</v>
      </c>
      <c r="F52" s="155" t="s">
        <v>81</v>
      </c>
      <c r="G52" s="157">
        <v>15</v>
      </c>
      <c r="H52" s="158"/>
      <c r="I52" s="158">
        <f t="shared" si="0"/>
        <v>0</v>
      </c>
      <c r="J52" s="159">
        <v>21</v>
      </c>
      <c r="K52" s="158">
        <f t="shared" si="1"/>
        <v>0</v>
      </c>
    </row>
    <row r="53" spans="1:11" s="143" customFormat="1" ht="26.4" x14ac:dyDescent="0.25">
      <c r="A53" s="155">
        <v>39</v>
      </c>
      <c r="B53" s="155"/>
      <c r="C53" s="155" t="s">
        <v>98</v>
      </c>
      <c r="D53" s="172" t="s">
        <v>141</v>
      </c>
      <c r="E53" s="174" t="s">
        <v>194</v>
      </c>
      <c r="F53" s="155" t="s">
        <v>81</v>
      </c>
      <c r="G53" s="157">
        <v>15</v>
      </c>
      <c r="H53" s="158"/>
      <c r="I53" s="158">
        <f t="shared" si="0"/>
        <v>0</v>
      </c>
      <c r="J53" s="159">
        <v>21</v>
      </c>
      <c r="K53" s="158">
        <f t="shared" si="1"/>
        <v>0</v>
      </c>
    </row>
    <row r="54" spans="1:11" s="143" customFormat="1" ht="26.4" x14ac:dyDescent="0.25">
      <c r="A54" s="155">
        <v>40</v>
      </c>
      <c r="B54" s="155"/>
      <c r="C54" s="155" t="s">
        <v>98</v>
      </c>
      <c r="D54" s="172" t="s">
        <v>142</v>
      </c>
      <c r="E54" s="174" t="s">
        <v>195</v>
      </c>
      <c r="F54" s="155" t="s">
        <v>81</v>
      </c>
      <c r="G54" s="157">
        <v>15</v>
      </c>
      <c r="H54" s="158"/>
      <c r="I54" s="158">
        <f t="shared" si="0"/>
        <v>0</v>
      </c>
      <c r="J54" s="159">
        <v>21</v>
      </c>
      <c r="K54" s="158">
        <f t="shared" si="1"/>
        <v>0</v>
      </c>
    </row>
    <row r="55" spans="1:11" s="143" customFormat="1" ht="26.4" x14ac:dyDescent="0.25">
      <c r="A55" s="155">
        <v>41</v>
      </c>
      <c r="B55" s="155"/>
      <c r="C55" s="155" t="s">
        <v>98</v>
      </c>
      <c r="D55" s="172" t="s">
        <v>143</v>
      </c>
      <c r="E55" s="174" t="s">
        <v>196</v>
      </c>
      <c r="F55" s="155" t="s">
        <v>81</v>
      </c>
      <c r="G55" s="157">
        <v>15</v>
      </c>
      <c r="H55" s="158"/>
      <c r="I55" s="158">
        <f t="shared" si="0"/>
        <v>0</v>
      </c>
      <c r="J55" s="159">
        <v>21</v>
      </c>
      <c r="K55" s="158">
        <f t="shared" si="1"/>
        <v>0</v>
      </c>
    </row>
    <row r="56" spans="1:11" s="143" customFormat="1" ht="26.4" x14ac:dyDescent="0.25">
      <c r="A56" s="155">
        <v>42</v>
      </c>
      <c r="B56" s="155"/>
      <c r="C56" s="155" t="s">
        <v>98</v>
      </c>
      <c r="D56" s="172" t="s">
        <v>144</v>
      </c>
      <c r="E56" s="174" t="s">
        <v>197</v>
      </c>
      <c r="F56" s="155" t="s">
        <v>81</v>
      </c>
      <c r="G56" s="157">
        <v>15</v>
      </c>
      <c r="H56" s="158"/>
      <c r="I56" s="158">
        <f t="shared" si="0"/>
        <v>0</v>
      </c>
      <c r="J56" s="159">
        <v>21</v>
      </c>
      <c r="K56" s="158">
        <f t="shared" si="1"/>
        <v>0</v>
      </c>
    </row>
    <row r="57" spans="1:11" s="143" customFormat="1" ht="26.4" x14ac:dyDescent="0.25">
      <c r="A57" s="155">
        <v>43</v>
      </c>
      <c r="B57" s="155"/>
      <c r="C57" s="155" t="s">
        <v>98</v>
      </c>
      <c r="D57" s="172" t="s">
        <v>145</v>
      </c>
      <c r="E57" s="174" t="s">
        <v>198</v>
      </c>
      <c r="F57" s="155" t="s">
        <v>81</v>
      </c>
      <c r="G57" s="157">
        <v>15</v>
      </c>
      <c r="H57" s="158"/>
      <c r="I57" s="158">
        <f t="shared" si="0"/>
        <v>0</v>
      </c>
      <c r="J57" s="159">
        <v>21</v>
      </c>
      <c r="K57" s="158">
        <f t="shared" si="1"/>
        <v>0</v>
      </c>
    </row>
    <row r="58" spans="1:11" s="143" customFormat="1" ht="26.4" x14ac:dyDescent="0.25">
      <c r="A58" s="155">
        <v>44</v>
      </c>
      <c r="B58" s="155"/>
      <c r="C58" s="155" t="s">
        <v>98</v>
      </c>
      <c r="D58" s="172" t="s">
        <v>146</v>
      </c>
      <c r="E58" s="174" t="s">
        <v>199</v>
      </c>
      <c r="F58" s="155" t="s">
        <v>81</v>
      </c>
      <c r="G58" s="157">
        <v>15</v>
      </c>
      <c r="H58" s="158"/>
      <c r="I58" s="158">
        <f t="shared" si="0"/>
        <v>0</v>
      </c>
      <c r="J58" s="159">
        <v>21</v>
      </c>
      <c r="K58" s="158">
        <f t="shared" si="1"/>
        <v>0</v>
      </c>
    </row>
    <row r="59" spans="1:11" s="143" customFormat="1" ht="26.4" x14ac:dyDescent="0.25">
      <c r="A59" s="155">
        <v>45</v>
      </c>
      <c r="B59" s="155"/>
      <c r="C59" s="155" t="s">
        <v>98</v>
      </c>
      <c r="D59" s="172" t="s">
        <v>147</v>
      </c>
      <c r="E59" s="174" t="s">
        <v>200</v>
      </c>
      <c r="F59" s="155" t="s">
        <v>81</v>
      </c>
      <c r="G59" s="157">
        <v>15</v>
      </c>
      <c r="H59" s="158"/>
      <c r="I59" s="158">
        <f t="shared" si="0"/>
        <v>0</v>
      </c>
      <c r="J59" s="159">
        <v>21</v>
      </c>
      <c r="K59" s="158">
        <f t="shared" si="1"/>
        <v>0</v>
      </c>
    </row>
    <row r="60" spans="1:11" s="143" customFormat="1" ht="26.4" x14ac:dyDescent="0.25">
      <c r="A60" s="155">
        <v>46</v>
      </c>
      <c r="B60" s="155"/>
      <c r="C60" s="155" t="s">
        <v>98</v>
      </c>
      <c r="D60" s="172" t="s">
        <v>148</v>
      </c>
      <c r="E60" s="174" t="s">
        <v>201</v>
      </c>
      <c r="F60" s="155" t="s">
        <v>81</v>
      </c>
      <c r="G60" s="157">
        <v>5</v>
      </c>
      <c r="H60" s="158"/>
      <c r="I60" s="158">
        <f t="shared" si="0"/>
        <v>0</v>
      </c>
      <c r="J60" s="159">
        <v>21</v>
      </c>
      <c r="K60" s="158">
        <f t="shared" si="1"/>
        <v>0</v>
      </c>
    </row>
    <row r="61" spans="1:11" s="143" customFormat="1" ht="26.4" x14ac:dyDescent="0.25">
      <c r="A61" s="155">
        <v>47</v>
      </c>
      <c r="B61" s="155"/>
      <c r="C61" s="155" t="s">
        <v>98</v>
      </c>
      <c r="D61" s="172" t="s">
        <v>149</v>
      </c>
      <c r="E61" s="174" t="s">
        <v>202</v>
      </c>
      <c r="F61" s="155" t="s">
        <v>81</v>
      </c>
      <c r="G61" s="157">
        <v>2</v>
      </c>
      <c r="H61" s="158"/>
      <c r="I61" s="158">
        <f t="shared" si="0"/>
        <v>0</v>
      </c>
      <c r="J61" s="159">
        <v>21</v>
      </c>
      <c r="K61" s="158">
        <f t="shared" si="1"/>
        <v>0</v>
      </c>
    </row>
    <row r="62" spans="1:11" s="143" customFormat="1" ht="26.4" x14ac:dyDescent="0.25">
      <c r="A62" s="155">
        <v>48</v>
      </c>
      <c r="B62" s="155"/>
      <c r="C62" s="155" t="s">
        <v>98</v>
      </c>
      <c r="D62" s="172" t="s">
        <v>150</v>
      </c>
      <c r="E62" s="174" t="s">
        <v>203</v>
      </c>
      <c r="F62" s="155" t="s">
        <v>81</v>
      </c>
      <c r="G62" s="157">
        <v>1</v>
      </c>
      <c r="H62" s="158"/>
      <c r="I62" s="158">
        <f t="shared" si="0"/>
        <v>0</v>
      </c>
      <c r="J62" s="159">
        <v>21</v>
      </c>
      <c r="K62" s="158">
        <f t="shared" si="1"/>
        <v>0</v>
      </c>
    </row>
    <row r="63" spans="1:11" s="143" customFormat="1" ht="26.4" x14ac:dyDescent="0.25">
      <c r="A63" s="155">
        <v>49</v>
      </c>
      <c r="B63" s="155"/>
      <c r="C63" s="155" t="s">
        <v>98</v>
      </c>
      <c r="D63" s="172" t="s">
        <v>151</v>
      </c>
      <c r="E63" s="174" t="s">
        <v>204</v>
      </c>
      <c r="F63" s="155" t="s">
        <v>81</v>
      </c>
      <c r="G63" s="157">
        <v>6</v>
      </c>
      <c r="H63" s="158"/>
      <c r="I63" s="158">
        <f t="shared" si="0"/>
        <v>0</v>
      </c>
      <c r="J63" s="159">
        <v>21</v>
      </c>
      <c r="K63" s="158">
        <f t="shared" si="1"/>
        <v>0</v>
      </c>
    </row>
    <row r="64" spans="1:11" s="143" customFormat="1" ht="26.4" x14ac:dyDescent="0.25">
      <c r="A64" s="155">
        <v>50</v>
      </c>
      <c r="B64" s="155"/>
      <c r="C64" s="155" t="s">
        <v>98</v>
      </c>
      <c r="D64" s="172" t="s">
        <v>152</v>
      </c>
      <c r="E64" s="174" t="s">
        <v>205</v>
      </c>
      <c r="F64" s="155" t="s">
        <v>81</v>
      </c>
      <c r="G64" s="157">
        <v>2</v>
      </c>
      <c r="H64" s="158"/>
      <c r="I64" s="158">
        <f t="shared" si="0"/>
        <v>0</v>
      </c>
      <c r="J64" s="159">
        <v>21</v>
      </c>
      <c r="K64" s="158">
        <f t="shared" si="1"/>
        <v>0</v>
      </c>
    </row>
    <row r="65" spans="1:11" s="143" customFormat="1" ht="39.6" x14ac:dyDescent="0.25">
      <c r="A65" s="155">
        <v>51</v>
      </c>
      <c r="B65" s="155"/>
      <c r="C65" s="155" t="s">
        <v>98</v>
      </c>
      <c r="D65" s="172" t="s">
        <v>153</v>
      </c>
      <c r="E65" s="174" t="s">
        <v>206</v>
      </c>
      <c r="F65" s="155" t="s">
        <v>81</v>
      </c>
      <c r="G65" s="157">
        <v>2</v>
      </c>
      <c r="H65" s="158"/>
      <c r="I65" s="158">
        <f t="shared" si="0"/>
        <v>0</v>
      </c>
      <c r="J65" s="159">
        <v>21</v>
      </c>
      <c r="K65" s="158">
        <f t="shared" si="1"/>
        <v>0</v>
      </c>
    </row>
    <row r="66" spans="1:11" s="143" customFormat="1" ht="26.4" x14ac:dyDescent="0.25">
      <c r="A66" s="155">
        <v>52</v>
      </c>
      <c r="B66" s="155"/>
      <c r="C66" s="155" t="s">
        <v>98</v>
      </c>
      <c r="D66" s="172" t="s">
        <v>154</v>
      </c>
      <c r="E66" s="174" t="s">
        <v>207</v>
      </c>
      <c r="F66" s="155" t="s">
        <v>81</v>
      </c>
      <c r="G66" s="157">
        <v>4</v>
      </c>
      <c r="H66" s="158"/>
      <c r="I66" s="158">
        <f t="shared" si="0"/>
        <v>0</v>
      </c>
      <c r="J66" s="159">
        <v>21</v>
      </c>
      <c r="K66" s="158">
        <f t="shared" si="1"/>
        <v>0</v>
      </c>
    </row>
    <row r="67" spans="1:11" s="143" customFormat="1" ht="26.4" x14ac:dyDescent="0.25">
      <c r="A67" s="155">
        <v>53</v>
      </c>
      <c r="B67" s="155"/>
      <c r="C67" s="155" t="s">
        <v>98</v>
      </c>
      <c r="D67" s="172" t="s">
        <v>154</v>
      </c>
      <c r="E67" s="174" t="s">
        <v>208</v>
      </c>
      <c r="F67" s="155" t="s">
        <v>81</v>
      </c>
      <c r="G67" s="157">
        <v>4</v>
      </c>
      <c r="H67" s="158"/>
      <c r="I67" s="158">
        <f t="shared" si="0"/>
        <v>0</v>
      </c>
      <c r="J67" s="159">
        <v>21</v>
      </c>
      <c r="K67" s="158">
        <f t="shared" si="1"/>
        <v>0</v>
      </c>
    </row>
    <row r="68" spans="1:11" s="143" customFormat="1" x14ac:dyDescent="0.25">
      <c r="A68" s="155">
        <v>54</v>
      </c>
      <c r="B68" s="155"/>
      <c r="C68" s="155" t="s">
        <v>98</v>
      </c>
      <c r="D68" s="172" t="s">
        <v>155</v>
      </c>
      <c r="E68" s="174" t="s">
        <v>209</v>
      </c>
      <c r="F68" s="155" t="s">
        <v>81</v>
      </c>
      <c r="G68" s="157">
        <v>1</v>
      </c>
      <c r="H68" s="158"/>
      <c r="I68" s="158">
        <f t="shared" si="0"/>
        <v>0</v>
      </c>
      <c r="J68" s="159">
        <v>21</v>
      </c>
      <c r="K68" s="158">
        <f t="shared" si="1"/>
        <v>0</v>
      </c>
    </row>
    <row r="69" spans="1:11" s="161" customFormat="1" x14ac:dyDescent="0.25">
      <c r="D69" s="162"/>
      <c r="E69" s="162" t="s">
        <v>95</v>
      </c>
      <c r="I69" s="163">
        <f>SUM(I15:I68)</f>
        <v>0</v>
      </c>
    </row>
  </sheetData>
  <mergeCells count="4">
    <mergeCell ref="C3:E3"/>
    <mergeCell ref="C7:E7"/>
    <mergeCell ref="C8:D8"/>
    <mergeCell ref="C9:D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3.2" x14ac:dyDescent="0.25"/>
  <sheetData/>
  <sheetProtection formatCells="0" formatColumns="0" formatRows="0" insertColumns="0" insertRows="0" insertHyperlinks="0" deleteColumns="0" deleteRows="0" sort="0" autoFilter="0" pivotTables="0"/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</vt:lpstr>
      <vt:lpstr>Rekapitulace</vt:lpstr>
      <vt:lpstr>soupis neoceněný</vt:lpstr>
      <vt:lpstr>#Figury</vt:lpstr>
      <vt:lpstr>Rekapitulace!Názvy_tisku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Zuzana Musilová Žánová</cp:lastModifiedBy>
  <cp:lastPrinted>2022-08-01T10:34:38Z</cp:lastPrinted>
  <dcterms:created xsi:type="dcterms:W3CDTF">2006-04-27T05:25:48Z</dcterms:created>
  <dcterms:modified xsi:type="dcterms:W3CDTF">2023-04-13T19:27:07Z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