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KrosData\Export\"/>
    </mc:Choice>
  </mc:AlternateContent>
  <xr:revisionPtr revIDLastSave="0" documentId="13_ncr:1_{5D952B22-A393-4BD7-B84C-E17543D313BD}" xr6:coauthVersionLast="47" xr6:coauthVersionMax="47" xr10:uidLastSave="{00000000-0000-0000-0000-000000000000}"/>
  <bookViews>
    <workbookView xWindow="3675" yWindow="-18120" windowWidth="29040" windowHeight="17790" xr2:uid="{00000000-000D-0000-FFFF-FFFF00000000}"/>
  </bookViews>
  <sheets>
    <sheet name="Rekapitulace stavby" sheetId="1" r:id="rId1"/>
    <sheet name="17-2023_A - Stavební část" sheetId="2" r:id="rId2"/>
    <sheet name="17-2023_B - TZB_ELEKTROIN..." sheetId="3" r:id="rId3"/>
    <sheet name="17-2023_C - TZB_ZTI" sheetId="4" r:id="rId4"/>
    <sheet name="17-2023_D - TZB_UT" sheetId="5" r:id="rId5"/>
    <sheet name="17-2023_E - TZB_VZT" sheetId="6" r:id="rId6"/>
    <sheet name="17-2023_F - STATIKA" sheetId="7" r:id="rId7"/>
    <sheet name="Seznam figur" sheetId="8" r:id="rId8"/>
  </sheets>
  <definedNames>
    <definedName name="_xlnm._FilterDatabase" localSheetId="1" hidden="1">'17-2023_A - Stavební část'!$C$120:$K$1762</definedName>
    <definedName name="_xlnm._FilterDatabase" localSheetId="2" hidden="1">'17-2023_B - TZB_ELEKTROIN...'!$C$104:$K$384</definedName>
    <definedName name="_xlnm._FilterDatabase" localSheetId="3" hidden="1">'17-2023_C - TZB_ZTI'!$C$88:$K$245</definedName>
    <definedName name="_xlnm._FilterDatabase" localSheetId="4" hidden="1">'17-2023_D - TZB_UT'!$C$89:$K$181</definedName>
    <definedName name="_xlnm._FilterDatabase" localSheetId="5" hidden="1">'17-2023_E - TZB_VZT'!$C$81:$K$97</definedName>
    <definedName name="_xlnm._FilterDatabase" localSheetId="6" hidden="1">'17-2023_F - STATIKA'!$C$83:$K$171</definedName>
    <definedName name="_xlnm.Print_Titles" localSheetId="1">'17-2023_A - Stavební část'!$120:$120</definedName>
    <definedName name="_xlnm.Print_Titles" localSheetId="2">'17-2023_B - TZB_ELEKTROIN...'!$104:$104</definedName>
    <definedName name="_xlnm.Print_Titles" localSheetId="3">'17-2023_C - TZB_ZTI'!$88:$88</definedName>
    <definedName name="_xlnm.Print_Titles" localSheetId="4">'17-2023_D - TZB_UT'!$89:$89</definedName>
    <definedName name="_xlnm.Print_Titles" localSheetId="5">'17-2023_E - TZB_VZT'!$81:$81</definedName>
    <definedName name="_xlnm.Print_Titles" localSheetId="6">'17-2023_F - STATIKA'!$83:$83</definedName>
    <definedName name="_xlnm.Print_Titles" localSheetId="0">'Rekapitulace stavby'!$52:$52</definedName>
    <definedName name="_xlnm.Print_Titles" localSheetId="7">'Seznam figur'!$9:$9</definedName>
    <definedName name="_xlnm.Print_Area" localSheetId="1">'17-2023_A - Stavební část'!$C$4:$J$39,'17-2023_A - Stavební část'!$C$45:$J$102,'17-2023_A - Stavební část'!$C$108:$K$1762</definedName>
    <definedName name="_xlnm.Print_Area" localSheetId="2">'17-2023_B - TZB_ELEKTROIN...'!$C$4:$J$39,'17-2023_B - TZB_ELEKTROIN...'!$C$45:$J$86,'17-2023_B - TZB_ELEKTROIN...'!$C$92:$K$384</definedName>
    <definedName name="_xlnm.Print_Area" localSheetId="3">'17-2023_C - TZB_ZTI'!$C$4:$J$39,'17-2023_C - TZB_ZTI'!$C$45:$J$70,'17-2023_C - TZB_ZTI'!$C$76:$K$245</definedName>
    <definedName name="_xlnm.Print_Area" localSheetId="4">'17-2023_D - TZB_UT'!$C$4:$J$39,'17-2023_D - TZB_UT'!$C$45:$J$71,'17-2023_D - TZB_UT'!$C$77:$K$181</definedName>
    <definedName name="_xlnm.Print_Area" localSheetId="5">'17-2023_E - TZB_VZT'!$C$4:$J$39,'17-2023_E - TZB_VZT'!$C$45:$J$63,'17-2023_E - TZB_VZT'!$C$69:$K$97</definedName>
    <definedName name="_xlnm.Print_Area" localSheetId="6">'17-2023_F - STATIKA'!$C$4:$J$39,'17-2023_F - STATIKA'!$C$45:$J$65,'17-2023_F - STATIKA'!$C$71:$K$171</definedName>
    <definedName name="_xlnm.Print_Area" localSheetId="0">'Rekapitulace stavby'!$D$4:$AO$36,'Rekapitulace stavby'!$C$42:$AQ$61</definedName>
    <definedName name="_xlnm.Print_Area" localSheetId="7">'Seznam figur'!$C$4:$G$74</definedName>
  </definedNames>
  <calcPr calcId="191029"/>
</workbook>
</file>

<file path=xl/calcChain.xml><?xml version="1.0" encoding="utf-8"?>
<calcChain xmlns="http://schemas.openxmlformats.org/spreadsheetml/2006/main">
  <c r="D7" i="8" l="1"/>
  <c r="J37" i="7"/>
  <c r="J36" i="7"/>
  <c r="AY60" i="1"/>
  <c r="J35" i="7"/>
  <c r="AX60" i="1" s="1"/>
  <c r="BI170" i="7"/>
  <c r="BH170" i="7"/>
  <c r="BG170" i="7"/>
  <c r="BF170" i="7"/>
  <c r="T170" i="7"/>
  <c r="T169" i="7"/>
  <c r="R170" i="7"/>
  <c r="R169" i="7"/>
  <c r="P170" i="7"/>
  <c r="P169" i="7"/>
  <c r="BI167" i="7"/>
  <c r="BH167" i="7"/>
  <c r="BG167" i="7"/>
  <c r="BF167" i="7"/>
  <c r="T167" i="7"/>
  <c r="R167" i="7"/>
  <c r="P167" i="7"/>
  <c r="BI165" i="7"/>
  <c r="BH165" i="7"/>
  <c r="BG165" i="7"/>
  <c r="BF165" i="7"/>
  <c r="T165" i="7"/>
  <c r="R165" i="7"/>
  <c r="P165" i="7"/>
  <c r="BI162" i="7"/>
  <c r="BH162" i="7"/>
  <c r="BG162" i="7"/>
  <c r="BF162" i="7"/>
  <c r="T162" i="7"/>
  <c r="R162" i="7"/>
  <c r="P162" i="7"/>
  <c r="BI160" i="7"/>
  <c r="BH160" i="7"/>
  <c r="BG160" i="7"/>
  <c r="BF160" i="7"/>
  <c r="T160" i="7"/>
  <c r="R160" i="7"/>
  <c r="P160" i="7"/>
  <c r="BI158" i="7"/>
  <c r="BH158" i="7"/>
  <c r="BG158" i="7"/>
  <c r="BF158" i="7"/>
  <c r="T158" i="7"/>
  <c r="R158" i="7"/>
  <c r="P158" i="7"/>
  <c r="BI152" i="7"/>
  <c r="BH152" i="7"/>
  <c r="BG152" i="7"/>
  <c r="BF152" i="7"/>
  <c r="T152" i="7"/>
  <c r="R152" i="7"/>
  <c r="P152" i="7"/>
  <c r="BI150" i="7"/>
  <c r="BH150" i="7"/>
  <c r="BG150" i="7"/>
  <c r="BF150" i="7"/>
  <c r="T150" i="7"/>
  <c r="R150" i="7"/>
  <c r="P150" i="7"/>
  <c r="BI148" i="7"/>
  <c r="BH148" i="7"/>
  <c r="BG148" i="7"/>
  <c r="BF148" i="7"/>
  <c r="T148" i="7"/>
  <c r="R148" i="7"/>
  <c r="P148" i="7"/>
  <c r="BI141" i="7"/>
  <c r="BH141" i="7"/>
  <c r="BG141" i="7"/>
  <c r="BF141" i="7"/>
  <c r="T141" i="7"/>
  <c r="R141" i="7"/>
  <c r="P141" i="7"/>
  <c r="BI122" i="7"/>
  <c r="BH122" i="7"/>
  <c r="BG122" i="7"/>
  <c r="BF122" i="7"/>
  <c r="T122" i="7"/>
  <c r="R122" i="7"/>
  <c r="P122" i="7"/>
  <c r="BI115" i="7"/>
  <c r="BH115" i="7"/>
  <c r="BG115" i="7"/>
  <c r="BF115" i="7"/>
  <c r="T115" i="7"/>
  <c r="R115" i="7"/>
  <c r="P115" i="7"/>
  <c r="BI112" i="7"/>
  <c r="BH112" i="7"/>
  <c r="BG112" i="7"/>
  <c r="BF112" i="7"/>
  <c r="T112" i="7"/>
  <c r="R112" i="7"/>
  <c r="P112" i="7"/>
  <c r="BI107" i="7"/>
  <c r="BH107" i="7"/>
  <c r="BG107" i="7"/>
  <c r="BF107" i="7"/>
  <c r="T107" i="7"/>
  <c r="R107" i="7"/>
  <c r="P107" i="7"/>
  <c r="BI96" i="7"/>
  <c r="BH96" i="7"/>
  <c r="BG96" i="7"/>
  <c r="BF96" i="7"/>
  <c r="T96" i="7"/>
  <c r="R96" i="7"/>
  <c r="P96" i="7"/>
  <c r="BI87" i="7"/>
  <c r="BH87" i="7"/>
  <c r="BG87" i="7"/>
  <c r="BF87" i="7"/>
  <c r="T87" i="7"/>
  <c r="R87" i="7"/>
  <c r="P87" i="7"/>
  <c r="J80" i="7"/>
  <c r="F78" i="7"/>
  <c r="E76" i="7"/>
  <c r="J54" i="7"/>
  <c r="F52" i="7"/>
  <c r="E50" i="7"/>
  <c r="J24" i="7"/>
  <c r="E24" i="7"/>
  <c r="J55" i="7"/>
  <c r="J23" i="7"/>
  <c r="J18" i="7"/>
  <c r="E18" i="7"/>
  <c r="F55" i="7"/>
  <c r="J17" i="7"/>
  <c r="J15" i="7"/>
  <c r="E15" i="7"/>
  <c r="F54" i="7"/>
  <c r="J14" i="7"/>
  <c r="J12" i="7"/>
  <c r="J78" i="7" s="1"/>
  <c r="E7" i="7"/>
  <c r="E48" i="7" s="1"/>
  <c r="J37" i="6"/>
  <c r="J36" i="6"/>
  <c r="AY59" i="1"/>
  <c r="J35" i="6"/>
  <c r="AX59" i="1"/>
  <c r="BI96" i="6"/>
  <c r="BH96" i="6"/>
  <c r="BG96" i="6"/>
  <c r="BF96" i="6"/>
  <c r="T96" i="6"/>
  <c r="T95" i="6"/>
  <c r="T94" i="6" s="1"/>
  <c r="R96" i="6"/>
  <c r="R95" i="6" s="1"/>
  <c r="R94" i="6" s="1"/>
  <c r="P96" i="6"/>
  <c r="P95" i="6"/>
  <c r="P94" i="6" s="1"/>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8" i="6"/>
  <c r="BH88" i="6"/>
  <c r="BG88" i="6"/>
  <c r="BF88" i="6"/>
  <c r="T88" i="6"/>
  <c r="R88" i="6"/>
  <c r="P88" i="6"/>
  <c r="BI87" i="6"/>
  <c r="BH87" i="6"/>
  <c r="BG87" i="6"/>
  <c r="BF87" i="6"/>
  <c r="T87" i="6"/>
  <c r="R87" i="6"/>
  <c r="P87" i="6"/>
  <c r="BI85" i="6"/>
  <c r="BH85" i="6"/>
  <c r="BG85" i="6"/>
  <c r="BF85" i="6"/>
  <c r="T85" i="6"/>
  <c r="R85" i="6"/>
  <c r="P85" i="6"/>
  <c r="BI84" i="6"/>
  <c r="BH84" i="6"/>
  <c r="BG84" i="6"/>
  <c r="BF84" i="6"/>
  <c r="T84" i="6"/>
  <c r="R84" i="6"/>
  <c r="P84" i="6"/>
  <c r="J78" i="6"/>
  <c r="F76" i="6"/>
  <c r="E74" i="6"/>
  <c r="J54" i="6"/>
  <c r="F52" i="6"/>
  <c r="E50" i="6"/>
  <c r="J24" i="6"/>
  <c r="E24" i="6"/>
  <c r="J79" i="6" s="1"/>
  <c r="J23" i="6"/>
  <c r="J18" i="6"/>
  <c r="E18" i="6"/>
  <c r="F55" i="6" s="1"/>
  <c r="J17" i="6"/>
  <c r="J15" i="6"/>
  <c r="E15" i="6"/>
  <c r="F78" i="6" s="1"/>
  <c r="J14" i="6"/>
  <c r="J12" i="6"/>
  <c r="J76" i="6"/>
  <c r="E7" i="6"/>
  <c r="E72" i="6"/>
  <c r="J37" i="5"/>
  <c r="J36" i="5"/>
  <c r="AY58" i="1" s="1"/>
  <c r="J35" i="5"/>
  <c r="AX58" i="1" s="1"/>
  <c r="BI180" i="5"/>
  <c r="BH180" i="5"/>
  <c r="BG180" i="5"/>
  <c r="BF180" i="5"/>
  <c r="T180" i="5"/>
  <c r="T179" i="5" s="1"/>
  <c r="T178" i="5" s="1"/>
  <c r="R180" i="5"/>
  <c r="R179" i="5"/>
  <c r="R178" i="5" s="1"/>
  <c r="P180" i="5"/>
  <c r="P179" i="5" s="1"/>
  <c r="P178" i="5" s="1"/>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2" i="5"/>
  <c r="BH162" i="5"/>
  <c r="BG162" i="5"/>
  <c r="BF162" i="5"/>
  <c r="T162" i="5"/>
  <c r="R162" i="5"/>
  <c r="P162" i="5"/>
  <c r="BI161" i="5"/>
  <c r="BH161" i="5"/>
  <c r="BG161" i="5"/>
  <c r="BF161" i="5"/>
  <c r="T161" i="5"/>
  <c r="R161" i="5"/>
  <c r="P161"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10" i="5"/>
  <c r="BH110" i="5"/>
  <c r="BG110" i="5"/>
  <c r="BF110" i="5"/>
  <c r="T110" i="5"/>
  <c r="R110" i="5"/>
  <c r="P110" i="5"/>
  <c r="BI109" i="5"/>
  <c r="BH109" i="5"/>
  <c r="BG109" i="5"/>
  <c r="BF109" i="5"/>
  <c r="T109" i="5"/>
  <c r="R109" i="5"/>
  <c r="P109"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4" i="5"/>
  <c r="BH94" i="5"/>
  <c r="BG94" i="5"/>
  <c r="BF94" i="5"/>
  <c r="T94" i="5"/>
  <c r="R94" i="5"/>
  <c r="P94" i="5"/>
  <c r="BI93" i="5"/>
  <c r="BH93" i="5"/>
  <c r="BG93" i="5"/>
  <c r="BF93" i="5"/>
  <c r="T93" i="5"/>
  <c r="R93" i="5"/>
  <c r="P93" i="5"/>
  <c r="BI92" i="5"/>
  <c r="BH92" i="5"/>
  <c r="BG92" i="5"/>
  <c r="BF92" i="5"/>
  <c r="T92" i="5"/>
  <c r="R92" i="5"/>
  <c r="P92" i="5"/>
  <c r="J86" i="5"/>
  <c r="F84" i="5"/>
  <c r="E82" i="5"/>
  <c r="J54" i="5"/>
  <c r="F52" i="5"/>
  <c r="E50" i="5"/>
  <c r="J24" i="5"/>
  <c r="E24" i="5"/>
  <c r="J87" i="5" s="1"/>
  <c r="J23" i="5"/>
  <c r="J18" i="5"/>
  <c r="E18" i="5"/>
  <c r="F55" i="5" s="1"/>
  <c r="J17" i="5"/>
  <c r="J15" i="5"/>
  <c r="E15" i="5"/>
  <c r="F54" i="5" s="1"/>
  <c r="J14" i="5"/>
  <c r="J12" i="5"/>
  <c r="J84" i="5"/>
  <c r="E7" i="5"/>
  <c r="E80" i="5"/>
  <c r="J37" i="4"/>
  <c r="J36" i="4"/>
  <c r="AY57" i="1" s="1"/>
  <c r="J35" i="4"/>
  <c r="AX57" i="1" s="1"/>
  <c r="BI244" i="4"/>
  <c r="BH244" i="4"/>
  <c r="BG244" i="4"/>
  <c r="BF244" i="4"/>
  <c r="T244" i="4"/>
  <c r="T243" i="4" s="1"/>
  <c r="T242" i="4" s="1"/>
  <c r="R244" i="4"/>
  <c r="R243" i="4"/>
  <c r="R242" i="4" s="1"/>
  <c r="P244" i="4"/>
  <c r="P243" i="4" s="1"/>
  <c r="P242" i="4" s="1"/>
  <c r="BI241" i="4"/>
  <c r="BH241" i="4"/>
  <c r="BG241" i="4"/>
  <c r="BF241" i="4"/>
  <c r="T241" i="4"/>
  <c r="R241" i="4"/>
  <c r="P241" i="4"/>
  <c r="BI240" i="4"/>
  <c r="BH240" i="4"/>
  <c r="BG240" i="4"/>
  <c r="BF240" i="4"/>
  <c r="T240" i="4"/>
  <c r="R240" i="4"/>
  <c r="P240" i="4"/>
  <c r="BI239" i="4"/>
  <c r="BH239" i="4"/>
  <c r="BG239" i="4"/>
  <c r="BF239" i="4"/>
  <c r="T239" i="4"/>
  <c r="R239" i="4"/>
  <c r="P239" i="4"/>
  <c r="BI238" i="4"/>
  <c r="BH238" i="4"/>
  <c r="BG238" i="4"/>
  <c r="BF238" i="4"/>
  <c r="T238" i="4"/>
  <c r="R238" i="4"/>
  <c r="P238" i="4"/>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2" i="4"/>
  <c r="BH232" i="4"/>
  <c r="BG232" i="4"/>
  <c r="BF232" i="4"/>
  <c r="T232" i="4"/>
  <c r="R232" i="4"/>
  <c r="P232" i="4"/>
  <c r="BI231" i="4"/>
  <c r="BH231" i="4"/>
  <c r="BG231" i="4"/>
  <c r="BF231" i="4"/>
  <c r="T231" i="4"/>
  <c r="R231" i="4"/>
  <c r="P231" i="4"/>
  <c r="BI230" i="4"/>
  <c r="BH230" i="4"/>
  <c r="BG230" i="4"/>
  <c r="BF230" i="4"/>
  <c r="T230" i="4"/>
  <c r="R230" i="4"/>
  <c r="P230"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3" i="4"/>
  <c r="BH213" i="4"/>
  <c r="BG213" i="4"/>
  <c r="BF213" i="4"/>
  <c r="T213" i="4"/>
  <c r="R213" i="4"/>
  <c r="P213" i="4"/>
  <c r="BI212" i="4"/>
  <c r="BH212" i="4"/>
  <c r="BG212" i="4"/>
  <c r="BF212" i="4"/>
  <c r="T212" i="4"/>
  <c r="R212" i="4"/>
  <c r="P212" i="4"/>
  <c r="BI211" i="4"/>
  <c r="BH211" i="4"/>
  <c r="BG211" i="4"/>
  <c r="BF211" i="4"/>
  <c r="T211" i="4"/>
  <c r="R211" i="4"/>
  <c r="P211"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J85" i="4"/>
  <c r="F83" i="4"/>
  <c r="E81" i="4"/>
  <c r="J54" i="4"/>
  <c r="F52" i="4"/>
  <c r="E50" i="4"/>
  <c r="J24" i="4"/>
  <c r="E24" i="4"/>
  <c r="J55" i="4" s="1"/>
  <c r="J23" i="4"/>
  <c r="J18" i="4"/>
  <c r="E18" i="4"/>
  <c r="F86" i="4" s="1"/>
  <c r="J17" i="4"/>
  <c r="J15" i="4"/>
  <c r="E15" i="4"/>
  <c r="F85" i="4" s="1"/>
  <c r="J14" i="4"/>
  <c r="J12" i="4"/>
  <c r="J83" i="4"/>
  <c r="E7" i="4"/>
  <c r="E48" i="4"/>
  <c r="J37" i="3"/>
  <c r="J36" i="3"/>
  <c r="AY56" i="1" s="1"/>
  <c r="J35" i="3"/>
  <c r="AX56" i="1" s="1"/>
  <c r="BI384" i="3"/>
  <c r="BH384" i="3"/>
  <c r="BG384" i="3"/>
  <c r="BF384" i="3"/>
  <c r="T384" i="3"/>
  <c r="R384" i="3"/>
  <c r="P384" i="3"/>
  <c r="BI383" i="3"/>
  <c r="BH383" i="3"/>
  <c r="BG383" i="3"/>
  <c r="BF383" i="3"/>
  <c r="T383" i="3"/>
  <c r="R383" i="3"/>
  <c r="P383" i="3"/>
  <c r="BI382" i="3"/>
  <c r="BH382" i="3"/>
  <c r="BG382" i="3"/>
  <c r="BF382" i="3"/>
  <c r="T382" i="3"/>
  <c r="R382" i="3"/>
  <c r="P382" i="3"/>
  <c r="BI381" i="3"/>
  <c r="BH381" i="3"/>
  <c r="BG381" i="3"/>
  <c r="BF381" i="3"/>
  <c r="T381" i="3"/>
  <c r="R381" i="3"/>
  <c r="P381" i="3"/>
  <c r="BI380" i="3"/>
  <c r="BH380" i="3"/>
  <c r="BG380" i="3"/>
  <c r="BF380" i="3"/>
  <c r="T380" i="3"/>
  <c r="R380" i="3"/>
  <c r="P380" i="3"/>
  <c r="BI379" i="3"/>
  <c r="BH379" i="3"/>
  <c r="BG379" i="3"/>
  <c r="BF379" i="3"/>
  <c r="T379" i="3"/>
  <c r="R379" i="3"/>
  <c r="P379" i="3"/>
  <c r="BI377" i="3"/>
  <c r="BH377" i="3"/>
  <c r="BG377" i="3"/>
  <c r="BF377" i="3"/>
  <c r="T377" i="3"/>
  <c r="R377" i="3"/>
  <c r="P377" i="3"/>
  <c r="BI376" i="3"/>
  <c r="BH376" i="3"/>
  <c r="BG376" i="3"/>
  <c r="BF376" i="3"/>
  <c r="T376" i="3"/>
  <c r="R376" i="3"/>
  <c r="P376" i="3"/>
  <c r="BI375" i="3"/>
  <c r="BH375" i="3"/>
  <c r="BG375" i="3"/>
  <c r="BF375" i="3"/>
  <c r="T375" i="3"/>
  <c r="R375" i="3"/>
  <c r="P375" i="3"/>
  <c r="BI374" i="3"/>
  <c r="BH374" i="3"/>
  <c r="BG374" i="3"/>
  <c r="BF374" i="3"/>
  <c r="T374" i="3"/>
  <c r="R374" i="3"/>
  <c r="P374" i="3"/>
  <c r="BI373" i="3"/>
  <c r="BH373" i="3"/>
  <c r="BG373" i="3"/>
  <c r="BF373" i="3"/>
  <c r="T373" i="3"/>
  <c r="R373" i="3"/>
  <c r="P373" i="3"/>
  <c r="BI372" i="3"/>
  <c r="BH372" i="3"/>
  <c r="BG372" i="3"/>
  <c r="BF372" i="3"/>
  <c r="T372" i="3"/>
  <c r="R372" i="3"/>
  <c r="P372" i="3"/>
  <c r="BI371" i="3"/>
  <c r="BH371" i="3"/>
  <c r="BG371" i="3"/>
  <c r="BF371" i="3"/>
  <c r="T371" i="3"/>
  <c r="R371" i="3"/>
  <c r="P371" i="3"/>
  <c r="BI369" i="3"/>
  <c r="BH369" i="3"/>
  <c r="BG369" i="3"/>
  <c r="BF369" i="3"/>
  <c r="T369" i="3"/>
  <c r="R369" i="3"/>
  <c r="P369" i="3"/>
  <c r="BI368" i="3"/>
  <c r="BH368" i="3"/>
  <c r="BG368" i="3"/>
  <c r="BF368" i="3"/>
  <c r="T368" i="3"/>
  <c r="R368" i="3"/>
  <c r="P368" i="3"/>
  <c r="BI367" i="3"/>
  <c r="BH367" i="3"/>
  <c r="BG367" i="3"/>
  <c r="BF367" i="3"/>
  <c r="T367" i="3"/>
  <c r="R367" i="3"/>
  <c r="P367" i="3"/>
  <c r="BI366" i="3"/>
  <c r="BH366" i="3"/>
  <c r="BG366" i="3"/>
  <c r="BF366" i="3"/>
  <c r="T366" i="3"/>
  <c r="R366" i="3"/>
  <c r="P366" i="3"/>
  <c r="BI365" i="3"/>
  <c r="BH365" i="3"/>
  <c r="BG365" i="3"/>
  <c r="BF365" i="3"/>
  <c r="T365" i="3"/>
  <c r="R365" i="3"/>
  <c r="P365" i="3"/>
  <c r="BI364" i="3"/>
  <c r="BH364" i="3"/>
  <c r="BG364" i="3"/>
  <c r="BF364" i="3"/>
  <c r="T364" i="3"/>
  <c r="R364" i="3"/>
  <c r="P364" i="3"/>
  <c r="BI363" i="3"/>
  <c r="BH363" i="3"/>
  <c r="BG363" i="3"/>
  <c r="BF363" i="3"/>
  <c r="T363" i="3"/>
  <c r="R363" i="3"/>
  <c r="P363" i="3"/>
  <c r="BI362" i="3"/>
  <c r="BH362" i="3"/>
  <c r="BG362" i="3"/>
  <c r="BF362" i="3"/>
  <c r="T362" i="3"/>
  <c r="R362" i="3"/>
  <c r="P362" i="3"/>
  <c r="BI361" i="3"/>
  <c r="BH361" i="3"/>
  <c r="BG361" i="3"/>
  <c r="BF361" i="3"/>
  <c r="T361" i="3"/>
  <c r="R361" i="3"/>
  <c r="P361" i="3"/>
  <c r="BI359" i="3"/>
  <c r="BH359" i="3"/>
  <c r="BG359" i="3"/>
  <c r="BF359" i="3"/>
  <c r="T359" i="3"/>
  <c r="R359" i="3"/>
  <c r="P359" i="3"/>
  <c r="BI358" i="3"/>
  <c r="BH358" i="3"/>
  <c r="BG358" i="3"/>
  <c r="BF358" i="3"/>
  <c r="T358" i="3"/>
  <c r="R358" i="3"/>
  <c r="P358" i="3"/>
  <c r="BI357" i="3"/>
  <c r="BH357" i="3"/>
  <c r="BG357" i="3"/>
  <c r="BF357" i="3"/>
  <c r="T357" i="3"/>
  <c r="R357" i="3"/>
  <c r="P357" i="3"/>
  <c r="BI356" i="3"/>
  <c r="BH356" i="3"/>
  <c r="BG356" i="3"/>
  <c r="BF356" i="3"/>
  <c r="T356" i="3"/>
  <c r="R356" i="3"/>
  <c r="P356" i="3"/>
  <c r="BI355" i="3"/>
  <c r="BH355" i="3"/>
  <c r="BG355" i="3"/>
  <c r="BF355" i="3"/>
  <c r="T355" i="3"/>
  <c r="R355" i="3"/>
  <c r="P355" i="3"/>
  <c r="BI354" i="3"/>
  <c r="BH354" i="3"/>
  <c r="BG354" i="3"/>
  <c r="BF354" i="3"/>
  <c r="T354" i="3"/>
  <c r="R354" i="3"/>
  <c r="P354" i="3"/>
  <c r="BI352" i="3"/>
  <c r="BH352" i="3"/>
  <c r="BG352" i="3"/>
  <c r="BF352" i="3"/>
  <c r="T352" i="3"/>
  <c r="R352" i="3"/>
  <c r="P352" i="3"/>
  <c r="BI351" i="3"/>
  <c r="BH351" i="3"/>
  <c r="BG351" i="3"/>
  <c r="BF351" i="3"/>
  <c r="T351" i="3"/>
  <c r="R351" i="3"/>
  <c r="P351" i="3"/>
  <c r="BI350" i="3"/>
  <c r="BH350" i="3"/>
  <c r="BG350" i="3"/>
  <c r="BF350" i="3"/>
  <c r="T350" i="3"/>
  <c r="R350" i="3"/>
  <c r="P350" i="3"/>
  <c r="BI349" i="3"/>
  <c r="BH349" i="3"/>
  <c r="BG349" i="3"/>
  <c r="BF349" i="3"/>
  <c r="T349" i="3"/>
  <c r="R349" i="3"/>
  <c r="P349" i="3"/>
  <c r="BI348" i="3"/>
  <c r="BH348" i="3"/>
  <c r="BG348" i="3"/>
  <c r="BF348" i="3"/>
  <c r="T348" i="3"/>
  <c r="R348" i="3"/>
  <c r="P348" i="3"/>
  <c r="BI347" i="3"/>
  <c r="BH347" i="3"/>
  <c r="BG347" i="3"/>
  <c r="BF347" i="3"/>
  <c r="T347" i="3"/>
  <c r="R347" i="3"/>
  <c r="P347" i="3"/>
  <c r="BI345" i="3"/>
  <c r="BH345" i="3"/>
  <c r="BG345" i="3"/>
  <c r="BF345" i="3"/>
  <c r="T345" i="3"/>
  <c r="R345" i="3"/>
  <c r="P345" i="3"/>
  <c r="BI344" i="3"/>
  <c r="BH344" i="3"/>
  <c r="BG344" i="3"/>
  <c r="BF344" i="3"/>
  <c r="T344" i="3"/>
  <c r="R344" i="3"/>
  <c r="P344" i="3"/>
  <c r="BI343" i="3"/>
  <c r="BH343" i="3"/>
  <c r="BG343" i="3"/>
  <c r="BF343" i="3"/>
  <c r="T343" i="3"/>
  <c r="R343" i="3"/>
  <c r="P343" i="3"/>
  <c r="BI342" i="3"/>
  <c r="BH342" i="3"/>
  <c r="BG342" i="3"/>
  <c r="BF342" i="3"/>
  <c r="T342" i="3"/>
  <c r="R342" i="3"/>
  <c r="P342" i="3"/>
  <c r="BI341" i="3"/>
  <c r="BH341" i="3"/>
  <c r="BG341" i="3"/>
  <c r="BF341" i="3"/>
  <c r="T341" i="3"/>
  <c r="R341" i="3"/>
  <c r="P341" i="3"/>
  <c r="BI340" i="3"/>
  <c r="BH340" i="3"/>
  <c r="BG340" i="3"/>
  <c r="BF340" i="3"/>
  <c r="T340" i="3"/>
  <c r="R340" i="3"/>
  <c r="P340" i="3"/>
  <c r="BI338" i="3"/>
  <c r="BH338" i="3"/>
  <c r="BG338" i="3"/>
  <c r="BF338" i="3"/>
  <c r="T338" i="3"/>
  <c r="R338" i="3"/>
  <c r="P338" i="3"/>
  <c r="BI337" i="3"/>
  <c r="BH337" i="3"/>
  <c r="BG337" i="3"/>
  <c r="BF337" i="3"/>
  <c r="T337" i="3"/>
  <c r="R337" i="3"/>
  <c r="P337" i="3"/>
  <c r="BI336" i="3"/>
  <c r="BH336" i="3"/>
  <c r="BG336" i="3"/>
  <c r="BF336" i="3"/>
  <c r="T336" i="3"/>
  <c r="R336" i="3"/>
  <c r="P336" i="3"/>
  <c r="BI335" i="3"/>
  <c r="BH335" i="3"/>
  <c r="BG335" i="3"/>
  <c r="BF335" i="3"/>
  <c r="T335" i="3"/>
  <c r="R335" i="3"/>
  <c r="P335" i="3"/>
  <c r="BI334" i="3"/>
  <c r="BH334" i="3"/>
  <c r="BG334" i="3"/>
  <c r="BF334" i="3"/>
  <c r="T334" i="3"/>
  <c r="R334" i="3"/>
  <c r="P334" i="3"/>
  <c r="BI333" i="3"/>
  <c r="BH333" i="3"/>
  <c r="BG333" i="3"/>
  <c r="BF333" i="3"/>
  <c r="T333" i="3"/>
  <c r="R333" i="3"/>
  <c r="P333" i="3"/>
  <c r="BI331" i="3"/>
  <c r="BH331" i="3"/>
  <c r="BG331" i="3"/>
  <c r="BF331" i="3"/>
  <c r="T331" i="3"/>
  <c r="R331" i="3"/>
  <c r="P331" i="3"/>
  <c r="BI329" i="3"/>
  <c r="BH329" i="3"/>
  <c r="BG329" i="3"/>
  <c r="BF329" i="3"/>
  <c r="T329" i="3"/>
  <c r="R329" i="3"/>
  <c r="P329" i="3"/>
  <c r="BI328" i="3"/>
  <c r="BH328" i="3"/>
  <c r="BG328" i="3"/>
  <c r="BF328" i="3"/>
  <c r="T328" i="3"/>
  <c r="R328" i="3"/>
  <c r="P328" i="3"/>
  <c r="BI327" i="3"/>
  <c r="BH327" i="3"/>
  <c r="BG327" i="3"/>
  <c r="BF327" i="3"/>
  <c r="T327" i="3"/>
  <c r="R327" i="3"/>
  <c r="P327" i="3"/>
  <c r="BI325" i="3"/>
  <c r="BH325" i="3"/>
  <c r="BG325" i="3"/>
  <c r="BF325" i="3"/>
  <c r="T325" i="3"/>
  <c r="R325" i="3"/>
  <c r="P325" i="3"/>
  <c r="BI324" i="3"/>
  <c r="BH324" i="3"/>
  <c r="BG324" i="3"/>
  <c r="BF324" i="3"/>
  <c r="T324" i="3"/>
  <c r="R324" i="3"/>
  <c r="P324" i="3"/>
  <c r="BI323" i="3"/>
  <c r="BH323" i="3"/>
  <c r="BG323" i="3"/>
  <c r="BF323" i="3"/>
  <c r="T323" i="3"/>
  <c r="R323" i="3"/>
  <c r="P323" i="3"/>
  <c r="BI322" i="3"/>
  <c r="BH322" i="3"/>
  <c r="BG322" i="3"/>
  <c r="BF322" i="3"/>
  <c r="T322" i="3"/>
  <c r="R322" i="3"/>
  <c r="P322" i="3"/>
  <c r="BI321" i="3"/>
  <c r="BH321" i="3"/>
  <c r="BG321" i="3"/>
  <c r="BF321" i="3"/>
  <c r="T321" i="3"/>
  <c r="R321" i="3"/>
  <c r="P321" i="3"/>
  <c r="BI320" i="3"/>
  <c r="BH320" i="3"/>
  <c r="BG320" i="3"/>
  <c r="BF320" i="3"/>
  <c r="T320" i="3"/>
  <c r="R320" i="3"/>
  <c r="P320"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314" i="3"/>
  <c r="BH314" i="3"/>
  <c r="BG314" i="3"/>
  <c r="BF314" i="3"/>
  <c r="T314" i="3"/>
  <c r="R314" i="3"/>
  <c r="P314" i="3"/>
  <c r="BI313" i="3"/>
  <c r="BH313" i="3"/>
  <c r="BG313" i="3"/>
  <c r="BF313" i="3"/>
  <c r="T313" i="3"/>
  <c r="R313" i="3"/>
  <c r="P313" i="3"/>
  <c r="BI312" i="3"/>
  <c r="BH312" i="3"/>
  <c r="BG312" i="3"/>
  <c r="BF312" i="3"/>
  <c r="T312" i="3"/>
  <c r="R312" i="3"/>
  <c r="P312" i="3"/>
  <c r="BI310" i="3"/>
  <c r="BH310" i="3"/>
  <c r="BG310" i="3"/>
  <c r="BF310" i="3"/>
  <c r="T310" i="3"/>
  <c r="R310" i="3"/>
  <c r="P310" i="3"/>
  <c r="BI309" i="3"/>
  <c r="BH309" i="3"/>
  <c r="BG309" i="3"/>
  <c r="BF309" i="3"/>
  <c r="T309" i="3"/>
  <c r="R309" i="3"/>
  <c r="P309" i="3"/>
  <c r="BI308" i="3"/>
  <c r="BH308" i="3"/>
  <c r="BG308" i="3"/>
  <c r="BF308" i="3"/>
  <c r="T308" i="3"/>
  <c r="R308" i="3"/>
  <c r="P308" i="3"/>
  <c r="BI307" i="3"/>
  <c r="BH307" i="3"/>
  <c r="BG307" i="3"/>
  <c r="BF307" i="3"/>
  <c r="T307" i="3"/>
  <c r="R307" i="3"/>
  <c r="P307" i="3"/>
  <c r="BI306" i="3"/>
  <c r="BH306" i="3"/>
  <c r="BG306" i="3"/>
  <c r="BF306" i="3"/>
  <c r="T306" i="3"/>
  <c r="R306" i="3"/>
  <c r="P306" i="3"/>
  <c r="BI305" i="3"/>
  <c r="BH305" i="3"/>
  <c r="BG305" i="3"/>
  <c r="BF305" i="3"/>
  <c r="T305" i="3"/>
  <c r="R305" i="3"/>
  <c r="P305" i="3"/>
  <c r="BI304" i="3"/>
  <c r="BH304" i="3"/>
  <c r="BG304" i="3"/>
  <c r="BF304" i="3"/>
  <c r="T304" i="3"/>
  <c r="R304" i="3"/>
  <c r="P304" i="3"/>
  <c r="BI303" i="3"/>
  <c r="BH303" i="3"/>
  <c r="BG303" i="3"/>
  <c r="BF303" i="3"/>
  <c r="T303" i="3"/>
  <c r="R303" i="3"/>
  <c r="P303" i="3"/>
  <c r="BI302" i="3"/>
  <c r="BH302" i="3"/>
  <c r="BG302" i="3"/>
  <c r="BF302" i="3"/>
  <c r="T302" i="3"/>
  <c r="R302" i="3"/>
  <c r="P302" i="3"/>
  <c r="BI301" i="3"/>
  <c r="BH301" i="3"/>
  <c r="BG301" i="3"/>
  <c r="BF301" i="3"/>
  <c r="T301" i="3"/>
  <c r="R301" i="3"/>
  <c r="P301" i="3"/>
  <c r="BI300" i="3"/>
  <c r="BH300" i="3"/>
  <c r="BG300" i="3"/>
  <c r="BF300" i="3"/>
  <c r="T300" i="3"/>
  <c r="R300" i="3"/>
  <c r="P300" i="3"/>
  <c r="BI298" i="3"/>
  <c r="BH298" i="3"/>
  <c r="BG298" i="3"/>
  <c r="BF298" i="3"/>
  <c r="T298" i="3"/>
  <c r="R298" i="3"/>
  <c r="P298"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3" i="3"/>
  <c r="BH293" i="3"/>
  <c r="BG293" i="3"/>
  <c r="BF293" i="3"/>
  <c r="T293" i="3"/>
  <c r="R293" i="3"/>
  <c r="P293" i="3"/>
  <c r="BI292" i="3"/>
  <c r="BH292" i="3"/>
  <c r="BG292" i="3"/>
  <c r="BF292" i="3"/>
  <c r="T292" i="3"/>
  <c r="R292" i="3"/>
  <c r="P292" i="3"/>
  <c r="BI291" i="3"/>
  <c r="BH291" i="3"/>
  <c r="BG291" i="3"/>
  <c r="BF291" i="3"/>
  <c r="T291" i="3"/>
  <c r="R291" i="3"/>
  <c r="P291" i="3"/>
  <c r="BI289" i="3"/>
  <c r="BH289" i="3"/>
  <c r="BG289" i="3"/>
  <c r="BF289" i="3"/>
  <c r="T289" i="3"/>
  <c r="R289" i="3"/>
  <c r="P289" i="3"/>
  <c r="BI288" i="3"/>
  <c r="BH288" i="3"/>
  <c r="BG288" i="3"/>
  <c r="BF288" i="3"/>
  <c r="T288" i="3"/>
  <c r="R288" i="3"/>
  <c r="P288" i="3"/>
  <c r="BI287" i="3"/>
  <c r="BH287" i="3"/>
  <c r="BG287" i="3"/>
  <c r="BF287" i="3"/>
  <c r="T287" i="3"/>
  <c r="R287" i="3"/>
  <c r="P287" i="3"/>
  <c r="BI286" i="3"/>
  <c r="BH286" i="3"/>
  <c r="BG286" i="3"/>
  <c r="BF286" i="3"/>
  <c r="T286" i="3"/>
  <c r="R286" i="3"/>
  <c r="P286" i="3"/>
  <c r="BI285" i="3"/>
  <c r="BH285" i="3"/>
  <c r="BG285" i="3"/>
  <c r="BF285" i="3"/>
  <c r="T285" i="3"/>
  <c r="R285" i="3"/>
  <c r="P285" i="3"/>
  <c r="BI284" i="3"/>
  <c r="BH284" i="3"/>
  <c r="BG284" i="3"/>
  <c r="BF284" i="3"/>
  <c r="T284" i="3"/>
  <c r="R284" i="3"/>
  <c r="P284" i="3"/>
  <c r="BI283" i="3"/>
  <c r="BH283" i="3"/>
  <c r="BG283" i="3"/>
  <c r="BF283" i="3"/>
  <c r="T283" i="3"/>
  <c r="R283" i="3"/>
  <c r="P283" i="3"/>
  <c r="BI282" i="3"/>
  <c r="BH282" i="3"/>
  <c r="BG282" i="3"/>
  <c r="BF282" i="3"/>
  <c r="T282" i="3"/>
  <c r="R282" i="3"/>
  <c r="P282" i="3"/>
  <c r="BI281" i="3"/>
  <c r="BH281" i="3"/>
  <c r="BG281" i="3"/>
  <c r="BF281" i="3"/>
  <c r="T281" i="3"/>
  <c r="R281" i="3"/>
  <c r="P281" i="3"/>
  <c r="BI280" i="3"/>
  <c r="BH280" i="3"/>
  <c r="BG280" i="3"/>
  <c r="BF280" i="3"/>
  <c r="T280" i="3"/>
  <c r="R280" i="3"/>
  <c r="P280" i="3"/>
  <c r="BI279" i="3"/>
  <c r="BH279" i="3"/>
  <c r="BG279" i="3"/>
  <c r="BF279" i="3"/>
  <c r="T279" i="3"/>
  <c r="R279" i="3"/>
  <c r="P279" i="3"/>
  <c r="BI278" i="3"/>
  <c r="BH278" i="3"/>
  <c r="BG278" i="3"/>
  <c r="BF278" i="3"/>
  <c r="T278" i="3"/>
  <c r="R278" i="3"/>
  <c r="P278" i="3"/>
  <c r="BI276" i="3"/>
  <c r="BH276" i="3"/>
  <c r="BG276" i="3"/>
  <c r="BF276" i="3"/>
  <c r="T276" i="3"/>
  <c r="R276" i="3"/>
  <c r="P276" i="3"/>
  <c r="BI275" i="3"/>
  <c r="BH275" i="3"/>
  <c r="BG275" i="3"/>
  <c r="BF275" i="3"/>
  <c r="T275" i="3"/>
  <c r="R275" i="3"/>
  <c r="P275" i="3"/>
  <c r="BI274" i="3"/>
  <c r="BH274" i="3"/>
  <c r="BG274" i="3"/>
  <c r="BF274" i="3"/>
  <c r="T274" i="3"/>
  <c r="R274" i="3"/>
  <c r="P274" i="3"/>
  <c r="BI273" i="3"/>
  <c r="BH273" i="3"/>
  <c r="BG273" i="3"/>
  <c r="BF273" i="3"/>
  <c r="T273" i="3"/>
  <c r="R273" i="3"/>
  <c r="P273" i="3"/>
  <c r="BI272" i="3"/>
  <c r="BH272" i="3"/>
  <c r="BG272" i="3"/>
  <c r="BF272" i="3"/>
  <c r="T272" i="3"/>
  <c r="R272" i="3"/>
  <c r="P272" i="3"/>
  <c r="BI271" i="3"/>
  <c r="BH271" i="3"/>
  <c r="BG271" i="3"/>
  <c r="BF271" i="3"/>
  <c r="T271" i="3"/>
  <c r="R271" i="3"/>
  <c r="P271" i="3"/>
  <c r="BI270" i="3"/>
  <c r="BH270" i="3"/>
  <c r="BG270" i="3"/>
  <c r="BF270" i="3"/>
  <c r="T270" i="3"/>
  <c r="R270" i="3"/>
  <c r="P270" i="3"/>
  <c r="BI269" i="3"/>
  <c r="BH269" i="3"/>
  <c r="BG269" i="3"/>
  <c r="BF269" i="3"/>
  <c r="T269" i="3"/>
  <c r="R269" i="3"/>
  <c r="P269" i="3"/>
  <c r="BI268" i="3"/>
  <c r="BH268" i="3"/>
  <c r="BG268" i="3"/>
  <c r="BF268" i="3"/>
  <c r="T268" i="3"/>
  <c r="R268" i="3"/>
  <c r="P268" i="3"/>
  <c r="BI267" i="3"/>
  <c r="BH267" i="3"/>
  <c r="BG267" i="3"/>
  <c r="BF267" i="3"/>
  <c r="T267" i="3"/>
  <c r="R267" i="3"/>
  <c r="P267" i="3"/>
  <c r="BI266" i="3"/>
  <c r="BH266" i="3"/>
  <c r="BG266" i="3"/>
  <c r="BF266" i="3"/>
  <c r="T266" i="3"/>
  <c r="R266" i="3"/>
  <c r="P266" i="3"/>
  <c r="BI265" i="3"/>
  <c r="BH265" i="3"/>
  <c r="BG265" i="3"/>
  <c r="BF265" i="3"/>
  <c r="T265" i="3"/>
  <c r="R265" i="3"/>
  <c r="P265" i="3"/>
  <c r="BI264" i="3"/>
  <c r="BH264" i="3"/>
  <c r="BG264" i="3"/>
  <c r="BF264" i="3"/>
  <c r="T264" i="3"/>
  <c r="R264" i="3"/>
  <c r="P264" i="3"/>
  <c r="BI263" i="3"/>
  <c r="BH263" i="3"/>
  <c r="BG263" i="3"/>
  <c r="BF263" i="3"/>
  <c r="T263" i="3"/>
  <c r="R263" i="3"/>
  <c r="P263" i="3"/>
  <c r="BI262" i="3"/>
  <c r="BH262" i="3"/>
  <c r="BG262" i="3"/>
  <c r="BF262" i="3"/>
  <c r="T262" i="3"/>
  <c r="R262" i="3"/>
  <c r="P262" i="3"/>
  <c r="BI261" i="3"/>
  <c r="BH261" i="3"/>
  <c r="BG261" i="3"/>
  <c r="BF261" i="3"/>
  <c r="T261" i="3"/>
  <c r="R261" i="3"/>
  <c r="P261" i="3"/>
  <c r="BI260" i="3"/>
  <c r="BH260" i="3"/>
  <c r="BG260" i="3"/>
  <c r="BF260" i="3"/>
  <c r="T260" i="3"/>
  <c r="R260" i="3"/>
  <c r="P260" i="3"/>
  <c r="BI259" i="3"/>
  <c r="BH259" i="3"/>
  <c r="BG259" i="3"/>
  <c r="BF259" i="3"/>
  <c r="T259" i="3"/>
  <c r="R259" i="3"/>
  <c r="P259" i="3"/>
  <c r="BI258" i="3"/>
  <c r="BH258" i="3"/>
  <c r="BG258" i="3"/>
  <c r="BF258" i="3"/>
  <c r="T258" i="3"/>
  <c r="R258" i="3"/>
  <c r="P258" i="3"/>
  <c r="BI256" i="3"/>
  <c r="BH256" i="3"/>
  <c r="BG256" i="3"/>
  <c r="BF256" i="3"/>
  <c r="T256" i="3"/>
  <c r="R256" i="3"/>
  <c r="P256" i="3"/>
  <c r="BI255" i="3"/>
  <c r="BH255" i="3"/>
  <c r="BG255" i="3"/>
  <c r="BF255" i="3"/>
  <c r="T255" i="3"/>
  <c r="R255" i="3"/>
  <c r="P255" i="3"/>
  <c r="BI254" i="3"/>
  <c r="BH254" i="3"/>
  <c r="BG254" i="3"/>
  <c r="BF254" i="3"/>
  <c r="T254" i="3"/>
  <c r="R254" i="3"/>
  <c r="P254" i="3"/>
  <c r="BI253" i="3"/>
  <c r="BH253" i="3"/>
  <c r="BG253" i="3"/>
  <c r="BF253" i="3"/>
  <c r="T253" i="3"/>
  <c r="R253" i="3"/>
  <c r="P253" i="3"/>
  <c r="BI252" i="3"/>
  <c r="BH252" i="3"/>
  <c r="BG252" i="3"/>
  <c r="BF252" i="3"/>
  <c r="T252" i="3"/>
  <c r="R252" i="3"/>
  <c r="P252" i="3"/>
  <c r="BI251" i="3"/>
  <c r="BH251" i="3"/>
  <c r="BG251" i="3"/>
  <c r="BF251" i="3"/>
  <c r="T251" i="3"/>
  <c r="R251" i="3"/>
  <c r="P251" i="3"/>
  <c r="BI250" i="3"/>
  <c r="BH250" i="3"/>
  <c r="BG250" i="3"/>
  <c r="BF250" i="3"/>
  <c r="T250" i="3"/>
  <c r="R250" i="3"/>
  <c r="P250" i="3"/>
  <c r="BI249" i="3"/>
  <c r="BH249" i="3"/>
  <c r="BG249" i="3"/>
  <c r="BF249" i="3"/>
  <c r="T249" i="3"/>
  <c r="R249" i="3"/>
  <c r="P249"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4" i="3"/>
  <c r="BH244" i="3"/>
  <c r="BG244" i="3"/>
  <c r="BF244" i="3"/>
  <c r="T244" i="3"/>
  <c r="R244" i="3"/>
  <c r="P244" i="3"/>
  <c r="BI243" i="3"/>
  <c r="BH243" i="3"/>
  <c r="BG243" i="3"/>
  <c r="BF243" i="3"/>
  <c r="T243" i="3"/>
  <c r="R243" i="3"/>
  <c r="P243" i="3"/>
  <c r="BI242" i="3"/>
  <c r="BH242" i="3"/>
  <c r="BG242" i="3"/>
  <c r="BF242" i="3"/>
  <c r="T242" i="3"/>
  <c r="R242" i="3"/>
  <c r="P242" i="3"/>
  <c r="BI241" i="3"/>
  <c r="BH241" i="3"/>
  <c r="BG241" i="3"/>
  <c r="BF241" i="3"/>
  <c r="T241" i="3"/>
  <c r="R241" i="3"/>
  <c r="P241" i="3"/>
  <c r="BI240" i="3"/>
  <c r="BH240" i="3"/>
  <c r="BG240" i="3"/>
  <c r="BF240" i="3"/>
  <c r="T240" i="3"/>
  <c r="R240" i="3"/>
  <c r="P240" i="3"/>
  <c r="BI239" i="3"/>
  <c r="BH239" i="3"/>
  <c r="BG239" i="3"/>
  <c r="BF239" i="3"/>
  <c r="T239" i="3"/>
  <c r="R239" i="3"/>
  <c r="P239" i="3"/>
  <c r="BI238" i="3"/>
  <c r="BH238" i="3"/>
  <c r="BG238" i="3"/>
  <c r="BF238" i="3"/>
  <c r="T238" i="3"/>
  <c r="R238" i="3"/>
  <c r="P238" i="3"/>
  <c r="BI236" i="3"/>
  <c r="BH236" i="3"/>
  <c r="BG236" i="3"/>
  <c r="BF236" i="3"/>
  <c r="T236" i="3"/>
  <c r="R236" i="3"/>
  <c r="P236" i="3"/>
  <c r="BI235" i="3"/>
  <c r="BH235" i="3"/>
  <c r="BG235" i="3"/>
  <c r="BF235" i="3"/>
  <c r="T235" i="3"/>
  <c r="R235" i="3"/>
  <c r="P235" i="3"/>
  <c r="BI234" i="3"/>
  <c r="BH234" i="3"/>
  <c r="BG234" i="3"/>
  <c r="BF234" i="3"/>
  <c r="T234" i="3"/>
  <c r="R234" i="3"/>
  <c r="P234" i="3"/>
  <c r="BI233" i="3"/>
  <c r="BH233" i="3"/>
  <c r="BG233" i="3"/>
  <c r="BF233" i="3"/>
  <c r="T233" i="3"/>
  <c r="R233" i="3"/>
  <c r="P233" i="3"/>
  <c r="BI232" i="3"/>
  <c r="BH232" i="3"/>
  <c r="BG232" i="3"/>
  <c r="BF232" i="3"/>
  <c r="T232" i="3"/>
  <c r="R232" i="3"/>
  <c r="P232" i="3"/>
  <c r="BI231" i="3"/>
  <c r="BH231" i="3"/>
  <c r="BG231" i="3"/>
  <c r="BF231" i="3"/>
  <c r="T231" i="3"/>
  <c r="R231" i="3"/>
  <c r="P231" i="3"/>
  <c r="BI230" i="3"/>
  <c r="BH230" i="3"/>
  <c r="BG230" i="3"/>
  <c r="BF230" i="3"/>
  <c r="T230" i="3"/>
  <c r="R230" i="3"/>
  <c r="P230" i="3"/>
  <c r="BI229" i="3"/>
  <c r="BH229" i="3"/>
  <c r="BG229" i="3"/>
  <c r="BF229" i="3"/>
  <c r="T229" i="3"/>
  <c r="R229" i="3"/>
  <c r="P229" i="3"/>
  <c r="BI228" i="3"/>
  <c r="BH228" i="3"/>
  <c r="BG228" i="3"/>
  <c r="BF228" i="3"/>
  <c r="T228" i="3"/>
  <c r="R228" i="3"/>
  <c r="P228" i="3"/>
  <c r="BI227" i="3"/>
  <c r="BH227" i="3"/>
  <c r="BG227" i="3"/>
  <c r="BF227" i="3"/>
  <c r="T227" i="3"/>
  <c r="R227" i="3"/>
  <c r="P227" i="3"/>
  <c r="BI226" i="3"/>
  <c r="BH226" i="3"/>
  <c r="BG226" i="3"/>
  <c r="BF226" i="3"/>
  <c r="T226" i="3"/>
  <c r="R226" i="3"/>
  <c r="P226" i="3"/>
  <c r="BI225" i="3"/>
  <c r="BH225" i="3"/>
  <c r="BG225" i="3"/>
  <c r="BF225" i="3"/>
  <c r="T225" i="3"/>
  <c r="R225" i="3"/>
  <c r="P225" i="3"/>
  <c r="BI224" i="3"/>
  <c r="BH224" i="3"/>
  <c r="BG224" i="3"/>
  <c r="BF224" i="3"/>
  <c r="T224" i="3"/>
  <c r="R224" i="3"/>
  <c r="P224" i="3"/>
  <c r="BI223" i="3"/>
  <c r="BH223" i="3"/>
  <c r="BG223" i="3"/>
  <c r="BF223" i="3"/>
  <c r="T223" i="3"/>
  <c r="R223" i="3"/>
  <c r="P223" i="3"/>
  <c r="BI222" i="3"/>
  <c r="BH222" i="3"/>
  <c r="BG222" i="3"/>
  <c r="BF222" i="3"/>
  <c r="T222" i="3"/>
  <c r="R222" i="3"/>
  <c r="P222" i="3"/>
  <c r="BI221" i="3"/>
  <c r="BH221" i="3"/>
  <c r="BG221" i="3"/>
  <c r="BF221" i="3"/>
  <c r="T221" i="3"/>
  <c r="R221" i="3"/>
  <c r="P221" i="3"/>
  <c r="BI220" i="3"/>
  <c r="BH220" i="3"/>
  <c r="BG220" i="3"/>
  <c r="BF220" i="3"/>
  <c r="T220" i="3"/>
  <c r="R220" i="3"/>
  <c r="P220" i="3"/>
  <c r="BI218" i="3"/>
  <c r="BH218" i="3"/>
  <c r="BG218" i="3"/>
  <c r="BF218" i="3"/>
  <c r="T218" i="3"/>
  <c r="R218" i="3"/>
  <c r="P218" i="3"/>
  <c r="BI217" i="3"/>
  <c r="BH217" i="3"/>
  <c r="BG217" i="3"/>
  <c r="BF217" i="3"/>
  <c r="T217" i="3"/>
  <c r="R217" i="3"/>
  <c r="P217" i="3"/>
  <c r="BI216" i="3"/>
  <c r="BH216" i="3"/>
  <c r="BG216" i="3"/>
  <c r="BF216" i="3"/>
  <c r="T216" i="3"/>
  <c r="R216" i="3"/>
  <c r="P216" i="3"/>
  <c r="BI215" i="3"/>
  <c r="BH215" i="3"/>
  <c r="BG215" i="3"/>
  <c r="BF215" i="3"/>
  <c r="T215" i="3"/>
  <c r="R215" i="3"/>
  <c r="P215" i="3"/>
  <c r="BI214" i="3"/>
  <c r="BH214" i="3"/>
  <c r="BG214" i="3"/>
  <c r="BF214" i="3"/>
  <c r="T214" i="3"/>
  <c r="R214" i="3"/>
  <c r="P214" i="3"/>
  <c r="BI213" i="3"/>
  <c r="BH213" i="3"/>
  <c r="BG213" i="3"/>
  <c r="BF213" i="3"/>
  <c r="T213" i="3"/>
  <c r="R213" i="3"/>
  <c r="P213" i="3"/>
  <c r="BI212" i="3"/>
  <c r="BH212" i="3"/>
  <c r="BG212" i="3"/>
  <c r="BF212" i="3"/>
  <c r="T212" i="3"/>
  <c r="R212" i="3"/>
  <c r="P212" i="3"/>
  <c r="BI211" i="3"/>
  <c r="BH211" i="3"/>
  <c r="BG211" i="3"/>
  <c r="BF211" i="3"/>
  <c r="T211" i="3"/>
  <c r="R211" i="3"/>
  <c r="P211" i="3"/>
  <c r="BI210" i="3"/>
  <c r="BH210" i="3"/>
  <c r="BG210" i="3"/>
  <c r="BF210" i="3"/>
  <c r="T210" i="3"/>
  <c r="R210" i="3"/>
  <c r="P210" i="3"/>
  <c r="BI209" i="3"/>
  <c r="BH209" i="3"/>
  <c r="BG209" i="3"/>
  <c r="BF209" i="3"/>
  <c r="T209" i="3"/>
  <c r="R209" i="3"/>
  <c r="P209" i="3"/>
  <c r="BI208" i="3"/>
  <c r="BH208" i="3"/>
  <c r="BG208" i="3"/>
  <c r="BF208" i="3"/>
  <c r="T208" i="3"/>
  <c r="R208" i="3"/>
  <c r="P208" i="3"/>
  <c r="BI207" i="3"/>
  <c r="BH207" i="3"/>
  <c r="BG207" i="3"/>
  <c r="BF207" i="3"/>
  <c r="T207" i="3"/>
  <c r="R207" i="3"/>
  <c r="P207" i="3"/>
  <c r="BI205" i="3"/>
  <c r="BH205" i="3"/>
  <c r="BG205" i="3"/>
  <c r="BF205" i="3"/>
  <c r="T205" i="3"/>
  <c r="R205" i="3"/>
  <c r="P205" i="3"/>
  <c r="BI204" i="3"/>
  <c r="BH204" i="3"/>
  <c r="BG204" i="3"/>
  <c r="BF204" i="3"/>
  <c r="T204" i="3"/>
  <c r="R204" i="3"/>
  <c r="P204" i="3"/>
  <c r="BI203" i="3"/>
  <c r="BH203" i="3"/>
  <c r="BG203" i="3"/>
  <c r="BF203" i="3"/>
  <c r="T203" i="3"/>
  <c r="R203" i="3"/>
  <c r="P203" i="3"/>
  <c r="BI202" i="3"/>
  <c r="BH202" i="3"/>
  <c r="BG202" i="3"/>
  <c r="BF202" i="3"/>
  <c r="T202" i="3"/>
  <c r="R202" i="3"/>
  <c r="P202" i="3"/>
  <c r="BI201" i="3"/>
  <c r="BH201" i="3"/>
  <c r="BG201" i="3"/>
  <c r="BF201" i="3"/>
  <c r="T201" i="3"/>
  <c r="R201" i="3"/>
  <c r="P201" i="3"/>
  <c r="BI200" i="3"/>
  <c r="BH200" i="3"/>
  <c r="BG200" i="3"/>
  <c r="BF200" i="3"/>
  <c r="T200" i="3"/>
  <c r="R200" i="3"/>
  <c r="P200" i="3"/>
  <c r="BI199" i="3"/>
  <c r="BH199" i="3"/>
  <c r="BG199" i="3"/>
  <c r="BF199" i="3"/>
  <c r="T199" i="3"/>
  <c r="R199" i="3"/>
  <c r="P199" i="3"/>
  <c r="BI198" i="3"/>
  <c r="BH198" i="3"/>
  <c r="BG198" i="3"/>
  <c r="BF198" i="3"/>
  <c r="T198" i="3"/>
  <c r="R198" i="3"/>
  <c r="P198" i="3"/>
  <c r="BI197" i="3"/>
  <c r="BH197" i="3"/>
  <c r="BG197" i="3"/>
  <c r="BF197" i="3"/>
  <c r="T197" i="3"/>
  <c r="R197" i="3"/>
  <c r="P197" i="3"/>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4" i="3"/>
  <c r="BH184" i="3"/>
  <c r="BG184" i="3"/>
  <c r="BF184" i="3"/>
  <c r="T184" i="3"/>
  <c r="R184" i="3"/>
  <c r="P184" i="3"/>
  <c r="BI183" i="3"/>
  <c r="BH183" i="3"/>
  <c r="BG183" i="3"/>
  <c r="BF183" i="3"/>
  <c r="T183" i="3"/>
  <c r="R183" i="3"/>
  <c r="P183" i="3"/>
  <c r="BI181" i="3"/>
  <c r="BH181" i="3"/>
  <c r="BG181" i="3"/>
  <c r="BF181" i="3"/>
  <c r="T181" i="3"/>
  <c r="R181" i="3"/>
  <c r="P181"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8" i="3"/>
  <c r="BH108" i="3"/>
  <c r="BG108" i="3"/>
  <c r="BF108" i="3"/>
  <c r="T108" i="3"/>
  <c r="R108" i="3"/>
  <c r="P108" i="3"/>
  <c r="BI107" i="3"/>
  <c r="BH107" i="3"/>
  <c r="BG107" i="3"/>
  <c r="BF107" i="3"/>
  <c r="T107" i="3"/>
  <c r="R107" i="3"/>
  <c r="P107" i="3"/>
  <c r="J101" i="3"/>
  <c r="F99" i="3"/>
  <c r="E97" i="3"/>
  <c r="J54" i="3"/>
  <c r="F52" i="3"/>
  <c r="E50" i="3"/>
  <c r="J24" i="3"/>
  <c r="E24" i="3"/>
  <c r="J102" i="3" s="1"/>
  <c r="J23" i="3"/>
  <c r="J18" i="3"/>
  <c r="E18" i="3"/>
  <c r="F102" i="3" s="1"/>
  <c r="J17" i="3"/>
  <c r="J15" i="3"/>
  <c r="E15" i="3"/>
  <c r="F101" i="3" s="1"/>
  <c r="J14" i="3"/>
  <c r="J12" i="3"/>
  <c r="J99" i="3"/>
  <c r="E7" i="3"/>
  <c r="E95" i="3"/>
  <c r="J37" i="2"/>
  <c r="J36" i="2"/>
  <c r="AY55" i="1" s="1"/>
  <c r="J35" i="2"/>
  <c r="AX55" i="1"/>
  <c r="BI1761" i="2"/>
  <c r="BH1761" i="2"/>
  <c r="BG1761" i="2"/>
  <c r="BF1761" i="2"/>
  <c r="T1761" i="2"/>
  <c r="R1761" i="2"/>
  <c r="P1761" i="2"/>
  <c r="BI1758" i="2"/>
  <c r="BH1758" i="2"/>
  <c r="BG1758" i="2"/>
  <c r="BF1758" i="2"/>
  <c r="T1758" i="2"/>
  <c r="R1758" i="2"/>
  <c r="P1758" i="2"/>
  <c r="BI1755" i="2"/>
  <c r="BH1755" i="2"/>
  <c r="BG1755" i="2"/>
  <c r="BF1755" i="2"/>
  <c r="T1755" i="2"/>
  <c r="R1755" i="2"/>
  <c r="P1755" i="2"/>
  <c r="BI1752" i="2"/>
  <c r="BH1752" i="2"/>
  <c r="BG1752" i="2"/>
  <c r="BF1752" i="2"/>
  <c r="T1752" i="2"/>
  <c r="R1752" i="2"/>
  <c r="P1752" i="2"/>
  <c r="BI1750" i="2"/>
  <c r="BH1750" i="2"/>
  <c r="BG1750" i="2"/>
  <c r="BF1750" i="2"/>
  <c r="T1750" i="2"/>
  <c r="R1750" i="2"/>
  <c r="P1750" i="2"/>
  <c r="BI1747" i="2"/>
  <c r="BH1747" i="2"/>
  <c r="BG1747" i="2"/>
  <c r="BF1747" i="2"/>
  <c r="T1747" i="2"/>
  <c r="R1747" i="2"/>
  <c r="P1747" i="2"/>
  <c r="BI1745" i="2"/>
  <c r="BH1745" i="2"/>
  <c r="BG1745" i="2"/>
  <c r="BF1745" i="2"/>
  <c r="T1745" i="2"/>
  <c r="R1745" i="2"/>
  <c r="P1745" i="2"/>
  <c r="BI1742" i="2"/>
  <c r="BH1742" i="2"/>
  <c r="BG1742" i="2"/>
  <c r="BF1742" i="2"/>
  <c r="T1742" i="2"/>
  <c r="R1742" i="2"/>
  <c r="P1742" i="2"/>
  <c r="BI1740" i="2"/>
  <c r="BH1740" i="2"/>
  <c r="BG1740" i="2"/>
  <c r="BF1740" i="2"/>
  <c r="T1740" i="2"/>
  <c r="R1740" i="2"/>
  <c r="P1740" i="2"/>
  <c r="BI1738" i="2"/>
  <c r="BH1738" i="2"/>
  <c r="BG1738" i="2"/>
  <c r="BF1738" i="2"/>
  <c r="T1738" i="2"/>
  <c r="R1738" i="2"/>
  <c r="P1738" i="2"/>
  <c r="BI1730" i="2"/>
  <c r="BH1730" i="2"/>
  <c r="BG1730" i="2"/>
  <c r="BF1730" i="2"/>
  <c r="T1730" i="2"/>
  <c r="R1730" i="2"/>
  <c r="P1730" i="2"/>
  <c r="BI1727" i="2"/>
  <c r="BH1727" i="2"/>
  <c r="BG1727" i="2"/>
  <c r="BF1727" i="2"/>
  <c r="T1727" i="2"/>
  <c r="R1727" i="2"/>
  <c r="P1727" i="2"/>
  <c r="BI1725" i="2"/>
  <c r="BH1725" i="2"/>
  <c r="BG1725" i="2"/>
  <c r="BF1725" i="2"/>
  <c r="T1725" i="2"/>
  <c r="R1725" i="2"/>
  <c r="P1725" i="2"/>
  <c r="BI1723" i="2"/>
  <c r="BH1723" i="2"/>
  <c r="BG1723" i="2"/>
  <c r="BF1723" i="2"/>
  <c r="T1723" i="2"/>
  <c r="R1723" i="2"/>
  <c r="P1723" i="2"/>
  <c r="BI1719" i="2"/>
  <c r="BH1719" i="2"/>
  <c r="BG1719" i="2"/>
  <c r="BF1719" i="2"/>
  <c r="T1719" i="2"/>
  <c r="R1719" i="2"/>
  <c r="P1719" i="2"/>
  <c r="BI1717" i="2"/>
  <c r="BH1717" i="2"/>
  <c r="BG1717" i="2"/>
  <c r="BF1717" i="2"/>
  <c r="T1717" i="2"/>
  <c r="R1717" i="2"/>
  <c r="P1717" i="2"/>
  <c r="BI1715" i="2"/>
  <c r="BH1715" i="2"/>
  <c r="BG1715" i="2"/>
  <c r="BF1715" i="2"/>
  <c r="T1715" i="2"/>
  <c r="R1715" i="2"/>
  <c r="P1715" i="2"/>
  <c r="BI1713" i="2"/>
  <c r="BH1713" i="2"/>
  <c r="BG1713" i="2"/>
  <c r="BF1713" i="2"/>
  <c r="T1713" i="2"/>
  <c r="R1713" i="2"/>
  <c r="P1713" i="2"/>
  <c r="BI1710" i="2"/>
  <c r="BH1710" i="2"/>
  <c r="BG1710" i="2"/>
  <c r="BF1710" i="2"/>
  <c r="T1710" i="2"/>
  <c r="R1710" i="2"/>
  <c r="P1710" i="2"/>
  <c r="BI1708" i="2"/>
  <c r="BH1708" i="2"/>
  <c r="BG1708" i="2"/>
  <c r="BF1708" i="2"/>
  <c r="T1708" i="2"/>
  <c r="R1708" i="2"/>
  <c r="P1708" i="2"/>
  <c r="BI1705" i="2"/>
  <c r="BH1705" i="2"/>
  <c r="BG1705" i="2"/>
  <c r="BF1705" i="2"/>
  <c r="T1705" i="2"/>
  <c r="R1705" i="2"/>
  <c r="P1705" i="2"/>
  <c r="BI1703" i="2"/>
  <c r="BH1703" i="2"/>
  <c r="BG1703" i="2"/>
  <c r="BF1703" i="2"/>
  <c r="T1703" i="2"/>
  <c r="R1703" i="2"/>
  <c r="P1703" i="2"/>
  <c r="BI1701" i="2"/>
  <c r="BH1701" i="2"/>
  <c r="BG1701" i="2"/>
  <c r="BF1701" i="2"/>
  <c r="T1701" i="2"/>
  <c r="R1701" i="2"/>
  <c r="P1701" i="2"/>
  <c r="BI1698" i="2"/>
  <c r="BH1698" i="2"/>
  <c r="BG1698" i="2"/>
  <c r="BF1698" i="2"/>
  <c r="T1698" i="2"/>
  <c r="R1698" i="2"/>
  <c r="P1698" i="2"/>
  <c r="BI1696" i="2"/>
  <c r="BH1696" i="2"/>
  <c r="BG1696" i="2"/>
  <c r="BF1696" i="2"/>
  <c r="T1696" i="2"/>
  <c r="R1696" i="2"/>
  <c r="P1696" i="2"/>
  <c r="BI1693" i="2"/>
  <c r="BH1693" i="2"/>
  <c r="BG1693" i="2"/>
  <c r="BF1693" i="2"/>
  <c r="T1693" i="2"/>
  <c r="R1693" i="2"/>
  <c r="P1693" i="2"/>
  <c r="BI1691" i="2"/>
  <c r="BH1691" i="2"/>
  <c r="BG1691" i="2"/>
  <c r="BF1691" i="2"/>
  <c r="T1691" i="2"/>
  <c r="R1691" i="2"/>
  <c r="P1691" i="2"/>
  <c r="BI1689" i="2"/>
  <c r="BH1689" i="2"/>
  <c r="BG1689" i="2"/>
  <c r="BF1689" i="2"/>
  <c r="T1689" i="2"/>
  <c r="R1689" i="2"/>
  <c r="P1689" i="2"/>
  <c r="BI1688" i="2"/>
  <c r="BH1688" i="2"/>
  <c r="BG1688" i="2"/>
  <c r="BF1688" i="2"/>
  <c r="T1688" i="2"/>
  <c r="R1688" i="2"/>
  <c r="P1688" i="2"/>
  <c r="BI1685" i="2"/>
  <c r="BH1685" i="2"/>
  <c r="BG1685" i="2"/>
  <c r="BF1685" i="2"/>
  <c r="T1685" i="2"/>
  <c r="R1685" i="2"/>
  <c r="P1685" i="2"/>
  <c r="BI1682" i="2"/>
  <c r="BH1682" i="2"/>
  <c r="BG1682" i="2"/>
  <c r="BF1682" i="2"/>
  <c r="T1682" i="2"/>
  <c r="R1682" i="2"/>
  <c r="P1682" i="2"/>
  <c r="BI1680" i="2"/>
  <c r="BH1680" i="2"/>
  <c r="BG1680" i="2"/>
  <c r="BF1680" i="2"/>
  <c r="T1680" i="2"/>
  <c r="R1680" i="2"/>
  <c r="P1680" i="2"/>
  <c r="BI1678" i="2"/>
  <c r="BH1678" i="2"/>
  <c r="BG1678" i="2"/>
  <c r="BF1678" i="2"/>
  <c r="T1678" i="2"/>
  <c r="R1678" i="2"/>
  <c r="P1678" i="2"/>
  <c r="BI1676" i="2"/>
  <c r="BH1676" i="2"/>
  <c r="BG1676" i="2"/>
  <c r="BF1676" i="2"/>
  <c r="T1676" i="2"/>
  <c r="R1676" i="2"/>
  <c r="P1676" i="2"/>
  <c r="BI1673" i="2"/>
  <c r="BH1673" i="2"/>
  <c r="BG1673" i="2"/>
  <c r="BF1673" i="2"/>
  <c r="T1673" i="2"/>
  <c r="R1673" i="2"/>
  <c r="P1673" i="2"/>
  <c r="BI1671" i="2"/>
  <c r="BH1671" i="2"/>
  <c r="BG1671" i="2"/>
  <c r="BF1671" i="2"/>
  <c r="T1671" i="2"/>
  <c r="R1671" i="2"/>
  <c r="P1671" i="2"/>
  <c r="BI1669" i="2"/>
  <c r="BH1669" i="2"/>
  <c r="BG1669" i="2"/>
  <c r="BF1669" i="2"/>
  <c r="T1669" i="2"/>
  <c r="R1669" i="2"/>
  <c r="P1669" i="2"/>
  <c r="BI1667" i="2"/>
  <c r="BH1667" i="2"/>
  <c r="BG1667" i="2"/>
  <c r="BF1667" i="2"/>
  <c r="T1667" i="2"/>
  <c r="R1667" i="2"/>
  <c r="P1667" i="2"/>
  <c r="BI1665" i="2"/>
  <c r="BH1665" i="2"/>
  <c r="BG1665" i="2"/>
  <c r="BF1665" i="2"/>
  <c r="T1665" i="2"/>
  <c r="R1665" i="2"/>
  <c r="P1665" i="2"/>
  <c r="BI1663" i="2"/>
  <c r="BH1663" i="2"/>
  <c r="BG1663" i="2"/>
  <c r="BF1663" i="2"/>
  <c r="T1663" i="2"/>
  <c r="R1663" i="2"/>
  <c r="P1663" i="2"/>
  <c r="BI1661" i="2"/>
  <c r="BH1661" i="2"/>
  <c r="BG1661" i="2"/>
  <c r="BF1661" i="2"/>
  <c r="T1661" i="2"/>
  <c r="R1661" i="2"/>
  <c r="P1661" i="2"/>
  <c r="BI1658" i="2"/>
  <c r="BH1658" i="2"/>
  <c r="BG1658" i="2"/>
  <c r="BF1658" i="2"/>
  <c r="T1658" i="2"/>
  <c r="R1658" i="2"/>
  <c r="P1658" i="2"/>
  <c r="BI1655" i="2"/>
  <c r="BH1655" i="2"/>
  <c r="BG1655" i="2"/>
  <c r="BF1655" i="2"/>
  <c r="T1655" i="2"/>
  <c r="R1655" i="2"/>
  <c r="P1655" i="2"/>
  <c r="BI1653" i="2"/>
  <c r="BH1653" i="2"/>
  <c r="BG1653" i="2"/>
  <c r="BF1653" i="2"/>
  <c r="T1653" i="2"/>
  <c r="R1653" i="2"/>
  <c r="P1653" i="2"/>
  <c r="BI1648" i="2"/>
  <c r="BH1648" i="2"/>
  <c r="BG1648" i="2"/>
  <c r="BF1648" i="2"/>
  <c r="T1648" i="2"/>
  <c r="R1648" i="2"/>
  <c r="P1648" i="2"/>
  <c r="BI1647" i="2"/>
  <c r="BH1647" i="2"/>
  <c r="BG1647" i="2"/>
  <c r="BF1647" i="2"/>
  <c r="T1647" i="2"/>
  <c r="R1647" i="2"/>
  <c r="P1647" i="2"/>
  <c r="BI1646" i="2"/>
  <c r="BH1646" i="2"/>
  <c r="BG1646" i="2"/>
  <c r="BF1646" i="2"/>
  <c r="T1646" i="2"/>
  <c r="R1646" i="2"/>
  <c r="P1646" i="2"/>
  <c r="BI1643" i="2"/>
  <c r="BH1643" i="2"/>
  <c r="BG1643" i="2"/>
  <c r="BF1643" i="2"/>
  <c r="T1643" i="2"/>
  <c r="R1643" i="2"/>
  <c r="P1643" i="2"/>
  <c r="BI1640" i="2"/>
  <c r="BH1640" i="2"/>
  <c r="BG1640" i="2"/>
  <c r="BF1640" i="2"/>
  <c r="T1640" i="2"/>
  <c r="R1640" i="2"/>
  <c r="P1640" i="2"/>
  <c r="BI1638" i="2"/>
  <c r="BH1638" i="2"/>
  <c r="BG1638" i="2"/>
  <c r="BF1638" i="2"/>
  <c r="T1638" i="2"/>
  <c r="R1638" i="2"/>
  <c r="P1638" i="2"/>
  <c r="BI1636" i="2"/>
  <c r="BH1636" i="2"/>
  <c r="BG1636" i="2"/>
  <c r="BF1636" i="2"/>
  <c r="T1636" i="2"/>
  <c r="R1636" i="2"/>
  <c r="P1636" i="2"/>
  <c r="BI1634" i="2"/>
  <c r="BH1634" i="2"/>
  <c r="BG1634" i="2"/>
  <c r="BF1634" i="2"/>
  <c r="T1634" i="2"/>
  <c r="R1634" i="2"/>
  <c r="P1634" i="2"/>
  <c r="BI1632" i="2"/>
  <c r="BH1632" i="2"/>
  <c r="BG1632" i="2"/>
  <c r="BF1632" i="2"/>
  <c r="T1632" i="2"/>
  <c r="R1632" i="2"/>
  <c r="P1632" i="2"/>
  <c r="BI1630" i="2"/>
  <c r="BH1630" i="2"/>
  <c r="BG1630" i="2"/>
  <c r="BF1630" i="2"/>
  <c r="T1630" i="2"/>
  <c r="R1630" i="2"/>
  <c r="P1630" i="2"/>
  <c r="BI1626" i="2"/>
  <c r="BH1626" i="2"/>
  <c r="BG1626" i="2"/>
  <c r="BF1626" i="2"/>
  <c r="T1626" i="2"/>
  <c r="R1626" i="2"/>
  <c r="P1626" i="2"/>
  <c r="BI1623" i="2"/>
  <c r="BH1623" i="2"/>
  <c r="BG1623" i="2"/>
  <c r="BF1623" i="2"/>
  <c r="T1623" i="2"/>
  <c r="R1623" i="2"/>
  <c r="P1623" i="2"/>
  <c r="BI1620" i="2"/>
  <c r="BH1620" i="2"/>
  <c r="BG1620" i="2"/>
  <c r="BF1620" i="2"/>
  <c r="T1620" i="2"/>
  <c r="R1620" i="2"/>
  <c r="P1620" i="2"/>
  <c r="BI1618" i="2"/>
  <c r="BH1618" i="2"/>
  <c r="BG1618" i="2"/>
  <c r="BF1618" i="2"/>
  <c r="T1618" i="2"/>
  <c r="R1618" i="2"/>
  <c r="P1618" i="2"/>
  <c r="BI1616" i="2"/>
  <c r="BH1616" i="2"/>
  <c r="BG1616" i="2"/>
  <c r="BF1616" i="2"/>
  <c r="T1616" i="2"/>
  <c r="R1616" i="2"/>
  <c r="P1616" i="2"/>
  <c r="BI1614" i="2"/>
  <c r="BH1614" i="2"/>
  <c r="BG1614" i="2"/>
  <c r="BF1614" i="2"/>
  <c r="T1614" i="2"/>
  <c r="R1614" i="2"/>
  <c r="P1614" i="2"/>
  <c r="BI1611" i="2"/>
  <c r="BH1611" i="2"/>
  <c r="BG1611" i="2"/>
  <c r="BF1611" i="2"/>
  <c r="T1611" i="2"/>
  <c r="R1611" i="2"/>
  <c r="P1611" i="2"/>
  <c r="BI1609" i="2"/>
  <c r="BH1609" i="2"/>
  <c r="BG1609" i="2"/>
  <c r="BF1609" i="2"/>
  <c r="T1609" i="2"/>
  <c r="R1609" i="2"/>
  <c r="P1609" i="2"/>
  <c r="BI1606" i="2"/>
  <c r="BH1606" i="2"/>
  <c r="BG1606" i="2"/>
  <c r="BF1606" i="2"/>
  <c r="T1606" i="2"/>
  <c r="R1606" i="2"/>
  <c r="P1606" i="2"/>
  <c r="BI1604" i="2"/>
  <c r="BH1604" i="2"/>
  <c r="BG1604" i="2"/>
  <c r="BF1604" i="2"/>
  <c r="T1604" i="2"/>
  <c r="R1604" i="2"/>
  <c r="P1604" i="2"/>
  <c r="BI1602" i="2"/>
  <c r="BH1602" i="2"/>
  <c r="BG1602" i="2"/>
  <c r="BF1602" i="2"/>
  <c r="T1602" i="2"/>
  <c r="R1602" i="2"/>
  <c r="P1602" i="2"/>
  <c r="BI1601" i="2"/>
  <c r="BH1601" i="2"/>
  <c r="BG1601" i="2"/>
  <c r="BF1601" i="2"/>
  <c r="T1601" i="2"/>
  <c r="R1601" i="2"/>
  <c r="P1601" i="2"/>
  <c r="BI1599" i="2"/>
  <c r="BH1599" i="2"/>
  <c r="BG1599" i="2"/>
  <c r="BF1599" i="2"/>
  <c r="T1599" i="2"/>
  <c r="R1599" i="2"/>
  <c r="P1599" i="2"/>
  <c r="BI1597" i="2"/>
  <c r="BH1597" i="2"/>
  <c r="BG1597" i="2"/>
  <c r="BF1597" i="2"/>
  <c r="T1597" i="2"/>
  <c r="R1597" i="2"/>
  <c r="P1597" i="2"/>
  <c r="BI1593" i="2"/>
  <c r="BH1593" i="2"/>
  <c r="BG1593" i="2"/>
  <c r="BF1593" i="2"/>
  <c r="T1593" i="2"/>
  <c r="R1593" i="2"/>
  <c r="P1593" i="2"/>
  <c r="BI1590" i="2"/>
  <c r="BH1590" i="2"/>
  <c r="BG1590" i="2"/>
  <c r="BF1590" i="2"/>
  <c r="T1590" i="2"/>
  <c r="R1590" i="2"/>
  <c r="P1590" i="2"/>
  <c r="BI1583" i="2"/>
  <c r="BH1583" i="2"/>
  <c r="BG1583" i="2"/>
  <c r="BF1583" i="2"/>
  <c r="T1583" i="2"/>
  <c r="R1583" i="2"/>
  <c r="P1583" i="2"/>
  <c r="BI1580" i="2"/>
  <c r="BH1580" i="2"/>
  <c r="BG1580" i="2"/>
  <c r="BF1580" i="2"/>
  <c r="T1580" i="2"/>
  <c r="R1580" i="2"/>
  <c r="P1580" i="2"/>
  <c r="BI1577" i="2"/>
  <c r="BH1577" i="2"/>
  <c r="BG1577" i="2"/>
  <c r="BF1577" i="2"/>
  <c r="T1577" i="2"/>
  <c r="R1577" i="2"/>
  <c r="P1577" i="2"/>
  <c r="BI1574" i="2"/>
  <c r="BH1574" i="2"/>
  <c r="BG1574" i="2"/>
  <c r="BF1574" i="2"/>
  <c r="T1574" i="2"/>
  <c r="R1574" i="2"/>
  <c r="P1574" i="2"/>
  <c r="BI1572" i="2"/>
  <c r="BH1572" i="2"/>
  <c r="BG1572" i="2"/>
  <c r="BF1572" i="2"/>
  <c r="T1572" i="2"/>
  <c r="R1572" i="2"/>
  <c r="P1572" i="2"/>
  <c r="BI1570" i="2"/>
  <c r="BH1570" i="2"/>
  <c r="BG1570" i="2"/>
  <c r="BF1570" i="2"/>
  <c r="T1570" i="2"/>
  <c r="R1570" i="2"/>
  <c r="P1570" i="2"/>
  <c r="BI1568" i="2"/>
  <c r="BH1568" i="2"/>
  <c r="BG1568" i="2"/>
  <c r="BF1568" i="2"/>
  <c r="T1568" i="2"/>
  <c r="R1568" i="2"/>
  <c r="P1568" i="2"/>
  <c r="BI1566" i="2"/>
  <c r="BH1566" i="2"/>
  <c r="BG1566" i="2"/>
  <c r="BF1566" i="2"/>
  <c r="T1566" i="2"/>
  <c r="R1566" i="2"/>
  <c r="P1566" i="2"/>
  <c r="BI1563" i="2"/>
  <c r="BH1563" i="2"/>
  <c r="BG1563" i="2"/>
  <c r="BF1563" i="2"/>
  <c r="T1563" i="2"/>
  <c r="R1563" i="2"/>
  <c r="P1563" i="2"/>
  <c r="BI1561" i="2"/>
  <c r="BH1561" i="2"/>
  <c r="BG1561" i="2"/>
  <c r="BF1561" i="2"/>
  <c r="T1561" i="2"/>
  <c r="R1561" i="2"/>
  <c r="P1561" i="2"/>
  <c r="BI1558" i="2"/>
  <c r="BH1558" i="2"/>
  <c r="BG1558" i="2"/>
  <c r="BF1558" i="2"/>
  <c r="T1558" i="2"/>
  <c r="R1558" i="2"/>
  <c r="P1558" i="2"/>
  <c r="BI1556" i="2"/>
  <c r="BH1556" i="2"/>
  <c r="BG1556" i="2"/>
  <c r="BF1556" i="2"/>
  <c r="T1556" i="2"/>
  <c r="R1556" i="2"/>
  <c r="P1556" i="2"/>
  <c r="BI1554" i="2"/>
  <c r="BH1554" i="2"/>
  <c r="BG1554" i="2"/>
  <c r="BF1554" i="2"/>
  <c r="T1554" i="2"/>
  <c r="R1554" i="2"/>
  <c r="P1554" i="2"/>
  <c r="BI1553" i="2"/>
  <c r="BH1553" i="2"/>
  <c r="BG1553" i="2"/>
  <c r="BF1553" i="2"/>
  <c r="T1553" i="2"/>
  <c r="R1553" i="2"/>
  <c r="P1553" i="2"/>
  <c r="BI1551" i="2"/>
  <c r="BH1551" i="2"/>
  <c r="BG1551" i="2"/>
  <c r="BF1551" i="2"/>
  <c r="T1551" i="2"/>
  <c r="R1551" i="2"/>
  <c r="P1551" i="2"/>
  <c r="BI1544" i="2"/>
  <c r="BH1544" i="2"/>
  <c r="BG1544" i="2"/>
  <c r="BF1544" i="2"/>
  <c r="T1544" i="2"/>
  <c r="R1544" i="2"/>
  <c r="P1544" i="2"/>
  <c r="BI1541" i="2"/>
  <c r="BH1541" i="2"/>
  <c r="BG1541" i="2"/>
  <c r="BF1541" i="2"/>
  <c r="T1541" i="2"/>
  <c r="R1541" i="2"/>
  <c r="P1541" i="2"/>
  <c r="BI1538" i="2"/>
  <c r="BH1538" i="2"/>
  <c r="BG1538" i="2"/>
  <c r="BF1538" i="2"/>
  <c r="T1538" i="2"/>
  <c r="R1538" i="2"/>
  <c r="P1538" i="2"/>
  <c r="BI1535" i="2"/>
  <c r="BH1535" i="2"/>
  <c r="BG1535" i="2"/>
  <c r="BF1535" i="2"/>
  <c r="T1535" i="2"/>
  <c r="R1535" i="2"/>
  <c r="P1535" i="2"/>
  <c r="BI1532" i="2"/>
  <c r="BH1532" i="2"/>
  <c r="BG1532" i="2"/>
  <c r="BF1532" i="2"/>
  <c r="T1532" i="2"/>
  <c r="R1532" i="2"/>
  <c r="P1532" i="2"/>
  <c r="BI1530" i="2"/>
  <c r="BH1530" i="2"/>
  <c r="BG1530" i="2"/>
  <c r="BF1530" i="2"/>
  <c r="T1530" i="2"/>
  <c r="R1530" i="2"/>
  <c r="P1530" i="2"/>
  <c r="BI1528" i="2"/>
  <c r="BH1528" i="2"/>
  <c r="BG1528" i="2"/>
  <c r="BF1528" i="2"/>
  <c r="T1528" i="2"/>
  <c r="R1528" i="2"/>
  <c r="P1528" i="2"/>
  <c r="BI1526" i="2"/>
  <c r="BH1526" i="2"/>
  <c r="BG1526" i="2"/>
  <c r="BF1526" i="2"/>
  <c r="T1526" i="2"/>
  <c r="R1526" i="2"/>
  <c r="P1526" i="2"/>
  <c r="BI1524" i="2"/>
  <c r="BH1524" i="2"/>
  <c r="BG1524" i="2"/>
  <c r="BF1524" i="2"/>
  <c r="T1524" i="2"/>
  <c r="R1524" i="2"/>
  <c r="P1524" i="2"/>
  <c r="BI1522" i="2"/>
  <c r="BH1522" i="2"/>
  <c r="BG1522" i="2"/>
  <c r="BF1522" i="2"/>
  <c r="T1522" i="2"/>
  <c r="R1522" i="2"/>
  <c r="P1522" i="2"/>
  <c r="BI1520" i="2"/>
  <c r="BH1520" i="2"/>
  <c r="BG1520" i="2"/>
  <c r="BF1520" i="2"/>
  <c r="T1520" i="2"/>
  <c r="R1520" i="2"/>
  <c r="P1520" i="2"/>
  <c r="BI1518" i="2"/>
  <c r="BH1518" i="2"/>
  <c r="BG1518" i="2"/>
  <c r="BF1518" i="2"/>
  <c r="T1518" i="2"/>
  <c r="R1518" i="2"/>
  <c r="P1518" i="2"/>
  <c r="BI1517" i="2"/>
  <c r="BH1517" i="2"/>
  <c r="BG1517" i="2"/>
  <c r="BF1517" i="2"/>
  <c r="T1517" i="2"/>
  <c r="R1517" i="2"/>
  <c r="P1517" i="2"/>
  <c r="BI1514" i="2"/>
  <c r="BH1514" i="2"/>
  <c r="BG1514" i="2"/>
  <c r="BF1514" i="2"/>
  <c r="T1514" i="2"/>
  <c r="R1514" i="2"/>
  <c r="P1514" i="2"/>
  <c r="BI1512" i="2"/>
  <c r="BH1512" i="2"/>
  <c r="BG1512" i="2"/>
  <c r="BF1512" i="2"/>
  <c r="T1512" i="2"/>
  <c r="R1512" i="2"/>
  <c r="P1512" i="2"/>
  <c r="BI1510" i="2"/>
  <c r="BH1510" i="2"/>
  <c r="BG1510" i="2"/>
  <c r="BF1510" i="2"/>
  <c r="T1510" i="2"/>
  <c r="R1510" i="2"/>
  <c r="P1510" i="2"/>
  <c r="BI1507" i="2"/>
  <c r="BH1507" i="2"/>
  <c r="BG1507" i="2"/>
  <c r="BF1507" i="2"/>
  <c r="T1507" i="2"/>
  <c r="R1507" i="2"/>
  <c r="P1507" i="2"/>
  <c r="BI1505" i="2"/>
  <c r="BH1505" i="2"/>
  <c r="BG1505" i="2"/>
  <c r="BF1505" i="2"/>
  <c r="T1505" i="2"/>
  <c r="R1505" i="2"/>
  <c r="P1505" i="2"/>
  <c r="BI1502" i="2"/>
  <c r="BH1502" i="2"/>
  <c r="BG1502" i="2"/>
  <c r="BF1502" i="2"/>
  <c r="T1502" i="2"/>
  <c r="R1502" i="2"/>
  <c r="P1502" i="2"/>
  <c r="BI1500" i="2"/>
  <c r="BH1500" i="2"/>
  <c r="BG1500" i="2"/>
  <c r="BF1500" i="2"/>
  <c r="T1500" i="2"/>
  <c r="R1500" i="2"/>
  <c r="P1500" i="2"/>
  <c r="BI1498" i="2"/>
  <c r="BH1498" i="2"/>
  <c r="BG1498" i="2"/>
  <c r="BF1498" i="2"/>
  <c r="T1498" i="2"/>
  <c r="R1498" i="2"/>
  <c r="P1498" i="2"/>
  <c r="BI1496" i="2"/>
  <c r="BH1496" i="2"/>
  <c r="BG1496" i="2"/>
  <c r="BF1496" i="2"/>
  <c r="T1496" i="2"/>
  <c r="R1496" i="2"/>
  <c r="P1496" i="2"/>
  <c r="BI1494" i="2"/>
  <c r="BH1494" i="2"/>
  <c r="BG1494" i="2"/>
  <c r="BF1494" i="2"/>
  <c r="T1494" i="2"/>
  <c r="R1494" i="2"/>
  <c r="P1494" i="2"/>
  <c r="BI1491" i="2"/>
  <c r="BH1491" i="2"/>
  <c r="BG1491" i="2"/>
  <c r="BF1491" i="2"/>
  <c r="T1491" i="2"/>
  <c r="R1491" i="2"/>
  <c r="P1491" i="2"/>
  <c r="BI1489" i="2"/>
  <c r="BH1489" i="2"/>
  <c r="BG1489" i="2"/>
  <c r="BF1489" i="2"/>
  <c r="T1489" i="2"/>
  <c r="R1489" i="2"/>
  <c r="P1489" i="2"/>
  <c r="BI1485" i="2"/>
  <c r="BH1485" i="2"/>
  <c r="BG1485" i="2"/>
  <c r="BF1485" i="2"/>
  <c r="T1485" i="2"/>
  <c r="R1485" i="2"/>
  <c r="P1485" i="2"/>
  <c r="BI1483" i="2"/>
  <c r="BH1483" i="2"/>
  <c r="BG1483" i="2"/>
  <c r="BF1483" i="2"/>
  <c r="T1483" i="2"/>
  <c r="R1483" i="2"/>
  <c r="P1483" i="2"/>
  <c r="BI1480" i="2"/>
  <c r="BH1480" i="2"/>
  <c r="BG1480" i="2"/>
  <c r="BF1480" i="2"/>
  <c r="T1480" i="2"/>
  <c r="R1480" i="2"/>
  <c r="P1480" i="2"/>
  <c r="BI1476" i="2"/>
  <c r="BH1476" i="2"/>
  <c r="BG1476" i="2"/>
  <c r="BF1476" i="2"/>
  <c r="T1476" i="2"/>
  <c r="R1476" i="2"/>
  <c r="P1476" i="2"/>
  <c r="BI1473" i="2"/>
  <c r="BH1473" i="2"/>
  <c r="BG1473" i="2"/>
  <c r="BF1473" i="2"/>
  <c r="T1473" i="2"/>
  <c r="R1473" i="2"/>
  <c r="P1473" i="2"/>
  <c r="BI1471" i="2"/>
  <c r="BH1471" i="2"/>
  <c r="BG1471" i="2"/>
  <c r="BF1471" i="2"/>
  <c r="T1471" i="2"/>
  <c r="R1471" i="2"/>
  <c r="P1471" i="2"/>
  <c r="BI1469" i="2"/>
  <c r="BH1469" i="2"/>
  <c r="BG1469" i="2"/>
  <c r="BF1469" i="2"/>
  <c r="T1469" i="2"/>
  <c r="R1469" i="2"/>
  <c r="P1469" i="2"/>
  <c r="BI1467" i="2"/>
  <c r="BH1467" i="2"/>
  <c r="BG1467" i="2"/>
  <c r="BF1467" i="2"/>
  <c r="T1467" i="2"/>
  <c r="R1467" i="2"/>
  <c r="P1467" i="2"/>
  <c r="BI1465" i="2"/>
  <c r="BH1465" i="2"/>
  <c r="BG1465" i="2"/>
  <c r="BF1465" i="2"/>
  <c r="T1465" i="2"/>
  <c r="R1465" i="2"/>
  <c r="P1465" i="2"/>
  <c r="BI1461" i="2"/>
  <c r="BH1461" i="2"/>
  <c r="BG1461" i="2"/>
  <c r="BF1461" i="2"/>
  <c r="T1461" i="2"/>
  <c r="R1461" i="2"/>
  <c r="P1461" i="2"/>
  <c r="BI1459" i="2"/>
  <c r="BH1459" i="2"/>
  <c r="BG1459" i="2"/>
  <c r="BF1459" i="2"/>
  <c r="T1459" i="2"/>
  <c r="R1459" i="2"/>
  <c r="P1459" i="2"/>
  <c r="BI1457" i="2"/>
  <c r="BH1457" i="2"/>
  <c r="BG1457" i="2"/>
  <c r="BF1457" i="2"/>
  <c r="T1457" i="2"/>
  <c r="R1457" i="2"/>
  <c r="P1457" i="2"/>
  <c r="BI1455" i="2"/>
  <c r="BH1455" i="2"/>
  <c r="BG1455" i="2"/>
  <c r="BF1455" i="2"/>
  <c r="T1455" i="2"/>
  <c r="R1455" i="2"/>
  <c r="P1455" i="2"/>
  <c r="BI1453" i="2"/>
  <c r="BH1453" i="2"/>
  <c r="BG1453" i="2"/>
  <c r="BF1453" i="2"/>
  <c r="T1453" i="2"/>
  <c r="R1453" i="2"/>
  <c r="P1453" i="2"/>
  <c r="BI1450" i="2"/>
  <c r="BH1450" i="2"/>
  <c r="BG1450" i="2"/>
  <c r="BF1450" i="2"/>
  <c r="T1450" i="2"/>
  <c r="R1450" i="2"/>
  <c r="P1450" i="2"/>
  <c r="BI1446" i="2"/>
  <c r="BH1446" i="2"/>
  <c r="BG1446" i="2"/>
  <c r="BF1446" i="2"/>
  <c r="T1446" i="2"/>
  <c r="R1446" i="2"/>
  <c r="P1446" i="2"/>
  <c r="BI1444" i="2"/>
  <c r="BH1444" i="2"/>
  <c r="BG1444" i="2"/>
  <c r="BF1444" i="2"/>
  <c r="T1444" i="2"/>
  <c r="R1444" i="2"/>
  <c r="P1444" i="2"/>
  <c r="BI1441" i="2"/>
  <c r="BH1441" i="2"/>
  <c r="BG1441" i="2"/>
  <c r="BF1441" i="2"/>
  <c r="T1441" i="2"/>
  <c r="R1441" i="2"/>
  <c r="P1441" i="2"/>
  <c r="BI1438" i="2"/>
  <c r="BH1438" i="2"/>
  <c r="BG1438" i="2"/>
  <c r="BF1438" i="2"/>
  <c r="T1438" i="2"/>
  <c r="R1438" i="2"/>
  <c r="P1438" i="2"/>
  <c r="BI1435" i="2"/>
  <c r="BH1435" i="2"/>
  <c r="BG1435" i="2"/>
  <c r="BF1435" i="2"/>
  <c r="T1435" i="2"/>
  <c r="R1435" i="2"/>
  <c r="P1435" i="2"/>
  <c r="BI1434" i="2"/>
  <c r="BH1434" i="2"/>
  <c r="BG1434" i="2"/>
  <c r="BF1434" i="2"/>
  <c r="T1434" i="2"/>
  <c r="R1434" i="2"/>
  <c r="P1434" i="2"/>
  <c r="BI1432" i="2"/>
  <c r="BH1432" i="2"/>
  <c r="BG1432" i="2"/>
  <c r="BF1432" i="2"/>
  <c r="T1432" i="2"/>
  <c r="R1432" i="2"/>
  <c r="P1432" i="2"/>
  <c r="BI1430" i="2"/>
  <c r="BH1430" i="2"/>
  <c r="BG1430" i="2"/>
  <c r="BF1430" i="2"/>
  <c r="T1430" i="2"/>
  <c r="R1430" i="2"/>
  <c r="P1430" i="2"/>
  <c r="BI1426" i="2"/>
  <c r="BH1426" i="2"/>
  <c r="BG1426" i="2"/>
  <c r="BF1426" i="2"/>
  <c r="T1426" i="2"/>
  <c r="R1426" i="2"/>
  <c r="P1426" i="2"/>
  <c r="BI1424" i="2"/>
  <c r="BH1424" i="2"/>
  <c r="BG1424" i="2"/>
  <c r="BF1424" i="2"/>
  <c r="T1424" i="2"/>
  <c r="R1424" i="2"/>
  <c r="P1424" i="2"/>
  <c r="BI1421" i="2"/>
  <c r="BH1421" i="2"/>
  <c r="BG1421" i="2"/>
  <c r="BF1421" i="2"/>
  <c r="T1421" i="2"/>
  <c r="R1421" i="2"/>
  <c r="P1421" i="2"/>
  <c r="BI1418" i="2"/>
  <c r="BH1418" i="2"/>
  <c r="BG1418" i="2"/>
  <c r="BF1418" i="2"/>
  <c r="T1418" i="2"/>
  <c r="R1418" i="2"/>
  <c r="P1418" i="2"/>
  <c r="BI1416" i="2"/>
  <c r="BH1416" i="2"/>
  <c r="BG1416" i="2"/>
  <c r="BF1416" i="2"/>
  <c r="T1416" i="2"/>
  <c r="R1416" i="2"/>
  <c r="P1416" i="2"/>
  <c r="BI1414" i="2"/>
  <c r="BH1414" i="2"/>
  <c r="BG1414" i="2"/>
  <c r="BF1414" i="2"/>
  <c r="T1414" i="2"/>
  <c r="R1414" i="2"/>
  <c r="P1414" i="2"/>
  <c r="BI1410" i="2"/>
  <c r="BH1410" i="2"/>
  <c r="BG1410" i="2"/>
  <c r="BF1410" i="2"/>
  <c r="T1410" i="2"/>
  <c r="R1410" i="2"/>
  <c r="P1410" i="2"/>
  <c r="BI1408" i="2"/>
  <c r="BH1408" i="2"/>
  <c r="BG1408" i="2"/>
  <c r="BF1408" i="2"/>
  <c r="T1408" i="2"/>
  <c r="R1408" i="2"/>
  <c r="P1408" i="2"/>
  <c r="BI1406" i="2"/>
  <c r="BH1406" i="2"/>
  <c r="BG1406" i="2"/>
  <c r="BF1406" i="2"/>
  <c r="T1406" i="2"/>
  <c r="R1406" i="2"/>
  <c r="P1406" i="2"/>
  <c r="BI1404" i="2"/>
  <c r="BH1404" i="2"/>
  <c r="BG1404" i="2"/>
  <c r="BF1404" i="2"/>
  <c r="T1404" i="2"/>
  <c r="R1404" i="2"/>
  <c r="P1404" i="2"/>
  <c r="BI1401" i="2"/>
  <c r="BH1401" i="2"/>
  <c r="BG1401" i="2"/>
  <c r="BF1401" i="2"/>
  <c r="T1401" i="2"/>
  <c r="R1401" i="2"/>
  <c r="P1401" i="2"/>
  <c r="BI1398" i="2"/>
  <c r="BH1398" i="2"/>
  <c r="BG1398" i="2"/>
  <c r="BF1398" i="2"/>
  <c r="T1398" i="2"/>
  <c r="R1398" i="2"/>
  <c r="P1398" i="2"/>
  <c r="BI1396" i="2"/>
  <c r="BH1396" i="2"/>
  <c r="BG1396" i="2"/>
  <c r="BF1396" i="2"/>
  <c r="T1396" i="2"/>
  <c r="R1396" i="2"/>
  <c r="P1396" i="2"/>
  <c r="BI1387" i="2"/>
  <c r="BH1387" i="2"/>
  <c r="BG1387" i="2"/>
  <c r="BF1387" i="2"/>
  <c r="T1387" i="2"/>
  <c r="R1387" i="2"/>
  <c r="P1387" i="2"/>
  <c r="BI1384" i="2"/>
  <c r="BH1384" i="2"/>
  <c r="BG1384" i="2"/>
  <c r="BF1384" i="2"/>
  <c r="T1384" i="2"/>
  <c r="R1384" i="2"/>
  <c r="P1384" i="2"/>
  <c r="BI1382" i="2"/>
  <c r="BH1382" i="2"/>
  <c r="BG1382" i="2"/>
  <c r="BF1382" i="2"/>
  <c r="T1382" i="2"/>
  <c r="R1382" i="2"/>
  <c r="P1382" i="2"/>
  <c r="BI1380" i="2"/>
  <c r="BH1380" i="2"/>
  <c r="BG1380" i="2"/>
  <c r="BF1380" i="2"/>
  <c r="T1380" i="2"/>
  <c r="R1380" i="2"/>
  <c r="P1380" i="2"/>
  <c r="BI1363" i="2"/>
  <c r="BH1363" i="2"/>
  <c r="BG1363" i="2"/>
  <c r="BF1363" i="2"/>
  <c r="T1363" i="2"/>
  <c r="R1363" i="2"/>
  <c r="P1363" i="2"/>
  <c r="BI1361" i="2"/>
  <c r="BH1361" i="2"/>
  <c r="BG1361" i="2"/>
  <c r="BF1361" i="2"/>
  <c r="T1361" i="2"/>
  <c r="R1361" i="2"/>
  <c r="P1361" i="2"/>
  <c r="BI1357" i="2"/>
  <c r="BH1357" i="2"/>
  <c r="BG1357" i="2"/>
  <c r="BF1357" i="2"/>
  <c r="T1357" i="2"/>
  <c r="R1357" i="2"/>
  <c r="P1357" i="2"/>
  <c r="BI1353" i="2"/>
  <c r="BH1353" i="2"/>
  <c r="BG1353" i="2"/>
  <c r="BF1353" i="2"/>
  <c r="T1353" i="2"/>
  <c r="R1353" i="2"/>
  <c r="P1353" i="2"/>
  <c r="BI1349" i="2"/>
  <c r="BH1349" i="2"/>
  <c r="BG1349" i="2"/>
  <c r="BF1349" i="2"/>
  <c r="T1349" i="2"/>
  <c r="R1349" i="2"/>
  <c r="P1349" i="2"/>
  <c r="BI1345" i="2"/>
  <c r="BH1345" i="2"/>
  <c r="BG1345" i="2"/>
  <c r="BF1345" i="2"/>
  <c r="T1345" i="2"/>
  <c r="R1345" i="2"/>
  <c r="P1345" i="2"/>
  <c r="BI1341" i="2"/>
  <c r="BH1341" i="2"/>
  <c r="BG1341" i="2"/>
  <c r="BF1341" i="2"/>
  <c r="T1341" i="2"/>
  <c r="R1341" i="2"/>
  <c r="P1341" i="2"/>
  <c r="BI1337" i="2"/>
  <c r="BH1337" i="2"/>
  <c r="BG1337" i="2"/>
  <c r="BF1337" i="2"/>
  <c r="T1337" i="2"/>
  <c r="R1337" i="2"/>
  <c r="P1337" i="2"/>
  <c r="BI1334" i="2"/>
  <c r="BH1334" i="2"/>
  <c r="BG1334" i="2"/>
  <c r="BF1334" i="2"/>
  <c r="T1334" i="2"/>
  <c r="R1334" i="2"/>
  <c r="P1334" i="2"/>
  <c r="BI1332" i="2"/>
  <c r="BH1332" i="2"/>
  <c r="BG1332" i="2"/>
  <c r="BF1332" i="2"/>
  <c r="T1332" i="2"/>
  <c r="R1332" i="2"/>
  <c r="P1332" i="2"/>
  <c r="BI1330" i="2"/>
  <c r="BH1330" i="2"/>
  <c r="BG1330" i="2"/>
  <c r="BF1330" i="2"/>
  <c r="T1330" i="2"/>
  <c r="R1330" i="2"/>
  <c r="P1330" i="2"/>
  <c r="BI1328" i="2"/>
  <c r="BH1328" i="2"/>
  <c r="BG1328" i="2"/>
  <c r="BF1328" i="2"/>
  <c r="T1328" i="2"/>
  <c r="R1328" i="2"/>
  <c r="P1328" i="2"/>
  <c r="BI1326" i="2"/>
  <c r="BH1326" i="2"/>
  <c r="BG1326" i="2"/>
  <c r="BF1326" i="2"/>
  <c r="T1326" i="2"/>
  <c r="R1326" i="2"/>
  <c r="P1326" i="2"/>
  <c r="BI1324" i="2"/>
  <c r="BH1324" i="2"/>
  <c r="BG1324" i="2"/>
  <c r="BF1324" i="2"/>
  <c r="T1324" i="2"/>
  <c r="R1324" i="2"/>
  <c r="P1324" i="2"/>
  <c r="BI1322" i="2"/>
  <c r="BH1322" i="2"/>
  <c r="BG1322" i="2"/>
  <c r="BF1322" i="2"/>
  <c r="T1322" i="2"/>
  <c r="R1322" i="2"/>
  <c r="P1322" i="2"/>
  <c r="BI1320" i="2"/>
  <c r="BH1320" i="2"/>
  <c r="BG1320" i="2"/>
  <c r="BF1320" i="2"/>
  <c r="T1320" i="2"/>
  <c r="R1320" i="2"/>
  <c r="P1320" i="2"/>
  <c r="BI1318" i="2"/>
  <c r="BH1318" i="2"/>
  <c r="BG1318" i="2"/>
  <c r="BF1318" i="2"/>
  <c r="T1318" i="2"/>
  <c r="R1318" i="2"/>
  <c r="P1318" i="2"/>
  <c r="BI1316" i="2"/>
  <c r="BH1316" i="2"/>
  <c r="BG1316" i="2"/>
  <c r="BF1316" i="2"/>
  <c r="T1316" i="2"/>
  <c r="R1316" i="2"/>
  <c r="P1316" i="2"/>
  <c r="BI1314" i="2"/>
  <c r="BH1314" i="2"/>
  <c r="BG1314" i="2"/>
  <c r="BF1314" i="2"/>
  <c r="T1314" i="2"/>
  <c r="R1314" i="2"/>
  <c r="P1314" i="2"/>
  <c r="BI1311" i="2"/>
  <c r="BH1311" i="2"/>
  <c r="BG1311" i="2"/>
  <c r="BF1311" i="2"/>
  <c r="T1311" i="2"/>
  <c r="R1311" i="2"/>
  <c r="P1311" i="2"/>
  <c r="BI1309" i="2"/>
  <c r="BH1309" i="2"/>
  <c r="BG1309" i="2"/>
  <c r="BF1309" i="2"/>
  <c r="T1309" i="2"/>
  <c r="R1309" i="2"/>
  <c r="P1309" i="2"/>
  <c r="BI1307" i="2"/>
  <c r="BH1307" i="2"/>
  <c r="BG1307" i="2"/>
  <c r="BF1307" i="2"/>
  <c r="T1307" i="2"/>
  <c r="R1307" i="2"/>
  <c r="P1307" i="2"/>
  <c r="BI1305" i="2"/>
  <c r="BH1305" i="2"/>
  <c r="BG1305" i="2"/>
  <c r="BF1305" i="2"/>
  <c r="T1305" i="2"/>
  <c r="R1305" i="2"/>
  <c r="P1305" i="2"/>
  <c r="BI1303" i="2"/>
  <c r="BH1303" i="2"/>
  <c r="BG1303" i="2"/>
  <c r="BF1303" i="2"/>
  <c r="T1303" i="2"/>
  <c r="R1303" i="2"/>
  <c r="P1303" i="2"/>
  <c r="BI1301" i="2"/>
  <c r="BH1301" i="2"/>
  <c r="BG1301" i="2"/>
  <c r="BF1301" i="2"/>
  <c r="T1301" i="2"/>
  <c r="R1301" i="2"/>
  <c r="P1301" i="2"/>
  <c r="BI1299" i="2"/>
  <c r="BH1299" i="2"/>
  <c r="BG1299" i="2"/>
  <c r="BF1299" i="2"/>
  <c r="T1299" i="2"/>
  <c r="R1299" i="2"/>
  <c r="P1299" i="2"/>
  <c r="BI1297" i="2"/>
  <c r="BH1297" i="2"/>
  <c r="BG1297" i="2"/>
  <c r="BF1297" i="2"/>
  <c r="T1297" i="2"/>
  <c r="R1297" i="2"/>
  <c r="P1297" i="2"/>
  <c r="BI1295" i="2"/>
  <c r="BH1295" i="2"/>
  <c r="BG1295" i="2"/>
  <c r="BF1295" i="2"/>
  <c r="T1295" i="2"/>
  <c r="R1295" i="2"/>
  <c r="P1295" i="2"/>
  <c r="BI1292" i="2"/>
  <c r="BH1292" i="2"/>
  <c r="BG1292" i="2"/>
  <c r="BF1292" i="2"/>
  <c r="T1292" i="2"/>
  <c r="R1292" i="2"/>
  <c r="P1292" i="2"/>
  <c r="BI1290" i="2"/>
  <c r="BH1290" i="2"/>
  <c r="BG1290" i="2"/>
  <c r="BF1290" i="2"/>
  <c r="T1290" i="2"/>
  <c r="R1290" i="2"/>
  <c r="P1290" i="2"/>
  <c r="BI1275" i="2"/>
  <c r="BH1275" i="2"/>
  <c r="BG1275" i="2"/>
  <c r="BF1275" i="2"/>
  <c r="T1275" i="2"/>
  <c r="R1275" i="2"/>
  <c r="P1275" i="2"/>
  <c r="BI1260" i="2"/>
  <c r="BH1260" i="2"/>
  <c r="BG1260" i="2"/>
  <c r="BF1260" i="2"/>
  <c r="T1260" i="2"/>
  <c r="R1260" i="2"/>
  <c r="P1260" i="2"/>
  <c r="BI1258" i="2"/>
  <c r="BH1258" i="2"/>
  <c r="BG1258" i="2"/>
  <c r="BF1258" i="2"/>
  <c r="T1258" i="2"/>
  <c r="R1258" i="2"/>
  <c r="P1258" i="2"/>
  <c r="BI1256" i="2"/>
  <c r="BH1256" i="2"/>
  <c r="BG1256" i="2"/>
  <c r="BF1256" i="2"/>
  <c r="T1256" i="2"/>
  <c r="R1256" i="2"/>
  <c r="P1256" i="2"/>
  <c r="BI1254" i="2"/>
  <c r="BH1254" i="2"/>
  <c r="BG1254" i="2"/>
  <c r="BF1254" i="2"/>
  <c r="T1254" i="2"/>
  <c r="R1254" i="2"/>
  <c r="P1254" i="2"/>
  <c r="BI1252" i="2"/>
  <c r="BH1252" i="2"/>
  <c r="BG1252" i="2"/>
  <c r="BF1252" i="2"/>
  <c r="T1252" i="2"/>
  <c r="R1252" i="2"/>
  <c r="P1252" i="2"/>
  <c r="BI1250" i="2"/>
  <c r="BH1250" i="2"/>
  <c r="BG1250" i="2"/>
  <c r="BF1250" i="2"/>
  <c r="T1250" i="2"/>
  <c r="R1250" i="2"/>
  <c r="P1250" i="2"/>
  <c r="BI1248" i="2"/>
  <c r="BH1248" i="2"/>
  <c r="BG1248" i="2"/>
  <c r="BF1248" i="2"/>
  <c r="T1248" i="2"/>
  <c r="R1248" i="2"/>
  <c r="P1248" i="2"/>
  <c r="BI1246" i="2"/>
  <c r="BH1246" i="2"/>
  <c r="BG1246" i="2"/>
  <c r="BF1246" i="2"/>
  <c r="T1246" i="2"/>
  <c r="R1246" i="2"/>
  <c r="P1246" i="2"/>
  <c r="BI1244" i="2"/>
  <c r="BH1244" i="2"/>
  <c r="BG1244" i="2"/>
  <c r="BF1244" i="2"/>
  <c r="T1244" i="2"/>
  <c r="R1244" i="2"/>
  <c r="P1244" i="2"/>
  <c r="BI1242" i="2"/>
  <c r="BH1242" i="2"/>
  <c r="BG1242" i="2"/>
  <c r="BF1242" i="2"/>
  <c r="T1242" i="2"/>
  <c r="R1242" i="2"/>
  <c r="P1242" i="2"/>
  <c r="BI1240" i="2"/>
  <c r="BH1240" i="2"/>
  <c r="BG1240" i="2"/>
  <c r="BF1240" i="2"/>
  <c r="T1240" i="2"/>
  <c r="R1240" i="2"/>
  <c r="P1240" i="2"/>
  <c r="BI1238" i="2"/>
  <c r="BH1238" i="2"/>
  <c r="BG1238" i="2"/>
  <c r="BF1238" i="2"/>
  <c r="T1238" i="2"/>
  <c r="R1238" i="2"/>
  <c r="P1238" i="2"/>
  <c r="BI1223" i="2"/>
  <c r="BH1223" i="2"/>
  <c r="BG1223" i="2"/>
  <c r="BF1223" i="2"/>
  <c r="T1223" i="2"/>
  <c r="R1223" i="2"/>
  <c r="P1223" i="2"/>
  <c r="BI1221" i="2"/>
  <c r="BH1221" i="2"/>
  <c r="BG1221" i="2"/>
  <c r="BF1221" i="2"/>
  <c r="T1221" i="2"/>
  <c r="R1221" i="2"/>
  <c r="P1221" i="2"/>
  <c r="BI1219" i="2"/>
  <c r="BH1219" i="2"/>
  <c r="BG1219" i="2"/>
  <c r="BF1219" i="2"/>
  <c r="T1219" i="2"/>
  <c r="R1219" i="2"/>
  <c r="P1219" i="2"/>
  <c r="BI1217" i="2"/>
  <c r="BH1217" i="2"/>
  <c r="BG1217" i="2"/>
  <c r="BF1217" i="2"/>
  <c r="T1217" i="2"/>
  <c r="R1217" i="2"/>
  <c r="P1217" i="2"/>
  <c r="BI1215" i="2"/>
  <c r="BH1215" i="2"/>
  <c r="BG1215" i="2"/>
  <c r="BF1215" i="2"/>
  <c r="T1215" i="2"/>
  <c r="R1215" i="2"/>
  <c r="P1215" i="2"/>
  <c r="BI1213" i="2"/>
  <c r="BH1213" i="2"/>
  <c r="BG1213" i="2"/>
  <c r="BF1213" i="2"/>
  <c r="T1213" i="2"/>
  <c r="R1213" i="2"/>
  <c r="P1213" i="2"/>
  <c r="BI1211" i="2"/>
  <c r="BH1211" i="2"/>
  <c r="BG1211" i="2"/>
  <c r="BF1211" i="2"/>
  <c r="T1211" i="2"/>
  <c r="R1211" i="2"/>
  <c r="P1211" i="2"/>
  <c r="BI1209" i="2"/>
  <c r="BH1209" i="2"/>
  <c r="BG1209" i="2"/>
  <c r="BF1209" i="2"/>
  <c r="T1209" i="2"/>
  <c r="R1209" i="2"/>
  <c r="P1209" i="2"/>
  <c r="BI1207" i="2"/>
  <c r="BH1207" i="2"/>
  <c r="BG1207" i="2"/>
  <c r="BF1207" i="2"/>
  <c r="T1207" i="2"/>
  <c r="R1207" i="2"/>
  <c r="P1207" i="2"/>
  <c r="BI1205" i="2"/>
  <c r="BH1205" i="2"/>
  <c r="BG1205" i="2"/>
  <c r="BF1205" i="2"/>
  <c r="T1205" i="2"/>
  <c r="R1205" i="2"/>
  <c r="P1205" i="2"/>
  <c r="BI1202" i="2"/>
  <c r="BH1202" i="2"/>
  <c r="BG1202" i="2"/>
  <c r="BF1202" i="2"/>
  <c r="T1202" i="2"/>
  <c r="R1202" i="2"/>
  <c r="P1202" i="2"/>
  <c r="BI1200" i="2"/>
  <c r="BH1200" i="2"/>
  <c r="BG1200" i="2"/>
  <c r="BF1200" i="2"/>
  <c r="T1200" i="2"/>
  <c r="R1200" i="2"/>
  <c r="P1200" i="2"/>
  <c r="BI1198" i="2"/>
  <c r="BH1198" i="2"/>
  <c r="BG1198" i="2"/>
  <c r="BF1198" i="2"/>
  <c r="T1198" i="2"/>
  <c r="R1198" i="2"/>
  <c r="P1198" i="2"/>
  <c r="BI1196" i="2"/>
  <c r="BH1196" i="2"/>
  <c r="BG1196" i="2"/>
  <c r="BF1196" i="2"/>
  <c r="T1196" i="2"/>
  <c r="R1196" i="2"/>
  <c r="P1196" i="2"/>
  <c r="BI1194" i="2"/>
  <c r="BH1194" i="2"/>
  <c r="BG1194" i="2"/>
  <c r="BF1194" i="2"/>
  <c r="T1194" i="2"/>
  <c r="R1194" i="2"/>
  <c r="P1194" i="2"/>
  <c r="BI1192" i="2"/>
  <c r="BH1192" i="2"/>
  <c r="BG1192" i="2"/>
  <c r="BF1192" i="2"/>
  <c r="T1192" i="2"/>
  <c r="R1192" i="2"/>
  <c r="P1192" i="2"/>
  <c r="BI1189" i="2"/>
  <c r="BH1189" i="2"/>
  <c r="BG1189" i="2"/>
  <c r="BF1189" i="2"/>
  <c r="T1189" i="2"/>
  <c r="R1189" i="2"/>
  <c r="P1189" i="2"/>
  <c r="BI1187" i="2"/>
  <c r="BH1187" i="2"/>
  <c r="BG1187" i="2"/>
  <c r="BF1187" i="2"/>
  <c r="T1187" i="2"/>
  <c r="R1187" i="2"/>
  <c r="P1187" i="2"/>
  <c r="BI1185" i="2"/>
  <c r="BH1185" i="2"/>
  <c r="BG1185" i="2"/>
  <c r="BF1185" i="2"/>
  <c r="T1185" i="2"/>
  <c r="R1185" i="2"/>
  <c r="P1185" i="2"/>
  <c r="BI1183" i="2"/>
  <c r="BH1183" i="2"/>
  <c r="BG1183" i="2"/>
  <c r="BF1183" i="2"/>
  <c r="T1183" i="2"/>
  <c r="R1183" i="2"/>
  <c r="P1183" i="2"/>
  <c r="BI1181" i="2"/>
  <c r="BH1181" i="2"/>
  <c r="BG1181" i="2"/>
  <c r="BF1181" i="2"/>
  <c r="T1181" i="2"/>
  <c r="R1181" i="2"/>
  <c r="P1181" i="2"/>
  <c r="BI1178" i="2"/>
  <c r="BH1178" i="2"/>
  <c r="BG1178" i="2"/>
  <c r="BF1178" i="2"/>
  <c r="T1178" i="2"/>
  <c r="R1178" i="2"/>
  <c r="P1178" i="2"/>
  <c r="BI1176" i="2"/>
  <c r="BH1176" i="2"/>
  <c r="BG1176" i="2"/>
  <c r="BF1176" i="2"/>
  <c r="T1176" i="2"/>
  <c r="R1176" i="2"/>
  <c r="P1176" i="2"/>
  <c r="BI1173" i="2"/>
  <c r="BH1173" i="2"/>
  <c r="BG1173" i="2"/>
  <c r="BF1173" i="2"/>
  <c r="T1173" i="2"/>
  <c r="R1173" i="2"/>
  <c r="P1173" i="2"/>
  <c r="BI1171" i="2"/>
  <c r="BH1171" i="2"/>
  <c r="BG1171" i="2"/>
  <c r="BF1171" i="2"/>
  <c r="T1171" i="2"/>
  <c r="R1171" i="2"/>
  <c r="P1171" i="2"/>
  <c r="BI1168" i="2"/>
  <c r="BH1168" i="2"/>
  <c r="BG1168" i="2"/>
  <c r="BF1168" i="2"/>
  <c r="T1168" i="2"/>
  <c r="R1168" i="2"/>
  <c r="P1168" i="2"/>
  <c r="BI1167" i="2"/>
  <c r="BH1167" i="2"/>
  <c r="BG1167" i="2"/>
  <c r="BF1167" i="2"/>
  <c r="T1167" i="2"/>
  <c r="R1167" i="2"/>
  <c r="P1167" i="2"/>
  <c r="BI1166" i="2"/>
  <c r="BH1166" i="2"/>
  <c r="BG1166" i="2"/>
  <c r="BF1166" i="2"/>
  <c r="T1166" i="2"/>
  <c r="R1166" i="2"/>
  <c r="P1166" i="2"/>
  <c r="BI1161" i="2"/>
  <c r="BH1161" i="2"/>
  <c r="BG1161" i="2"/>
  <c r="BF1161" i="2"/>
  <c r="T1161" i="2"/>
  <c r="R1161" i="2"/>
  <c r="P1161" i="2"/>
  <c r="BI1159" i="2"/>
  <c r="BH1159" i="2"/>
  <c r="BG1159" i="2"/>
  <c r="BF1159" i="2"/>
  <c r="T1159" i="2"/>
  <c r="R1159" i="2"/>
  <c r="P1159" i="2"/>
  <c r="BI1152" i="2"/>
  <c r="BH1152" i="2"/>
  <c r="BG1152" i="2"/>
  <c r="BF1152" i="2"/>
  <c r="T1152" i="2"/>
  <c r="R1152" i="2"/>
  <c r="P1152" i="2"/>
  <c r="BI1145" i="2"/>
  <c r="BH1145" i="2"/>
  <c r="BG1145" i="2"/>
  <c r="BF1145" i="2"/>
  <c r="T1145" i="2"/>
  <c r="R1145" i="2"/>
  <c r="P1145" i="2"/>
  <c r="BI1143" i="2"/>
  <c r="BH1143" i="2"/>
  <c r="BG1143" i="2"/>
  <c r="BF1143" i="2"/>
  <c r="T1143" i="2"/>
  <c r="R1143" i="2"/>
  <c r="P1143" i="2"/>
  <c r="BI1141" i="2"/>
  <c r="BH1141" i="2"/>
  <c r="BG1141" i="2"/>
  <c r="BF1141" i="2"/>
  <c r="T1141" i="2"/>
  <c r="R1141" i="2"/>
  <c r="P1141" i="2"/>
  <c r="BI1132" i="2"/>
  <c r="BH1132" i="2"/>
  <c r="BG1132" i="2"/>
  <c r="BF1132" i="2"/>
  <c r="T1132" i="2"/>
  <c r="R1132" i="2"/>
  <c r="P1132" i="2"/>
  <c r="BI1130" i="2"/>
  <c r="BH1130" i="2"/>
  <c r="BG1130" i="2"/>
  <c r="BF1130" i="2"/>
  <c r="T1130" i="2"/>
  <c r="R1130" i="2"/>
  <c r="P1130" i="2"/>
  <c r="BI1114" i="2"/>
  <c r="BH1114" i="2"/>
  <c r="BG1114" i="2"/>
  <c r="BF1114" i="2"/>
  <c r="T1114" i="2"/>
  <c r="R1114" i="2"/>
  <c r="P1114" i="2"/>
  <c r="BI1112" i="2"/>
  <c r="BH1112" i="2"/>
  <c r="BG1112" i="2"/>
  <c r="BF1112" i="2"/>
  <c r="T1112" i="2"/>
  <c r="R1112" i="2"/>
  <c r="P1112" i="2"/>
  <c r="BI1109" i="2"/>
  <c r="BH1109" i="2"/>
  <c r="BG1109" i="2"/>
  <c r="BF1109" i="2"/>
  <c r="T1109" i="2"/>
  <c r="R1109" i="2"/>
  <c r="P1109" i="2"/>
  <c r="BI1107" i="2"/>
  <c r="BH1107" i="2"/>
  <c r="BG1107" i="2"/>
  <c r="BF1107" i="2"/>
  <c r="T1107" i="2"/>
  <c r="R1107" i="2"/>
  <c r="P1107" i="2"/>
  <c r="BI1106" i="2"/>
  <c r="BH1106" i="2"/>
  <c r="BG1106" i="2"/>
  <c r="BF1106" i="2"/>
  <c r="T1106" i="2"/>
  <c r="R1106" i="2"/>
  <c r="P1106" i="2"/>
  <c r="BI1103" i="2"/>
  <c r="BH1103" i="2"/>
  <c r="BG1103" i="2"/>
  <c r="BF1103" i="2"/>
  <c r="T1103" i="2"/>
  <c r="R1103" i="2"/>
  <c r="P1103" i="2"/>
  <c r="BI1101" i="2"/>
  <c r="BH1101" i="2"/>
  <c r="BG1101" i="2"/>
  <c r="BF1101" i="2"/>
  <c r="T1101" i="2"/>
  <c r="R1101" i="2"/>
  <c r="P1101" i="2"/>
  <c r="BI1099" i="2"/>
  <c r="BH1099" i="2"/>
  <c r="BG1099" i="2"/>
  <c r="BF1099" i="2"/>
  <c r="T1099" i="2"/>
  <c r="R1099" i="2"/>
  <c r="P1099" i="2"/>
  <c r="BI1090" i="2"/>
  <c r="BH1090" i="2"/>
  <c r="BG1090" i="2"/>
  <c r="BF1090" i="2"/>
  <c r="T1090" i="2"/>
  <c r="R1090" i="2"/>
  <c r="P1090" i="2"/>
  <c r="BI1088" i="2"/>
  <c r="BH1088" i="2"/>
  <c r="BG1088" i="2"/>
  <c r="BF1088" i="2"/>
  <c r="T1088" i="2"/>
  <c r="R1088" i="2"/>
  <c r="P1088" i="2"/>
  <c r="BI1086" i="2"/>
  <c r="BH1086" i="2"/>
  <c r="BG1086" i="2"/>
  <c r="BF1086" i="2"/>
  <c r="T1086" i="2"/>
  <c r="R1086" i="2"/>
  <c r="P1086" i="2"/>
  <c r="BI1084" i="2"/>
  <c r="BH1084" i="2"/>
  <c r="BG1084" i="2"/>
  <c r="BF1084" i="2"/>
  <c r="T1084" i="2"/>
  <c r="R1084" i="2"/>
  <c r="P1084" i="2"/>
  <c r="BI1082" i="2"/>
  <c r="BH1082" i="2"/>
  <c r="BG1082" i="2"/>
  <c r="BF1082" i="2"/>
  <c r="T1082" i="2"/>
  <c r="R1082" i="2"/>
  <c r="P1082" i="2"/>
  <c r="BI1080" i="2"/>
  <c r="BH1080" i="2"/>
  <c r="BG1080" i="2"/>
  <c r="BF1080" i="2"/>
  <c r="T1080" i="2"/>
  <c r="R1080" i="2"/>
  <c r="P1080" i="2"/>
  <c r="BI1073" i="2"/>
  <c r="BH1073" i="2"/>
  <c r="BG1073" i="2"/>
  <c r="BF1073" i="2"/>
  <c r="T1073" i="2"/>
  <c r="R1073" i="2"/>
  <c r="P1073" i="2"/>
  <c r="BI1070" i="2"/>
  <c r="BH1070" i="2"/>
  <c r="BG1070" i="2"/>
  <c r="BF1070" i="2"/>
  <c r="T1070" i="2"/>
  <c r="R1070" i="2"/>
  <c r="P1070" i="2"/>
  <c r="BI1068" i="2"/>
  <c r="BH1068" i="2"/>
  <c r="BG1068" i="2"/>
  <c r="BF1068" i="2"/>
  <c r="T1068" i="2"/>
  <c r="R1068" i="2"/>
  <c r="P1068" i="2"/>
  <c r="BI1066" i="2"/>
  <c r="BH1066" i="2"/>
  <c r="BG1066" i="2"/>
  <c r="BF1066" i="2"/>
  <c r="T1066" i="2"/>
  <c r="R1066" i="2"/>
  <c r="P1066" i="2"/>
  <c r="BI1064" i="2"/>
  <c r="BH1064" i="2"/>
  <c r="BG1064" i="2"/>
  <c r="BF1064" i="2"/>
  <c r="T1064" i="2"/>
  <c r="R1064" i="2"/>
  <c r="P1064" i="2"/>
  <c r="BI1062" i="2"/>
  <c r="BH1062" i="2"/>
  <c r="BG1062" i="2"/>
  <c r="BF1062" i="2"/>
  <c r="T1062" i="2"/>
  <c r="R1062" i="2"/>
  <c r="P1062" i="2"/>
  <c r="BI1055" i="2"/>
  <c r="BH1055" i="2"/>
  <c r="BG1055" i="2"/>
  <c r="BF1055" i="2"/>
  <c r="T1055" i="2"/>
  <c r="R1055" i="2"/>
  <c r="P1055" i="2"/>
  <c r="BI1048" i="2"/>
  <c r="BH1048" i="2"/>
  <c r="BG1048" i="2"/>
  <c r="BF1048" i="2"/>
  <c r="T1048" i="2"/>
  <c r="R1048" i="2"/>
  <c r="P1048" i="2"/>
  <c r="BI1044" i="2"/>
  <c r="BH1044" i="2"/>
  <c r="BG1044" i="2"/>
  <c r="BF1044" i="2"/>
  <c r="T1044" i="2"/>
  <c r="R1044" i="2"/>
  <c r="P1044" i="2"/>
  <c r="BI1031" i="2"/>
  <c r="BH1031" i="2"/>
  <c r="BG1031" i="2"/>
  <c r="BF1031" i="2"/>
  <c r="T1031" i="2"/>
  <c r="R1031" i="2"/>
  <c r="P1031" i="2"/>
  <c r="BI1027" i="2"/>
  <c r="BH1027" i="2"/>
  <c r="BG1027" i="2"/>
  <c r="BF1027" i="2"/>
  <c r="T1027" i="2"/>
  <c r="R1027" i="2"/>
  <c r="P1027" i="2"/>
  <c r="BI1023" i="2"/>
  <c r="BH1023" i="2"/>
  <c r="BG1023" i="2"/>
  <c r="BF1023" i="2"/>
  <c r="T1023" i="2"/>
  <c r="R1023" i="2"/>
  <c r="P1023" i="2"/>
  <c r="BI1019" i="2"/>
  <c r="BH1019" i="2"/>
  <c r="BG1019" i="2"/>
  <c r="BF1019" i="2"/>
  <c r="T1019" i="2"/>
  <c r="R1019" i="2"/>
  <c r="P1019" i="2"/>
  <c r="BI1017" i="2"/>
  <c r="BH1017" i="2"/>
  <c r="BG1017" i="2"/>
  <c r="BF1017" i="2"/>
  <c r="T1017" i="2"/>
  <c r="R1017" i="2"/>
  <c r="P1017" i="2"/>
  <c r="BI1015" i="2"/>
  <c r="BH1015" i="2"/>
  <c r="BG1015" i="2"/>
  <c r="BF1015" i="2"/>
  <c r="T1015" i="2"/>
  <c r="R1015" i="2"/>
  <c r="P1015" i="2"/>
  <c r="BI1013" i="2"/>
  <c r="BH1013" i="2"/>
  <c r="BG1013" i="2"/>
  <c r="BF1013" i="2"/>
  <c r="T1013" i="2"/>
  <c r="R1013" i="2"/>
  <c r="P1013" i="2"/>
  <c r="BI1011" i="2"/>
  <c r="BH1011" i="2"/>
  <c r="BG1011" i="2"/>
  <c r="BF1011" i="2"/>
  <c r="T1011" i="2"/>
  <c r="R1011" i="2"/>
  <c r="P1011" i="2"/>
  <c r="BI1009" i="2"/>
  <c r="BH1009" i="2"/>
  <c r="BG1009" i="2"/>
  <c r="BF1009" i="2"/>
  <c r="T1009" i="2"/>
  <c r="R1009" i="2"/>
  <c r="P1009" i="2"/>
  <c r="BI1007" i="2"/>
  <c r="BH1007" i="2"/>
  <c r="BG1007" i="2"/>
  <c r="BF1007" i="2"/>
  <c r="T1007" i="2"/>
  <c r="R1007" i="2"/>
  <c r="P1007" i="2"/>
  <c r="BI1005" i="2"/>
  <c r="BH1005" i="2"/>
  <c r="BG1005" i="2"/>
  <c r="BF1005" i="2"/>
  <c r="T1005" i="2"/>
  <c r="R1005" i="2"/>
  <c r="P1005" i="2"/>
  <c r="BI1003" i="2"/>
  <c r="BH1003" i="2"/>
  <c r="BG1003" i="2"/>
  <c r="BF1003" i="2"/>
  <c r="T1003" i="2"/>
  <c r="R1003" i="2"/>
  <c r="P1003" i="2"/>
  <c r="BI1001" i="2"/>
  <c r="BH1001" i="2"/>
  <c r="BG1001" i="2"/>
  <c r="BF1001" i="2"/>
  <c r="T1001" i="2"/>
  <c r="R1001" i="2"/>
  <c r="P1001" i="2"/>
  <c r="BI994" i="2"/>
  <c r="BH994" i="2"/>
  <c r="BG994" i="2"/>
  <c r="BF994" i="2"/>
  <c r="T994" i="2"/>
  <c r="R994" i="2"/>
  <c r="P994" i="2"/>
  <c r="BI993" i="2"/>
  <c r="BH993" i="2"/>
  <c r="BG993" i="2"/>
  <c r="BF993" i="2"/>
  <c r="T993" i="2"/>
  <c r="R993" i="2"/>
  <c r="P993" i="2"/>
  <c r="BI969" i="2"/>
  <c r="BH969" i="2"/>
  <c r="BG969" i="2"/>
  <c r="BF969" i="2"/>
  <c r="T969" i="2"/>
  <c r="R969" i="2"/>
  <c r="P969" i="2"/>
  <c r="BI968" i="2"/>
  <c r="BH968" i="2"/>
  <c r="BG968" i="2"/>
  <c r="BF968" i="2"/>
  <c r="T968" i="2"/>
  <c r="R968" i="2"/>
  <c r="P968" i="2"/>
  <c r="BI965" i="2"/>
  <c r="BH965" i="2"/>
  <c r="BG965" i="2"/>
  <c r="BF965" i="2"/>
  <c r="T965" i="2"/>
  <c r="R965" i="2"/>
  <c r="P965" i="2"/>
  <c r="BI963" i="2"/>
  <c r="BH963" i="2"/>
  <c r="BG963" i="2"/>
  <c r="BF963" i="2"/>
  <c r="T963" i="2"/>
  <c r="R963" i="2"/>
  <c r="P963" i="2"/>
  <c r="BI962" i="2"/>
  <c r="BH962" i="2"/>
  <c r="BG962" i="2"/>
  <c r="BF962" i="2"/>
  <c r="T962" i="2"/>
  <c r="R962" i="2"/>
  <c r="P962" i="2"/>
  <c r="BI958" i="2"/>
  <c r="BH958" i="2"/>
  <c r="BG958" i="2"/>
  <c r="BF958" i="2"/>
  <c r="T958" i="2"/>
  <c r="R958" i="2"/>
  <c r="P958" i="2"/>
  <c r="BI957" i="2"/>
  <c r="BH957" i="2"/>
  <c r="BG957" i="2"/>
  <c r="BF957" i="2"/>
  <c r="T957" i="2"/>
  <c r="R957" i="2"/>
  <c r="P957" i="2"/>
  <c r="BI953" i="2"/>
  <c r="BH953" i="2"/>
  <c r="BG953" i="2"/>
  <c r="BF953" i="2"/>
  <c r="T953" i="2"/>
  <c r="R953" i="2"/>
  <c r="P953" i="2"/>
  <c r="BI952" i="2"/>
  <c r="BH952" i="2"/>
  <c r="BG952" i="2"/>
  <c r="BF952" i="2"/>
  <c r="T952" i="2"/>
  <c r="R952" i="2"/>
  <c r="P952" i="2"/>
  <c r="BI948" i="2"/>
  <c r="BH948" i="2"/>
  <c r="BG948" i="2"/>
  <c r="BF948" i="2"/>
  <c r="T948" i="2"/>
  <c r="R948" i="2"/>
  <c r="P948" i="2"/>
  <c r="BI947" i="2"/>
  <c r="BH947" i="2"/>
  <c r="BG947" i="2"/>
  <c r="BF947" i="2"/>
  <c r="T947" i="2"/>
  <c r="R947" i="2"/>
  <c r="P947" i="2"/>
  <c r="BI943" i="2"/>
  <c r="BH943" i="2"/>
  <c r="BG943" i="2"/>
  <c r="BF943" i="2"/>
  <c r="T943" i="2"/>
  <c r="R943" i="2"/>
  <c r="P943" i="2"/>
  <c r="BI940" i="2"/>
  <c r="BH940" i="2"/>
  <c r="BG940" i="2"/>
  <c r="BF940" i="2"/>
  <c r="T940" i="2"/>
  <c r="R940" i="2"/>
  <c r="P940" i="2"/>
  <c r="BI938" i="2"/>
  <c r="BH938" i="2"/>
  <c r="BG938" i="2"/>
  <c r="BF938" i="2"/>
  <c r="T938" i="2"/>
  <c r="R938" i="2"/>
  <c r="P938" i="2"/>
  <c r="BI927" i="2"/>
  <c r="BH927" i="2"/>
  <c r="BG927" i="2"/>
  <c r="BF927" i="2"/>
  <c r="T927" i="2"/>
  <c r="R927" i="2"/>
  <c r="P927" i="2"/>
  <c r="BI924" i="2"/>
  <c r="BH924" i="2"/>
  <c r="BG924" i="2"/>
  <c r="BF924" i="2"/>
  <c r="T924" i="2"/>
  <c r="R924" i="2"/>
  <c r="P924" i="2"/>
  <c r="BI922" i="2"/>
  <c r="BH922" i="2"/>
  <c r="BG922" i="2"/>
  <c r="BF922" i="2"/>
  <c r="T922" i="2"/>
  <c r="R922" i="2"/>
  <c r="P922" i="2"/>
  <c r="BI919" i="2"/>
  <c r="BH919" i="2"/>
  <c r="BG919" i="2"/>
  <c r="BF919" i="2"/>
  <c r="T919" i="2"/>
  <c r="R919" i="2"/>
  <c r="P919" i="2"/>
  <c r="BI918" i="2"/>
  <c r="BH918" i="2"/>
  <c r="BG918" i="2"/>
  <c r="BF918" i="2"/>
  <c r="T918" i="2"/>
  <c r="R918" i="2"/>
  <c r="P918" i="2"/>
  <c r="BI911" i="2"/>
  <c r="BH911" i="2"/>
  <c r="BG911" i="2"/>
  <c r="BF911" i="2"/>
  <c r="T911" i="2"/>
  <c r="R911" i="2"/>
  <c r="P911" i="2"/>
  <c r="BI909" i="2"/>
  <c r="BH909" i="2"/>
  <c r="BG909" i="2"/>
  <c r="BF909" i="2"/>
  <c r="T909" i="2"/>
  <c r="R909" i="2"/>
  <c r="P909" i="2"/>
  <c r="BI885" i="2"/>
  <c r="BH885" i="2"/>
  <c r="BG885" i="2"/>
  <c r="BF885" i="2"/>
  <c r="T885" i="2"/>
  <c r="R885" i="2"/>
  <c r="P885" i="2"/>
  <c r="BI883" i="2"/>
  <c r="BH883" i="2"/>
  <c r="BG883" i="2"/>
  <c r="BF883" i="2"/>
  <c r="T883" i="2"/>
  <c r="R883" i="2"/>
  <c r="P883" i="2"/>
  <c r="BI881" i="2"/>
  <c r="BH881" i="2"/>
  <c r="BG881" i="2"/>
  <c r="BF881" i="2"/>
  <c r="T881" i="2"/>
  <c r="R881" i="2"/>
  <c r="P881" i="2"/>
  <c r="BI878" i="2"/>
  <c r="BH878" i="2"/>
  <c r="BG878" i="2"/>
  <c r="BF878" i="2"/>
  <c r="T878" i="2"/>
  <c r="R878" i="2"/>
  <c r="P878" i="2"/>
  <c r="BI877" i="2"/>
  <c r="BH877" i="2"/>
  <c r="BG877" i="2"/>
  <c r="BF877" i="2"/>
  <c r="T877" i="2"/>
  <c r="R877" i="2"/>
  <c r="P877" i="2"/>
  <c r="BI875" i="2"/>
  <c r="BH875" i="2"/>
  <c r="BG875" i="2"/>
  <c r="BF875" i="2"/>
  <c r="T875" i="2"/>
  <c r="R875" i="2"/>
  <c r="P875" i="2"/>
  <c r="BI871" i="2"/>
  <c r="BH871" i="2"/>
  <c r="BG871" i="2"/>
  <c r="BF871" i="2"/>
  <c r="T871" i="2"/>
  <c r="R871" i="2"/>
  <c r="P871" i="2"/>
  <c r="BI868" i="2"/>
  <c r="BH868" i="2"/>
  <c r="BG868" i="2"/>
  <c r="BF868" i="2"/>
  <c r="T868" i="2"/>
  <c r="R868" i="2"/>
  <c r="P868" i="2"/>
  <c r="BI865" i="2"/>
  <c r="BH865" i="2"/>
  <c r="BG865" i="2"/>
  <c r="BF865" i="2"/>
  <c r="T865" i="2"/>
  <c r="R865" i="2"/>
  <c r="P865" i="2"/>
  <c r="BI862" i="2"/>
  <c r="BH862" i="2"/>
  <c r="BG862" i="2"/>
  <c r="BF862" i="2"/>
  <c r="T862" i="2"/>
  <c r="R862" i="2"/>
  <c r="P862" i="2"/>
  <c r="BI859" i="2"/>
  <c r="BH859" i="2"/>
  <c r="BG859" i="2"/>
  <c r="BF859" i="2"/>
  <c r="T859" i="2"/>
  <c r="R859" i="2"/>
  <c r="P859" i="2"/>
  <c r="BI856" i="2"/>
  <c r="BH856" i="2"/>
  <c r="BG856" i="2"/>
  <c r="BF856" i="2"/>
  <c r="T856" i="2"/>
  <c r="R856" i="2"/>
  <c r="P856" i="2"/>
  <c r="BI853" i="2"/>
  <c r="BH853" i="2"/>
  <c r="BG853" i="2"/>
  <c r="BF853" i="2"/>
  <c r="T853" i="2"/>
  <c r="R853" i="2"/>
  <c r="P853" i="2"/>
  <c r="BI851" i="2"/>
  <c r="BH851" i="2"/>
  <c r="BG851" i="2"/>
  <c r="BF851" i="2"/>
  <c r="T851" i="2"/>
  <c r="R851" i="2"/>
  <c r="P851" i="2"/>
  <c r="BI849" i="2"/>
  <c r="BH849" i="2"/>
  <c r="BG849" i="2"/>
  <c r="BF849" i="2"/>
  <c r="T849" i="2"/>
  <c r="R849" i="2"/>
  <c r="P849" i="2"/>
  <c r="BI846" i="2"/>
  <c r="BH846" i="2"/>
  <c r="BG846" i="2"/>
  <c r="BF846" i="2"/>
  <c r="T846" i="2"/>
  <c r="R846" i="2"/>
  <c r="P846" i="2"/>
  <c r="BI843" i="2"/>
  <c r="BH843" i="2"/>
  <c r="BG843" i="2"/>
  <c r="BF843" i="2"/>
  <c r="T843" i="2"/>
  <c r="R843" i="2"/>
  <c r="P843" i="2"/>
  <c r="BI840" i="2"/>
  <c r="BH840" i="2"/>
  <c r="BG840" i="2"/>
  <c r="BF840" i="2"/>
  <c r="T840" i="2"/>
  <c r="R840" i="2"/>
  <c r="P840" i="2"/>
  <c r="BI838" i="2"/>
  <c r="BH838" i="2"/>
  <c r="BG838" i="2"/>
  <c r="BF838" i="2"/>
  <c r="T838" i="2"/>
  <c r="R838" i="2"/>
  <c r="P838" i="2"/>
  <c r="BI836" i="2"/>
  <c r="BH836" i="2"/>
  <c r="BG836" i="2"/>
  <c r="BF836" i="2"/>
  <c r="T836" i="2"/>
  <c r="R836" i="2"/>
  <c r="P836" i="2"/>
  <c r="BI834" i="2"/>
  <c r="BH834" i="2"/>
  <c r="BG834" i="2"/>
  <c r="BF834" i="2"/>
  <c r="T834" i="2"/>
  <c r="R834" i="2"/>
  <c r="P834" i="2"/>
  <c r="BI832" i="2"/>
  <c r="BH832" i="2"/>
  <c r="BG832" i="2"/>
  <c r="BF832" i="2"/>
  <c r="T832" i="2"/>
  <c r="R832" i="2"/>
  <c r="P832" i="2"/>
  <c r="BI830" i="2"/>
  <c r="BH830" i="2"/>
  <c r="BG830" i="2"/>
  <c r="BF830" i="2"/>
  <c r="T830" i="2"/>
  <c r="R830" i="2"/>
  <c r="P830" i="2"/>
  <c r="BI828" i="2"/>
  <c r="BH828" i="2"/>
  <c r="BG828" i="2"/>
  <c r="BF828" i="2"/>
  <c r="T828" i="2"/>
  <c r="R828" i="2"/>
  <c r="P828" i="2"/>
  <c r="BI826" i="2"/>
  <c r="BH826" i="2"/>
  <c r="BG826" i="2"/>
  <c r="BF826" i="2"/>
  <c r="T826" i="2"/>
  <c r="R826" i="2"/>
  <c r="P826" i="2"/>
  <c r="BI824" i="2"/>
  <c r="BH824" i="2"/>
  <c r="BG824" i="2"/>
  <c r="BF824" i="2"/>
  <c r="T824" i="2"/>
  <c r="R824" i="2"/>
  <c r="P824" i="2"/>
  <c r="BI822" i="2"/>
  <c r="BH822" i="2"/>
  <c r="BG822" i="2"/>
  <c r="BF822" i="2"/>
  <c r="T822" i="2"/>
  <c r="R822" i="2"/>
  <c r="P822" i="2"/>
  <c r="BI820" i="2"/>
  <c r="BH820" i="2"/>
  <c r="BG820" i="2"/>
  <c r="BF820" i="2"/>
  <c r="T820" i="2"/>
  <c r="R820" i="2"/>
  <c r="P820" i="2"/>
  <c r="BI818" i="2"/>
  <c r="BH818" i="2"/>
  <c r="BG818" i="2"/>
  <c r="BF818" i="2"/>
  <c r="T818" i="2"/>
  <c r="R818" i="2"/>
  <c r="P818" i="2"/>
  <c r="BI816" i="2"/>
  <c r="BH816" i="2"/>
  <c r="BG816" i="2"/>
  <c r="BF816" i="2"/>
  <c r="T816" i="2"/>
  <c r="R816" i="2"/>
  <c r="P816" i="2"/>
  <c r="BI814" i="2"/>
  <c r="BH814" i="2"/>
  <c r="BG814" i="2"/>
  <c r="BF814" i="2"/>
  <c r="T814" i="2"/>
  <c r="R814" i="2"/>
  <c r="P814" i="2"/>
  <c r="BI812" i="2"/>
  <c r="BH812" i="2"/>
  <c r="BG812" i="2"/>
  <c r="BF812" i="2"/>
  <c r="T812" i="2"/>
  <c r="R812" i="2"/>
  <c r="P812" i="2"/>
  <c r="BI810" i="2"/>
  <c r="BH810" i="2"/>
  <c r="BG810" i="2"/>
  <c r="BF810" i="2"/>
  <c r="T810" i="2"/>
  <c r="R810" i="2"/>
  <c r="P810" i="2"/>
  <c r="BI808" i="2"/>
  <c r="BH808" i="2"/>
  <c r="BG808" i="2"/>
  <c r="BF808" i="2"/>
  <c r="T808" i="2"/>
  <c r="R808" i="2"/>
  <c r="P808" i="2"/>
  <c r="BI806" i="2"/>
  <c r="BH806" i="2"/>
  <c r="BG806" i="2"/>
  <c r="BF806" i="2"/>
  <c r="T806" i="2"/>
  <c r="R806" i="2"/>
  <c r="P806" i="2"/>
  <c r="BI804" i="2"/>
  <c r="BH804" i="2"/>
  <c r="BG804" i="2"/>
  <c r="BF804" i="2"/>
  <c r="T804" i="2"/>
  <c r="R804" i="2"/>
  <c r="P804" i="2"/>
  <c r="BI801" i="2"/>
  <c r="BH801" i="2"/>
  <c r="BG801" i="2"/>
  <c r="BF801" i="2"/>
  <c r="T801" i="2"/>
  <c r="R801" i="2"/>
  <c r="P801" i="2"/>
  <c r="BI799" i="2"/>
  <c r="BH799" i="2"/>
  <c r="BG799" i="2"/>
  <c r="BF799" i="2"/>
  <c r="T799" i="2"/>
  <c r="R799" i="2"/>
  <c r="P799" i="2"/>
  <c r="BI795" i="2"/>
  <c r="BH795" i="2"/>
  <c r="BG795" i="2"/>
  <c r="BF795" i="2"/>
  <c r="T795" i="2"/>
  <c r="R795" i="2"/>
  <c r="P795" i="2"/>
  <c r="BI793" i="2"/>
  <c r="BH793" i="2"/>
  <c r="BG793" i="2"/>
  <c r="BF793" i="2"/>
  <c r="T793" i="2"/>
  <c r="R793" i="2"/>
  <c r="P793" i="2"/>
  <c r="BI789" i="2"/>
  <c r="BH789" i="2"/>
  <c r="BG789" i="2"/>
  <c r="BF789" i="2"/>
  <c r="T789" i="2"/>
  <c r="R789" i="2"/>
  <c r="P789" i="2"/>
  <c r="BI786" i="2"/>
  <c r="BH786" i="2"/>
  <c r="BG786" i="2"/>
  <c r="BF786" i="2"/>
  <c r="T786" i="2"/>
  <c r="R786" i="2"/>
  <c r="P786" i="2"/>
  <c r="BI784" i="2"/>
  <c r="BH784" i="2"/>
  <c r="BG784" i="2"/>
  <c r="BF784" i="2"/>
  <c r="T784" i="2"/>
  <c r="R784" i="2"/>
  <c r="P784" i="2"/>
  <c r="BI775" i="2"/>
  <c r="BH775" i="2"/>
  <c r="BG775" i="2"/>
  <c r="BF775" i="2"/>
  <c r="T775" i="2"/>
  <c r="R775" i="2"/>
  <c r="P775" i="2"/>
  <c r="BI773" i="2"/>
  <c r="BH773" i="2"/>
  <c r="BG773" i="2"/>
  <c r="BF773" i="2"/>
  <c r="T773" i="2"/>
  <c r="R773" i="2"/>
  <c r="P773" i="2"/>
  <c r="BI764" i="2"/>
  <c r="BH764" i="2"/>
  <c r="BG764" i="2"/>
  <c r="BF764" i="2"/>
  <c r="T764" i="2"/>
  <c r="R764" i="2"/>
  <c r="P764" i="2"/>
  <c r="BI760" i="2"/>
  <c r="BH760" i="2"/>
  <c r="BG760" i="2"/>
  <c r="BF760" i="2"/>
  <c r="T760" i="2"/>
  <c r="T759" i="2" s="1"/>
  <c r="R760" i="2"/>
  <c r="R759" i="2" s="1"/>
  <c r="P760" i="2"/>
  <c r="P759" i="2" s="1"/>
  <c r="BI757" i="2"/>
  <c r="BH757" i="2"/>
  <c r="BG757" i="2"/>
  <c r="BF757" i="2"/>
  <c r="T757" i="2"/>
  <c r="R757" i="2"/>
  <c r="P757" i="2"/>
  <c r="BI754" i="2"/>
  <c r="BH754" i="2"/>
  <c r="BG754" i="2"/>
  <c r="BF754" i="2"/>
  <c r="T754" i="2"/>
  <c r="R754" i="2"/>
  <c r="P754" i="2"/>
  <c r="BI752" i="2"/>
  <c r="BH752" i="2"/>
  <c r="BG752" i="2"/>
  <c r="BF752" i="2"/>
  <c r="T752" i="2"/>
  <c r="R752" i="2"/>
  <c r="P752" i="2"/>
  <c r="BI750" i="2"/>
  <c r="BH750" i="2"/>
  <c r="BG750" i="2"/>
  <c r="BF750" i="2"/>
  <c r="T750" i="2"/>
  <c r="R750" i="2"/>
  <c r="P750" i="2"/>
  <c r="BI747" i="2"/>
  <c r="BH747" i="2"/>
  <c r="BG747" i="2"/>
  <c r="BF747" i="2"/>
  <c r="T747" i="2"/>
  <c r="R747" i="2"/>
  <c r="P747" i="2"/>
  <c r="BI745" i="2"/>
  <c r="BH745" i="2"/>
  <c r="BG745" i="2"/>
  <c r="BF745" i="2"/>
  <c r="T745" i="2"/>
  <c r="R745" i="2"/>
  <c r="P745" i="2"/>
  <c r="BI743" i="2"/>
  <c r="BH743" i="2"/>
  <c r="BG743" i="2"/>
  <c r="BF743" i="2"/>
  <c r="T743" i="2"/>
  <c r="R743" i="2"/>
  <c r="P743" i="2"/>
  <c r="BI741" i="2"/>
  <c r="BH741" i="2"/>
  <c r="BG741" i="2"/>
  <c r="BF741" i="2"/>
  <c r="T741" i="2"/>
  <c r="R741" i="2"/>
  <c r="P741" i="2"/>
  <c r="BI733" i="2"/>
  <c r="BH733" i="2"/>
  <c r="BG733" i="2"/>
  <c r="BF733" i="2"/>
  <c r="T733" i="2"/>
  <c r="R733" i="2"/>
  <c r="P733" i="2"/>
  <c r="BI732" i="2"/>
  <c r="BH732" i="2"/>
  <c r="BG732" i="2"/>
  <c r="BF732" i="2"/>
  <c r="T732" i="2"/>
  <c r="R732" i="2"/>
  <c r="P732" i="2"/>
  <c r="BI728" i="2"/>
  <c r="BH728" i="2"/>
  <c r="BG728" i="2"/>
  <c r="BF728" i="2"/>
  <c r="T728" i="2"/>
  <c r="R728" i="2"/>
  <c r="P728" i="2"/>
  <c r="BI725" i="2"/>
  <c r="BH725" i="2"/>
  <c r="BG725" i="2"/>
  <c r="BF725" i="2"/>
  <c r="T725" i="2"/>
  <c r="R725" i="2"/>
  <c r="P725" i="2"/>
  <c r="BI722" i="2"/>
  <c r="BH722" i="2"/>
  <c r="BG722" i="2"/>
  <c r="BF722" i="2"/>
  <c r="T722" i="2"/>
  <c r="R722" i="2"/>
  <c r="P722" i="2"/>
  <c r="BI717" i="2"/>
  <c r="BH717" i="2"/>
  <c r="BG717" i="2"/>
  <c r="BF717" i="2"/>
  <c r="T717" i="2"/>
  <c r="R717" i="2"/>
  <c r="P717" i="2"/>
  <c r="BI712" i="2"/>
  <c r="BH712" i="2"/>
  <c r="BG712" i="2"/>
  <c r="BF712" i="2"/>
  <c r="T712" i="2"/>
  <c r="R712" i="2"/>
  <c r="P712" i="2"/>
  <c r="BI710" i="2"/>
  <c r="BH710" i="2"/>
  <c r="BG710" i="2"/>
  <c r="BF710" i="2"/>
  <c r="T710" i="2"/>
  <c r="R710" i="2"/>
  <c r="P710" i="2"/>
  <c r="BI701" i="2"/>
  <c r="BH701" i="2"/>
  <c r="BG701" i="2"/>
  <c r="BF701" i="2"/>
  <c r="T701" i="2"/>
  <c r="R701" i="2"/>
  <c r="P701" i="2"/>
  <c r="BI697" i="2"/>
  <c r="BH697" i="2"/>
  <c r="BG697" i="2"/>
  <c r="BF697" i="2"/>
  <c r="T697" i="2"/>
  <c r="R697" i="2"/>
  <c r="P697" i="2"/>
  <c r="BI693" i="2"/>
  <c r="BH693" i="2"/>
  <c r="BG693" i="2"/>
  <c r="BF693" i="2"/>
  <c r="T693" i="2"/>
  <c r="R693" i="2"/>
  <c r="P693" i="2"/>
  <c r="BI686" i="2"/>
  <c r="BH686" i="2"/>
  <c r="BG686" i="2"/>
  <c r="BF686" i="2"/>
  <c r="T686" i="2"/>
  <c r="R686" i="2"/>
  <c r="P686" i="2"/>
  <c r="BI643" i="2"/>
  <c r="BH643" i="2"/>
  <c r="BG643" i="2"/>
  <c r="BF643" i="2"/>
  <c r="T643" i="2"/>
  <c r="R643" i="2"/>
  <c r="P643" i="2"/>
  <c r="BI639" i="2"/>
  <c r="BH639" i="2"/>
  <c r="BG639" i="2"/>
  <c r="BF639" i="2"/>
  <c r="T639" i="2"/>
  <c r="R639" i="2"/>
  <c r="P639" i="2"/>
  <c r="BI628" i="2"/>
  <c r="BH628" i="2"/>
  <c r="BG628" i="2"/>
  <c r="BF628" i="2"/>
  <c r="T628" i="2"/>
  <c r="R628" i="2"/>
  <c r="P628" i="2"/>
  <c r="BI625" i="2"/>
  <c r="BH625" i="2"/>
  <c r="BG625" i="2"/>
  <c r="BF625" i="2"/>
  <c r="T625" i="2"/>
  <c r="R625" i="2"/>
  <c r="P625" i="2"/>
  <c r="BI597" i="2"/>
  <c r="BH597" i="2"/>
  <c r="BG597" i="2"/>
  <c r="BF597" i="2"/>
  <c r="T597" i="2"/>
  <c r="R597" i="2"/>
  <c r="P597" i="2"/>
  <c r="BI583" i="2"/>
  <c r="BH583" i="2"/>
  <c r="BG583" i="2"/>
  <c r="BF583" i="2"/>
  <c r="T583" i="2"/>
  <c r="R583" i="2"/>
  <c r="P583" i="2"/>
  <c r="BI581" i="2"/>
  <c r="BH581" i="2"/>
  <c r="BG581" i="2"/>
  <c r="BF581" i="2"/>
  <c r="T581" i="2"/>
  <c r="R581" i="2"/>
  <c r="P581" i="2"/>
  <c r="BI579" i="2"/>
  <c r="BH579" i="2"/>
  <c r="BG579" i="2"/>
  <c r="BF579" i="2"/>
  <c r="T579" i="2"/>
  <c r="R579" i="2"/>
  <c r="P579" i="2"/>
  <c r="BI577" i="2"/>
  <c r="BH577" i="2"/>
  <c r="BG577" i="2"/>
  <c r="BF577" i="2"/>
  <c r="T577" i="2"/>
  <c r="R577" i="2"/>
  <c r="P577" i="2"/>
  <c r="BI575" i="2"/>
  <c r="BH575" i="2"/>
  <c r="BG575" i="2"/>
  <c r="BF575" i="2"/>
  <c r="T575" i="2"/>
  <c r="R575" i="2"/>
  <c r="P575" i="2"/>
  <c r="BI572" i="2"/>
  <c r="BH572" i="2"/>
  <c r="BG572" i="2"/>
  <c r="BF572" i="2"/>
  <c r="T572" i="2"/>
  <c r="R572" i="2"/>
  <c r="P572" i="2"/>
  <c r="BI569" i="2"/>
  <c r="BH569" i="2"/>
  <c r="BG569" i="2"/>
  <c r="BF569" i="2"/>
  <c r="T569" i="2"/>
  <c r="R569" i="2"/>
  <c r="P569" i="2"/>
  <c r="BI566" i="2"/>
  <c r="BH566" i="2"/>
  <c r="BG566" i="2"/>
  <c r="BF566" i="2"/>
  <c r="T566" i="2"/>
  <c r="R566" i="2"/>
  <c r="P566" i="2"/>
  <c r="BI564" i="2"/>
  <c r="BH564" i="2"/>
  <c r="BG564" i="2"/>
  <c r="BF564" i="2"/>
  <c r="T564" i="2"/>
  <c r="R564" i="2"/>
  <c r="P564" i="2"/>
  <c r="BI562" i="2"/>
  <c r="BH562" i="2"/>
  <c r="BG562" i="2"/>
  <c r="BF562" i="2"/>
  <c r="T562" i="2"/>
  <c r="R562" i="2"/>
  <c r="P562" i="2"/>
  <c r="BI560" i="2"/>
  <c r="BH560" i="2"/>
  <c r="BG560" i="2"/>
  <c r="BF560" i="2"/>
  <c r="T560" i="2"/>
  <c r="R560" i="2"/>
  <c r="P560"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8" i="2"/>
  <c r="BH548" i="2"/>
  <c r="BG548" i="2"/>
  <c r="BF548" i="2"/>
  <c r="T548" i="2"/>
  <c r="R548" i="2"/>
  <c r="P548" i="2"/>
  <c r="BI517" i="2"/>
  <c r="BH517" i="2"/>
  <c r="BG517" i="2"/>
  <c r="BF517" i="2"/>
  <c r="T517" i="2"/>
  <c r="R517" i="2"/>
  <c r="P517" i="2"/>
  <c r="BI515" i="2"/>
  <c r="BH515" i="2"/>
  <c r="BG515" i="2"/>
  <c r="BF515" i="2"/>
  <c r="T515" i="2"/>
  <c r="R515" i="2"/>
  <c r="P515" i="2"/>
  <c r="BI513" i="2"/>
  <c r="BH513" i="2"/>
  <c r="BG513" i="2"/>
  <c r="BF513" i="2"/>
  <c r="T513" i="2"/>
  <c r="R513" i="2"/>
  <c r="P513" i="2"/>
  <c r="BI510" i="2"/>
  <c r="BH510" i="2"/>
  <c r="BG510" i="2"/>
  <c r="BF510" i="2"/>
  <c r="T510" i="2"/>
  <c r="R510" i="2"/>
  <c r="P510" i="2"/>
  <c r="BI502" i="2"/>
  <c r="BH502" i="2"/>
  <c r="BG502" i="2"/>
  <c r="BF502" i="2"/>
  <c r="T502" i="2"/>
  <c r="R502" i="2"/>
  <c r="P502" i="2"/>
  <c r="BI497" i="2"/>
  <c r="BH497" i="2"/>
  <c r="BG497" i="2"/>
  <c r="BF497" i="2"/>
  <c r="T497" i="2"/>
  <c r="R497" i="2"/>
  <c r="P497" i="2"/>
  <c r="BI493" i="2"/>
  <c r="BH493" i="2"/>
  <c r="BG493" i="2"/>
  <c r="BF493" i="2"/>
  <c r="T493" i="2"/>
  <c r="R493" i="2"/>
  <c r="P493" i="2"/>
  <c r="BI484" i="2"/>
  <c r="BH484" i="2"/>
  <c r="BG484" i="2"/>
  <c r="BF484" i="2"/>
  <c r="T484" i="2"/>
  <c r="R484" i="2"/>
  <c r="P484" i="2"/>
  <c r="BI481" i="2"/>
  <c r="BH481" i="2"/>
  <c r="BG481" i="2"/>
  <c r="BF481" i="2"/>
  <c r="T481" i="2"/>
  <c r="R481" i="2"/>
  <c r="P481" i="2"/>
  <c r="BI478" i="2"/>
  <c r="BH478" i="2"/>
  <c r="BG478" i="2"/>
  <c r="BF478" i="2"/>
  <c r="T478" i="2"/>
  <c r="R478" i="2"/>
  <c r="P478" i="2"/>
  <c r="BI466" i="2"/>
  <c r="BH466" i="2"/>
  <c r="BG466" i="2"/>
  <c r="BF466" i="2"/>
  <c r="T466" i="2"/>
  <c r="R466" i="2"/>
  <c r="P466" i="2"/>
  <c r="BI464" i="2"/>
  <c r="BH464" i="2"/>
  <c r="BG464" i="2"/>
  <c r="BF464" i="2"/>
  <c r="T464" i="2"/>
  <c r="R464" i="2"/>
  <c r="P464" i="2"/>
  <c r="BI460" i="2"/>
  <c r="BH460" i="2"/>
  <c r="BG460" i="2"/>
  <c r="BF460" i="2"/>
  <c r="T460" i="2"/>
  <c r="R460" i="2"/>
  <c r="P460" i="2"/>
  <c r="BI456" i="2"/>
  <c r="BH456" i="2"/>
  <c r="BG456" i="2"/>
  <c r="BF456" i="2"/>
  <c r="T456" i="2"/>
  <c r="R456" i="2"/>
  <c r="P456" i="2"/>
  <c r="BI450" i="2"/>
  <c r="BH450" i="2"/>
  <c r="BG450" i="2"/>
  <c r="BF450" i="2"/>
  <c r="T450" i="2"/>
  <c r="R450" i="2"/>
  <c r="P450" i="2"/>
  <c r="BI445" i="2"/>
  <c r="BH445" i="2"/>
  <c r="BG445" i="2"/>
  <c r="BF445" i="2"/>
  <c r="T445" i="2"/>
  <c r="R445" i="2"/>
  <c r="P445" i="2"/>
  <c r="BI437" i="2"/>
  <c r="BH437" i="2"/>
  <c r="BG437" i="2"/>
  <c r="BF437" i="2"/>
  <c r="T437" i="2"/>
  <c r="R437" i="2"/>
  <c r="P437" i="2"/>
  <c r="BI426" i="2"/>
  <c r="BH426" i="2"/>
  <c r="BG426" i="2"/>
  <c r="BF426" i="2"/>
  <c r="T426" i="2"/>
  <c r="R426" i="2"/>
  <c r="P426" i="2"/>
  <c r="BI421" i="2"/>
  <c r="BH421" i="2"/>
  <c r="BG421" i="2"/>
  <c r="BF421" i="2"/>
  <c r="T421" i="2"/>
  <c r="R421" i="2"/>
  <c r="P421" i="2"/>
  <c r="BI416" i="2"/>
  <c r="BH416" i="2"/>
  <c r="BG416" i="2"/>
  <c r="BF416" i="2"/>
  <c r="T416" i="2"/>
  <c r="R416" i="2"/>
  <c r="P416" i="2"/>
  <c r="BI412" i="2"/>
  <c r="BH412" i="2"/>
  <c r="BG412" i="2"/>
  <c r="BF412" i="2"/>
  <c r="T412" i="2"/>
  <c r="R412" i="2"/>
  <c r="P412" i="2"/>
  <c r="BI408" i="2"/>
  <c r="BH408" i="2"/>
  <c r="BG408" i="2"/>
  <c r="BF408" i="2"/>
  <c r="T408" i="2"/>
  <c r="R408" i="2"/>
  <c r="P408" i="2"/>
  <c r="BI405" i="2"/>
  <c r="BH405" i="2"/>
  <c r="BG405" i="2"/>
  <c r="BF405" i="2"/>
  <c r="T405" i="2"/>
  <c r="R405" i="2"/>
  <c r="P405" i="2"/>
  <c r="BI401" i="2"/>
  <c r="BH401" i="2"/>
  <c r="BG401" i="2"/>
  <c r="BF401" i="2"/>
  <c r="T401" i="2"/>
  <c r="R401" i="2"/>
  <c r="P401" i="2"/>
  <c r="BI377" i="2"/>
  <c r="BH377" i="2"/>
  <c r="BG377" i="2"/>
  <c r="BF377" i="2"/>
  <c r="T377" i="2"/>
  <c r="R377" i="2"/>
  <c r="P377" i="2"/>
  <c r="BI364" i="2"/>
  <c r="BH364" i="2"/>
  <c r="BG364" i="2"/>
  <c r="BF364" i="2"/>
  <c r="T364" i="2"/>
  <c r="R364" i="2"/>
  <c r="P364" i="2"/>
  <c r="BI359" i="2"/>
  <c r="BH359" i="2"/>
  <c r="BG359" i="2"/>
  <c r="BF359" i="2"/>
  <c r="T359" i="2"/>
  <c r="R359" i="2"/>
  <c r="P359" i="2"/>
  <c r="BI349" i="2"/>
  <c r="BH349" i="2"/>
  <c r="BG349" i="2"/>
  <c r="BF349" i="2"/>
  <c r="T349" i="2"/>
  <c r="R349" i="2"/>
  <c r="P349" i="2"/>
  <c r="BI348" i="2"/>
  <c r="BH348" i="2"/>
  <c r="BG348" i="2"/>
  <c r="BF348" i="2"/>
  <c r="T348" i="2"/>
  <c r="R348" i="2"/>
  <c r="P348" i="2"/>
  <c r="BI347" i="2"/>
  <c r="BH347" i="2"/>
  <c r="BG347" i="2"/>
  <c r="BF347" i="2"/>
  <c r="T347" i="2"/>
  <c r="R347" i="2"/>
  <c r="P347" i="2"/>
  <c r="BI346" i="2"/>
  <c r="BH346" i="2"/>
  <c r="BG346" i="2"/>
  <c r="BF346" i="2"/>
  <c r="T346" i="2"/>
  <c r="R346" i="2"/>
  <c r="P346" i="2"/>
  <c r="BI337" i="2"/>
  <c r="BH337" i="2"/>
  <c r="BG337" i="2"/>
  <c r="BF337" i="2"/>
  <c r="T337" i="2"/>
  <c r="R337" i="2"/>
  <c r="P337" i="2"/>
  <c r="BI328" i="2"/>
  <c r="BH328" i="2"/>
  <c r="BG328" i="2"/>
  <c r="BF328" i="2"/>
  <c r="T328" i="2"/>
  <c r="R328" i="2"/>
  <c r="P328" i="2"/>
  <c r="BI320" i="2"/>
  <c r="BH320" i="2"/>
  <c r="BG320" i="2"/>
  <c r="BF320" i="2"/>
  <c r="T320" i="2"/>
  <c r="R320" i="2"/>
  <c r="P320" i="2"/>
  <c r="BI311" i="2"/>
  <c r="BH311" i="2"/>
  <c r="BG311" i="2"/>
  <c r="BF311" i="2"/>
  <c r="T311" i="2"/>
  <c r="R311" i="2"/>
  <c r="P311" i="2"/>
  <c r="BI287" i="2"/>
  <c r="BH287" i="2"/>
  <c r="BG287" i="2"/>
  <c r="BF287" i="2"/>
  <c r="T287" i="2"/>
  <c r="T286" i="2" s="1"/>
  <c r="R287" i="2"/>
  <c r="R286" i="2" s="1"/>
  <c r="P287" i="2"/>
  <c r="P286" i="2" s="1"/>
  <c r="BI273" i="2"/>
  <c r="BH273" i="2"/>
  <c r="BG273" i="2"/>
  <c r="BF273" i="2"/>
  <c r="T273" i="2"/>
  <c r="R273" i="2"/>
  <c r="P273" i="2"/>
  <c r="BI258" i="2"/>
  <c r="BH258" i="2"/>
  <c r="BG258" i="2"/>
  <c r="BF258" i="2"/>
  <c r="T258" i="2"/>
  <c r="R258" i="2"/>
  <c r="P258" i="2"/>
  <c r="BI249" i="2"/>
  <c r="BH249" i="2"/>
  <c r="BG249" i="2"/>
  <c r="BF249" i="2"/>
  <c r="T249" i="2"/>
  <c r="R249" i="2"/>
  <c r="P249" i="2"/>
  <c r="BI247" i="2"/>
  <c r="BH247" i="2"/>
  <c r="BG247" i="2"/>
  <c r="BF247" i="2"/>
  <c r="T247" i="2"/>
  <c r="R247" i="2"/>
  <c r="P247" i="2"/>
  <c r="BI236" i="2"/>
  <c r="BH236" i="2"/>
  <c r="BG236" i="2"/>
  <c r="BF236" i="2"/>
  <c r="T236" i="2"/>
  <c r="R236" i="2"/>
  <c r="P236" i="2"/>
  <c r="BI225" i="2"/>
  <c r="BH225" i="2"/>
  <c r="BG225" i="2"/>
  <c r="BF225" i="2"/>
  <c r="T225" i="2"/>
  <c r="R225" i="2"/>
  <c r="P225" i="2"/>
  <c r="BI222" i="2"/>
  <c r="BH222" i="2"/>
  <c r="BG222" i="2"/>
  <c r="BF222" i="2"/>
  <c r="T222" i="2"/>
  <c r="R222" i="2"/>
  <c r="P222" i="2"/>
  <c r="BI219" i="2"/>
  <c r="BH219" i="2"/>
  <c r="BG219" i="2"/>
  <c r="BF219" i="2"/>
  <c r="T219" i="2"/>
  <c r="R219" i="2"/>
  <c r="P219" i="2"/>
  <c r="BI208" i="2"/>
  <c r="BH208" i="2"/>
  <c r="BG208" i="2"/>
  <c r="BF208" i="2"/>
  <c r="T208" i="2"/>
  <c r="R208" i="2"/>
  <c r="P208" i="2"/>
  <c r="BI203" i="2"/>
  <c r="BH203" i="2"/>
  <c r="BG203" i="2"/>
  <c r="BF203" i="2"/>
  <c r="T203" i="2"/>
  <c r="R203" i="2"/>
  <c r="P203" i="2"/>
  <c r="BI201" i="2"/>
  <c r="BH201" i="2"/>
  <c r="BG201" i="2"/>
  <c r="BF201" i="2"/>
  <c r="T201" i="2"/>
  <c r="R201" i="2"/>
  <c r="P201" i="2"/>
  <c r="BI192" i="2"/>
  <c r="BH192" i="2"/>
  <c r="BG192" i="2"/>
  <c r="BF192" i="2"/>
  <c r="T192" i="2"/>
  <c r="R192" i="2"/>
  <c r="P192" i="2"/>
  <c r="BI183" i="2"/>
  <c r="BH183" i="2"/>
  <c r="BG183" i="2"/>
  <c r="BF183" i="2"/>
  <c r="T183" i="2"/>
  <c r="R183" i="2"/>
  <c r="P183" i="2"/>
  <c r="BI179" i="2"/>
  <c r="BH179" i="2"/>
  <c r="BG179" i="2"/>
  <c r="BF179" i="2"/>
  <c r="T179" i="2"/>
  <c r="R179" i="2"/>
  <c r="P179" i="2"/>
  <c r="BI170" i="2"/>
  <c r="BH170" i="2"/>
  <c r="BG170" i="2"/>
  <c r="BF170" i="2"/>
  <c r="T170" i="2"/>
  <c r="R170" i="2"/>
  <c r="P170" i="2"/>
  <c r="BI167" i="2"/>
  <c r="BH167" i="2"/>
  <c r="BG167" i="2"/>
  <c r="BF167" i="2"/>
  <c r="T167" i="2"/>
  <c r="R167" i="2"/>
  <c r="P167" i="2"/>
  <c r="BI160" i="2"/>
  <c r="BH160" i="2"/>
  <c r="BG160" i="2"/>
  <c r="BF160" i="2"/>
  <c r="T160" i="2"/>
  <c r="R160" i="2"/>
  <c r="P160" i="2"/>
  <c r="BI137" i="2"/>
  <c r="BH137" i="2"/>
  <c r="BG137" i="2"/>
  <c r="BF137" i="2"/>
  <c r="T137" i="2"/>
  <c r="R137" i="2"/>
  <c r="P137" i="2"/>
  <c r="BI133" i="2"/>
  <c r="BH133" i="2"/>
  <c r="BG133" i="2"/>
  <c r="BF133" i="2"/>
  <c r="T133" i="2"/>
  <c r="R133" i="2"/>
  <c r="P133" i="2"/>
  <c r="BI124" i="2"/>
  <c r="BH124" i="2"/>
  <c r="BG124" i="2"/>
  <c r="BF124" i="2"/>
  <c r="T124" i="2"/>
  <c r="R124" i="2"/>
  <c r="P124" i="2"/>
  <c r="J117" i="2"/>
  <c r="F115" i="2"/>
  <c r="E113" i="2"/>
  <c r="J54" i="2"/>
  <c r="F52" i="2"/>
  <c r="E50" i="2"/>
  <c r="J24" i="2"/>
  <c r="E24" i="2"/>
  <c r="J118" i="2"/>
  <c r="J23" i="2"/>
  <c r="J18" i="2"/>
  <c r="E18" i="2"/>
  <c r="F118" i="2"/>
  <c r="J17" i="2"/>
  <c r="J15" i="2"/>
  <c r="E15" i="2"/>
  <c r="F117" i="2"/>
  <c r="J14" i="2"/>
  <c r="J12" i="2"/>
  <c r="J52" i="2" s="1"/>
  <c r="E7" i="2"/>
  <c r="E48" i="2" s="1"/>
  <c r="L50" i="1"/>
  <c r="AM50" i="1"/>
  <c r="AM49" i="1"/>
  <c r="L49" i="1"/>
  <c r="AM47" i="1"/>
  <c r="L47" i="1"/>
  <c r="L45" i="1"/>
  <c r="L44" i="1"/>
  <c r="J122" i="3"/>
  <c r="J374" i="3"/>
  <c r="BK348" i="3"/>
  <c r="BK336" i="3"/>
  <c r="BK316" i="3"/>
  <c r="BK301" i="3"/>
  <c r="J284" i="3"/>
  <c r="BK265" i="3"/>
  <c r="BK251" i="3"/>
  <c r="BK231" i="3"/>
  <c r="J216" i="3"/>
  <c r="BK204" i="3"/>
  <c r="J181" i="3"/>
  <c r="BK161" i="3"/>
  <c r="BK141" i="3"/>
  <c r="J117" i="3"/>
  <c r="BK361" i="3"/>
  <c r="BK322" i="3"/>
  <c r="BK276" i="3"/>
  <c r="J247" i="3"/>
  <c r="BK226" i="3"/>
  <c r="BK200" i="3"/>
  <c r="BK179" i="3"/>
  <c r="J149" i="3"/>
  <c r="J131" i="3"/>
  <c r="J382" i="3"/>
  <c r="BK354" i="3"/>
  <c r="J334" i="3"/>
  <c r="J316" i="3"/>
  <c r="BK294" i="3"/>
  <c r="BK269" i="3"/>
  <c r="J226" i="3"/>
  <c r="BK201" i="3"/>
  <c r="J161" i="3"/>
  <c r="BK126" i="3"/>
  <c r="J239" i="4"/>
  <c r="BK230" i="4"/>
  <c r="J212" i="4"/>
  <c r="BK159" i="4"/>
  <c r="J138" i="4"/>
  <c r="BK118" i="4"/>
  <c r="J95" i="4"/>
  <c r="J223" i="4"/>
  <c r="J206" i="4"/>
  <c r="BK188" i="4"/>
  <c r="J172" i="4"/>
  <c r="J121" i="4"/>
  <c r="J96" i="4"/>
  <c r="BK221" i="4"/>
  <c r="J188" i="4"/>
  <c r="J162" i="4"/>
  <c r="J143" i="4"/>
  <c r="BK122" i="4"/>
  <c r="BK240" i="4"/>
  <c r="BK197" i="4"/>
  <c r="J184" i="4"/>
  <c r="BK165" i="4"/>
  <c r="BK144" i="4"/>
  <c r="BK107" i="4"/>
  <c r="J170" i="5"/>
  <c r="BK136" i="5"/>
  <c r="BK110" i="5"/>
  <c r="J180" i="5"/>
  <c r="J159" i="5"/>
  <c r="BK121" i="5"/>
  <c r="BK102" i="5"/>
  <c r="J164" i="5"/>
  <c r="BK130" i="5"/>
  <c r="J104" i="5"/>
  <c r="J161" i="5"/>
  <c r="BK139" i="5"/>
  <c r="J125" i="5"/>
  <c r="J100" i="5"/>
  <c r="BK96" i="6"/>
  <c r="BK84" i="6"/>
  <c r="J150" i="7"/>
  <c r="BK162" i="7"/>
  <c r="BK109" i="3"/>
  <c r="J367" i="3"/>
  <c r="BK333" i="3"/>
  <c r="J307" i="3"/>
  <c r="BK288" i="3"/>
  <c r="J261" i="3"/>
  <c r="J245" i="3"/>
  <c r="BK225" i="3"/>
  <c r="J195" i="3"/>
  <c r="BK183" i="3"/>
  <c r="BK165" i="3"/>
  <c r="BK156" i="3"/>
  <c r="BK136" i="3"/>
  <c r="BK128" i="3"/>
  <c r="J109" i="3"/>
  <c r="BK374" i="3"/>
  <c r="J356" i="3"/>
  <c r="J340" i="3"/>
  <c r="J318" i="3"/>
  <c r="J303" i="3"/>
  <c r="BK275" i="3"/>
  <c r="BK259" i="3"/>
  <c r="BK243" i="3"/>
  <c r="J214" i="3"/>
  <c r="BK190" i="3"/>
  <c r="BK180" i="3"/>
  <c r="BK146" i="3"/>
  <c r="BK127" i="3"/>
  <c r="BK107" i="3"/>
  <c r="BK234" i="4"/>
  <c r="J222" i="4"/>
  <c r="J187" i="4"/>
  <c r="J157" i="4"/>
  <c r="J137" i="4"/>
  <c r="J124" i="4"/>
  <c r="BK103" i="4"/>
  <c r="BK239" i="4"/>
  <c r="J219" i="4"/>
  <c r="J204" i="4"/>
  <c r="BK184" i="4"/>
  <c r="BK171" i="4"/>
  <c r="BK133" i="4"/>
  <c r="J117" i="4"/>
  <c r="J98" i="4"/>
  <c r="BK231" i="4"/>
  <c r="J203" i="4"/>
  <c r="J189" i="4"/>
  <c r="BK168" i="4"/>
  <c r="J147" i="4"/>
  <c r="BK132" i="4"/>
  <c r="J103" i="4"/>
  <c r="J226" i="4"/>
  <c r="BK208" i="4"/>
  <c r="J198" i="4"/>
  <c r="J182" i="4"/>
  <c r="J171" i="4"/>
  <c r="J154" i="4"/>
  <c r="J140" i="4"/>
  <c r="J114" i="4"/>
  <c r="BK93" i="4"/>
  <c r="J153" i="5"/>
  <c r="J141" i="5"/>
  <c r="BK120" i="5"/>
  <c r="J99" i="5"/>
  <c r="BK167" i="5"/>
  <c r="J149" i="5"/>
  <c r="BK124" i="5"/>
  <c r="BK96" i="5"/>
  <c r="J151" i="5"/>
  <c r="J132" i="5"/>
  <c r="BK99" i="5"/>
  <c r="BK162" i="5"/>
  <c r="BK141" i="5"/>
  <c r="J121" i="5"/>
  <c r="J106" i="5"/>
  <c r="J89" i="6"/>
  <c r="J96" i="6"/>
  <c r="J170" i="7"/>
  <c r="BK150" i="7"/>
  <c r="BK1715" i="2"/>
  <c r="BK1689" i="2"/>
  <c r="J1661" i="2"/>
  <c r="J1634" i="2"/>
  <c r="J1601" i="2"/>
  <c r="J1570" i="2"/>
  <c r="BK1528" i="2"/>
  <c r="BK1457" i="2"/>
  <c r="J1441" i="2"/>
  <c r="J1421" i="2"/>
  <c r="J1404" i="2"/>
  <c r="J1326" i="2"/>
  <c r="BK1260" i="2"/>
  <c r="BK1238" i="2"/>
  <c r="BK1205" i="2"/>
  <c r="BK1112" i="2"/>
  <c r="BK1080" i="2"/>
  <c r="J1017" i="2"/>
  <c r="J965" i="2"/>
  <c r="J919" i="2"/>
  <c r="J853" i="2"/>
  <c r="J828" i="2"/>
  <c r="J795" i="2"/>
  <c r="BK775" i="2"/>
  <c r="J733" i="2"/>
  <c r="J710" i="2"/>
  <c r="BK577" i="2"/>
  <c r="BK551" i="2"/>
  <c r="BK484" i="2"/>
  <c r="BK405" i="2"/>
  <c r="J311" i="2"/>
  <c r="J222" i="2"/>
  <c r="J133" i="2"/>
  <c r="J1691" i="2"/>
  <c r="BK1661" i="2"/>
  <c r="BK1618" i="2"/>
  <c r="J1602" i="2"/>
  <c r="BK1558" i="2"/>
  <c r="J1544" i="2"/>
  <c r="BK1517" i="2"/>
  <c r="BK1498" i="2"/>
  <c r="J1450" i="2"/>
  <c r="BK1432" i="2"/>
  <c r="BK1404" i="2"/>
  <c r="BK1341" i="2"/>
  <c r="BK1322" i="2"/>
  <c r="J1299" i="2"/>
  <c r="BK1250" i="2"/>
  <c r="J1223" i="2"/>
  <c r="J1213" i="2"/>
  <c r="BK1192" i="2"/>
  <c r="BK1173" i="2"/>
  <c r="J1130" i="2"/>
  <c r="BK1101" i="2"/>
  <c r="BK1064" i="2"/>
  <c r="BK1003" i="2"/>
  <c r="J962" i="2"/>
  <c r="BK940" i="2"/>
  <c r="BK883" i="2"/>
  <c r="BK862" i="2"/>
  <c r="BK836" i="2"/>
  <c r="BK804" i="2"/>
  <c r="J773" i="2"/>
  <c r="J743" i="2"/>
  <c r="J697" i="2"/>
  <c r="BK572" i="2"/>
  <c r="J551" i="2"/>
  <c r="J456" i="2"/>
  <c r="BK421" i="2"/>
  <c r="BK203" i="2"/>
  <c r="BK1719" i="2"/>
  <c r="J1693" i="2"/>
  <c r="BK1669" i="2"/>
  <c r="BK1658" i="2"/>
  <c r="BK1636" i="2"/>
  <c r="J1604" i="2"/>
  <c r="BK1568" i="2"/>
  <c r="J1535" i="2"/>
  <c r="J1518" i="2"/>
  <c r="BK1489" i="2"/>
  <c r="J1471" i="2"/>
  <c r="J1453" i="2"/>
  <c r="BK1398" i="2"/>
  <c r="BK1357" i="2"/>
  <c r="J1320" i="2"/>
  <c r="J1297" i="2"/>
  <c r="J1207" i="2"/>
  <c r="BK1183" i="2"/>
  <c r="J1159" i="2"/>
  <c r="J1101" i="2"/>
  <c r="J1064" i="2"/>
  <c r="BK1011" i="2"/>
  <c r="J958" i="2"/>
  <c r="BK911" i="2"/>
  <c r="BK843" i="2"/>
  <c r="J816" i="2"/>
  <c r="BK795" i="2"/>
  <c r="BK752" i="2"/>
  <c r="BK693" i="2"/>
  <c r="BK583" i="2"/>
  <c r="BK517" i="2"/>
  <c r="J484" i="2"/>
  <c r="J408" i="2"/>
  <c r="BK287" i="2"/>
  <c r="J170" i="2"/>
  <c r="AS54" i="1"/>
  <c r="J1727" i="2"/>
  <c r="BK1705" i="2"/>
  <c r="J1682" i="2"/>
  <c r="J1640" i="2"/>
  <c r="BK1620" i="2"/>
  <c r="BK1602" i="2"/>
  <c r="J1563" i="2"/>
  <c r="J1551" i="2"/>
  <c r="BK1507" i="2"/>
  <c r="J1489" i="2"/>
  <c r="BK1473" i="2"/>
  <c r="BK1430" i="2"/>
  <c r="J1357" i="2"/>
  <c r="J1322" i="2"/>
  <c r="BK1301" i="2"/>
  <c r="BK1252" i="2"/>
  <c r="BK1211" i="2"/>
  <c r="BK1198" i="2"/>
  <c r="J1176" i="2"/>
  <c r="J1152" i="2"/>
  <c r="J1090" i="2"/>
  <c r="J1068" i="2"/>
  <c r="BK1023" i="2"/>
  <c r="BK993" i="2"/>
  <c r="BK953" i="2"/>
  <c r="BK922" i="2"/>
  <c r="J875" i="2"/>
  <c r="J862" i="2"/>
  <c r="J834" i="2"/>
  <c r="BK812" i="2"/>
  <c r="J757" i="2"/>
  <c r="BK697" i="2"/>
  <c r="J354" i="3"/>
  <c r="J328" i="3"/>
  <c r="J322" i="3"/>
  <c r="BK308" i="3"/>
  <c r="J296" i="3"/>
  <c r="J282" i="3"/>
  <c r="BK274" i="3"/>
  <c r="BK261" i="3"/>
  <c r="BK247" i="3"/>
  <c r="J235" i="3"/>
  <c r="J228" i="3"/>
  <c r="BK217" i="3"/>
  <c r="J208" i="3"/>
  <c r="BK193" i="3"/>
  <c r="BK178" i="3"/>
  <c r="BK166" i="3"/>
  <c r="BK153" i="3"/>
  <c r="J141" i="3"/>
  <c r="J128" i="3"/>
  <c r="BK117" i="3"/>
  <c r="J112" i="3"/>
  <c r="BK377" i="3"/>
  <c r="BK366" i="3"/>
  <c r="J347" i="3"/>
  <c r="BK318" i="3"/>
  <c r="J305" i="3"/>
  <c r="BK292" i="3"/>
  <c r="J283" i="3"/>
  <c r="J266" i="3"/>
  <c r="J258" i="3"/>
  <c r="BK250" i="3"/>
  <c r="J233" i="3"/>
  <c r="BK222" i="3"/>
  <c r="J211" i="3"/>
  <c r="J200" i="3"/>
  <c r="BK192" i="3"/>
  <c r="BK174" i="3"/>
  <c r="J166" i="3"/>
  <c r="J158" i="3"/>
  <c r="BK140" i="3"/>
  <c r="J125" i="3"/>
  <c r="BK376" i="3"/>
  <c r="BK363" i="3"/>
  <c r="BK334" i="3"/>
  <c r="BK310" i="3"/>
  <c r="J291" i="3"/>
  <c r="BK268" i="3"/>
  <c r="J252" i="3"/>
  <c r="BK238" i="3"/>
  <c r="BK207" i="3"/>
  <c r="J190" i="3"/>
  <c r="J174" i="3"/>
  <c r="BK163" i="3"/>
  <c r="J139" i="3"/>
  <c r="J130" i="3"/>
  <c r="BK384" i="3"/>
  <c r="BK375" i="3"/>
  <c r="J351" i="3"/>
  <c r="BK343" i="3"/>
  <c r="J336" i="3"/>
  <c r="BK313" i="3"/>
  <c r="J297" i="3"/>
  <c r="BK271" i="3"/>
  <c r="BK249" i="3"/>
  <c r="BK227" i="3"/>
  <c r="BK211" i="3"/>
  <c r="BK189" i="3"/>
  <c r="BK172" i="3"/>
  <c r="BK150" i="3"/>
  <c r="BK125" i="3"/>
  <c r="J235" i="4"/>
  <c r="J225" i="4"/>
  <c r="J196" i="4"/>
  <c r="BK160" i="4"/>
  <c r="BK154" i="4"/>
  <c r="BK147" i="4"/>
  <c r="BK136" i="4"/>
  <c r="BK117" i="4"/>
  <c r="J102" i="4"/>
  <c r="J93" i="4"/>
  <c r="J238" i="4"/>
  <c r="BK236" i="4"/>
  <c r="BK195" i="4"/>
  <c r="BK175" i="4"/>
  <c r="J155" i="4"/>
  <c r="BK141" i="4"/>
  <c r="BK123" i="4"/>
  <c r="J109" i="4"/>
  <c r="J234" i="4"/>
  <c r="BK206" i="4"/>
  <c r="BK196" i="4"/>
  <c r="BK181" i="4"/>
  <c r="J168" i="4"/>
  <c r="J158" i="4"/>
  <c r="BK143" i="4"/>
  <c r="J120" i="4"/>
  <c r="BK94" i="4"/>
  <c r="BK158" i="5"/>
  <c r="BK134" i="5"/>
  <c r="J112" i="5"/>
  <c r="J101" i="5"/>
  <c r="J174" i="5"/>
  <c r="J158" i="5"/>
  <c r="J139" i="5"/>
  <c r="J117" i="5"/>
  <c r="J97" i="5"/>
  <c r="J157" i="5"/>
  <c r="J142" i="5"/>
  <c r="J126" i="5"/>
  <c r="BK180" i="5"/>
  <c r="BK159" i="5"/>
  <c r="BK144" i="5"/>
  <c r="BK132" i="5"/>
  <c r="BK117" i="5"/>
  <c r="J93" i="6"/>
  <c r="BK92" i="6"/>
  <c r="BK88" i="6"/>
  <c r="BK141" i="7"/>
  <c r="J158" i="7"/>
  <c r="BK96" i="7"/>
  <c r="J96" i="7"/>
  <c r="J107" i="7"/>
  <c r="J1696" i="2"/>
  <c r="J1667" i="2"/>
  <c r="J1632" i="2"/>
  <c r="J1599" i="2"/>
  <c r="J1568" i="2"/>
  <c r="BK1510" i="2"/>
  <c r="J1455" i="2"/>
  <c r="J1434" i="2"/>
  <c r="BK1406" i="2"/>
  <c r="J1361" i="2"/>
  <c r="BK1290" i="2"/>
  <c r="J1240" i="2"/>
  <c r="J1211" i="2"/>
  <c r="J1141" i="2"/>
  <c r="J1106" i="2"/>
  <c r="BK1048" i="2"/>
  <c r="BK1015" i="2"/>
  <c r="BK962" i="2"/>
  <c r="BK918" i="2"/>
  <c r="J851" i="2"/>
  <c r="J826" i="2"/>
  <c r="J804" i="2"/>
  <c r="J760" i="2"/>
  <c r="J725" i="2"/>
  <c r="J583" i="2"/>
  <c r="BK562" i="2"/>
  <c r="BK510" i="2"/>
  <c r="BK408" i="2"/>
  <c r="J320" i="2"/>
  <c r="J225" i="2"/>
  <c r="BK170" i="2"/>
  <c r="J1698" i="2"/>
  <c r="BK1646" i="2"/>
  <c r="J1609" i="2"/>
  <c r="BK1563" i="2"/>
  <c r="J1528" i="2"/>
  <c r="J1505" i="2"/>
  <c r="J1461" i="2"/>
  <c r="BK1435" i="2"/>
  <c r="BK1418" i="2"/>
  <c r="J1387" i="2"/>
  <c r="J1332" i="2"/>
  <c r="J1309" i="2"/>
  <c r="BK1292" i="2"/>
  <c r="BK1244" i="2"/>
  <c r="BK1215" i="2"/>
  <c r="BK1194" i="2"/>
  <c r="J1171" i="2"/>
  <c r="J1132" i="2"/>
  <c r="BK1099" i="2"/>
  <c r="J1048" i="2"/>
  <c r="J994" i="2"/>
  <c r="BK958" i="2"/>
  <c r="J922" i="2"/>
  <c r="BK875" i="2"/>
  <c r="BK849" i="2"/>
  <c r="J810" i="2"/>
  <c r="J775" i="2"/>
  <c r="J745" i="2"/>
  <c r="BK643" i="2"/>
  <c r="BK569" i="2"/>
  <c r="J497" i="2"/>
  <c r="J416" i="2"/>
  <c r="BK349" i="2"/>
  <c r="BK179" i="2"/>
  <c r="J1717" i="2"/>
  <c r="BK1696" i="2"/>
  <c r="J1673" i="2"/>
  <c r="BK1655" i="2"/>
  <c r="J1638" i="2"/>
  <c r="BK1599" i="2"/>
  <c r="BK1554" i="2"/>
  <c r="J1524" i="2"/>
  <c r="J1507" i="2"/>
  <c r="BK1483" i="2"/>
  <c r="J1459" i="2"/>
  <c r="BK1414" i="2"/>
  <c r="J1380" i="2"/>
  <c r="J1324" i="2"/>
  <c r="BK1295" i="2"/>
  <c r="BK1202" i="2"/>
  <c r="BK1185" i="2"/>
  <c r="BK1143" i="2"/>
  <c r="J1080" i="2"/>
  <c r="BK1013" i="2"/>
  <c r="J963" i="2"/>
  <c r="J918" i="2"/>
  <c r="BK856" i="2"/>
  <c r="J818" i="2"/>
  <c r="J799" i="2"/>
  <c r="J754" i="2"/>
  <c r="BK639" i="2"/>
  <c r="J577" i="2"/>
  <c r="J437" i="2"/>
  <c r="BK347" i="2"/>
  <c r="J247" i="2"/>
  <c r="J167" i="2"/>
  <c r="J1761" i="2"/>
  <c r="BK1755" i="2"/>
  <c r="J1752" i="2"/>
  <c r="BK1745" i="2"/>
  <c r="BK1727" i="2"/>
  <c r="BK1710" i="2"/>
  <c r="BK1688" i="2"/>
  <c r="BK1638" i="2"/>
  <c r="J1614" i="2"/>
  <c r="BK1583" i="2"/>
  <c r="BK1544" i="2"/>
  <c r="BK1514" i="2"/>
  <c r="BK1491" i="2"/>
  <c r="BK1471" i="2"/>
  <c r="J1418" i="2"/>
  <c r="J1345" i="2"/>
  <c r="BK1326" i="2"/>
  <c r="J1303" i="2"/>
  <c r="BK1256" i="2"/>
  <c r="BK1209" i="2"/>
  <c r="J1187" i="2"/>
  <c r="J1166" i="2"/>
  <c r="BK1103" i="2"/>
  <c r="J1066" i="2"/>
  <c r="J1015" i="2"/>
  <c r="J969" i="2"/>
  <c r="BK947" i="2"/>
  <c r="J885" i="2"/>
  <c r="BK840" i="2"/>
  <c r="BK826" i="2"/>
  <c r="J784" i="2"/>
  <c r="BK725" i="2"/>
  <c r="BK579" i="2"/>
  <c r="J564" i="2"/>
  <c r="J553" i="2"/>
  <c r="BK515" i="2"/>
  <c r="J466" i="2"/>
  <c r="BK450" i="2"/>
  <c r="J412" i="2"/>
  <c r="BK348" i="2"/>
  <c r="BK337" i="2"/>
  <c r="J287" i="2"/>
  <c r="J236" i="2"/>
  <c r="BK201" i="2"/>
  <c r="BK167" i="2"/>
  <c r="J377" i="3"/>
  <c r="BK369" i="3"/>
  <c r="J364" i="3"/>
  <c r="J355" i="3"/>
  <c r="BK338" i="3"/>
  <c r="BK323" i="3"/>
  <c r="BK307" i="3"/>
  <c r="BK295" i="3"/>
  <c r="BK280" i="3"/>
  <c r="J275" i="3"/>
  <c r="BK267" i="3"/>
  <c r="J265" i="3"/>
  <c r="J254" i="3"/>
  <c r="BK252" i="3"/>
  <c r="BK245" i="3"/>
  <c r="J239" i="3"/>
  <c r="BK236" i="3"/>
  <c r="J231" i="3"/>
  <c r="J221" i="3"/>
  <c r="BK214" i="3"/>
  <c r="J199" i="3"/>
  <c r="J184" i="3"/>
  <c r="BK157" i="3"/>
  <c r="J146" i="3"/>
  <c r="BK132" i="3"/>
  <c r="BK115" i="3"/>
  <c r="BK381" i="3"/>
  <c r="J359" i="3"/>
  <c r="J343" i="3"/>
  <c r="BK314" i="3"/>
  <c r="BK291" i="3"/>
  <c r="J273" i="3"/>
  <c r="J259" i="3"/>
  <c r="BK234" i="3"/>
  <c r="BK220" i="3"/>
  <c r="J210" i="3"/>
  <c r="BK199" i="3"/>
  <c r="J177" i="3"/>
  <c r="BK167" i="3"/>
  <c r="BK145" i="3"/>
  <c r="BK124" i="3"/>
  <c r="J371" i="3"/>
  <c r="J331" i="3"/>
  <c r="J300" i="3"/>
  <c r="J263" i="3"/>
  <c r="BK242" i="3"/>
  <c r="BK209" i="3"/>
  <c r="J189" i="3"/>
  <c r="BK176" i="3"/>
  <c r="BK143" i="3"/>
  <c r="J114" i="3"/>
  <c r="BK379" i="3"/>
  <c r="J357" i="3"/>
  <c r="BK337" i="3"/>
  <c r="BK321" i="3"/>
  <c r="BK300" i="3"/>
  <c r="BK278" i="3"/>
  <c r="BK246" i="3"/>
  <c r="BK221" i="3"/>
  <c r="J183" i="3"/>
  <c r="J153" i="3"/>
  <c r="BK108" i="3"/>
  <c r="J217" i="4"/>
  <c r="J183" i="4"/>
  <c r="BK156" i="4"/>
  <c r="J148" i="4"/>
  <c r="BK131" i="4"/>
  <c r="BK114" i="4"/>
  <c r="J240" i="4"/>
  <c r="BK215" i="4"/>
  <c r="BK203" i="4"/>
  <c r="BK183" i="4"/>
  <c r="J127" i="4"/>
  <c r="BK100" i="4"/>
  <c r="J218" i="4"/>
  <c r="BK191" i="4"/>
  <c r="J152" i="4"/>
  <c r="J133" i="4"/>
  <c r="J106" i="4"/>
  <c r="BK217" i="4"/>
  <c r="BK180" i="4"/>
  <c r="J161" i="4"/>
  <c r="J116" i="4"/>
  <c r="J177" i="5"/>
  <c r="BK150" i="5"/>
  <c r="J124" i="5"/>
  <c r="J103" i="5"/>
  <c r="BK169" i="5"/>
  <c r="J152" i="5"/>
  <c r="BK116" i="5"/>
  <c r="J93" i="5"/>
  <c r="J155" i="5"/>
  <c r="BK127" i="5"/>
  <c r="J171" i="5"/>
  <c r="BK143" i="5"/>
  <c r="J118" i="5"/>
  <c r="BK91" i="6"/>
  <c r="J84" i="6"/>
  <c r="BK112" i="7"/>
  <c r="BK167" i="7"/>
  <c r="J141" i="7"/>
  <c r="BK113" i="3"/>
  <c r="BK350" i="3"/>
  <c r="BK342" i="3"/>
  <c r="J317" i="3"/>
  <c r="BK293" i="3"/>
  <c r="BK285" i="3"/>
  <c r="J250" i="3"/>
  <c r="J232" i="3"/>
  <c r="J203" i="3"/>
  <c r="J188" i="3"/>
  <c r="BK170" i="3"/>
  <c r="J147" i="3"/>
  <c r="J132" i="3"/>
  <c r="J118" i="3"/>
  <c r="BK380" i="3"/>
  <c r="BK352" i="3"/>
  <c r="J333" i="3"/>
  <c r="J323" i="3"/>
  <c r="BK298" i="3"/>
  <c r="BK281" i="3"/>
  <c r="J267" i="3"/>
  <c r="BK230" i="3"/>
  <c r="BK210" i="3"/>
  <c r="BK185" i="3"/>
  <c r="BK160" i="3"/>
  <c r="BK131" i="3"/>
  <c r="BK116" i="3"/>
  <c r="BK237" i="4"/>
  <c r="J227" i="4"/>
  <c r="J200" i="4"/>
  <c r="BK162" i="4"/>
  <c r="J142" i="4"/>
  <c r="BK127" i="4"/>
  <c r="BK112" i="4"/>
  <c r="BK92" i="4"/>
  <c r="BK225" i="4"/>
  <c r="BK207" i="4"/>
  <c r="J201" i="4"/>
  <c r="J181" i="4"/>
  <c r="BK137" i="4"/>
  <c r="BK126" i="4"/>
  <c r="J111" i="4"/>
  <c r="J94" i="4"/>
  <c r="J220" i="4"/>
  <c r="BK194" i="4"/>
  <c r="J174" i="4"/>
  <c r="J165" i="4"/>
  <c r="J144" i="4"/>
  <c r="BK129" i="4"/>
  <c r="BK91" i="4"/>
  <c r="J221" i="4"/>
  <c r="BK200" i="4"/>
  <c r="BK186" i="4"/>
  <c r="BK179" i="4"/>
  <c r="J167" i="4"/>
  <c r="J149" i="4"/>
  <c r="BK125" i="4"/>
  <c r="BK105" i="4"/>
  <c r="BK171" i="5"/>
  <c r="BK148" i="5"/>
  <c r="J123" i="5"/>
  <c r="BK104" i="5"/>
  <c r="BK170" i="5"/>
  <c r="BK156" i="5"/>
  <c r="BK135" i="5"/>
  <c r="BK103" i="5"/>
  <c r="J166" i="5"/>
  <c r="BK145" i="5"/>
  <c r="BK122" i="5"/>
  <c r="J176" i="5"/>
  <c r="BK155" i="5"/>
  <c r="BK138" i="5"/>
  <c r="BK126" i="5"/>
  <c r="BK111" i="5"/>
  <c r="J96" i="5"/>
  <c r="BK93" i="6"/>
  <c r="BK89" i="6"/>
  <c r="J115" i="7"/>
  <c r="BK1708" i="2"/>
  <c r="BK1680" i="2"/>
  <c r="J1653" i="2"/>
  <c r="BK1630" i="2"/>
  <c r="J1583" i="2"/>
  <c r="BK1566" i="2"/>
  <c r="BK1512" i="2"/>
  <c r="BK1453" i="2"/>
  <c r="BK1438" i="2"/>
  <c r="BK1408" i="2"/>
  <c r="J1363" i="2"/>
  <c r="J1292" i="2"/>
  <c r="J1252" i="2"/>
  <c r="BK1213" i="2"/>
  <c r="BK1171" i="2"/>
  <c r="J1107" i="2"/>
  <c r="BK1055" i="2"/>
  <c r="J1027" i="2"/>
  <c r="J1005" i="2"/>
  <c r="BK927" i="2"/>
  <c r="J911" i="2"/>
  <c r="J849" i="2"/>
  <c r="BK816" i="2"/>
  <c r="BK789" i="2"/>
  <c r="BK743" i="2"/>
  <c r="J722" i="2"/>
  <c r="BK686" i="2"/>
  <c r="J572" i="2"/>
  <c r="BK513" i="2"/>
  <c r="BK456" i="2"/>
  <c r="J337" i="2"/>
  <c r="BK236" i="2"/>
  <c r="J179" i="2"/>
  <c r="J1705" i="2"/>
  <c r="BK1676" i="2"/>
  <c r="BK1647" i="2"/>
  <c r="BK1611" i="2"/>
  <c r="BK1590" i="2"/>
  <c r="J1554" i="2"/>
  <c r="BK1526" i="2"/>
  <c r="J1512" i="2"/>
  <c r="J1494" i="2"/>
  <c r="BK1441" i="2"/>
  <c r="BK1426" i="2"/>
  <c r="BK1410" i="2"/>
  <c r="BK1380" i="2"/>
  <c r="J1330" i="2"/>
  <c r="BK1303" i="2"/>
  <c r="J1290" i="2"/>
  <c r="BK1246" i="2"/>
  <c r="J1219" i="2"/>
  <c r="J1198" i="2"/>
  <c r="J1181" i="2"/>
  <c r="BK1168" i="2"/>
  <c r="J1112" i="2"/>
  <c r="BK1090" i="2"/>
  <c r="J1023" i="2"/>
  <c r="BK969" i="2"/>
  <c r="J957" i="2"/>
  <c r="BK909" i="2"/>
  <c r="J877" i="2"/>
  <c r="BK846" i="2"/>
  <c r="J820" i="2"/>
  <c r="BK784" i="2"/>
  <c r="BK754" i="2"/>
  <c r="J732" i="2"/>
  <c r="BK581" i="2"/>
  <c r="BK555" i="2"/>
  <c r="BK464" i="2"/>
  <c r="BK426" i="2"/>
  <c r="BK359" i="2"/>
  <c r="BK219" i="2"/>
  <c r="BK124" i="2"/>
  <c r="BK1703" i="2"/>
  <c r="BK1678" i="2"/>
  <c r="BK1653" i="2"/>
  <c r="BK1640" i="2"/>
  <c r="J1620" i="2"/>
  <c r="BK1580" i="2"/>
  <c r="J1553" i="2"/>
  <c r="BK1522" i="2"/>
  <c r="J1502" i="2"/>
  <c r="BK1476" i="2"/>
  <c r="J1457" i="2"/>
  <c r="J1410" i="2"/>
  <c r="J1382" i="2"/>
  <c r="BK1349" i="2"/>
  <c r="BK1314" i="2"/>
  <c r="J1248" i="2"/>
  <c r="J1196" i="2"/>
  <c r="J1168" i="2"/>
  <c r="BK1130" i="2"/>
  <c r="BK1073" i="2"/>
  <c r="J1055" i="2"/>
  <c r="J993" i="2"/>
  <c r="BK924" i="2"/>
  <c r="BK859" i="2"/>
  <c r="BK820" i="2"/>
  <c r="J808" i="2"/>
  <c r="BK757" i="2"/>
  <c r="J712" i="2"/>
  <c r="BK628" i="2"/>
  <c r="J579" i="2"/>
  <c r="J510" i="2"/>
  <c r="BK445" i="2"/>
  <c r="J348" i="2"/>
  <c r="BK249" i="2"/>
  <c r="BK133" i="2"/>
  <c r="J1747" i="2"/>
  <c r="J1742" i="2"/>
  <c r="J1738" i="2"/>
  <c r="J1725" i="2"/>
  <c r="J1701" i="2"/>
  <c r="J1678" i="2"/>
  <c r="BK1632" i="2"/>
  <c r="BK1609" i="2"/>
  <c r="BK1572" i="2"/>
  <c r="BK1535" i="2"/>
  <c r="J1522" i="2"/>
  <c r="J1498" i="2"/>
  <c r="J1469" i="2"/>
  <c r="J1416" i="2"/>
  <c r="BK1384" i="2"/>
  <c r="J1341" i="2"/>
  <c r="BK1324" i="2"/>
  <c r="BK1305" i="2"/>
  <c r="J1258" i="2"/>
  <c r="J1242" i="2"/>
  <c r="BK1207" i="2"/>
  <c r="J1189" i="2"/>
  <c r="BK1167" i="2"/>
  <c r="BK1141" i="2"/>
  <c r="J1086" i="2"/>
  <c r="BK1062" i="2"/>
  <c r="J1007" i="2"/>
  <c r="J968" i="2"/>
  <c r="J943" i="2"/>
  <c r="J881" i="2"/>
  <c r="J868" i="2"/>
  <c r="BK838" i="2"/>
  <c r="J824" i="2"/>
  <c r="BK801" i="2"/>
  <c r="BK733" i="2"/>
  <c r="J686" i="2"/>
  <c r="J348" i="3"/>
  <c r="J337" i="3"/>
  <c r="J325" i="3"/>
  <c r="J313" i="3"/>
  <c r="J298" i="3"/>
  <c r="J289" i="3"/>
  <c r="J279" i="3"/>
  <c r="BK272" i="3"/>
  <c r="BK253" i="3"/>
  <c r="BK244" i="3"/>
  <c r="J241" i="3"/>
  <c r="BK232" i="3"/>
  <c r="J222" i="3"/>
  <c r="BK215" i="3"/>
  <c r="BK202" i="3"/>
  <c r="J185" i="3"/>
  <c r="BK173" i="3"/>
  <c r="J156" i="3"/>
  <c r="J151" i="3"/>
  <c r="BK147" i="3"/>
  <c r="J136" i="3"/>
  <c r="J121" i="3"/>
  <c r="J107" i="3"/>
  <c r="BK372" i="3"/>
  <c r="BK358" i="3"/>
  <c r="BK344" i="3"/>
  <c r="J335" i="3"/>
  <c r="BK309" i="3"/>
  <c r="J295" i="3"/>
  <c r="J285" i="3"/>
  <c r="J271" i="3"/>
  <c r="BK260" i="3"/>
  <c r="J249" i="3"/>
  <c r="BK229" i="3"/>
  <c r="J217" i="3"/>
  <c r="J209" i="3"/>
  <c r="BK195" i="3"/>
  <c r="BK187" i="3"/>
  <c r="J172" i="3"/>
  <c r="BK162" i="3"/>
  <c r="BK151" i="3"/>
  <c r="J135" i="3"/>
  <c r="BK120" i="3"/>
  <c r="BK110" i="3"/>
  <c r="BK365" i="3"/>
  <c r="J345" i="3"/>
  <c r="J321" i="3"/>
  <c r="BK296" i="3"/>
  <c r="J272" i="3"/>
  <c r="BK255" i="3"/>
  <c r="BK241" i="3"/>
  <c r="BK228" i="3"/>
  <c r="J204" i="3"/>
  <c r="J187" i="3"/>
  <c r="J169" i="3"/>
  <c r="BK148" i="3"/>
  <c r="J137" i="3"/>
  <c r="J123" i="3"/>
  <c r="BK382" i="3"/>
  <c r="J372" i="3"/>
  <c r="BK355" i="3"/>
  <c r="J338" i="3"/>
  <c r="BK331" i="3"/>
  <c r="J320" i="3"/>
  <c r="J301" i="3"/>
  <c r="BK279" i="3"/>
  <c r="BK263" i="3"/>
  <c r="J242" i="3"/>
  <c r="BK197" i="3"/>
  <c r="BK184" i="3"/>
  <c r="J165" i="3"/>
  <c r="BK142" i="3"/>
  <c r="BK121" i="3"/>
  <c r="BK241" i="4"/>
  <c r="BK228" i="4"/>
  <c r="J215" i="4"/>
  <c r="BK163" i="4"/>
  <c r="BK152" i="4"/>
  <c r="J141" i="4"/>
  <c r="J128" i="4"/>
  <c r="BK115" i="4"/>
  <c r="J228" i="4"/>
  <c r="BK224" i="4"/>
  <c r="J208" i="4"/>
  <c r="J202" i="4"/>
  <c r="J190" i="4"/>
  <c r="BK182" i="4"/>
  <c r="J173" i="4"/>
  <c r="J163" i="4"/>
  <c r="J129" i="4"/>
  <c r="J119" i="4"/>
  <c r="BK109" i="4"/>
  <c r="BK101" i="4"/>
  <c r="J92" i="4"/>
  <c r="BK219" i="4"/>
  <c r="J213" i="4"/>
  <c r="BK190" i="4"/>
  <c r="J169" i="4"/>
  <c r="BK157" i="4"/>
  <c r="BK145" i="4"/>
  <c r="J135" i="4"/>
  <c r="BK119" i="4"/>
  <c r="J99" i="4"/>
  <c r="J224" i="4"/>
  <c r="BK201" i="4"/>
  <c r="BK193" i="4"/>
  <c r="J178" i="4"/>
  <c r="J160" i="4"/>
  <c r="BK151" i="4"/>
  <c r="BK128" i="4"/>
  <c r="BK113" i="4"/>
  <c r="BK176" i="5"/>
  <c r="BK142" i="5"/>
  <c r="J122" i="5"/>
  <c r="BK105" i="5"/>
  <c r="BK177" i="5"/>
  <c r="BK164" i="5"/>
  <c r="BK151" i="5"/>
  <c r="J136" i="5"/>
  <c r="J111" i="5"/>
  <c r="BK92" i="5"/>
  <c r="BK153" i="5"/>
  <c r="J135" i="5"/>
  <c r="BK115" i="5"/>
  <c r="BK94" i="5"/>
  <c r="J169" i="5"/>
  <c r="BK152" i="5"/>
  <c r="J140" i="5"/>
  <c r="J127" i="5"/>
  <c r="BK109" i="5"/>
  <c r="J94" i="5"/>
  <c r="J90" i="6"/>
  <c r="BK90" i="6"/>
  <c r="J167" i="7"/>
  <c r="BK160" i="7"/>
  <c r="BK122" i="7"/>
  <c r="BK158" i="7"/>
  <c r="J122" i="7"/>
  <c r="BK1701" i="2"/>
  <c r="BK1671" i="2"/>
  <c r="J1655" i="2"/>
  <c r="J1636" i="2"/>
  <c r="J1606" i="2"/>
  <c r="J1572" i="2"/>
  <c r="BK1541" i="2"/>
  <c r="J1491" i="2"/>
  <c r="BK1450" i="2"/>
  <c r="J1424" i="2"/>
  <c r="J1398" i="2"/>
  <c r="J1316" i="2"/>
  <c r="J1254" i="2"/>
  <c r="BK1219" i="2"/>
  <c r="BK1166" i="2"/>
  <c r="J1109" i="2"/>
  <c r="BK1068" i="2"/>
  <c r="J1019" i="2"/>
  <c r="J1001" i="2"/>
  <c r="J924" i="2"/>
  <c r="J856" i="2"/>
  <c r="BK832" i="2"/>
  <c r="BK818" i="2"/>
  <c r="J793" i="2"/>
  <c r="BK747" i="2"/>
  <c r="BK732" i="2"/>
  <c r="J701" i="2"/>
  <c r="J575" i="2"/>
  <c r="BK548" i="2"/>
  <c r="BK466" i="2"/>
  <c r="BK364" i="2"/>
  <c r="BK247" i="2"/>
  <c r="BK192" i="2"/>
  <c r="J1713" i="2"/>
  <c r="BK1673" i="2"/>
  <c r="J1658" i="2"/>
  <c r="BK1634" i="2"/>
  <c r="J1577" i="2"/>
  <c r="BK1556" i="2"/>
  <c r="J1520" i="2"/>
  <c r="BK1500" i="2"/>
  <c r="J1480" i="2"/>
  <c r="BK1444" i="2"/>
  <c r="BK1424" i="2"/>
  <c r="BK1401" i="2"/>
  <c r="J1337" i="2"/>
  <c r="BK1320" i="2"/>
  <c r="J1301" i="2"/>
  <c r="BK1275" i="2"/>
  <c r="BK1242" i="2"/>
  <c r="BK1221" i="2"/>
  <c r="BK1196" i="2"/>
  <c r="J1178" i="2"/>
  <c r="J1114" i="2"/>
  <c r="BK1106" i="2"/>
  <c r="BK1070" i="2"/>
  <c r="BK1019" i="2"/>
  <c r="BK968" i="2"/>
  <c r="J953" i="2"/>
  <c r="BK885" i="2"/>
  <c r="BK865" i="2"/>
  <c r="BK830" i="2"/>
  <c r="J801" i="2"/>
  <c r="BK764" i="2"/>
  <c r="BK741" i="2"/>
  <c r="BK597" i="2"/>
  <c r="BK553" i="2"/>
  <c r="J478" i="2"/>
  <c r="J450" i="2"/>
  <c r="BK401" i="2"/>
  <c r="J208" i="2"/>
  <c r="J1723" i="2"/>
  <c r="BK1682" i="2"/>
  <c r="J1663" i="2"/>
  <c r="J1646" i="2"/>
  <c r="J1623" i="2"/>
  <c r="J1593" i="2"/>
  <c r="J1566" i="2"/>
  <c r="J1532" i="2"/>
  <c r="J1510" i="2"/>
  <c r="BK1485" i="2"/>
  <c r="J1465" i="2"/>
  <c r="J1438" i="2"/>
  <c r="J1396" i="2"/>
  <c r="BK1353" i="2"/>
  <c r="BK1318" i="2"/>
  <c r="J1305" i="2"/>
  <c r="J1215" i="2"/>
  <c r="J1194" i="2"/>
  <c r="J1161" i="2"/>
  <c r="J1103" i="2"/>
  <c r="BK1066" i="2"/>
  <c r="BK1009" i="2"/>
  <c r="BK938" i="2"/>
  <c r="J871" i="2"/>
  <c r="J840" i="2"/>
  <c r="BK810" i="2"/>
  <c r="BK773" i="2"/>
  <c r="J717" i="2"/>
  <c r="J625" i="2"/>
  <c r="J560" i="2"/>
  <c r="BK502" i="2"/>
  <c r="J481" i="2"/>
  <c r="J349" i="2"/>
  <c r="BK258" i="2"/>
  <c r="BK183" i="2"/>
  <c r="J124" i="2"/>
  <c r="J1758" i="2"/>
  <c r="BK1752" i="2"/>
  <c r="BK1747" i="2"/>
  <c r="BK1742" i="2"/>
  <c r="BK1738" i="2"/>
  <c r="BK1725" i="2"/>
  <c r="J1703" i="2"/>
  <c r="J1680" i="2"/>
  <c r="BK1623" i="2"/>
  <c r="BK1604" i="2"/>
  <c r="BK1593" i="2"/>
  <c r="BK1561" i="2"/>
  <c r="J1526" i="2"/>
  <c r="BK1505" i="2"/>
  <c r="J1483" i="2"/>
  <c r="J1467" i="2"/>
  <c r="J1414" i="2"/>
  <c r="J1353" i="2"/>
  <c r="BK1328" i="2"/>
  <c r="J1307" i="2"/>
  <c r="J1275" i="2"/>
  <c r="J1244" i="2"/>
  <c r="J1205" i="2"/>
  <c r="J1192" i="2"/>
  <c r="J1173" i="2"/>
  <c r="J1143" i="2"/>
  <c r="BK1084" i="2"/>
  <c r="J1044" i="2"/>
  <c r="BK1005" i="2"/>
  <c r="BK957" i="2"/>
  <c r="J927" i="2"/>
  <c r="J878" i="2"/>
  <c r="J865" i="2"/>
  <c r="J836" i="2"/>
  <c r="BK806" i="2"/>
  <c r="BK745" i="2"/>
  <c r="J693" i="2"/>
  <c r="J566" i="2"/>
  <c r="J555" i="2"/>
  <c r="J517" i="2"/>
  <c r="J502" i="2"/>
  <c r="J460" i="2"/>
  <c r="BK416" i="2"/>
  <c r="J359" i="2"/>
  <c r="J347" i="2"/>
  <c r="BK328" i="2"/>
  <c r="J258" i="2"/>
  <c r="BK208" i="2"/>
  <c r="J192" i="2"/>
  <c r="J137" i="2"/>
  <c r="J375" i="3"/>
  <c r="J365" i="3"/>
  <c r="BK359" i="3"/>
  <c r="BK356" i="3"/>
  <c r="BK347" i="3"/>
  <c r="BK335" i="3"/>
  <c r="BK315" i="3"/>
  <c r="J302" i="3"/>
  <c r="BK287" i="3"/>
  <c r="J224" i="3"/>
  <c r="BK216" i="3"/>
  <c r="BK205" i="3"/>
  <c r="J186" i="3"/>
  <c r="J175" i="3"/>
  <c r="J164" i="3"/>
  <c r="BK152" i="3"/>
  <c r="J148" i="3"/>
  <c r="BK137" i="3"/>
  <c r="BK118" i="3"/>
  <c r="J110" i="3"/>
  <c r="BK371" i="3"/>
  <c r="BK351" i="3"/>
  <c r="BK317" i="3"/>
  <c r="J308" i="3"/>
  <c r="J294" i="3"/>
  <c r="J281" i="3"/>
  <c r="BK262" i="3"/>
  <c r="J236" i="3"/>
  <c r="BK223" i="3"/>
  <c r="J201" i="3"/>
  <c r="J194" i="3"/>
  <c r="BK171" i="3"/>
  <c r="BK159" i="3"/>
  <c r="BK138" i="3"/>
  <c r="BK111" i="3"/>
  <c r="BK364" i="3"/>
  <c r="J314" i="3"/>
  <c r="J292" i="3"/>
  <c r="BK258" i="3"/>
  <c r="J240" i="3"/>
  <c r="J205" i="3"/>
  <c r="BK186" i="3"/>
  <c r="BK158" i="3"/>
  <c r="BK135" i="3"/>
  <c r="J116" i="3"/>
  <c r="J384" i="3"/>
  <c r="J362" i="3"/>
  <c r="J341" i="3"/>
  <c r="BK325" i="3"/>
  <c r="J306" i="3"/>
  <c r="BK282" i="3"/>
  <c r="BK264" i="3"/>
  <c r="BK240" i="3"/>
  <c r="J192" i="3"/>
  <c r="BK175" i="3"/>
  <c r="J145" i="3"/>
  <c r="BK123" i="3"/>
  <c r="J236" i="4"/>
  <c r="BK226" i="4"/>
  <c r="J193" i="4"/>
  <c r="BK161" i="4"/>
  <c r="J151" i="4"/>
  <c r="J134" i="4"/>
  <c r="J126" i="4"/>
  <c r="J101" i="4"/>
  <c r="BK227" i="4"/>
  <c r="BK199" i="4"/>
  <c r="J179" i="4"/>
  <c r="BK164" i="4"/>
  <c r="J118" i="4"/>
  <c r="BK108" i="4"/>
  <c r="J91" i="4"/>
  <c r="BK211" i="4"/>
  <c r="J177" i="4"/>
  <c r="J156" i="4"/>
  <c r="J136" i="4"/>
  <c r="BK111" i="4"/>
  <c r="BK244" i="4"/>
  <c r="J207" i="4"/>
  <c r="J195" i="4"/>
  <c r="J170" i="4"/>
  <c r="J150" i="4"/>
  <c r="BK124" i="4"/>
  <c r="BK95" i="4"/>
  <c r="J143" i="5"/>
  <c r="BK113" i="5"/>
  <c r="BK98" i="5"/>
  <c r="BK165" i="5"/>
  <c r="J144" i="5"/>
  <c r="J115" i="5"/>
  <c r="BK168" i="5"/>
  <c r="BK140" i="5"/>
  <c r="BK114" i="5"/>
  <c r="J175" i="5"/>
  <c r="J154" i="5"/>
  <c r="J130" i="5"/>
  <c r="J110" i="5"/>
  <c r="BK93" i="5"/>
  <c r="J91" i="6"/>
  <c r="J165" i="7"/>
  <c r="BK115" i="7"/>
  <c r="BK170" i="7"/>
  <c r="J87" i="7"/>
  <c r="J373" i="3"/>
  <c r="BK362" i="3"/>
  <c r="BK324" i="3"/>
  <c r="BK303" i="3"/>
  <c r="BK270" i="3"/>
  <c r="J256" i="3"/>
  <c r="BK239" i="3"/>
  <c r="BK208" i="3"/>
  <c r="J178" i="3"/>
  <c r="J162" i="3"/>
  <c r="BK383" i="3"/>
  <c r="J369" i="3"/>
  <c r="J344" i="3"/>
  <c r="J327" i="3"/>
  <c r="J312" i="3"/>
  <c r="J293" i="3"/>
  <c r="J270" i="3"/>
  <c r="J248" i="3"/>
  <c r="J225" i="3"/>
  <c r="J198" i="3"/>
  <c r="J167" i="3"/>
  <c r="J143" i="3"/>
  <c r="BK122" i="3"/>
  <c r="J231" i="4"/>
  <c r="J216" i="4"/>
  <c r="BK167" i="4"/>
  <c r="BK150" i="4"/>
  <c r="J132" i="4"/>
  <c r="BK116" i="4"/>
  <c r="BK98" i="4"/>
  <c r="BK232" i="4"/>
  <c r="J211" i="4"/>
  <c r="BK189" i="4"/>
  <c r="BK177" i="4"/>
  <c r="BK120" i="4"/>
  <c r="J107" i="4"/>
  <c r="BK238" i="4"/>
  <c r="BK212" i="4"/>
  <c r="J186" i="4"/>
  <c r="BK153" i="4"/>
  <c r="BK138" i="4"/>
  <c r="J115" i="4"/>
  <c r="J241" i="4"/>
  <c r="BK205" i="4"/>
  <c r="J194" i="4"/>
  <c r="BK173" i="4"/>
  <c r="J159" i="4"/>
  <c r="J145" i="4"/>
  <c r="BK121" i="4"/>
  <c r="BK97" i="4"/>
  <c r="J165" i="5"/>
  <c r="BK131" i="5"/>
  <c r="J107" i="5"/>
  <c r="BK175" i="5"/>
  <c r="BK161" i="5"/>
  <c r="J138" i="5"/>
  <c r="BK118" i="5"/>
  <c r="J156" i="5"/>
  <c r="BK128" i="5"/>
  <c r="BK107" i="5"/>
  <c r="BK174" i="5"/>
  <c r="J145" i="5"/>
  <c r="J131" i="5"/>
  <c r="J116" i="5"/>
  <c r="J92" i="6"/>
  <c r="J87" i="6"/>
  <c r="J160" i="7"/>
  <c r="J112" i="7"/>
  <c r="BK1698" i="2"/>
  <c r="J1669" i="2"/>
  <c r="J1643" i="2"/>
  <c r="BK1616" i="2"/>
  <c r="BK1574" i="2"/>
  <c r="J1538" i="2"/>
  <c r="BK1467" i="2"/>
  <c r="J1446" i="2"/>
  <c r="J1426" i="2"/>
  <c r="BK1387" i="2"/>
  <c r="BK1311" i="2"/>
  <c r="J1256" i="2"/>
  <c r="J1221" i="2"/>
  <c r="BK1132" i="2"/>
  <c r="J1099" i="2"/>
  <c r="BK1044" i="2"/>
  <c r="J1013" i="2"/>
  <c r="J948" i="2"/>
  <c r="J859" i="2"/>
  <c r="BK834" i="2"/>
  <c r="J806" i="2"/>
  <c r="J750" i="2"/>
  <c r="BK728" i="2"/>
  <c r="BK625" i="2"/>
  <c r="BK564" i="2"/>
  <c r="BK478" i="2"/>
  <c r="J377" i="2"/>
  <c r="J249" i="2"/>
  <c r="J201" i="2"/>
  <c r="J1715" i="2"/>
  <c r="J1671" i="2"/>
  <c r="BK1643" i="2"/>
  <c r="BK1606" i="2"/>
  <c r="J1574" i="2"/>
  <c r="BK1530" i="2"/>
  <c r="BK1502" i="2"/>
  <c r="BK1469" i="2"/>
  <c r="BK1434" i="2"/>
  <c r="BK1421" i="2"/>
  <c r="BK1396" i="2"/>
  <c r="J1334" i="2"/>
  <c r="J1318" i="2"/>
  <c r="J1260" i="2"/>
  <c r="BK1240" i="2"/>
  <c r="BK1200" i="2"/>
  <c r="BK1189" i="2"/>
  <c r="J1145" i="2"/>
  <c r="BK1107" i="2"/>
  <c r="J1073" i="2"/>
  <c r="BK1017" i="2"/>
  <c r="BK965" i="2"/>
  <c r="J947" i="2"/>
  <c r="BK868" i="2"/>
  <c r="BK851" i="2"/>
  <c r="BK828" i="2"/>
  <c r="BK799" i="2"/>
  <c r="J747" i="2"/>
  <c r="J639" i="2"/>
  <c r="BK560" i="2"/>
  <c r="BK493" i="2"/>
  <c r="J445" i="2"/>
  <c r="BK377" i="2"/>
  <c r="J328" i="2"/>
  <c r="BK160" i="2"/>
  <c r="J1710" i="2"/>
  <c r="BK1685" i="2"/>
  <c r="J1665" i="2"/>
  <c r="J1647" i="2"/>
  <c r="J1626" i="2"/>
  <c r="BK1597" i="2"/>
  <c r="J1561" i="2"/>
  <c r="J1530" i="2"/>
  <c r="J1517" i="2"/>
  <c r="J1485" i="2"/>
  <c r="BK1461" i="2"/>
  <c r="J1435" i="2"/>
  <c r="BK1363" i="2"/>
  <c r="BK1334" i="2"/>
  <c r="BK1307" i="2"/>
  <c r="BK1217" i="2"/>
  <c r="BK1187" i="2"/>
  <c r="BK1145" i="2"/>
  <c r="J1084" i="2"/>
  <c r="BK1007" i="2"/>
  <c r="J940" i="2"/>
  <c r="BK877" i="2"/>
  <c r="BK824" i="2"/>
  <c r="J812" i="2"/>
  <c r="BK793" i="2"/>
  <c r="J728" i="2"/>
  <c r="J597" i="2"/>
  <c r="J562" i="2"/>
  <c r="BK497" i="2"/>
  <c r="J426" i="2"/>
  <c r="BK346" i="2"/>
  <c r="J219" i="2"/>
  <c r="J1750" i="2"/>
  <c r="J1745" i="2"/>
  <c r="J1740" i="2"/>
  <c r="J1730" i="2"/>
  <c r="BK1713" i="2"/>
  <c r="BK1691" i="2"/>
  <c r="J1676" i="2"/>
  <c r="J1616" i="2"/>
  <c r="J1590" i="2"/>
  <c r="J1558" i="2"/>
  <c r="BK1532" i="2"/>
  <c r="BK1494" i="2"/>
  <c r="BK1480" i="2"/>
  <c r="BK1465" i="2"/>
  <c r="J1406" i="2"/>
  <c r="J1349" i="2"/>
  <c r="BK1330" i="2"/>
  <c r="J1314" i="2"/>
  <c r="J1295" i="2"/>
  <c r="J1250" i="2"/>
  <c r="J1202" i="2"/>
  <c r="J1185" i="2"/>
  <c r="BK1161" i="2"/>
  <c r="BK1082" i="2"/>
  <c r="J1031" i="2"/>
  <c r="J1003" i="2"/>
  <c r="BK948" i="2"/>
  <c r="J909" i="2"/>
  <c r="J843" i="2"/>
  <c r="J830" i="2"/>
  <c r="J764" i="2"/>
  <c r="BK722" i="2"/>
  <c r="J628" i="2"/>
  <c r="BK340" i="3"/>
  <c r="BK320" i="3"/>
  <c r="BK306" i="3"/>
  <c r="BK284" i="3"/>
  <c r="J276" i="3"/>
  <c r="BK266" i="3"/>
  <c r="J251" i="3"/>
  <c r="J238" i="3"/>
  <c r="J230" i="3"/>
  <c r="J220" i="3"/>
  <c r="J213" i="3"/>
  <c r="BK198" i="3"/>
  <c r="J176" i="3"/>
  <c r="J159" i="3"/>
  <c r="BK149" i="3"/>
  <c r="BK139" i="3"/>
  <c r="J126" i="3"/>
  <c r="BK114" i="3"/>
  <c r="J380" i="3"/>
  <c r="J368" i="3"/>
  <c r="BK349" i="3"/>
  <c r="J342" i="3"/>
  <c r="J315" i="3"/>
  <c r="BK302" i="3"/>
  <c r="BK289" i="3"/>
  <c r="J280" i="3"/>
  <c r="J264" i="3"/>
  <c r="BK254" i="3"/>
  <c r="BK235" i="3"/>
  <c r="BK224" i="3"/>
  <c r="J215" i="3"/>
  <c r="BK203" i="3"/>
  <c r="J193" i="3"/>
  <c r="J179" i="3"/>
  <c r="J170" i="3"/>
  <c r="J160" i="3"/>
  <c r="J142" i="3"/>
  <c r="J134" i="3"/>
  <c r="BK112" i="3"/>
  <c r="BK368" i="3"/>
  <c r="J358" i="3"/>
  <c r="BK329" i="3"/>
  <c r="BK304" i="3"/>
  <c r="BK286" i="3"/>
  <c r="J260" i="3"/>
  <c r="J246" i="3"/>
  <c r="J223" i="3"/>
  <c r="J197" i="3"/>
  <c r="J180" i="3"/>
  <c r="J157" i="3"/>
  <c r="BK134" i="3"/>
  <c r="J115" i="3"/>
  <c r="J381" i="3"/>
  <c r="J361" i="3"/>
  <c r="J349" i="3"/>
  <c r="J324" i="3"/>
  <c r="J309" i="3"/>
  <c r="J288" i="3"/>
  <c r="J268" i="3"/>
  <c r="J244" i="3"/>
  <c r="BK218" i="3"/>
  <c r="J207" i="3"/>
  <c r="BK181" i="3"/>
  <c r="BK155" i="3"/>
  <c r="BK130" i="3"/>
  <c r="J111" i="3"/>
  <c r="BK233" i="4"/>
  <c r="BK220" i="4"/>
  <c r="J180" i="4"/>
  <c r="BK158" i="4"/>
  <c r="BK149" i="4"/>
  <c r="BK139" i="4"/>
  <c r="J125" i="4"/>
  <c r="J108" i="4"/>
  <c r="BK96" i="4"/>
  <c r="J233" i="4"/>
  <c r="BK218" i="4"/>
  <c r="BK213" i="4"/>
  <c r="J205" i="4"/>
  <c r="BK198" i="4"/>
  <c r="BK185" i="4"/>
  <c r="BK178" i="4"/>
  <c r="BK169" i="4"/>
  <c r="BK135" i="4"/>
  <c r="J122" i="4"/>
  <c r="J113" i="4"/>
  <c r="BK106" i="4"/>
  <c r="J97" i="4"/>
  <c r="J230" i="4"/>
  <c r="BK209" i="4"/>
  <c r="BK187" i="4"/>
  <c r="BK166" i="4"/>
  <c r="BK148" i="4"/>
  <c r="J139" i="4"/>
  <c r="J104" i="4"/>
  <c r="J244" i="4"/>
  <c r="BK216" i="4"/>
  <c r="J199" i="4"/>
  <c r="J185" i="4"/>
  <c r="BK172" i="4"/>
  <c r="J164" i="4"/>
  <c r="J146" i="4"/>
  <c r="J123" i="4"/>
  <c r="BK99" i="4"/>
  <c r="BK166" i="5"/>
  <c r="BK149" i="5"/>
  <c r="BK125" i="5"/>
  <c r="J109" i="5"/>
  <c r="BK97" i="5"/>
  <c r="J168" i="5"/>
  <c r="BK154" i="5"/>
  <c r="J128" i="5"/>
  <c r="BK100" i="5"/>
  <c r="J167" i="5"/>
  <c r="J150" i="5"/>
  <c r="J129" i="5"/>
  <c r="BK112" i="5"/>
  <c r="J105" i="5"/>
  <c r="BK172" i="5"/>
  <c r="BK147" i="5"/>
  <c r="J134" i="5"/>
  <c r="BK123" i="5"/>
  <c r="J113" i="5"/>
  <c r="BK101" i="5"/>
  <c r="BK85" i="6"/>
  <c r="J85" i="6"/>
  <c r="J162" i="7"/>
  <c r="BK87" i="7"/>
  <c r="BK148" i="7"/>
  <c r="BK165" i="7"/>
  <c r="BK152" i="7"/>
  <c r="J1719" i="2"/>
  <c r="J1688" i="2"/>
  <c r="BK1648" i="2"/>
  <c r="BK1626" i="2"/>
  <c r="J1580" i="2"/>
  <c r="BK1553" i="2"/>
  <c r="BK1518" i="2"/>
  <c r="BK1459" i="2"/>
  <c r="J1444" i="2"/>
  <c r="BK1416" i="2"/>
  <c r="J1384" i="2"/>
  <c r="BK1309" i="2"/>
  <c r="BK1258" i="2"/>
  <c r="BK1223" i="2"/>
  <c r="BK1176" i="2"/>
  <c r="BK1114" i="2"/>
  <c r="J1082" i="2"/>
  <c r="BK1031" i="2"/>
  <c r="J1011" i="2"/>
  <c r="J938" i="2"/>
  <c r="BK881" i="2"/>
  <c r="J838" i="2"/>
  <c r="BK808" i="2"/>
  <c r="J789" i="2"/>
  <c r="J741" i="2"/>
  <c r="BK717" i="2"/>
  <c r="J643" i="2"/>
  <c r="BK566" i="2"/>
  <c r="BK481" i="2"/>
  <c r="J401" i="2"/>
  <c r="J273" i="2"/>
  <c r="J203" i="2"/>
  <c r="BK1717" i="2"/>
  <c r="J1685" i="2"/>
  <c r="BK1663" i="2"/>
  <c r="BK1614" i="2"/>
  <c r="BK1601" i="2"/>
  <c r="BK1551" i="2"/>
  <c r="J1541" i="2"/>
  <c r="J1514" i="2"/>
  <c r="BK1496" i="2"/>
  <c r="BK1446" i="2"/>
  <c r="J1430" i="2"/>
  <c r="J1408" i="2"/>
  <c r="BK1345" i="2"/>
  <c r="J1328" i="2"/>
  <c r="BK1297" i="2"/>
  <c r="BK1248" i="2"/>
  <c r="J1238" i="2"/>
  <c r="J1209" i="2"/>
  <c r="J1183" i="2"/>
  <c r="J1167" i="2"/>
  <c r="BK1109" i="2"/>
  <c r="BK1086" i="2"/>
  <c r="J1009" i="2"/>
  <c r="BK963" i="2"/>
  <c r="BK943" i="2"/>
  <c r="BK878" i="2"/>
  <c r="BK853" i="2"/>
  <c r="J822" i="2"/>
  <c r="BK786" i="2"/>
  <c r="J752" i="2"/>
  <c r="BK712" i="2"/>
  <c r="BK575" i="2"/>
  <c r="BK557" i="2"/>
  <c r="BK460" i="2"/>
  <c r="BK437" i="2"/>
  <c r="J364" i="2"/>
  <c r="BK222" i="2"/>
  <c r="BK137" i="2"/>
  <c r="J1708" i="2"/>
  <c r="J1689" i="2"/>
  <c r="BK1667" i="2"/>
  <c r="J1648" i="2"/>
  <c r="J1630" i="2"/>
  <c r="J1611" i="2"/>
  <c r="BK1577" i="2"/>
  <c r="BK1538" i="2"/>
  <c r="BK1520" i="2"/>
  <c r="J1500" i="2"/>
  <c r="J1473" i="2"/>
  <c r="BK1455" i="2"/>
  <c r="J1401" i="2"/>
  <c r="BK1361" i="2"/>
  <c r="BK1337" i="2"/>
  <c r="J1311" i="2"/>
  <c r="J1246" i="2"/>
  <c r="BK1181" i="2"/>
  <c r="BK1152" i="2"/>
  <c r="BK1088" i="2"/>
  <c r="J1062" i="2"/>
  <c r="BK1001" i="2"/>
  <c r="J952" i="2"/>
  <c r="J883" i="2"/>
  <c r="BK822" i="2"/>
  <c r="J814" i="2"/>
  <c r="J786" i="2"/>
  <c r="BK750" i="2"/>
  <c r="BK710" i="2"/>
  <c r="J581" i="2"/>
  <c r="J515" i="2"/>
  <c r="J493" i="2"/>
  <c r="BK412" i="2"/>
  <c r="BK311" i="2"/>
  <c r="BK1761" i="2"/>
  <c r="BK1758" i="2"/>
  <c r="J1755" i="2"/>
  <c r="BK1750" i="2"/>
  <c r="BK1740" i="2"/>
  <c r="BK1730" i="2"/>
  <c r="BK1723" i="2"/>
  <c r="BK1693" i="2"/>
  <c r="BK1665" i="2"/>
  <c r="J1618" i="2"/>
  <c r="J1597" i="2"/>
  <c r="BK1570" i="2"/>
  <c r="J1556" i="2"/>
  <c r="BK1524" i="2"/>
  <c r="J1496" i="2"/>
  <c r="J1476" i="2"/>
  <c r="J1432" i="2"/>
  <c r="BK1382" i="2"/>
  <c r="BK1332" i="2"/>
  <c r="BK1316" i="2"/>
  <c r="BK1299" i="2"/>
  <c r="BK1254" i="2"/>
  <c r="J1217" i="2"/>
  <c r="J1200" i="2"/>
  <c r="BK1178" i="2"/>
  <c r="BK1159" i="2"/>
  <c r="J1088" i="2"/>
  <c r="J1070" i="2"/>
  <c r="BK1027" i="2"/>
  <c r="BK994" i="2"/>
  <c r="BK952" i="2"/>
  <c r="BK919" i="2"/>
  <c r="BK871" i="2"/>
  <c r="J846" i="2"/>
  <c r="J832" i="2"/>
  <c r="BK814" i="2"/>
  <c r="BK760" i="2"/>
  <c r="BK701" i="2"/>
  <c r="J569" i="2"/>
  <c r="J557" i="2"/>
  <c r="J548" i="2"/>
  <c r="J513" i="2"/>
  <c r="J464" i="2"/>
  <c r="J421" i="2"/>
  <c r="J405" i="2"/>
  <c r="J346" i="2"/>
  <c r="BK320" i="2"/>
  <c r="BK273" i="2"/>
  <c r="BK225" i="2"/>
  <c r="J183" i="2"/>
  <c r="J160" i="2"/>
  <c r="J376" i="3"/>
  <c r="J366" i="3"/>
  <c r="J363" i="3"/>
  <c r="BK357" i="3"/>
  <c r="J352" i="3"/>
  <c r="BK327" i="3"/>
  <c r="BK312" i="3"/>
  <c r="BK297" i="3"/>
  <c r="BK283" i="3"/>
  <c r="J278" i="3"/>
  <c r="BK273" i="3"/>
  <c r="J262" i="3"/>
  <c r="BK248" i="3"/>
  <c r="J243" i="3"/>
  <c r="J234" i="3"/>
  <c r="J229" i="3"/>
  <c r="J218" i="3"/>
  <c r="BK212" i="3"/>
  <c r="BK194" i="3"/>
  <c r="BK177" i="3"/>
  <c r="J171" i="3"/>
  <c r="J155" i="3"/>
  <c r="J150" i="3"/>
  <c r="J140" i="3"/>
  <c r="J127" i="3"/>
  <c r="J113" i="3"/>
  <c r="J379" i="3"/>
  <c r="BK367" i="3"/>
  <c r="BK345" i="3"/>
  <c r="BK328" i="3"/>
  <c r="J304" i="3"/>
  <c r="J286" i="3"/>
  <c r="J269" i="3"/>
  <c r="J255" i="3"/>
  <c r="J227" i="3"/>
  <c r="BK213" i="3"/>
  <c r="J202" i="3"/>
  <c r="J191" i="3"/>
  <c r="J173" i="3"/>
  <c r="J163" i="3"/>
  <c r="J152" i="3"/>
  <c r="BK133" i="3"/>
  <c r="J108" i="3"/>
  <c r="BK341" i="3"/>
  <c r="BK305" i="3"/>
  <c r="J287" i="3"/>
  <c r="J253" i="3"/>
  <c r="BK233" i="3"/>
  <c r="BK191" i="3"/>
  <c r="BK164" i="3"/>
  <c r="J138" i="3"/>
  <c r="J124" i="3"/>
  <c r="J383" i="3"/>
  <c r="BK373" i="3"/>
  <c r="J350" i="3"/>
  <c r="J329" i="3"/>
  <c r="J310" i="3"/>
  <c r="J274" i="3"/>
  <c r="BK256" i="3"/>
  <c r="J212" i="3"/>
  <c r="BK188" i="3"/>
  <c r="BK169" i="3"/>
  <c r="J133" i="3"/>
  <c r="J120" i="3"/>
  <c r="J232" i="4"/>
  <c r="BK223" i="4"/>
  <c r="J166" i="4"/>
  <c r="J153" i="4"/>
  <c r="BK140" i="4"/>
  <c r="J105" i="4"/>
  <c r="J237" i="4"/>
  <c r="J209" i="4"/>
  <c r="J197" i="4"/>
  <c r="BK174" i="4"/>
  <c r="BK134" i="4"/>
  <c r="J112" i="4"/>
  <c r="BK102" i="4"/>
  <c r="BK235" i="4"/>
  <c r="BK202" i="4"/>
  <c r="BK170" i="4"/>
  <c r="BK146" i="4"/>
  <c r="J131" i="4"/>
  <c r="J100" i="4"/>
  <c r="BK222" i="4"/>
  <c r="BK204" i="4"/>
  <c r="J191" i="4"/>
  <c r="J175" i="4"/>
  <c r="BK155" i="4"/>
  <c r="BK142" i="4"/>
  <c r="BK104" i="4"/>
  <c r="J162" i="5"/>
  <c r="BK129" i="5"/>
  <c r="BK106" i="5"/>
  <c r="J172" i="5"/>
  <c r="BK157" i="5"/>
  <c r="BK133" i="5"/>
  <c r="J98" i="5"/>
  <c r="J147" i="5"/>
  <c r="J120" i="5"/>
  <c r="J92" i="5"/>
  <c r="J148" i="5"/>
  <c r="J133" i="5"/>
  <c r="J114" i="5"/>
  <c r="J102" i="5"/>
  <c r="BK87" i="6"/>
  <c r="J88" i="6"/>
  <c r="J148" i="7"/>
  <c r="BK107" i="7"/>
  <c r="J152" i="7"/>
  <c r="P123" i="2" l="1"/>
  <c r="BK207" i="2"/>
  <c r="J207" i="2"/>
  <c r="J62" i="2"/>
  <c r="T207" i="2"/>
  <c r="R310" i="2"/>
  <c r="BK400" i="2"/>
  <c r="J400" i="2"/>
  <c r="J65" i="2" s="1"/>
  <c r="R400" i="2"/>
  <c r="T400" i="2"/>
  <c r="P407" i="2"/>
  <c r="T407" i="2"/>
  <c r="T501" i="2"/>
  <c r="R749" i="2"/>
  <c r="R763" i="2"/>
  <c r="P788" i="2"/>
  <c r="T788" i="2"/>
  <c r="P803" i="2"/>
  <c r="BK842" i="2"/>
  <c r="J842" i="2" s="1"/>
  <c r="J74" i="2" s="1"/>
  <c r="R842" i="2"/>
  <c r="P855" i="2"/>
  <c r="BK880" i="2"/>
  <c r="J880" i="2"/>
  <c r="J77" i="2" s="1"/>
  <c r="P880" i="2"/>
  <c r="BK926" i="2"/>
  <c r="J926" i="2"/>
  <c r="J78" i="2" s="1"/>
  <c r="R926" i="2"/>
  <c r="BK967" i="2"/>
  <c r="J967" i="2" s="1"/>
  <c r="J80" i="2" s="1"/>
  <c r="T967" i="2"/>
  <c r="P1072" i="2"/>
  <c r="R1072" i="2"/>
  <c r="P1105" i="2"/>
  <c r="T1105" i="2"/>
  <c r="P90" i="4"/>
  <c r="T110" i="4"/>
  <c r="P130" i="4"/>
  <c r="T176" i="4"/>
  <c r="T192" i="4"/>
  <c r="T210" i="4"/>
  <c r="T214" i="4"/>
  <c r="P229" i="4"/>
  <c r="P91" i="5"/>
  <c r="R95" i="5"/>
  <c r="BK108" i="5"/>
  <c r="J108" i="5"/>
  <c r="J62" i="5" s="1"/>
  <c r="BK119" i="5"/>
  <c r="J119" i="5"/>
  <c r="J63" i="5"/>
  <c r="BK137" i="5"/>
  <c r="J137" i="5"/>
  <c r="J64" i="5"/>
  <c r="T146" i="5"/>
  <c r="T160" i="5"/>
  <c r="T163" i="5"/>
  <c r="T173" i="5"/>
  <c r="T83" i="6"/>
  <c r="T82" i="6" s="1"/>
  <c r="BK123" i="2"/>
  <c r="R123" i="2"/>
  <c r="P207" i="2"/>
  <c r="BK310" i="2"/>
  <c r="J310" i="2" s="1"/>
  <c r="J64" i="2" s="1"/>
  <c r="T310" i="2"/>
  <c r="P400" i="2"/>
  <c r="BK501" i="2"/>
  <c r="J501" i="2"/>
  <c r="J67" i="2"/>
  <c r="P501" i="2"/>
  <c r="BK749" i="2"/>
  <c r="J749" i="2"/>
  <c r="J68" i="2"/>
  <c r="T749" i="2"/>
  <c r="BK763" i="2"/>
  <c r="J763" i="2"/>
  <c r="J71" i="2"/>
  <c r="T763" i="2"/>
  <c r="BK803" i="2"/>
  <c r="J803" i="2"/>
  <c r="J73" i="2"/>
  <c r="R803" i="2"/>
  <c r="P842" i="2"/>
  <c r="BK855" i="2"/>
  <c r="J855" i="2"/>
  <c r="J75" i="2" s="1"/>
  <c r="T855" i="2"/>
  <c r="P874" i="2"/>
  <c r="T874" i="2"/>
  <c r="R880" i="2"/>
  <c r="P926" i="2"/>
  <c r="BK942" i="2"/>
  <c r="J942" i="2"/>
  <c r="J79" i="2" s="1"/>
  <c r="P942" i="2"/>
  <c r="T942" i="2"/>
  <c r="R967" i="2"/>
  <c r="BK1072" i="2"/>
  <c r="J1072" i="2"/>
  <c r="J81" i="2"/>
  <c r="T1072" i="2"/>
  <c r="BK1105" i="2"/>
  <c r="J1105" i="2" s="1"/>
  <c r="J82" i="2" s="1"/>
  <c r="BK1175" i="2"/>
  <c r="J1175" i="2" s="1"/>
  <c r="J83" i="2" s="1"/>
  <c r="R1175" i="2"/>
  <c r="P1294" i="2"/>
  <c r="T1294" i="2"/>
  <c r="P1313" i="2"/>
  <c r="T1313" i="2"/>
  <c r="P1336" i="2"/>
  <c r="T1336" i="2"/>
  <c r="P1386" i="2"/>
  <c r="T1386" i="2"/>
  <c r="P1400" i="2"/>
  <c r="T1400" i="2"/>
  <c r="P1437" i="2"/>
  <c r="T1437" i="2"/>
  <c r="P1475" i="2"/>
  <c r="R1475" i="2"/>
  <c r="BK1504" i="2"/>
  <c r="J1504" i="2"/>
  <c r="J91" i="2"/>
  <c r="R1504" i="2"/>
  <c r="BK1534" i="2"/>
  <c r="J1534" i="2"/>
  <c r="J92" i="2"/>
  <c r="T1534" i="2"/>
  <c r="P1579" i="2"/>
  <c r="T1579" i="2"/>
  <c r="P1622" i="2"/>
  <c r="T1622" i="2"/>
  <c r="P1642" i="2"/>
  <c r="T1642" i="2"/>
  <c r="P1675" i="2"/>
  <c r="T1675" i="2"/>
  <c r="P1722" i="2"/>
  <c r="T1722" i="2"/>
  <c r="P1744" i="2"/>
  <c r="T1744" i="2"/>
  <c r="P1749" i="2"/>
  <c r="T1749" i="2"/>
  <c r="BK1757" i="2"/>
  <c r="J1757" i="2" s="1"/>
  <c r="J101" i="2" s="1"/>
  <c r="T1757" i="2"/>
  <c r="BK106" i="3"/>
  <c r="J106" i="3" s="1"/>
  <c r="J60" i="3" s="1"/>
  <c r="R106" i="3"/>
  <c r="BK119" i="3"/>
  <c r="J119" i="3" s="1"/>
  <c r="J61" i="3" s="1"/>
  <c r="R119" i="3"/>
  <c r="BK129" i="3"/>
  <c r="J129" i="3" s="1"/>
  <c r="J62" i="3" s="1"/>
  <c r="R129" i="3"/>
  <c r="BK144" i="3"/>
  <c r="J144" i="3" s="1"/>
  <c r="J63" i="3" s="1"/>
  <c r="R144" i="3"/>
  <c r="P277" i="3"/>
  <c r="T277" i="3"/>
  <c r="P290" i="3"/>
  <c r="BK299" i="3"/>
  <c r="J299" i="3"/>
  <c r="J74" i="3" s="1"/>
  <c r="R299" i="3"/>
  <c r="P311" i="3"/>
  <c r="T311" i="3"/>
  <c r="P319" i="3"/>
  <c r="T319" i="3"/>
  <c r="P326" i="3"/>
  <c r="T326" i="3"/>
  <c r="R332" i="3"/>
  <c r="P339" i="3"/>
  <c r="T339" i="3"/>
  <c r="P346" i="3"/>
  <c r="BK353" i="3"/>
  <c r="J353" i="3" s="1"/>
  <c r="J82" i="3" s="1"/>
  <c r="BK360" i="3"/>
  <c r="J360" i="3" s="1"/>
  <c r="J83" i="3" s="1"/>
  <c r="R360" i="3"/>
  <c r="BK370" i="3"/>
  <c r="J370" i="3" s="1"/>
  <c r="J84" i="3" s="1"/>
  <c r="R370" i="3"/>
  <c r="BK378" i="3"/>
  <c r="J378" i="3" s="1"/>
  <c r="J85" i="3" s="1"/>
  <c r="R378" i="3"/>
  <c r="BK90" i="4"/>
  <c r="J90" i="4" s="1"/>
  <c r="J60" i="4" s="1"/>
  <c r="P110" i="4"/>
  <c r="T130" i="4"/>
  <c r="P176" i="4"/>
  <c r="R192" i="4"/>
  <c r="R210" i="4"/>
  <c r="P214" i="4"/>
  <c r="R229" i="4"/>
  <c r="R91" i="5"/>
  <c r="T95" i="5"/>
  <c r="T108" i="5"/>
  <c r="T119" i="5"/>
  <c r="T137" i="5"/>
  <c r="BK146" i="5"/>
  <c r="J146" i="5"/>
  <c r="J65" i="5" s="1"/>
  <c r="P160" i="5"/>
  <c r="P163" i="5"/>
  <c r="BK173" i="5"/>
  <c r="J173" i="5" s="1"/>
  <c r="J68" i="5" s="1"/>
  <c r="BK83" i="6"/>
  <c r="J83" i="6"/>
  <c r="J60" i="6" s="1"/>
  <c r="BK86" i="7"/>
  <c r="J86" i="7"/>
  <c r="J61" i="7"/>
  <c r="R86" i="7"/>
  <c r="P114" i="7"/>
  <c r="P157" i="7"/>
  <c r="T123" i="2"/>
  <c r="T122" i="2" s="1"/>
  <c r="R207" i="2"/>
  <c r="P310" i="2"/>
  <c r="BK407" i="2"/>
  <c r="J407" i="2" s="1"/>
  <c r="J66" i="2" s="1"/>
  <c r="R407" i="2"/>
  <c r="R501" i="2"/>
  <c r="P749" i="2"/>
  <c r="P763" i="2"/>
  <c r="BK788" i="2"/>
  <c r="J788" i="2"/>
  <c r="J72" i="2" s="1"/>
  <c r="R788" i="2"/>
  <c r="T803" i="2"/>
  <c r="T842" i="2"/>
  <c r="R855" i="2"/>
  <c r="BK874" i="2"/>
  <c r="J874" i="2"/>
  <c r="J76" i="2"/>
  <c r="R874" i="2"/>
  <c r="T880" i="2"/>
  <c r="T926" i="2"/>
  <c r="R942" i="2"/>
  <c r="P967" i="2"/>
  <c r="R1105" i="2"/>
  <c r="P1175" i="2"/>
  <c r="T1175" i="2"/>
  <c r="BK1294" i="2"/>
  <c r="J1294" i="2" s="1"/>
  <c r="J84" i="2" s="1"/>
  <c r="R1294" i="2"/>
  <c r="BK1313" i="2"/>
  <c r="J1313" i="2" s="1"/>
  <c r="J85" i="2" s="1"/>
  <c r="R1313" i="2"/>
  <c r="BK1336" i="2"/>
  <c r="J1336" i="2" s="1"/>
  <c r="J86" i="2" s="1"/>
  <c r="R1336" i="2"/>
  <c r="BK1386" i="2"/>
  <c r="J1386" i="2" s="1"/>
  <c r="J87" i="2" s="1"/>
  <c r="R1386" i="2"/>
  <c r="BK1400" i="2"/>
  <c r="J1400" i="2" s="1"/>
  <c r="J88" i="2" s="1"/>
  <c r="R1400" i="2"/>
  <c r="BK1437" i="2"/>
  <c r="J1437" i="2" s="1"/>
  <c r="J89" i="2" s="1"/>
  <c r="R1437" i="2"/>
  <c r="BK1475" i="2"/>
  <c r="J1475" i="2" s="1"/>
  <c r="J90" i="2" s="1"/>
  <c r="T1475" i="2"/>
  <c r="P1504" i="2"/>
  <c r="T1504" i="2"/>
  <c r="P1534" i="2"/>
  <c r="R1534" i="2"/>
  <c r="BK1579" i="2"/>
  <c r="J1579" i="2" s="1"/>
  <c r="J93" i="2" s="1"/>
  <c r="R1579" i="2"/>
  <c r="BK1622" i="2"/>
  <c r="J1622" i="2" s="1"/>
  <c r="J94" i="2" s="1"/>
  <c r="R1622" i="2"/>
  <c r="BK1642" i="2"/>
  <c r="J1642" i="2" s="1"/>
  <c r="J95" i="2" s="1"/>
  <c r="R1642" i="2"/>
  <c r="BK1675" i="2"/>
  <c r="J1675" i="2" s="1"/>
  <c r="J96" i="2" s="1"/>
  <c r="R1675" i="2"/>
  <c r="BK1722" i="2"/>
  <c r="J1722" i="2" s="1"/>
  <c r="J98" i="2" s="1"/>
  <c r="R1722" i="2"/>
  <c r="BK1744" i="2"/>
  <c r="J1744" i="2" s="1"/>
  <c r="J99" i="2" s="1"/>
  <c r="R1744" i="2"/>
  <c r="BK1749" i="2"/>
  <c r="J1749" i="2" s="1"/>
  <c r="J100" i="2" s="1"/>
  <c r="R1749" i="2"/>
  <c r="P1757" i="2"/>
  <c r="R1757" i="2"/>
  <c r="P106" i="3"/>
  <c r="T106" i="3"/>
  <c r="P119" i="3"/>
  <c r="T119" i="3"/>
  <c r="P129" i="3"/>
  <c r="T129" i="3"/>
  <c r="P144" i="3"/>
  <c r="T144" i="3"/>
  <c r="BK154" i="3"/>
  <c r="J154" i="3"/>
  <c r="J64" i="3" s="1"/>
  <c r="P154" i="3"/>
  <c r="R154" i="3"/>
  <c r="T154" i="3"/>
  <c r="BK168" i="3"/>
  <c r="J168" i="3" s="1"/>
  <c r="J65" i="3" s="1"/>
  <c r="P168" i="3"/>
  <c r="R168" i="3"/>
  <c r="T168" i="3"/>
  <c r="BK182" i="3"/>
  <c r="J182" i="3"/>
  <c r="J66" i="3" s="1"/>
  <c r="P182" i="3"/>
  <c r="R182" i="3"/>
  <c r="T182" i="3"/>
  <c r="BK196" i="3"/>
  <c r="J196" i="3" s="1"/>
  <c r="J67" i="3" s="1"/>
  <c r="P196" i="3"/>
  <c r="R196" i="3"/>
  <c r="T196" i="3"/>
  <c r="BK206" i="3"/>
  <c r="J206" i="3"/>
  <c r="J68" i="3" s="1"/>
  <c r="P206" i="3"/>
  <c r="R206" i="3"/>
  <c r="T206" i="3"/>
  <c r="BK219" i="3"/>
  <c r="J219" i="3" s="1"/>
  <c r="J69" i="3" s="1"/>
  <c r="P219" i="3"/>
  <c r="R219" i="3"/>
  <c r="T219" i="3"/>
  <c r="BK237" i="3"/>
  <c r="J237" i="3"/>
  <c r="J70" i="3" s="1"/>
  <c r="P237" i="3"/>
  <c r="R237" i="3"/>
  <c r="T237" i="3"/>
  <c r="BK257" i="3"/>
  <c r="J257" i="3" s="1"/>
  <c r="J71" i="3" s="1"/>
  <c r="P257" i="3"/>
  <c r="R257" i="3"/>
  <c r="T257" i="3"/>
  <c r="BK277" i="3"/>
  <c r="J277" i="3"/>
  <c r="J72" i="3" s="1"/>
  <c r="R277" i="3"/>
  <c r="BK290" i="3"/>
  <c r="J290" i="3"/>
  <c r="J73" i="3" s="1"/>
  <c r="R290" i="3"/>
  <c r="T290" i="3"/>
  <c r="P299" i="3"/>
  <c r="T299" i="3"/>
  <c r="BK311" i="3"/>
  <c r="J311" i="3"/>
  <c r="J75" i="3"/>
  <c r="R311" i="3"/>
  <c r="BK319" i="3"/>
  <c r="J319" i="3"/>
  <c r="J76" i="3"/>
  <c r="R319" i="3"/>
  <c r="BK326" i="3"/>
  <c r="J326" i="3"/>
  <c r="J77" i="3"/>
  <c r="R326" i="3"/>
  <c r="BK332" i="3"/>
  <c r="J332" i="3"/>
  <c r="J79" i="3"/>
  <c r="P332" i="3"/>
  <c r="T332" i="3"/>
  <c r="BK339" i="3"/>
  <c r="BK330" i="3" s="1"/>
  <c r="J330" i="3" s="1"/>
  <c r="J78" i="3" s="1"/>
  <c r="J339" i="3"/>
  <c r="J80" i="3" s="1"/>
  <c r="R339" i="3"/>
  <c r="BK346" i="3"/>
  <c r="J346" i="3"/>
  <c r="J81" i="3" s="1"/>
  <c r="R346" i="3"/>
  <c r="T346" i="3"/>
  <c r="P353" i="3"/>
  <c r="R353" i="3"/>
  <c r="T353" i="3"/>
  <c r="P360" i="3"/>
  <c r="T360" i="3"/>
  <c r="P370" i="3"/>
  <c r="T370" i="3"/>
  <c r="P378" i="3"/>
  <c r="T378" i="3"/>
  <c r="R90" i="4"/>
  <c r="BK110" i="4"/>
  <c r="J110" i="4"/>
  <c r="J61" i="4"/>
  <c r="BK130" i="4"/>
  <c r="J130" i="4" s="1"/>
  <c r="J62" i="4" s="1"/>
  <c r="R176" i="4"/>
  <c r="P192" i="4"/>
  <c r="P210" i="4"/>
  <c r="R214" i="4"/>
  <c r="T229" i="4"/>
  <c r="BK91" i="5"/>
  <c r="J91" i="5" s="1"/>
  <c r="J60" i="5" s="1"/>
  <c r="BK95" i="5"/>
  <c r="J95" i="5" s="1"/>
  <c r="J61" i="5" s="1"/>
  <c r="R108" i="5"/>
  <c r="P119" i="5"/>
  <c r="P137" i="5"/>
  <c r="R146" i="5"/>
  <c r="R160" i="5"/>
  <c r="R163" i="5"/>
  <c r="P173" i="5"/>
  <c r="R83" i="6"/>
  <c r="R82" i="6"/>
  <c r="T86" i="7"/>
  <c r="R114" i="7"/>
  <c r="BK157" i="7"/>
  <c r="J157" i="7"/>
  <c r="J63" i="7"/>
  <c r="R157" i="7"/>
  <c r="T90" i="4"/>
  <c r="R110" i="4"/>
  <c r="R130" i="4"/>
  <c r="BK176" i="4"/>
  <c r="J176" i="4"/>
  <c r="J63" i="4"/>
  <c r="BK192" i="4"/>
  <c r="J192" i="4" s="1"/>
  <c r="J64" i="4" s="1"/>
  <c r="BK210" i="4"/>
  <c r="J210" i="4" s="1"/>
  <c r="J65" i="4" s="1"/>
  <c r="BK214" i="4"/>
  <c r="J214" i="4"/>
  <c r="J66" i="4" s="1"/>
  <c r="BK229" i="4"/>
  <c r="J229" i="4"/>
  <c r="J67" i="4"/>
  <c r="T91" i="5"/>
  <c r="P95" i="5"/>
  <c r="P108" i="5"/>
  <c r="R119" i="5"/>
  <c r="R137" i="5"/>
  <c r="P146" i="5"/>
  <c r="BK160" i="5"/>
  <c r="J160" i="5" s="1"/>
  <c r="J66" i="5" s="1"/>
  <c r="BK163" i="5"/>
  <c r="J163" i="5"/>
  <c r="J67" i="5" s="1"/>
  <c r="R173" i="5"/>
  <c r="P83" i="6"/>
  <c r="P82" i="6"/>
  <c r="AU59" i="1" s="1"/>
  <c r="P86" i="7"/>
  <c r="P85" i="7"/>
  <c r="P84" i="7"/>
  <c r="AU60" i="1" s="1"/>
  <c r="BK114" i="7"/>
  <c r="J114" i="7"/>
  <c r="J62" i="7"/>
  <c r="T114" i="7"/>
  <c r="T157" i="7"/>
  <c r="BK95" i="6"/>
  <c r="J95" i="6"/>
  <c r="J62" i="6" s="1"/>
  <c r="BK179" i="5"/>
  <c r="J179" i="5" s="1"/>
  <c r="J70" i="5"/>
  <c r="BK286" i="2"/>
  <c r="J286" i="2" s="1"/>
  <c r="J63" i="2" s="1"/>
  <c r="BK759" i="2"/>
  <c r="J759" i="2"/>
  <c r="J69" i="2" s="1"/>
  <c r="BK243" i="4"/>
  <c r="J243" i="4"/>
  <c r="J69" i="4" s="1"/>
  <c r="BK169" i="7"/>
  <c r="J169" i="7" s="1"/>
  <c r="J64" i="7"/>
  <c r="J52" i="7"/>
  <c r="E74" i="7"/>
  <c r="F80" i="7"/>
  <c r="BE107" i="7"/>
  <c r="BE141" i="7"/>
  <c r="BE158" i="7"/>
  <c r="BE160" i="7"/>
  <c r="BE162" i="7"/>
  <c r="J81" i="7"/>
  <c r="BE112" i="7"/>
  <c r="BE122" i="7"/>
  <c r="F81" i="7"/>
  <c r="BE87" i="7"/>
  <c r="BE165" i="7"/>
  <c r="BE167" i="7"/>
  <c r="BE170" i="7"/>
  <c r="BE96" i="7"/>
  <c r="BE115" i="7"/>
  <c r="BE148" i="7"/>
  <c r="BE150" i="7"/>
  <c r="BE152" i="7"/>
  <c r="E48" i="6"/>
  <c r="J52" i="6"/>
  <c r="J55" i="6"/>
  <c r="F79" i="6"/>
  <c r="BE87" i="6"/>
  <c r="BE90" i="6"/>
  <c r="BE91" i="6"/>
  <c r="BE93" i="6"/>
  <c r="BE84" i="6"/>
  <c r="BE85" i="6"/>
  <c r="BE88" i="6"/>
  <c r="BE92" i="6"/>
  <c r="BE89" i="6"/>
  <c r="F54" i="6"/>
  <c r="BE96" i="6"/>
  <c r="E48" i="5"/>
  <c r="F86" i="5"/>
  <c r="F87" i="5"/>
  <c r="BE96" i="5"/>
  <c r="BE97" i="5"/>
  <c r="BE98" i="5"/>
  <c r="BE106" i="5"/>
  <c r="BE107" i="5"/>
  <c r="BE118" i="5"/>
  <c r="BE122" i="5"/>
  <c r="BE123" i="5"/>
  <c r="BE133" i="5"/>
  <c r="BE134" i="5"/>
  <c r="BE135" i="5"/>
  <c r="BE149" i="5"/>
  <c r="BE150" i="5"/>
  <c r="BE157" i="5"/>
  <c r="BE165" i="5"/>
  <c r="BE166" i="5"/>
  <c r="BE169" i="5"/>
  <c r="BE177" i="5"/>
  <c r="BE180" i="5"/>
  <c r="J52" i="5"/>
  <c r="BE100" i="5"/>
  <c r="BE102" i="5"/>
  <c r="BE109" i="5"/>
  <c r="BE110" i="5"/>
  <c r="BE117" i="5"/>
  <c r="BE120" i="5"/>
  <c r="BE124" i="5"/>
  <c r="BE125" i="5"/>
  <c r="BE128" i="5"/>
  <c r="BE136" i="5"/>
  <c r="BE138" i="5"/>
  <c r="BE142" i="5"/>
  <c r="BE147" i="5"/>
  <c r="BE148" i="5"/>
  <c r="BE153" i="5"/>
  <c r="BE158" i="5"/>
  <c r="BE159" i="5"/>
  <c r="BE164" i="5"/>
  <c r="BE170" i="5"/>
  <c r="BE171" i="5"/>
  <c r="BE175" i="5"/>
  <c r="BE176" i="5"/>
  <c r="J55" i="5"/>
  <c r="BE94" i="5"/>
  <c r="BE99" i="5"/>
  <c r="BE101" i="5"/>
  <c r="BE103" i="5"/>
  <c r="BE104" i="5"/>
  <c r="BE105" i="5"/>
  <c r="BE111" i="5"/>
  <c r="BE112" i="5"/>
  <c r="BE113" i="5"/>
  <c r="BE121" i="5"/>
  <c r="BE127" i="5"/>
  <c r="BE129" i="5"/>
  <c r="BE131" i="5"/>
  <c r="BE140" i="5"/>
  <c r="BE141" i="5"/>
  <c r="BE143" i="5"/>
  <c r="BE145" i="5"/>
  <c r="BE152" i="5"/>
  <c r="BE161" i="5"/>
  <c r="BE167" i="5"/>
  <c r="BE92" i="5"/>
  <c r="BE93" i="5"/>
  <c r="BE114" i="5"/>
  <c r="BE115" i="5"/>
  <c r="BE116" i="5"/>
  <c r="BE126" i="5"/>
  <c r="BE130" i="5"/>
  <c r="BE132" i="5"/>
  <c r="BE139" i="5"/>
  <c r="BE144" i="5"/>
  <c r="BE151" i="5"/>
  <c r="BE154" i="5"/>
  <c r="BE155" i="5"/>
  <c r="BE156" i="5"/>
  <c r="BE162" i="5"/>
  <c r="BE168" i="5"/>
  <c r="BE172" i="5"/>
  <c r="BE174" i="5"/>
  <c r="F54" i="4"/>
  <c r="E79" i="4"/>
  <c r="J86" i="4"/>
  <c r="BE91" i="4"/>
  <c r="BE100" i="4"/>
  <c r="BE102" i="4"/>
  <c r="BE108" i="4"/>
  <c r="BE109" i="4"/>
  <c r="BE111" i="4"/>
  <c r="BE115" i="4"/>
  <c r="BE118" i="4"/>
  <c r="BE136" i="4"/>
  <c r="BE137" i="4"/>
  <c r="BE138" i="4"/>
  <c r="BE143" i="4"/>
  <c r="BE144" i="4"/>
  <c r="BE147" i="4"/>
  <c r="BE148" i="4"/>
  <c r="BE152" i="4"/>
  <c r="BE162" i="4"/>
  <c r="BE166" i="4"/>
  <c r="BE168" i="4"/>
  <c r="BE169" i="4"/>
  <c r="BE173" i="4"/>
  <c r="BE182" i="4"/>
  <c r="BE187" i="4"/>
  <c r="BE188" i="4"/>
  <c r="BE189" i="4"/>
  <c r="BE193" i="4"/>
  <c r="BE202" i="4"/>
  <c r="BE209" i="4"/>
  <c r="BE213" i="4"/>
  <c r="BE219" i="4"/>
  <c r="BE220" i="4"/>
  <c r="BE224" i="4"/>
  <c r="BE227" i="4"/>
  <c r="BE231" i="4"/>
  <c r="BE232" i="4"/>
  <c r="BE235" i="4"/>
  <c r="BE236" i="4"/>
  <c r="BE238" i="4"/>
  <c r="BE241" i="4"/>
  <c r="BE244" i="4"/>
  <c r="BE92" i="4"/>
  <c r="BE93" i="4"/>
  <c r="BE95" i="4"/>
  <c r="BE96" i="4"/>
  <c r="BE97" i="4"/>
  <c r="BE101" i="4"/>
  <c r="BE107" i="4"/>
  <c r="BE113" i="4"/>
  <c r="BE116" i="4"/>
  <c r="BE117" i="4"/>
  <c r="BE124" i="4"/>
  <c r="BE125" i="4"/>
  <c r="BE127" i="4"/>
  <c r="BE139" i="4"/>
  <c r="BE142" i="4"/>
  <c r="BE146" i="4"/>
  <c r="BE149" i="4"/>
  <c r="BE151" i="4"/>
  <c r="BE153" i="4"/>
  <c r="BE154" i="4"/>
  <c r="BE155" i="4"/>
  <c r="BE156" i="4"/>
  <c r="BE158" i="4"/>
  <c r="BE159" i="4"/>
  <c r="BE163" i="4"/>
  <c r="BE171" i="4"/>
  <c r="BE172" i="4"/>
  <c r="BE179" i="4"/>
  <c r="BE180" i="4"/>
  <c r="BE183" i="4"/>
  <c r="BE196" i="4"/>
  <c r="BE198" i="4"/>
  <c r="BE200" i="4"/>
  <c r="BE204" i="4"/>
  <c r="BE215" i="4"/>
  <c r="BE216" i="4"/>
  <c r="BE222" i="4"/>
  <c r="BE223" i="4"/>
  <c r="BE225" i="4"/>
  <c r="BE226" i="4"/>
  <c r="BE237" i="4"/>
  <c r="BE239" i="4"/>
  <c r="J52" i="4"/>
  <c r="BE94" i="4"/>
  <c r="BE98" i="4"/>
  <c r="BE103" i="4"/>
  <c r="BE104" i="4"/>
  <c r="BE114" i="4"/>
  <c r="BE122" i="4"/>
  <c r="BE123" i="4"/>
  <c r="BE129" i="4"/>
  <c r="BE131" i="4"/>
  <c r="BE135" i="4"/>
  <c r="BE140" i="4"/>
  <c r="BE141" i="4"/>
  <c r="BE160" i="4"/>
  <c r="BE161" i="4"/>
  <c r="BE165" i="4"/>
  <c r="BE167" i="4"/>
  <c r="BE170" i="4"/>
  <c r="BE175" i="4"/>
  <c r="BE185" i="4"/>
  <c r="BE186" i="4"/>
  <c r="BE190" i="4"/>
  <c r="BE194" i="4"/>
  <c r="BE199" i="4"/>
  <c r="BE206" i="4"/>
  <c r="BE207" i="4"/>
  <c r="BE208" i="4"/>
  <c r="BE211" i="4"/>
  <c r="BE221" i="4"/>
  <c r="BE228" i="4"/>
  <c r="BE230" i="4"/>
  <c r="BE233" i="4"/>
  <c r="BE234" i="4"/>
  <c r="F55" i="4"/>
  <c r="BE99" i="4"/>
  <c r="BE105" i="4"/>
  <c r="BE106" i="4"/>
  <c r="BE112" i="4"/>
  <c r="BE119" i="4"/>
  <c r="BE120" i="4"/>
  <c r="BE121" i="4"/>
  <c r="BE126" i="4"/>
  <c r="BE128" i="4"/>
  <c r="BE132" i="4"/>
  <c r="BE133" i="4"/>
  <c r="BE134" i="4"/>
  <c r="BE145" i="4"/>
  <c r="BE150" i="4"/>
  <c r="BE157" i="4"/>
  <c r="BE164" i="4"/>
  <c r="BE174" i="4"/>
  <c r="BE177" i="4"/>
  <c r="BE178" i="4"/>
  <c r="BE181" i="4"/>
  <c r="BE184" i="4"/>
  <c r="BE191" i="4"/>
  <c r="BE195" i="4"/>
  <c r="BE197" i="4"/>
  <c r="BE201" i="4"/>
  <c r="BE203" i="4"/>
  <c r="BE205" i="4"/>
  <c r="BE212" i="4"/>
  <c r="BE217" i="4"/>
  <c r="BE218" i="4"/>
  <c r="BE240" i="4"/>
  <c r="J123" i="2"/>
  <c r="J61" i="2"/>
  <c r="F55" i="3"/>
  <c r="BE109" i="3"/>
  <c r="BE110" i="3"/>
  <c r="BE112" i="3"/>
  <c r="BE114" i="3"/>
  <c r="BE116" i="3"/>
  <c r="BE135" i="3"/>
  <c r="BE137" i="3"/>
  <c r="BE139" i="3"/>
  <c r="BE151" i="3"/>
  <c r="BE156" i="3"/>
  <c r="BE158" i="3"/>
  <c r="BE163" i="3"/>
  <c r="BE165" i="3"/>
  <c r="BE170" i="3"/>
  <c r="BE171" i="3"/>
  <c r="BE173" i="3"/>
  <c r="BE176" i="3"/>
  <c r="BE178" i="3"/>
  <c r="BE186" i="3"/>
  <c r="BE193" i="3"/>
  <c r="BE194" i="3"/>
  <c r="BE199" i="3"/>
  <c r="BE202" i="3"/>
  <c r="BE204" i="3"/>
  <c r="BE213" i="3"/>
  <c r="BE215" i="3"/>
  <c r="BE216" i="3"/>
  <c r="BE217" i="3"/>
  <c r="BE220" i="3"/>
  <c r="BE222" i="3"/>
  <c r="BE223" i="3"/>
  <c r="BE228" i="3"/>
  <c r="BE231" i="3"/>
  <c r="BE233" i="3"/>
  <c r="BE238" i="3"/>
  <c r="BE244" i="3"/>
  <c r="BE245" i="3"/>
  <c r="BE250" i="3"/>
  <c r="BE251" i="3"/>
  <c r="BE253" i="3"/>
  <c r="BE254" i="3"/>
  <c r="BE265" i="3"/>
  <c r="BE272" i="3"/>
  <c r="BE283" i="3"/>
  <c r="BE284" i="3"/>
  <c r="BE286" i="3"/>
  <c r="BE289" i="3"/>
  <c r="BE291" i="3"/>
  <c r="BE295" i="3"/>
  <c r="BE301" i="3"/>
  <c r="BE307" i="3"/>
  <c r="BE314" i="3"/>
  <c r="BE329" i="3"/>
  <c r="BE342" i="3"/>
  <c r="BE345" i="3"/>
  <c r="BE347" i="3"/>
  <c r="BE359" i="3"/>
  <c r="BE363" i="3"/>
  <c r="BE364" i="3"/>
  <c r="BE365" i="3"/>
  <c r="BE366" i="3"/>
  <c r="BE368" i="3"/>
  <c r="BE369" i="3"/>
  <c r="BE377" i="3"/>
  <c r="BE380" i="3"/>
  <c r="BE382" i="3"/>
  <c r="BE383" i="3"/>
  <c r="BE384" i="3"/>
  <c r="J52" i="3"/>
  <c r="BE111" i="3"/>
  <c r="BE113" i="3"/>
  <c r="BE117" i="3"/>
  <c r="BE121" i="3"/>
  <c r="BE126" i="3"/>
  <c r="BE132" i="3"/>
  <c r="BE138" i="3"/>
  <c r="BE140" i="3"/>
  <c r="BE141" i="3"/>
  <c r="BE145" i="3"/>
  <c r="BE150" i="3"/>
  <c r="BE152" i="3"/>
  <c r="BE159" i="3"/>
  <c r="BE160" i="3"/>
  <c r="BE166" i="3"/>
  <c r="BE172" i="3"/>
  <c r="BE174" i="3"/>
  <c r="BE184" i="3"/>
  <c r="BE185" i="3"/>
  <c r="BE192" i="3"/>
  <c r="BE198" i="3"/>
  <c r="BE201" i="3"/>
  <c r="BE211" i="3"/>
  <c r="BE212" i="3"/>
  <c r="BE214" i="3"/>
  <c r="BE221" i="3"/>
  <c r="BE229" i="3"/>
  <c r="BE230" i="3"/>
  <c r="BE232" i="3"/>
  <c r="BE234" i="3"/>
  <c r="BE235" i="3"/>
  <c r="BE243" i="3"/>
  <c r="BE248" i="3"/>
  <c r="BE261" i="3"/>
  <c r="BE264" i="3"/>
  <c r="BE266" i="3"/>
  <c r="BE271" i="3"/>
  <c r="BE273" i="3"/>
  <c r="BE278" i="3"/>
  <c r="BE280" i="3"/>
  <c r="BE281" i="3"/>
  <c r="BE282" i="3"/>
  <c r="BE294" i="3"/>
  <c r="BE297" i="3"/>
  <c r="BE298" i="3"/>
  <c r="BE302" i="3"/>
  <c r="BE308" i="3"/>
  <c r="BE315" i="3"/>
  <c r="BE318" i="3"/>
  <c r="BE328" i="3"/>
  <c r="BE335" i="3"/>
  <c r="BE336" i="3"/>
  <c r="BE338" i="3"/>
  <c r="BE348" i="3"/>
  <c r="BE351" i="3"/>
  <c r="BE354" i="3"/>
  <c r="BE357" i="3"/>
  <c r="BE358" i="3"/>
  <c r="BE371" i="3"/>
  <c r="BE374" i="3"/>
  <c r="BE379" i="3"/>
  <c r="J55" i="3"/>
  <c r="BE107" i="3"/>
  <c r="BE115" i="3"/>
  <c r="BE118" i="3"/>
  <c r="BE122" i="3"/>
  <c r="BE125" i="3"/>
  <c r="BE127" i="3"/>
  <c r="BE128" i="3"/>
  <c r="BE130" i="3"/>
  <c r="BE131" i="3"/>
  <c r="BE136" i="3"/>
  <c r="BE143" i="3"/>
  <c r="BE146" i="3"/>
  <c r="BE147" i="3"/>
  <c r="BE148" i="3"/>
  <c r="BE149" i="3"/>
  <c r="BE153" i="3"/>
  <c r="BE155" i="3"/>
  <c r="BE157" i="3"/>
  <c r="BE164" i="3"/>
  <c r="BE175" i="3"/>
  <c r="BE177" i="3"/>
  <c r="BE181" i="3"/>
  <c r="BE183" i="3"/>
  <c r="BE197" i="3"/>
  <c r="BE205" i="3"/>
  <c r="BE207" i="3"/>
  <c r="BE209" i="3"/>
  <c r="BE218" i="3"/>
  <c r="BE225" i="3"/>
  <c r="BE227" i="3"/>
  <c r="BE236" i="3"/>
  <c r="BE239" i="3"/>
  <c r="BE240" i="3"/>
  <c r="BE241" i="3"/>
  <c r="BE242" i="3"/>
  <c r="BE246" i="3"/>
  <c r="BE247" i="3"/>
  <c r="BE252" i="3"/>
  <c r="BE256" i="3"/>
  <c r="BE260" i="3"/>
  <c r="BE267" i="3"/>
  <c r="BE274" i="3"/>
  <c r="BE275" i="3"/>
  <c r="BE276" i="3"/>
  <c r="BE279" i="3"/>
  <c r="BE287" i="3"/>
  <c r="BE288" i="3"/>
  <c r="BE296" i="3"/>
  <c r="BE305" i="3"/>
  <c r="BE306" i="3"/>
  <c r="BE310" i="3"/>
  <c r="BE312" i="3"/>
  <c r="BE320" i="3"/>
  <c r="BE322" i="3"/>
  <c r="BE323" i="3"/>
  <c r="BE325" i="3"/>
  <c r="BE327" i="3"/>
  <c r="BE331" i="3"/>
  <c r="BE333" i="3"/>
  <c r="BE337" i="3"/>
  <c r="BE340" i="3"/>
  <c r="BE352" i="3"/>
  <c r="BE355" i="3"/>
  <c r="BE356" i="3"/>
  <c r="BE362" i="3"/>
  <c r="BE375" i="3"/>
  <c r="BE381" i="3"/>
  <c r="E48" i="3"/>
  <c r="F54" i="3"/>
  <c r="BE108" i="3"/>
  <c r="BE120" i="3"/>
  <c r="BE123" i="3"/>
  <c r="BE124" i="3"/>
  <c r="BE133" i="3"/>
  <c r="BE134" i="3"/>
  <c r="BE142" i="3"/>
  <c r="BE161" i="3"/>
  <c r="BE162" i="3"/>
  <c r="BE167" i="3"/>
  <c r="BE169" i="3"/>
  <c r="BE179" i="3"/>
  <c r="BE180" i="3"/>
  <c r="BE187" i="3"/>
  <c r="BE188" i="3"/>
  <c r="BE189" i="3"/>
  <c r="BE190" i="3"/>
  <c r="BE191" i="3"/>
  <c r="BE195" i="3"/>
  <c r="BE200" i="3"/>
  <c r="BE203" i="3"/>
  <c r="BE208" i="3"/>
  <c r="BE210" i="3"/>
  <c r="BE224" i="3"/>
  <c r="BE226" i="3"/>
  <c r="BE249" i="3"/>
  <c r="BE255" i="3"/>
  <c r="BE258" i="3"/>
  <c r="BE259" i="3"/>
  <c r="BE262" i="3"/>
  <c r="BE263" i="3"/>
  <c r="BE268" i="3"/>
  <c r="BE269" i="3"/>
  <c r="BE270" i="3"/>
  <c r="BE285" i="3"/>
  <c r="BE292" i="3"/>
  <c r="BE293" i="3"/>
  <c r="BE300" i="3"/>
  <c r="BE303" i="3"/>
  <c r="BE304" i="3"/>
  <c r="BE309" i="3"/>
  <c r="BE313" i="3"/>
  <c r="BE316" i="3"/>
  <c r="BE317" i="3"/>
  <c r="BE321" i="3"/>
  <c r="BE324" i="3"/>
  <c r="BE334" i="3"/>
  <c r="BE341" i="3"/>
  <c r="BE343" i="3"/>
  <c r="BE344" i="3"/>
  <c r="BE349" i="3"/>
  <c r="BE350" i="3"/>
  <c r="BE361" i="3"/>
  <c r="BE367" i="3"/>
  <c r="BE372" i="3"/>
  <c r="BE373" i="3"/>
  <c r="BE376" i="3"/>
  <c r="F54" i="2"/>
  <c r="J115" i="2"/>
  <c r="BE124" i="2"/>
  <c r="BE219" i="2"/>
  <c r="BE247" i="2"/>
  <c r="BE364" i="2"/>
  <c r="BE437" i="2"/>
  <c r="BE478" i="2"/>
  <c r="BE484" i="2"/>
  <c r="BE493" i="2"/>
  <c r="BE560" i="2"/>
  <c r="BE575" i="2"/>
  <c r="BE581" i="2"/>
  <c r="BE597" i="2"/>
  <c r="BE639" i="2"/>
  <c r="BE710" i="2"/>
  <c r="BE712" i="2"/>
  <c r="BE728" i="2"/>
  <c r="BE741" i="2"/>
  <c r="BE747" i="2"/>
  <c r="BE750" i="2"/>
  <c r="BE752" i="2"/>
  <c r="BE773" i="2"/>
  <c r="BE793" i="2"/>
  <c r="BE808" i="2"/>
  <c r="BE816" i="2"/>
  <c r="BE818" i="2"/>
  <c r="BE849" i="2"/>
  <c r="BE851" i="2"/>
  <c r="BE856" i="2"/>
  <c r="BE883" i="2"/>
  <c r="BE911" i="2"/>
  <c r="BE938" i="2"/>
  <c r="BE958" i="2"/>
  <c r="BE963" i="2"/>
  <c r="BE1003" i="2"/>
  <c r="BE1009" i="2"/>
  <c r="BE1011" i="2"/>
  <c r="BE1017" i="2"/>
  <c r="BE1048" i="2"/>
  <c r="BE1073" i="2"/>
  <c r="BE1099" i="2"/>
  <c r="BE1106" i="2"/>
  <c r="BE1107" i="2"/>
  <c r="BE1114" i="2"/>
  <c r="BE1130" i="2"/>
  <c r="BE1168" i="2"/>
  <c r="BE1181" i="2"/>
  <c r="BE1194" i="2"/>
  <c r="BE1213" i="2"/>
  <c r="BE1221" i="2"/>
  <c r="BE1238" i="2"/>
  <c r="BE1246" i="2"/>
  <c r="BE1260" i="2"/>
  <c r="BE1290" i="2"/>
  <c r="BE1297" i="2"/>
  <c r="BE1309" i="2"/>
  <c r="BE1318" i="2"/>
  <c r="BE1334" i="2"/>
  <c r="BE1361" i="2"/>
  <c r="BE1363" i="2"/>
  <c r="BE1387" i="2"/>
  <c r="BE1396" i="2"/>
  <c r="BE1401" i="2"/>
  <c r="BE1408" i="2"/>
  <c r="BE1421" i="2"/>
  <c r="BE1424" i="2"/>
  <c r="BE1434" i="2"/>
  <c r="BE1435" i="2"/>
  <c r="BE1438" i="2"/>
  <c r="BE1444" i="2"/>
  <c r="BE1455" i="2"/>
  <c r="BE1459" i="2"/>
  <c r="BE1485" i="2"/>
  <c r="BE1500" i="2"/>
  <c r="BE1510" i="2"/>
  <c r="BE1518" i="2"/>
  <c r="BE1528" i="2"/>
  <c r="BE1538" i="2"/>
  <c r="BE1551" i="2"/>
  <c r="BE1553" i="2"/>
  <c r="BE1566" i="2"/>
  <c r="BE1574" i="2"/>
  <c r="BE1577" i="2"/>
  <c r="BE1599" i="2"/>
  <c r="BE1611" i="2"/>
  <c r="BE1626" i="2"/>
  <c r="BE1634" i="2"/>
  <c r="BE1643" i="2"/>
  <c r="BE1647" i="2"/>
  <c r="BE1655" i="2"/>
  <c r="BE1661" i="2"/>
  <c r="BE1669" i="2"/>
  <c r="BE1671" i="2"/>
  <c r="BE1696" i="2"/>
  <c r="BE1715" i="2"/>
  <c r="BE1717" i="2"/>
  <c r="BE1725" i="2"/>
  <c r="BE1727" i="2"/>
  <c r="BE1730" i="2"/>
  <c r="BE1738" i="2"/>
  <c r="BE1740" i="2"/>
  <c r="BE1742" i="2"/>
  <c r="BE1745" i="2"/>
  <c r="BE1747" i="2"/>
  <c r="BE1750" i="2"/>
  <c r="BE1752" i="2"/>
  <c r="BE1755" i="2"/>
  <c r="BE1758" i="2"/>
  <c r="BE1761" i="2"/>
  <c r="E111" i="2"/>
  <c r="BE137" i="2"/>
  <c r="BE179" i="2"/>
  <c r="BE192" i="2"/>
  <c r="BE201" i="2"/>
  <c r="BE203" i="2"/>
  <c r="BE222" i="2"/>
  <c r="BE236" i="2"/>
  <c r="BE320" i="2"/>
  <c r="BE328" i="2"/>
  <c r="BE359" i="2"/>
  <c r="BE377" i="2"/>
  <c r="BE401" i="2"/>
  <c r="BE416" i="2"/>
  <c r="BE450" i="2"/>
  <c r="BE456" i="2"/>
  <c r="BE464" i="2"/>
  <c r="BE513" i="2"/>
  <c r="BE551" i="2"/>
  <c r="BE555" i="2"/>
  <c r="BE566" i="2"/>
  <c r="BE572" i="2"/>
  <c r="BE643" i="2"/>
  <c r="BE697" i="2"/>
  <c r="BE722" i="2"/>
  <c r="BE732" i="2"/>
  <c r="BE743" i="2"/>
  <c r="BE745" i="2"/>
  <c r="BE760" i="2"/>
  <c r="BE775" i="2"/>
  <c r="BE801" i="2"/>
  <c r="BE804" i="2"/>
  <c r="BE826" i="2"/>
  <c r="BE834" i="2"/>
  <c r="BE836" i="2"/>
  <c r="BE846" i="2"/>
  <c r="BE853" i="2"/>
  <c r="BE865" i="2"/>
  <c r="BE878" i="2"/>
  <c r="BE885" i="2"/>
  <c r="BE909" i="2"/>
  <c r="BE919" i="2"/>
  <c r="BE947" i="2"/>
  <c r="BE953" i="2"/>
  <c r="BE962" i="2"/>
  <c r="BE965" i="2"/>
  <c r="BE968" i="2"/>
  <c r="BE994" i="2"/>
  <c r="BE1015" i="2"/>
  <c r="BE1019" i="2"/>
  <c r="BE1023" i="2"/>
  <c r="BE1031" i="2"/>
  <c r="BE1044" i="2"/>
  <c r="BE1068" i="2"/>
  <c r="BE1086" i="2"/>
  <c r="BE1090" i="2"/>
  <c r="BE1109" i="2"/>
  <c r="BE1112" i="2"/>
  <c r="BE1132" i="2"/>
  <c r="BE1166" i="2"/>
  <c r="BE1171" i="2"/>
  <c r="BE1176" i="2"/>
  <c r="BE1192" i="2"/>
  <c r="BE1198" i="2"/>
  <c r="BE1209" i="2"/>
  <c r="BE1211" i="2"/>
  <c r="BE1219" i="2"/>
  <c r="BE1223" i="2"/>
  <c r="BE1240" i="2"/>
  <c r="BE1250" i="2"/>
  <c r="BE1254" i="2"/>
  <c r="BE1258" i="2"/>
  <c r="BE1275" i="2"/>
  <c r="BE1292" i="2"/>
  <c r="BE1301" i="2"/>
  <c r="BE1307" i="2"/>
  <c r="BE1316" i="2"/>
  <c r="BE1326" i="2"/>
  <c r="BE1328" i="2"/>
  <c r="BE1330" i="2"/>
  <c r="BE1341" i="2"/>
  <c r="BE1384" i="2"/>
  <c r="BE1404" i="2"/>
  <c r="BE1406" i="2"/>
  <c r="BE1416" i="2"/>
  <c r="BE1418" i="2"/>
  <c r="BE1426" i="2"/>
  <c r="BE1432" i="2"/>
  <c r="BE1441" i="2"/>
  <c r="BE1446" i="2"/>
  <c r="BE1450" i="2"/>
  <c r="BE1467" i="2"/>
  <c r="BE1469" i="2"/>
  <c r="BE1480" i="2"/>
  <c r="BE1496" i="2"/>
  <c r="BE1512" i="2"/>
  <c r="BE1526" i="2"/>
  <c r="BE1541" i="2"/>
  <c r="BE1556" i="2"/>
  <c r="BE1563" i="2"/>
  <c r="BE1572" i="2"/>
  <c r="BE1601" i="2"/>
  <c r="BE1606" i="2"/>
  <c r="BE1614" i="2"/>
  <c r="BE1616" i="2"/>
  <c r="BE1632" i="2"/>
  <c r="BE1676" i="2"/>
  <c r="BE1688" i="2"/>
  <c r="BE1698" i="2"/>
  <c r="BE1705" i="2"/>
  <c r="BE1713" i="2"/>
  <c r="F55" i="2"/>
  <c r="BE133" i="2"/>
  <c r="BE167" i="2"/>
  <c r="BE170" i="2"/>
  <c r="BE183" i="2"/>
  <c r="BE225" i="2"/>
  <c r="BE249" i="2"/>
  <c r="BE258" i="2"/>
  <c r="BE273" i="2"/>
  <c r="BE287" i="2"/>
  <c r="BE311" i="2"/>
  <c r="BE337" i="2"/>
  <c r="BE347" i="2"/>
  <c r="BE405" i="2"/>
  <c r="BE408" i="2"/>
  <c r="BE466" i="2"/>
  <c r="BE481" i="2"/>
  <c r="BE502" i="2"/>
  <c r="BE510" i="2"/>
  <c r="BE515" i="2"/>
  <c r="BE562" i="2"/>
  <c r="BE564" i="2"/>
  <c r="BE577" i="2"/>
  <c r="BE583" i="2"/>
  <c r="BE625" i="2"/>
  <c r="BE686" i="2"/>
  <c r="BE701" i="2"/>
  <c r="BE717" i="2"/>
  <c r="BE725" i="2"/>
  <c r="BE733" i="2"/>
  <c r="BE757" i="2"/>
  <c r="BE789" i="2"/>
  <c r="BE795" i="2"/>
  <c r="BE806" i="2"/>
  <c r="BE812" i="2"/>
  <c r="BE814" i="2"/>
  <c r="BE824" i="2"/>
  <c r="BE832" i="2"/>
  <c r="BE838" i="2"/>
  <c r="BE859" i="2"/>
  <c r="BE871" i="2"/>
  <c r="BE881" i="2"/>
  <c r="BE918" i="2"/>
  <c r="BE922" i="2"/>
  <c r="BE924" i="2"/>
  <c r="BE927" i="2"/>
  <c r="BE948" i="2"/>
  <c r="BE993" i="2"/>
  <c r="BE1001" i="2"/>
  <c r="BE1005" i="2"/>
  <c r="BE1013" i="2"/>
  <c r="BE1027" i="2"/>
  <c r="BE1055" i="2"/>
  <c r="BE1066" i="2"/>
  <c r="BE1080" i="2"/>
  <c r="BE1082" i="2"/>
  <c r="BE1103" i="2"/>
  <c r="BE1141" i="2"/>
  <c r="BE1152" i="2"/>
  <c r="BE1185" i="2"/>
  <c r="BE1187" i="2"/>
  <c r="BE1202" i="2"/>
  <c r="BE1205" i="2"/>
  <c r="BE1217" i="2"/>
  <c r="BE1252" i="2"/>
  <c r="BE1256" i="2"/>
  <c r="BE1311" i="2"/>
  <c r="BE1314" i="2"/>
  <c r="BE1324" i="2"/>
  <c r="BE1349" i="2"/>
  <c r="BE1357" i="2"/>
  <c r="BE1382" i="2"/>
  <c r="BE1398" i="2"/>
  <c r="BE1414" i="2"/>
  <c r="BE1453" i="2"/>
  <c r="BE1457" i="2"/>
  <c r="BE1465" i="2"/>
  <c r="BE1473" i="2"/>
  <c r="BE1483" i="2"/>
  <c r="BE1489" i="2"/>
  <c r="BE1494" i="2"/>
  <c r="BE1507" i="2"/>
  <c r="BE1524" i="2"/>
  <c r="BE1532" i="2"/>
  <c r="BE1535" i="2"/>
  <c r="BE1568" i="2"/>
  <c r="BE1570" i="2"/>
  <c r="BE1580" i="2"/>
  <c r="BE1583" i="2"/>
  <c r="BE1593" i="2"/>
  <c r="BE1604" i="2"/>
  <c r="BE1620" i="2"/>
  <c r="BE1623" i="2"/>
  <c r="BE1630" i="2"/>
  <c r="BE1636" i="2"/>
  <c r="BE1640" i="2"/>
  <c r="BE1648" i="2"/>
  <c r="BE1653" i="2"/>
  <c r="BE1665" i="2"/>
  <c r="BE1667" i="2"/>
  <c r="BE1678" i="2"/>
  <c r="BE1680" i="2"/>
  <c r="BE1685" i="2"/>
  <c r="BE1689" i="2"/>
  <c r="BE1693" i="2"/>
  <c r="BE1701" i="2"/>
  <c r="BE1708" i="2"/>
  <c r="BE1719" i="2"/>
  <c r="J55" i="2"/>
  <c r="BE160" i="2"/>
  <c r="BE208" i="2"/>
  <c r="BE346" i="2"/>
  <c r="BE348" i="2"/>
  <c r="BE349" i="2"/>
  <c r="BE412" i="2"/>
  <c r="BE421" i="2"/>
  <c r="BE426" i="2"/>
  <c r="BE445" i="2"/>
  <c r="BE460" i="2"/>
  <c r="BE497" i="2"/>
  <c r="BE517" i="2"/>
  <c r="BE548" i="2"/>
  <c r="BE553" i="2"/>
  <c r="BE557" i="2"/>
  <c r="BE569" i="2"/>
  <c r="BE579" i="2"/>
  <c r="BE628" i="2"/>
  <c r="BE693" i="2"/>
  <c r="BE754" i="2"/>
  <c r="BE764" i="2"/>
  <c r="BE784" i="2"/>
  <c r="BE786" i="2"/>
  <c r="BE799" i="2"/>
  <c r="BE810" i="2"/>
  <c r="BE820" i="2"/>
  <c r="BE822" i="2"/>
  <c r="BE828" i="2"/>
  <c r="BE830" i="2"/>
  <c r="BE840" i="2"/>
  <c r="BE843" i="2"/>
  <c r="BE862" i="2"/>
  <c r="BE868" i="2"/>
  <c r="BE875" i="2"/>
  <c r="BE877" i="2"/>
  <c r="BE940" i="2"/>
  <c r="BE943" i="2"/>
  <c r="BE952" i="2"/>
  <c r="BE957" i="2"/>
  <c r="BE969" i="2"/>
  <c r="BE1007" i="2"/>
  <c r="BE1062" i="2"/>
  <c r="BE1064" i="2"/>
  <c r="BE1070" i="2"/>
  <c r="BE1084" i="2"/>
  <c r="BE1088" i="2"/>
  <c r="BE1101" i="2"/>
  <c r="BE1143" i="2"/>
  <c r="BE1145" i="2"/>
  <c r="BE1159" i="2"/>
  <c r="BE1161" i="2"/>
  <c r="BE1167" i="2"/>
  <c r="BE1173" i="2"/>
  <c r="BE1178" i="2"/>
  <c r="BE1183" i="2"/>
  <c r="BE1189" i="2"/>
  <c r="BE1196" i="2"/>
  <c r="BE1200" i="2"/>
  <c r="BE1207" i="2"/>
  <c r="BE1215" i="2"/>
  <c r="BE1242" i="2"/>
  <c r="BE1244" i="2"/>
  <c r="BE1248" i="2"/>
  <c r="BE1295" i="2"/>
  <c r="BE1299" i="2"/>
  <c r="BE1303" i="2"/>
  <c r="BE1305" i="2"/>
  <c r="BE1320" i="2"/>
  <c r="BE1322" i="2"/>
  <c r="BE1332" i="2"/>
  <c r="BE1337" i="2"/>
  <c r="BE1345" i="2"/>
  <c r="BE1353" i="2"/>
  <c r="BE1380" i="2"/>
  <c r="BE1410" i="2"/>
  <c r="BE1430" i="2"/>
  <c r="BE1461" i="2"/>
  <c r="BE1471" i="2"/>
  <c r="BE1476" i="2"/>
  <c r="BE1491" i="2"/>
  <c r="BE1498" i="2"/>
  <c r="BE1502" i="2"/>
  <c r="BE1505" i="2"/>
  <c r="BE1514" i="2"/>
  <c r="BE1517" i="2"/>
  <c r="BE1520" i="2"/>
  <c r="BE1522" i="2"/>
  <c r="BE1530" i="2"/>
  <c r="BE1544" i="2"/>
  <c r="BE1554" i="2"/>
  <c r="BE1558" i="2"/>
  <c r="BE1561" i="2"/>
  <c r="BE1590" i="2"/>
  <c r="BE1597" i="2"/>
  <c r="BE1602" i="2"/>
  <c r="BE1609" i="2"/>
  <c r="BE1618" i="2"/>
  <c r="BE1638" i="2"/>
  <c r="BE1646" i="2"/>
  <c r="BE1658" i="2"/>
  <c r="BE1663" i="2"/>
  <c r="BE1673" i="2"/>
  <c r="BE1682" i="2"/>
  <c r="BE1691" i="2"/>
  <c r="BE1703" i="2"/>
  <c r="BE1710" i="2"/>
  <c r="BE1723" i="2"/>
  <c r="F34" i="6"/>
  <c r="BA59" i="1"/>
  <c r="F34" i="2"/>
  <c r="BA55" i="1" s="1"/>
  <c r="F35" i="4"/>
  <c r="BB57" i="1"/>
  <c r="F37" i="7"/>
  <c r="BD60" i="1" s="1"/>
  <c r="J34" i="3"/>
  <c r="AW56" i="1"/>
  <c r="F37" i="3"/>
  <c r="BD56" i="1" s="1"/>
  <c r="F36" i="6"/>
  <c r="BC59" i="1" s="1"/>
  <c r="F35" i="7"/>
  <c r="BB60" i="1" s="1"/>
  <c r="J34" i="2"/>
  <c r="AW55" i="1"/>
  <c r="F35" i="5"/>
  <c r="BB58" i="1" s="1"/>
  <c r="F35" i="6"/>
  <c r="BB59" i="1"/>
  <c r="F37" i="6"/>
  <c r="BD59" i="1" s="1"/>
  <c r="F36" i="7"/>
  <c r="BC60" i="1"/>
  <c r="F35" i="2"/>
  <c r="BB55" i="1" s="1"/>
  <c r="F34" i="7"/>
  <c r="BA60" i="1" s="1"/>
  <c r="F34" i="3"/>
  <c r="BA56" i="1" s="1"/>
  <c r="F36" i="4"/>
  <c r="BC57" i="1"/>
  <c r="F34" i="4"/>
  <c r="BA57" i="1" s="1"/>
  <c r="F37" i="5"/>
  <c r="BD58" i="1"/>
  <c r="F36" i="2"/>
  <c r="BC55" i="1" s="1"/>
  <c r="F37" i="4"/>
  <c r="BD57" i="1"/>
  <c r="J34" i="6"/>
  <c r="AW59" i="1" s="1"/>
  <c r="F35" i="3"/>
  <c r="BB56" i="1" s="1"/>
  <c r="F36" i="3"/>
  <c r="BC56" i="1" s="1"/>
  <c r="J34" i="5"/>
  <c r="AW58" i="1"/>
  <c r="J34" i="7"/>
  <c r="AW60" i="1" s="1"/>
  <c r="F37" i="2"/>
  <c r="BD55" i="1"/>
  <c r="J34" i="4"/>
  <c r="AW57" i="1" s="1"/>
  <c r="F34" i="5"/>
  <c r="BA58" i="1"/>
  <c r="F36" i="5"/>
  <c r="BC58" i="1" s="1"/>
  <c r="T90" i="5" l="1"/>
  <c r="T89" i="4"/>
  <c r="T330" i="3"/>
  <c r="T105" i="3" s="1"/>
  <c r="P330" i="3"/>
  <c r="P105" i="3" s="1"/>
  <c r="AU56" i="1" s="1"/>
  <c r="R330" i="3"/>
  <c r="T85" i="7"/>
  <c r="T84" i="7"/>
  <c r="R89" i="4"/>
  <c r="P762" i="2"/>
  <c r="T762" i="2"/>
  <c r="R762" i="2"/>
  <c r="T1721" i="2"/>
  <c r="R122" i="2"/>
  <c r="R85" i="7"/>
  <c r="R84" i="7"/>
  <c r="R90" i="5"/>
  <c r="R105" i="3"/>
  <c r="P1721" i="2"/>
  <c r="R1721" i="2"/>
  <c r="T121" i="2"/>
  <c r="BK122" i="2"/>
  <c r="J122" i="2" s="1"/>
  <c r="J60" i="2" s="1"/>
  <c r="P90" i="5"/>
  <c r="AU58" i="1"/>
  <c r="P89" i="4"/>
  <c r="AU57" i="1"/>
  <c r="P122" i="2"/>
  <c r="P121" i="2"/>
  <c r="AU55" i="1" s="1"/>
  <c r="BK762" i="2"/>
  <c r="J762" i="2"/>
  <c r="J70" i="2"/>
  <c r="BK242" i="4"/>
  <c r="J242" i="4"/>
  <c r="J68" i="4"/>
  <c r="BK105" i="3"/>
  <c r="J105" i="3" s="1"/>
  <c r="J59" i="3" s="1"/>
  <c r="BK1721" i="2"/>
  <c r="J1721" i="2"/>
  <c r="J97" i="2" s="1"/>
  <c r="BK94" i="6"/>
  <c r="J94" i="6"/>
  <c r="J61" i="6"/>
  <c r="BK85" i="7"/>
  <c r="BK84" i="7"/>
  <c r="J84" i="7"/>
  <c r="J59" i="7"/>
  <c r="BK178" i="5"/>
  <c r="J178" i="5"/>
  <c r="J69" i="5"/>
  <c r="BK82" i="6"/>
  <c r="J82" i="6" s="1"/>
  <c r="J59" i="6" s="1"/>
  <c r="F33" i="5"/>
  <c r="AZ58" i="1"/>
  <c r="J33" i="2"/>
  <c r="AV55" i="1" s="1"/>
  <c r="AT55" i="1" s="1"/>
  <c r="J33" i="3"/>
  <c r="AV56" i="1" s="1"/>
  <c r="AT56" i="1" s="1"/>
  <c r="BA54" i="1"/>
  <c r="W30" i="1"/>
  <c r="J33" i="6"/>
  <c r="AV59" i="1" s="1"/>
  <c r="AT59" i="1" s="1"/>
  <c r="BD54" i="1"/>
  <c r="W33" i="1" s="1"/>
  <c r="J33" i="7"/>
  <c r="AV60" i="1"/>
  <c r="AT60" i="1"/>
  <c r="BC54" i="1"/>
  <c r="W32" i="1" s="1"/>
  <c r="F33" i="3"/>
  <c r="AZ56" i="1"/>
  <c r="F33" i="6"/>
  <c r="AZ59" i="1" s="1"/>
  <c r="BB54" i="1"/>
  <c r="W31" i="1"/>
  <c r="F33" i="2"/>
  <c r="AZ55" i="1" s="1"/>
  <c r="F33" i="4"/>
  <c r="AZ57" i="1"/>
  <c r="J33" i="4"/>
  <c r="AV57" i="1" s="1"/>
  <c r="AT57" i="1" s="1"/>
  <c r="J33" i="5"/>
  <c r="AV58" i="1"/>
  <c r="AT58" i="1" s="1"/>
  <c r="F33" i="7"/>
  <c r="AZ60" i="1"/>
  <c r="R121" i="2" l="1"/>
  <c r="BK90" i="5"/>
  <c r="J90" i="5"/>
  <c r="J59" i="5"/>
  <c r="BK121" i="2"/>
  <c r="J121" i="2"/>
  <c r="J59" i="2"/>
  <c r="BK89" i="4"/>
  <c r="J89" i="4" s="1"/>
  <c r="J30" i="4" s="1"/>
  <c r="AG57" i="1" s="1"/>
  <c r="J85" i="7"/>
  <c r="J60" i="7"/>
  <c r="J30" i="7"/>
  <c r="AG60" i="1" s="1"/>
  <c r="J30" i="3"/>
  <c r="AG56" i="1" s="1"/>
  <c r="J30" i="6"/>
  <c r="AG59" i="1"/>
  <c r="AY54" i="1"/>
  <c r="AU54" i="1"/>
  <c r="AW54" i="1"/>
  <c r="AK30" i="1"/>
  <c r="AZ54" i="1"/>
  <c r="W29" i="1" s="1"/>
  <c r="AX54" i="1"/>
  <c r="J39" i="6" l="1"/>
  <c r="J39" i="4"/>
  <c r="J39" i="7"/>
  <c r="J39" i="3"/>
  <c r="J59" i="4"/>
  <c r="AN56" i="1"/>
  <c r="AN59" i="1"/>
  <c r="AN60" i="1"/>
  <c r="AN57" i="1"/>
  <c r="J30" i="2"/>
  <c r="AG55" i="1"/>
  <c r="AN55" i="1"/>
  <c r="J30" i="5"/>
  <c r="AG58" i="1"/>
  <c r="AV54" i="1"/>
  <c r="AK29" i="1"/>
  <c r="J39" i="2" l="1"/>
  <c r="J39" i="5"/>
  <c r="AN58" i="1"/>
  <c r="AG54" i="1"/>
  <c r="AK26" i="1" s="1"/>
  <c r="AT54" i="1"/>
  <c r="AN54" i="1" l="1"/>
  <c r="AK35" i="1"/>
</calcChain>
</file>

<file path=xl/sharedStrings.xml><?xml version="1.0" encoding="utf-8"?>
<sst xmlns="http://schemas.openxmlformats.org/spreadsheetml/2006/main" count="25163" uniqueCount="3615">
  <si>
    <t>Export Komplet</t>
  </si>
  <si>
    <t>VZ</t>
  </si>
  <si>
    <t>2.0</t>
  </si>
  <si>
    <t>ZAMOK</t>
  </si>
  <si>
    <t>False</t>
  </si>
  <si>
    <t>{dd9b3a90-ba59-4550-842c-16928d99c815}</t>
  </si>
  <si>
    <t>0,01</t>
  </si>
  <si>
    <t>21</t>
  </si>
  <si>
    <t>15</t>
  </si>
  <si>
    <t>REKAPITULACE STAVBY</t>
  </si>
  <si>
    <t>v ---  níže se nacházejí doplnkové a pomocné údaje k sestavám  --- v</t>
  </si>
  <si>
    <t>Návod na vyplnění</t>
  </si>
  <si>
    <t>0,001</t>
  </si>
  <si>
    <t>Kód:</t>
  </si>
  <si>
    <t>17-2023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</si>
  <si>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</si>
  <si>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</si>
  <si>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VZDĚLÁVACÍ INSTITUCE RAJHRAD, MEZINÁRODNÍ AKADEMIE SV. BENEDIKTA Z NURSIE PRO UMĚLECKÉ VZDĚLÁVÁNÍ</t>
  </si>
  <si>
    <t>KSO:</t>
  </si>
  <si>
    <t/>
  </si>
  <si>
    <t>CC-CZ:</t>
  </si>
  <si>
    <t>Místo:</t>
  </si>
  <si>
    <t>Rajhrad</t>
  </si>
  <si>
    <t>Datum:</t>
  </si>
  <si>
    <t>26. 9. 2023</t>
  </si>
  <si>
    <t>Zadavatel:</t>
  </si>
  <si>
    <t>IČ:</t>
  </si>
  <si>
    <t xml:space="preserve"> </t>
  </si>
  <si>
    <t>DIČ:</t>
  </si>
  <si>
    <t>Uchazeč:</t>
  </si>
  <si>
    <t>Vyplň údaj</t>
  </si>
  <si>
    <t>Projektant:</t>
  </si>
  <si>
    <t>08230544</t>
  </si>
  <si>
    <t>PEER COLLECTIVE s.r.o.</t>
  </si>
  <si>
    <t>CZ08230544</t>
  </si>
  <si>
    <t>True</t>
  </si>
  <si>
    <t>Zpracovatel:</t>
  </si>
  <si>
    <t>Poznámka:</t>
  </si>
  <si>
    <t>Před zahájením stavebních prací na předmětném objektu bude investorem svolána kontrolní prohlídka stavby, na kterou budou pozváni zástupci odborné organizace státní památkové péče a orgánu státní památkové péče, přičemž na vstupním jednání bude dohodnut harmonogram dalších místních šetření za účelem sledování prací a případného upřesňování technologických postupů, různých detailů, předvedení vzorků (mj. povrchových úprav, doplňovaných prvků apod.). Předpokladem je mj. zachování autenticky dochovaných hodnotných historických prvků a konstrukcí včetně eliminace prvků nově vkládaných. Prohlídky budou prováděny za účasti Národního památkového ústavu, územní odborné pracoviště v Brně a orgánu státní památkové péče (Městský úřad Židlochovice, odbor ŽP a SÚ) a veškeré předložené vzorky budou předem odsouhlaseny zákonným způsobem. _x000D_
Veškeré práce provádět dle platných ČSN a technologických postupů za dodržení pravidel bezpečnosti práce a ochrany zdraví při práci. Současně budou práce prováděny dle vyjádření dotčených orgánů státní správy. Pokud dojde při realizaci k nejasnostem, či nepředvídaným okolnostem, je nutné přizvat projektanta k posouzení, resp. upřesnění postupu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</si>
  <si>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</si>
  <si>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</si>
  <si>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</si>
  <si>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</si>
  <si>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</si>
  <si>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</si>
  <si>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</si>
  <si>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</si>
  <si>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</si>
  <si>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</si>
  <si>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</si>
  <si>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</si>
  <si>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</si>
  <si>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</si>
  <si>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</si>
  <si>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</si>
  <si>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</si>
  <si>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</si>
  <si>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</si>
  <si>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</si>
  <si>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</si>
  <si>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</si>
  <si>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</si>
  <si>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</si>
  <si>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</si>
  <si>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</si>
  <si>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</si>
  <si>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</si>
  <si>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</si>
  <si>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</si>
  <si>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</si>
  <si>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</si>
  <si>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</si>
  <si>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</si>
  <si>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</si>
  <si>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</si>
  <si>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</si>
  <si>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</si>
  <si>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</si>
  <si>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17-2023_A</t>
  </si>
  <si>
    <t>Stavební část</t>
  </si>
  <si>
    <t>STA</t>
  </si>
  <si>
    <t>1</t>
  </si>
  <si>
    <t>{ce5412b7-08f1-49b4-a58d-baf2c31f6665}</t>
  </si>
  <si>
    <t>2</t>
  </si>
  <si>
    <t>17-2023_B</t>
  </si>
  <si>
    <t>TZB_ELEKTROINSTALACE</t>
  </si>
  <si>
    <t>{de249573-b7a5-4322-aa56-da70fb73d70a}</t>
  </si>
  <si>
    <t>17-2023_C</t>
  </si>
  <si>
    <t>TZB_ZTI</t>
  </si>
  <si>
    <t>{4f2692f6-085b-4508-998a-e902d36a089a}</t>
  </si>
  <si>
    <t>17-2023_D</t>
  </si>
  <si>
    <t>TZB_UT</t>
  </si>
  <si>
    <t>{4cb98c18-4eae-4de7-8cfa-3e9326ca87a9}</t>
  </si>
  <si>
    <t>17-2023_E</t>
  </si>
  <si>
    <t>TZB_VZT</t>
  </si>
  <si>
    <t>{4eddf601-34c1-4586-b315-cb4a68d74ac5}</t>
  </si>
  <si>
    <t>17-2023_F</t>
  </si>
  <si>
    <t>STATIKA</t>
  </si>
  <si>
    <t>{da2d442e-8a6d-4ba6-862c-51c170708c9e}</t>
  </si>
  <si>
    <t>A</t>
  </si>
  <si>
    <t>Fasáda</t>
  </si>
  <si>
    <t>1951,324</t>
  </si>
  <si>
    <t>3</t>
  </si>
  <si>
    <t>B</t>
  </si>
  <si>
    <t>Sokl</t>
  </si>
  <si>
    <t>115,767</t>
  </si>
  <si>
    <t>KRYCÍ LIST SOUPISU PRACÍ</t>
  </si>
  <si>
    <t>Objekt:</t>
  </si>
  <si>
    <t>17-2023_A - Stavební část</t>
  </si>
  <si>
    <t>Před zahájením stavebních prací budou veškeré prostory uvolněny od uskladněných věcí a prověřeno či zajištěno odpojení všech rozvodů médií. Vzhledem k velkým světlým výškám bude nutné stavět pomocné lešení pro všechny práce. Po skončení stavebních prací musí být všechny prostory dotčené stavebními úpravami řádně vyčištěny. Základní přesun je rozšířen o ruční dovoz materiálů, výrobků a odvoz suti. Důvodem je zajištění oddělení provozované části od části se stavební činností.</t>
  </si>
  <si>
    <t>REKAPITULACE ČLENĚNÍ SOUPISU PRACÍ</t>
  </si>
  <si>
    <t>Kód dílu - Popis</t>
  </si>
  <si>
    <t>Cena celkem [CZK]</t>
  </si>
  <si>
    <t>-1</t>
  </si>
  <si>
    <t>HSV - Práce a dodávky HSV</t>
  </si>
  <si>
    <t xml:space="preserve">    1 - Zemní práce</t>
  </si>
  <si>
    <t xml:space="preserve">    1A - Zemní práce pro ZTI a VZT</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</si>
  <si>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</si>
  <si>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</si>
  <si>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</si>
  <si>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</si>
  <si>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</si>
  <si>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</si>
  <si>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</si>
  <si>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</si>
  <si>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</si>
  <si>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715 - Izolace proti chemickým vlivům</t>
  </si>
  <si>
    <t xml:space="preserve">    725 - Zdravotechnika - zařizovací předměty</t>
  </si>
  <si>
    <t xml:space="preserve">    741 - Elektroinstalace - silnoproud</t>
  </si>
  <si>
    <t xml:space="preserve">    783 - Dokončovací práce - nátěry</t>
  </si>
  <si>
    <t xml:space="preserve">    795 - Lokální vytápění</t>
  </si>
  <si>
    <t xml:space="preserve">    711 - Izolace proti vodě, vlhkosti a plynům</t>
  </si>
  <si>
    <t xml:space="preserve">    721 - Zdravotechnika - vnitřní kanalizace</t>
  </si>
  <si>
    <t xml:space="preserve">    751 - Vzduchotechnika</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</si>
  <si>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</si>
  <si>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</si>
  <si>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</si>
  <si>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</si>
  <si>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</si>
  <si>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768 - Konstrukce kamenické</t>
  </si>
  <si>
    <t xml:space="preserve">    781 - Dokončovací práce - obklady</t>
  </si>
  <si>
    <t xml:space="preserve">    784 - Dokončovací práce - malby a tapety</t>
  </si>
  <si>
    <t xml:space="preserve">    Skladba S1 - Podlaha prkenná</t>
  </si>
  <si>
    <t xml:space="preserve">    Skladba S2 - Podlaha keramická dlažba</t>
  </si>
  <si>
    <t xml:space="preserve">    Skladba S3 - Podlaha betonová</t>
  </si>
  <si>
    <t xml:space="preserve">    Skladba S4 - Podlaha keramická dlažba</t>
  </si>
  <si>
    <t xml:space="preserve">    Skladba S5 - Podlaha umělý kámen s podlahovým vytápěním</t>
  </si>
  <si>
    <t xml:space="preserve">    Skladba S6 - Podlaha betonová s podlahovým vytápěním</t>
  </si>
  <si>
    <t xml:space="preserve">    Skladba S7 - SCHODIŠTĚ - MRAMOROVÁ DLAŽBA</t>
  </si>
  <si>
    <t xml:space="preserve">    Skladba S8 - STROP V UMÝVÁRNÁCH</t>
  </si>
  <si>
    <t xml:space="preserve">    Skladba S9 - STROP 2NP - OPRAVA</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</si>
  <si>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</si>
  <si>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</si>
  <si>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</si>
  <si>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</si>
  <si>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</si>
  <si>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</si>
  <si>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</si>
  <si>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</si>
  <si>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</si>
  <si>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</si>
  <si>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</si>
  <si>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</si>
  <si>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</si>
  <si>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</si>
  <si>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</si>
  <si>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</si>
  <si>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</si>
  <si>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</si>
  <si>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</si>
  <si>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</si>
  <si>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</si>
  <si>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</si>
  <si>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</si>
  <si>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131351100</t>
  </si>
  <si>
    <t>Hloubení nezapažených jam a zářezů strojně s urovnáním dna do předepsaného profilu a spádu v hornině třídy těžitelnosti II skupiny 4 do 20 m3</t>
  </si>
  <si>
    <t>m3</t>
  </si>
  <si>
    <t>CS ÚRS 2023 02</t>
  </si>
  <si>
    <t>4</t>
  </si>
  <si>
    <t>2056317099</t>
  </si>
  <si>
    <t>Online PSC</t>
  </si>
  <si>
    <t>https://podminky.urs.cz/item/CS_URS_2023_02/131351100</t>
  </si>
  <si>
    <t>VV</t>
  </si>
  <si>
    <t>Vsakový dren 1</t>
  </si>
  <si>
    <t>10*1*1,5</t>
  </si>
  <si>
    <t>Vsakový dren 2</t>
  </si>
  <si>
    <t>12*1,5*1,5</t>
  </si>
  <si>
    <t>Vsakový dren 3</t>
  </si>
  <si>
    <t>1*4*1,5</t>
  </si>
  <si>
    <t>Součet</t>
  </si>
  <si>
    <t>132312131</t>
  </si>
  <si>
    <t>Hloubení nezapažených rýh šířky do 800 mm ručně s urovnáním dna do předepsaného profilu a spádu v hornině třídy těžitelnosti II skupiny 4 soudržných</t>
  </si>
  <si>
    <t>1207432941</t>
  </si>
  <si>
    <t>https://podminky.urs.cz/item/CS_URS_2023_02/132312131</t>
  </si>
  <si>
    <t>Obnažení venkovního zdiva</t>
  </si>
  <si>
    <t>(87,2+75,65)*0,6*1</t>
  </si>
  <si>
    <t>139712111</t>
  </si>
  <si>
    <t>Vykopávka v uzavřených prostorech ručně v hornině třídy těžitelnosti II skupiny 4 a 5</t>
  </si>
  <si>
    <t>-1236552078</t>
  </si>
  <si>
    <t>https://podminky.urs.cz/item/CS_URS_2023_02/139712111</t>
  </si>
  <si>
    <t>M.č.1.12</t>
  </si>
  <si>
    <t>3,66*0,3*0,6</t>
  </si>
  <si>
    <t>M.č.1.02a</t>
  </si>
  <si>
    <t>(1,15+1,63)*0,3*0,5</t>
  </si>
  <si>
    <t>M.č.1.03</t>
  </si>
  <si>
    <t>1*1,25*0,7</t>
  </si>
  <si>
    <t>1,25*1,5*0,7</t>
  </si>
  <si>
    <t>0,9*0,45*0,5</t>
  </si>
  <si>
    <t>M.č.1.04a</t>
  </si>
  <si>
    <t>(2,63+1,12)*0,3*0,5</t>
  </si>
  <si>
    <t>1,57*0,5*0,5</t>
  </si>
  <si>
    <t>M.č.1.07</t>
  </si>
  <si>
    <t>1,18*0,45*0,5</t>
  </si>
  <si>
    <t>M.č.1.08</t>
  </si>
  <si>
    <t>(2,38*0,45*0,6</t>
  </si>
  <si>
    <t>M.č.1.11a</t>
  </si>
  <si>
    <t>2,38*0,45*0,6</t>
  </si>
  <si>
    <t>M.č.1.10a</t>
  </si>
  <si>
    <t>2,45*0,45*0,6</t>
  </si>
  <si>
    <t>162211321</t>
  </si>
  <si>
    <t>Vodorovné přemístění výkopku nebo sypaniny stavebním kolečkem s vyprázdněním kolečka na hromady nebo do dopravního prostředku na vzdálenost do 10 m z horniny třídy těžitelnosti II, skupiny 4 a 5</t>
  </si>
  <si>
    <t>-1844416998</t>
  </si>
  <si>
    <t>https://podminky.urs.cz/item/CS_URS_2023_02/162211321</t>
  </si>
  <si>
    <t>Vnitřní základy</t>
  </si>
  <si>
    <t>6,869</t>
  </si>
  <si>
    <t>5</t>
  </si>
  <si>
    <t>162211329</t>
  </si>
  <si>
    <t>Vodorovné přemístění výkopku nebo sypaniny stavebním kolečkem s vyprázdněním kolečka na hromady nebo do dopravního prostředku na vzdálenost do 10 m Příplatek za každých dalších 10 m k ceně -1321</t>
  </si>
  <si>
    <t>167609707</t>
  </si>
  <si>
    <t>https://podminky.urs.cz/item/CS_URS_2023_02/162211329</t>
  </si>
  <si>
    <t>6,869*10 'Přepočtené koeficientem množství</t>
  </si>
  <si>
    <t>6</t>
  </si>
  <si>
    <t>162351104</t>
  </si>
  <si>
    <t>Vodorovné přemístění výkopku nebo sypaniny po suchu na obvyklém dopravním prostředku, bez naložení výkopku, avšak se složením bez rozhrnutí z horniny třídy těžitelnosti I skupiny 1 až 3 na vzdálenost přes 500 do 1 000 m</t>
  </si>
  <si>
    <t>1652111301</t>
  </si>
  <si>
    <t>https://podminky.urs.cz/item/CS_URS_2023_02/162351104</t>
  </si>
  <si>
    <t>Vsakovaci dreny</t>
  </si>
  <si>
    <t>10+18+4</t>
  </si>
  <si>
    <t>7</t>
  </si>
  <si>
    <t>174111101</t>
  </si>
  <si>
    <t>Zásyp sypaninou z jakékoliv horniny ručně s uložením výkopku ve vrstvách se zhutněním jam, šachet, rýh nebo kolem objektů v těchto vykopávkách</t>
  </si>
  <si>
    <t>-1408719792</t>
  </si>
  <si>
    <t>https://podminky.urs.cz/item/CS_URS_2023_02/174111101</t>
  </si>
  <si>
    <t>Po obnažení venkovního zdiva</t>
  </si>
  <si>
    <t>(87,5+75,65)*0,5*0,75</t>
  </si>
  <si>
    <t>8</t>
  </si>
  <si>
    <t>174151101</t>
  </si>
  <si>
    <t>Zásyp sypaninou z jakékoliv horniny strojně s uložením výkopku ve vrstvách se zhutněním jam, šachet, rýh nebo kolem objektů v těchto vykopávkách</t>
  </si>
  <si>
    <t>-195327131</t>
  </si>
  <si>
    <t>https://podminky.urs.cz/item/CS_URS_2023_02/174151101</t>
  </si>
  <si>
    <t>10*1*0,5</t>
  </si>
  <si>
    <t>12*1,5*0,5</t>
  </si>
  <si>
    <t>Vsakovací dren 3</t>
  </si>
  <si>
    <t>1*4*0,5</t>
  </si>
  <si>
    <t>9</t>
  </si>
  <si>
    <t>174251101</t>
  </si>
  <si>
    <t>Zásyp sypaninou z jakékoliv horniny strojně s uložením výkopku ve vrstvách bez zhutnění jam, šachet, rýh nebo kolem objektů v těchto vykopávkách</t>
  </si>
  <si>
    <t>821053047</t>
  </si>
  <si>
    <t>https://podminky.urs.cz/item/CS_URS_2023_02/174251101</t>
  </si>
  <si>
    <t>10*1*1</t>
  </si>
  <si>
    <t>12*1,5*1</t>
  </si>
  <si>
    <t>1*4*1</t>
  </si>
  <si>
    <t>10</t>
  </si>
  <si>
    <t>M</t>
  </si>
  <si>
    <t>58333688</t>
  </si>
  <si>
    <t>kamenivo těžené hrubé frakce 32/63</t>
  </si>
  <si>
    <t>t</t>
  </si>
  <si>
    <t>1125965326</t>
  </si>
  <si>
    <t>32*1,7034 'Přepočtené koeficientem množství</t>
  </si>
  <si>
    <t>11</t>
  </si>
  <si>
    <t>181311104</t>
  </si>
  <si>
    <t>Rozprostření a urovnání ornice v rovině nebo ve svahu sklonu do 1:5 ručně při souvislé ploše, tl. vrstvy přes 200 do 250 mm</t>
  </si>
  <si>
    <t>m2</t>
  </si>
  <si>
    <t>136184204</t>
  </si>
  <si>
    <t>https://podminky.urs.cz/item/CS_URS_2023_02/181311104</t>
  </si>
  <si>
    <t>(87,5+75,65)*0,35</t>
  </si>
  <si>
    <t>1A</t>
  </si>
  <si>
    <t>Zemní práce pro ZTI a VZT</t>
  </si>
  <si>
    <t>12</t>
  </si>
  <si>
    <t>132212132</t>
  </si>
  <si>
    <t>Hloubení nezapažených rýh šířky do 800 mm ručně s urovnáním dna do předepsaného profilu a spádu v hornině třídy těžitelnosti I skupiny 3 nesoudržných</t>
  </si>
  <si>
    <t>-938907250</t>
  </si>
  <si>
    <t>https://podminky.urs.cz/item/CS_URS_2023_02/132212132</t>
  </si>
  <si>
    <t>Větev 1, A, 2</t>
  </si>
  <si>
    <t>12,11*0,4+1,7*0,4*0,5+2,15*0,4*0,8+1,5*0,4*0,95+1,4*0,4*0,95</t>
  </si>
  <si>
    <t>Větev 3, 4, B</t>
  </si>
  <si>
    <t>11,6*0,4+2,2*0,4*0,45+3,5*0,4*0,7</t>
  </si>
  <si>
    <t>Větev 5</t>
  </si>
  <si>
    <t>3,5*0,4+1,7*0,4*0,3+1,6*0,4*0,4</t>
  </si>
  <si>
    <t>Větev C, 6</t>
  </si>
  <si>
    <t>10,4*0,4+4,5*0,4*0,5+4,5*0,4*0,7+2,8*0,4*0,8+8*0,4*0,9</t>
  </si>
  <si>
    <t>13</t>
  </si>
  <si>
    <t>162211311</t>
  </si>
  <si>
    <t>Vodorovné přemístění výkopku nebo sypaniny stavebním kolečkem s vyprázdněním kolečka na hromady nebo do dopravního prostředku na vzdálenost do 10 m z horniny třídy těžitelnosti I, skupiny 1 až 3</t>
  </si>
  <si>
    <t>-1843904395</t>
  </si>
  <si>
    <t>https://podminky.urs.cz/item/CS_URS_2023_02/162211311</t>
  </si>
  <si>
    <t>24,946-12,459+10,89</t>
  </si>
  <si>
    <t>14</t>
  </si>
  <si>
    <t>162211319</t>
  </si>
  <si>
    <t>Vodorovné přemístění výkopku nebo sypaniny stavebním kolečkem s vyprázdněním kolečka na hromady nebo do dopravního prostředku na vzdálenost do 10 m Příplatek za každých dalších 10 m k ceně -1311</t>
  </si>
  <si>
    <t>-104025161</t>
  </si>
  <si>
    <t>https://podminky.urs.cz/item/CS_URS_2023_02/162211319</t>
  </si>
  <si>
    <t>23,377*10 'Přepočtené koeficientem množství</t>
  </si>
  <si>
    <t>174111102</t>
  </si>
  <si>
    <t>Zásyp sypaninou z jakékoliv horniny ručně s uložením výkopku ve vrstvách se zhutněním v uzavřených prostorách s urovnáním povrchu zásypu</t>
  </si>
  <si>
    <t>351261292</t>
  </si>
  <si>
    <t>https://podminky.urs.cz/item/CS_URS_2023_02/174111102</t>
  </si>
  <si>
    <t>3,66472</t>
  </si>
  <si>
    <t>3,29152</t>
  </si>
  <si>
    <t>0,167452</t>
  </si>
  <si>
    <t>5,33504</t>
  </si>
  <si>
    <t>16</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</si>
  <si>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</si>
  <si>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</si>
  <si>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239195538</t>
  </si>
  <si>
    <t>https://podminky.urs.cz/item/CS_URS_2023_02/175111101</t>
  </si>
  <si>
    <t>(17,3+1,7+2,15+1,5+1,4)*0,12</t>
  </si>
  <si>
    <t>(14,1+2,2+3,5)*0,12</t>
  </si>
  <si>
    <t>(9+1,7+1,6)*0,12</t>
  </si>
  <si>
    <t>(14,8+4,5+4,5+2,8+8)*0,12</t>
  </si>
  <si>
    <t>17</t>
  </si>
  <si>
    <t>58337310</t>
  </si>
  <si>
    <t>štěrkopísek frakce 0/4</t>
  </si>
  <si>
    <t>2076586486</t>
  </si>
  <si>
    <t>10,89*1,89077 'Přepočtené koeficientem množství</t>
  </si>
  <si>
    <t>18</t>
  </si>
  <si>
    <t>974031164</t>
  </si>
  <si>
    <t>Vysekání rýh ve zdivu cihelném na maltu vápennou nebo vápenocementovou do hl. 150 mm a šířky do 150 mm</t>
  </si>
  <si>
    <t>m</t>
  </si>
  <si>
    <t>-1118018359</t>
  </si>
  <si>
    <t>https://podminky.urs.cz/item/CS_URS_2023_02/974031164</t>
  </si>
  <si>
    <t>Větev 1</t>
  </si>
  <si>
    <t>1,1</t>
  </si>
  <si>
    <t>Stoupací potrubí 1-6</t>
  </si>
  <si>
    <t>6*6</t>
  </si>
  <si>
    <t>VZT</t>
  </si>
  <si>
    <t>3,2+3,8+3,3+4</t>
  </si>
  <si>
    <t>19</t>
  </si>
  <si>
    <t>977151122</t>
  </si>
  <si>
    <t>Jádrové vrty diamantovými korunkami do stavebních materiálů (železobetonu, betonu, cihel, obkladů, dlažeb, kamene) průměru přes 120 do 130 mm</t>
  </si>
  <si>
    <t>-1803668724</t>
  </si>
  <si>
    <t>https://podminky.urs.cz/item/CS_URS_2023_02/977151122</t>
  </si>
  <si>
    <t>M.č.1.13</t>
  </si>
  <si>
    <t>0,8</t>
  </si>
  <si>
    <t>M.č.1.02b</t>
  </si>
  <si>
    <t>1,55</t>
  </si>
  <si>
    <t>0,5</t>
  </si>
  <si>
    <t>0,8+1,4</t>
  </si>
  <si>
    <t>M.č.1.10b</t>
  </si>
  <si>
    <t>0,6</t>
  </si>
  <si>
    <t>M.č.1.11b</t>
  </si>
  <si>
    <t>20</t>
  </si>
  <si>
    <t>977151125</t>
  </si>
  <si>
    <t>Jádrové vrty diamantovými korunkami do stavebních materiálů (železobetonu, betonu, cihel, obkladů, dlažeb, kamene) průměru přes 180 do 200 mm</t>
  </si>
  <si>
    <t>1657811036</t>
  </si>
  <si>
    <t>https://podminky.urs.cz/item/CS_URS_2023_02/977151125</t>
  </si>
  <si>
    <t>0,5+1,2</t>
  </si>
  <si>
    <t>0,5+0,5+1,3</t>
  </si>
  <si>
    <t>0,5+1,25</t>
  </si>
  <si>
    <t>Nádrž na dešťovou vodu</t>
  </si>
  <si>
    <t>1,3+1,3</t>
  </si>
  <si>
    <t>Zakládání</t>
  </si>
  <si>
    <t>274313711</t>
  </si>
  <si>
    <t>Základy z betonu prostého pasy betonu kamenem neprokládaného tř. C 20/25</t>
  </si>
  <si>
    <t>161653819</t>
  </si>
  <si>
    <t>https://podminky.urs.cz/item/CS_URS_2023_02/274313711</t>
  </si>
  <si>
    <t>Svislé a kompletní konstrukce</t>
  </si>
  <si>
    <t>22</t>
  </si>
  <si>
    <t>311231115</t>
  </si>
  <si>
    <t>Zdivo z cihel pálených nosné z cihel plných dl. 290 mm P 7 až 15, na maltu ze suché směsi 5 MPa</t>
  </si>
  <si>
    <t>-617959398</t>
  </si>
  <si>
    <t>https://podminky.urs.cz/item/CS_URS_2023_02/311231115</t>
  </si>
  <si>
    <t>m.č. 1.01</t>
  </si>
  <si>
    <t>1,8*0,15*3</t>
  </si>
  <si>
    <t>m.č. 1.10b</t>
  </si>
  <si>
    <t>0,5*0,15*2</t>
  </si>
  <si>
    <t>m.č. 1.11b</t>
  </si>
  <si>
    <t>0,8*0,15*2</t>
  </si>
  <si>
    <t>23</t>
  </si>
  <si>
    <t>311236131</t>
  </si>
  <si>
    <t>Zdivo jednovrstvé zvukově izolační z cihel děrovaných spojených na pero a drážku na maltu cementovou M10, pevnost cihel přes P15 do P20, tl. zdiva 250 mm</t>
  </si>
  <si>
    <t>2047430709</t>
  </si>
  <si>
    <t>https://podminky.urs.cz/item/CS_URS_2023_02/311236131</t>
  </si>
  <si>
    <t>m.č. 1.08</t>
  </si>
  <si>
    <t>(2,85+1,35)*2,65</t>
  </si>
  <si>
    <t>m.č. 1.10a</t>
  </si>
  <si>
    <t>2,36*3</t>
  </si>
  <si>
    <t>2,4*4-1,1*2,03</t>
  </si>
  <si>
    <t>24</t>
  </si>
  <si>
    <t>311236151</t>
  </si>
  <si>
    <t>Zdivo jednovrstvé zvukově izolační z cihel děrovaných spojených na pero a drážku na maltu cementovou M10, pevnost cihel přes P15 do P20, tl. zdiva 300 mm</t>
  </si>
  <si>
    <t>1484428806</t>
  </si>
  <si>
    <t>https://podminky.urs.cz/item/CS_URS_2023_02/311236151</t>
  </si>
  <si>
    <t>m.č. 1.03</t>
  </si>
  <si>
    <t>0,9*2</t>
  </si>
  <si>
    <t>m.č. 1.04a</t>
  </si>
  <si>
    <t>1,5*3</t>
  </si>
  <si>
    <t>m.č. 1.06a</t>
  </si>
  <si>
    <t>1,14*3</t>
  </si>
  <si>
    <t>25</t>
  </si>
  <si>
    <t>317121251</t>
  </si>
  <si>
    <t>Montáž překladů ze železobetonových prefabrikátů dodatečně do připravených rýh, světlosti otvoru přes 1050 do 1800 mm</t>
  </si>
  <si>
    <t>kus</t>
  </si>
  <si>
    <t>1976683493</t>
  </si>
  <si>
    <t>https://podminky.urs.cz/item/CS_URS_2023_02/317121251</t>
  </si>
  <si>
    <t>P1</t>
  </si>
  <si>
    <t>P2</t>
  </si>
  <si>
    <t>P3</t>
  </si>
  <si>
    <t>26</t>
  </si>
  <si>
    <t>59321000</t>
  </si>
  <si>
    <t>překlad pórobetonový plochý š 125mm dl 1200-1300mm</t>
  </si>
  <si>
    <t>1444569952</t>
  </si>
  <si>
    <t>27</t>
  </si>
  <si>
    <t>59321917</t>
  </si>
  <si>
    <t>překlad pórobetonový plochý š 125mm dl 1300-1500mm</t>
  </si>
  <si>
    <t>492522969</t>
  </si>
  <si>
    <t>28</t>
  </si>
  <si>
    <t>59640023</t>
  </si>
  <si>
    <t>překlad keramický nosný š 70mm dl 1,50m</t>
  </si>
  <si>
    <t>274346156</t>
  </si>
  <si>
    <t>29</t>
  </si>
  <si>
    <t>317944323</t>
  </si>
  <si>
    <t>Válcované nosníky dodatečně osazované do připravených otvorů bez zazdění hlav č. 14 až 22</t>
  </si>
  <si>
    <t>935887925</t>
  </si>
  <si>
    <t>https://podminky.urs.cz/item/CS_URS_2023_02/317944323</t>
  </si>
  <si>
    <t>P7 - IPE120, 10,4kg/m</t>
  </si>
  <si>
    <t>9*1,3*10,4/1000</t>
  </si>
  <si>
    <t>P4 - IPE 160, 15,8kg/m</t>
  </si>
  <si>
    <t>3*1,5*15,8/1000</t>
  </si>
  <si>
    <t>P5, P6 - PE180, 18,8kg/m</t>
  </si>
  <si>
    <t>2*1,7*18,8/1000</t>
  </si>
  <si>
    <t>3*2,5*18,8/1000</t>
  </si>
  <si>
    <t>30</t>
  </si>
  <si>
    <t>319202114</t>
  </si>
  <si>
    <t>Dodatečná izolace zdiva injektáží nízkotlakou metodou silikonovou mikroemulzí, tloušťka zdiva přes 450 do 600 mm</t>
  </si>
  <si>
    <t>1100993773</t>
  </si>
  <si>
    <t>https://podminky.urs.cz/item/CS_URS_2023_02/319202114</t>
  </si>
  <si>
    <t>P</t>
  </si>
  <si>
    <t>Poznámka k položce:_x000D_
Povrch nebo spáry zdiva v injektované zóně se uzavřou sanační maltou (alt. izol. stěrkou), aby injektážní látka nemohla unikat se zdiva při injektování. V injektované zóně zdiva se provedou injektážní vrty pomocí elektrických nebo pneumatických vrtacích kladiv o průměru 20 mm ve sklonu 15°. Poloha vrtů je co nejblíže k úrovni podlahy. Počet vrtů na 1 bm zdiva je 16 ks ( v osových vzdálenostech 120 mm). Hloubka vrtu u jednostranného vrtání je dána tím, že vrt musí končit cca 5 cm před protějším lícem stěny. U oboustranně prováděných vrtů (zdivo o tl. nad 70 cm) se délka vrtu volí cca 1/2 tloušťky zdiva. Náplnění vrtů injektážní látkou až do vpravení předepsaného množství injektážního prostředku. Po provedené injektáži je vhodné vrty ponechat otevřené, nebo je profouknout vzduchem (i teplým) pro urychlení zreagování injektážní látky. Injektážní vrty budou zakryty hydrofobní maltou.</t>
  </si>
  <si>
    <t>Injektáž stávajícího zdiva jednostranně do tl.600mm a oboustranně nad tl.600mm</t>
  </si>
  <si>
    <t>186+20+28+10+11+17+14+26+14+25</t>
  </si>
  <si>
    <t>31</t>
  </si>
  <si>
    <t>342272235</t>
  </si>
  <si>
    <t>Příčky z pórobetonových tvárnic hladkých na tenké maltové lože objemová hmotnost do 500 kg/m3, tloušťka příčky 125 mm</t>
  </si>
  <si>
    <t>-717941799</t>
  </si>
  <si>
    <t>https://podminky.urs.cz/item/CS_URS_2023_02/342272235</t>
  </si>
  <si>
    <t>m.č. 1.02b</t>
  </si>
  <si>
    <t>1,85*2,65+1,08*2,65-0,8*2,03</t>
  </si>
  <si>
    <t>m.č. 1.04b</t>
  </si>
  <si>
    <t>2,7*2,65+1,05*2,65-0,8*2,03</t>
  </si>
  <si>
    <t>m.č. 1.05b</t>
  </si>
  <si>
    <t>m.č. 1.06b</t>
  </si>
  <si>
    <t>m.č. 1.12</t>
  </si>
  <si>
    <t>3,66*3,5-1,2*2,03</t>
  </si>
  <si>
    <t>32</t>
  </si>
  <si>
    <t>346272256</t>
  </si>
  <si>
    <t>Přizdívky z pórobetonových tvárnic objemová hmotnost do 500 kg/m3, na tenké maltové lože, tloušťka přizdívky 150 mm</t>
  </si>
  <si>
    <t>2117421061</t>
  </si>
  <si>
    <t>https://podminky.urs.cz/item/CS_URS_2023_02/346272256</t>
  </si>
  <si>
    <t>2*1,16*1,3</t>
  </si>
  <si>
    <t>2*1,16*1,17</t>
  </si>
  <si>
    <t>1,16*1,14</t>
  </si>
  <si>
    <t>m.č. 1.05a</t>
  </si>
  <si>
    <t>1,16*1,07</t>
  </si>
  <si>
    <t>1,16*1,04</t>
  </si>
  <si>
    <t>m.č. 1.07</t>
  </si>
  <si>
    <t>2*1,16*1,09+2*1,18*1,06</t>
  </si>
  <si>
    <t>1,31*1,17</t>
  </si>
  <si>
    <t>m.č. 1.11a</t>
  </si>
  <si>
    <t>1,18*1,24+1,18*1,1</t>
  </si>
  <si>
    <t>5*1,18*1,15</t>
  </si>
  <si>
    <t>m.č. 1.13</t>
  </si>
  <si>
    <t>1,29*1,15</t>
  </si>
  <si>
    <t>Komunikace pozemní</t>
  </si>
  <si>
    <t>33</t>
  </si>
  <si>
    <t>591141111</t>
  </si>
  <si>
    <t>Kladení dlažby z kostek s provedením lože do tl. 50 mm, s vyplněním spár, s dvojím beraněním a se smetením přebytečného materiálu na krajnici velkých z kamene, do lože z cementové malty</t>
  </si>
  <si>
    <t>-1867424899</t>
  </si>
  <si>
    <t>https://podminky.urs.cz/item/CS_URS_2023_02/591141111</t>
  </si>
  <si>
    <t>Okapový chodník</t>
  </si>
  <si>
    <t>(87,2+75,65)*0,3</t>
  </si>
  <si>
    <t>34</t>
  </si>
  <si>
    <t>583_RP_01</t>
  </si>
  <si>
    <t>kostka štípaná dlažební žula velká 20/20, 20/30, 20/40</t>
  </si>
  <si>
    <t>-215578876</t>
  </si>
  <si>
    <t>48,855*1,01 'Přepočtené koeficientem množství</t>
  </si>
  <si>
    <t>Úpravy povrchů, podlahy a osazování výplní</t>
  </si>
  <si>
    <t>35</t>
  </si>
  <si>
    <t>611131100</t>
  </si>
  <si>
    <t>Podkladní a spojovací vrstva vnitřních omítaných ploch vápenný postřik nanášený ručně celoplošně stropů</t>
  </si>
  <si>
    <t>-2080261603</t>
  </si>
  <si>
    <t>https://podminky.urs.cz/item/CS_URS_2023_02/611131100</t>
  </si>
  <si>
    <t>Samostatný výkaz výměr "Omítky a obklady.xlsx"</t>
  </si>
  <si>
    <t>644,0724</t>
  </si>
  <si>
    <t>36</t>
  </si>
  <si>
    <t>611311143</t>
  </si>
  <si>
    <t>Omítka vápenná vnitřních ploch nanášená ručně dvouvrstvá štuková, tloušťky jádrové omítky do 10 mm a tloušťky štuku do 3 mm vodorovných konstrukcí kleneb nebo skořepin</t>
  </si>
  <si>
    <t>2008789840</t>
  </si>
  <si>
    <t>https://podminky.urs.cz/item/CS_URS_2023_02/611311143</t>
  </si>
  <si>
    <t>37</t>
  </si>
  <si>
    <t>611311191</t>
  </si>
  <si>
    <t>Omítka vápenná vnitřních ploch nanášená ručně Příplatek k cenám za každých dalších i započatých 5 mm tloušťky jádrové omítky přes 10 mm stropů</t>
  </si>
  <si>
    <t>-1857373434</t>
  </si>
  <si>
    <t>https://podminky.urs.cz/item/CS_URS_2023_02/611311191</t>
  </si>
  <si>
    <t>644,072*4 'Přepočtené koeficientem množství</t>
  </si>
  <si>
    <t>38</t>
  </si>
  <si>
    <t>612131100</t>
  </si>
  <si>
    <t>Podkladní a spojovací vrstva vnitřních omítaných ploch vápenný postřik nanášený ručně celoplošně stěn</t>
  </si>
  <si>
    <t>-1100582483</t>
  </si>
  <si>
    <t>https://podminky.urs.cz/item/CS_URS_2023_02/612131100</t>
  </si>
  <si>
    <t>3xkompresní omítka + běžná omítka</t>
  </si>
  <si>
    <t>3*654,196+610,181</t>
  </si>
  <si>
    <t>39</t>
  </si>
  <si>
    <t>612135101</t>
  </si>
  <si>
    <t>Hrubá výplň rýh maltou jakékoli šířky rýhy ve stěnách</t>
  </si>
  <si>
    <t>-1142549094</t>
  </si>
  <si>
    <t>https://podminky.urs.cz/item/CS_URS_2023_02/612135101</t>
  </si>
  <si>
    <t>Odvětrání obvodového zdiva nádechové</t>
  </si>
  <si>
    <t>11*1*0,15</t>
  </si>
  <si>
    <t>Odvětrání obvodového zdiva výdechové</t>
  </si>
  <si>
    <t>9*4*,015</t>
  </si>
  <si>
    <t>Odvětrání podlah nádechové</t>
  </si>
  <si>
    <t>4*2*0,15</t>
  </si>
  <si>
    <t>Rozvody VZT, ÚT, vytápění</t>
  </si>
  <si>
    <t>22,3*0,15+37*0,15+2*0,15</t>
  </si>
  <si>
    <t>40</t>
  </si>
  <si>
    <t>612311101</t>
  </si>
  <si>
    <t>Omítka vápenná vnitřních ploch nanášená ručně jednovrstvá hrubá, tloušťky do 10 mm nezatřená stěn</t>
  </si>
  <si>
    <t>2009270337</t>
  </si>
  <si>
    <t>https://podminky.urs.cz/item/CS_URS_2023_02/612311101</t>
  </si>
  <si>
    <t>Omítka větracích otvorů (Z4)</t>
  </si>
  <si>
    <t>10*(0,4+0,4+0,3+0,3)*1,55</t>
  </si>
  <si>
    <t>Kompresní omítka stěn dvě aplikace</t>
  </si>
  <si>
    <t>654,196*2</t>
  </si>
  <si>
    <t>41</t>
  </si>
  <si>
    <t>612311141</t>
  </si>
  <si>
    <t>Omítka vápenná vnitřních ploch nanášená ručně dvouvrstvá štuková, tloušťky jádrové omítky do 10 mm a tloušťky štuku do 3 mm svislých konstrukcí stěn</t>
  </si>
  <si>
    <t>2079610552</t>
  </si>
  <si>
    <t>https://podminky.urs.cz/item/CS_URS_2023_02/612311141</t>
  </si>
  <si>
    <t>Běžná omítka stěn + omítka po kompresných omítkách</t>
  </si>
  <si>
    <t>610,181+654,196</t>
  </si>
  <si>
    <t>42</t>
  </si>
  <si>
    <t>612311191</t>
  </si>
  <si>
    <t>Omítka vápenná vnitřních ploch nanášená ručně Příplatek k cenám za každých dalších i započatých 5 mm tloušťky jádrové omítky přes 10 mm stěn</t>
  </si>
  <si>
    <t>1027474143</t>
  </si>
  <si>
    <t>https://podminky.urs.cz/item/CS_URS_2023_02/612311191</t>
  </si>
  <si>
    <t>1264,377*4 'Přepočtené koeficientem množství</t>
  </si>
  <si>
    <t>43</t>
  </si>
  <si>
    <t>612331121</t>
  </si>
  <si>
    <t>Omítka cementová vnitřních ploch nanášená ručně jednovrstvá, tloušťky do 10 mm hladká svislých konstrukcí stěn</t>
  </si>
  <si>
    <t>-1027378957</t>
  </si>
  <si>
    <t>https://podminky.urs.cz/item/CS_URS_2023_02/612331121</t>
  </si>
  <si>
    <t>(1,85+1,85+2,6+2,6)*2,7</t>
  </si>
  <si>
    <t>44</t>
  </si>
  <si>
    <t>622143001</t>
  </si>
  <si>
    <t>Montáž omítkových profilů plastových, pozinkovaných nebo dřevěných upevněných vtlačením do podkladní vrstvy nebo přibitím soklových</t>
  </si>
  <si>
    <t>162872795</t>
  </si>
  <si>
    <t>https://podminky.urs.cz/item/CS_URS_2023_02/622143001</t>
  </si>
  <si>
    <t>M.č. 1.01 - 1.13</t>
  </si>
  <si>
    <t>24,6+21,5+3,4+25,89+21,4+5,4+17,12+5,4+16,56+5,4+28,16+8+14,61+20,24+8+21,6+6,61+52,17+10,78</t>
  </si>
  <si>
    <t>45</t>
  </si>
  <si>
    <t>RMAT0013</t>
  </si>
  <si>
    <t>Difuzní lišta pro soklové zdivo - DLD</t>
  </si>
  <si>
    <t>-1785875559</t>
  </si>
  <si>
    <t>316,84*1,05 'Přepočtené koeficientem množství</t>
  </si>
  <si>
    <t>46</t>
  </si>
  <si>
    <t>622311111</t>
  </si>
  <si>
    <t>Omítka vápenná vnějších ploch nanášená ručně jednovrstvá, tloušťky do 15 mm hrubá zatřená stěn</t>
  </si>
  <si>
    <t>164273864</t>
  </si>
  <si>
    <t>https://podminky.urs.cz/item/CS_URS_2023_02/622311111</t>
  </si>
  <si>
    <t>Kompresní omítka stěn dvě aplikace (řešeno koeficientem)</t>
  </si>
  <si>
    <t>b</t>
  </si>
  <si>
    <t>sever</t>
  </si>
  <si>
    <t>18*1</t>
  </si>
  <si>
    <t>východ</t>
  </si>
  <si>
    <t>68,5*1,35</t>
  </si>
  <si>
    <t>západ</t>
  </si>
  <si>
    <t>74,68*1,2</t>
  </si>
  <si>
    <t>315,858*2 'Přepočtené koeficientem množství</t>
  </si>
  <si>
    <t>47</t>
  </si>
  <si>
    <t>622325459</t>
  </si>
  <si>
    <t>Oprava vápenné omítky s celoplošným přeštukováním vnějších ploch stupně členitosti 3, v rozsahu opravované plochy přes 80 do 100%</t>
  </si>
  <si>
    <t>-1932132523</t>
  </si>
  <si>
    <t>https://podminky.urs.cz/item/CS_URS_2023_02/622325459</t>
  </si>
  <si>
    <t>48</t>
  </si>
  <si>
    <t>622325658</t>
  </si>
  <si>
    <t>Oprava vápenné omítky s celoplošným přeštukováním vnějších ploch stupně členitosti 5, v rozsahu opravované plochy přes 65 do 80%</t>
  </si>
  <si>
    <t>-1034658548</t>
  </si>
  <si>
    <t>https://podminky.urs.cz/item/CS_URS_2023_02/622325658</t>
  </si>
  <si>
    <t>49</t>
  </si>
  <si>
    <t>629995101</t>
  </si>
  <si>
    <t>Očištění vnějších ploch tlakovou vodou omytím</t>
  </si>
  <si>
    <t>1347127082</t>
  </si>
  <si>
    <t>https://podminky.urs.cz/item/CS_URS_2023_02/629995101</t>
  </si>
  <si>
    <t>A+B</t>
  </si>
  <si>
    <t>Stěny interiéru + kompresní omítka dvojnásobně</t>
  </si>
  <si>
    <t>1264,377+654,196*2</t>
  </si>
  <si>
    <t>Stropy interiéru</t>
  </si>
  <si>
    <t>50</t>
  </si>
  <si>
    <t>631311214</t>
  </si>
  <si>
    <t>Mazanina z betonu prostého se zvýšenými nároky na prostředí tl. přes 50 do 80 mm tř. C 25/30</t>
  </si>
  <si>
    <t>1876523547</t>
  </si>
  <si>
    <t>https://podminky.urs.cz/item/CS_URS_2023_02/631311214</t>
  </si>
  <si>
    <t>1,85*2,6*0,05</t>
  </si>
  <si>
    <t>51</t>
  </si>
  <si>
    <t>634112115</t>
  </si>
  <si>
    <t>Obvodová dilatace mezi stěnou a mazaninou nebo potěrem podlahovým páskem z pěnového PE tl. do 10 mm, výšky 150 mm</t>
  </si>
  <si>
    <t>-1662068972</t>
  </si>
  <si>
    <t>https://podminky.urs.cz/item/CS_URS_2023_02/634112115</t>
  </si>
  <si>
    <t>Ostatní konstrukce a práce, bourání</t>
  </si>
  <si>
    <t>52</t>
  </si>
  <si>
    <t>941211112</t>
  </si>
  <si>
    <t>Lešení řadové rámové lehké pracovní s podlahami s provozním zatížením tř. 3 do 200 kg/m2 šířky tř. SW06 od 0,6 do 0,9 m výšky přes 10 do 25 m montáž</t>
  </si>
  <si>
    <t>1354829525</t>
  </si>
  <si>
    <t>https://podminky.urs.cz/item/CS_URS_2023_02/941211112</t>
  </si>
  <si>
    <t>12*(75+19+69)</t>
  </si>
  <si>
    <t>4*50</t>
  </si>
  <si>
    <t>Komíny</t>
  </si>
  <si>
    <t>3*(3+3+3+3)*2</t>
  </si>
  <si>
    <t>53</t>
  </si>
  <si>
    <t>941211212</t>
  </si>
  <si>
    <t>Lešení řadové rámové lehké pracovní s podlahami s provozním zatížením tř. 3 do 200 kg/m2 šířky tř. SW06 od 0,6 do 0,9 m výšky přes 10 do 25 m příplatek za každý den použití</t>
  </si>
  <si>
    <t>-122226978</t>
  </si>
  <si>
    <t>https://podminky.urs.cz/item/CS_URS_2023_02/941211212</t>
  </si>
  <si>
    <t>2228*365 'Přepočtené koeficientem množství</t>
  </si>
  <si>
    <t>54</t>
  </si>
  <si>
    <t>941211812</t>
  </si>
  <si>
    <t>Lešení řadové rámové lehké pracovní s podlahami s provozním zatížením tř. 3 do 200 kg/m2 šířky tř. SW06 od 0,6 do 0,9 m výšky přes 10 do 25 m demontáž</t>
  </si>
  <si>
    <t>-1027014664</t>
  </si>
  <si>
    <t>https://podminky.urs.cz/item/CS_URS_2023_02/941211812</t>
  </si>
  <si>
    <t>55</t>
  </si>
  <si>
    <t>941211331</t>
  </si>
  <si>
    <t>Odborná prohlídka lešení řadového rámového lehkého pracovního s podlahami s provozním zatížením tř. 3 do 200 kg/m2 šířky tř. SW06 od 0,6 do 0,9 m výšky do 25 m, celkové plochy přes 2 000 do 4 000 m2 nezakrytého</t>
  </si>
  <si>
    <t>-479166511</t>
  </si>
  <si>
    <t>https://podminky.urs.cz/item/CS_URS_2023_02/941211331</t>
  </si>
  <si>
    <t>56</t>
  </si>
  <si>
    <t>943211111</t>
  </si>
  <si>
    <t>Lešení prostorové rámové lehké pracovní s podlahami s provozním zatížením tř. 3 do 200 kg/m2 výšky do 10 m montáž</t>
  </si>
  <si>
    <t>-327528951</t>
  </si>
  <si>
    <t>https://podminky.urs.cz/item/CS_URS_2023_02/943211111</t>
  </si>
  <si>
    <t>36,12*3</t>
  </si>
  <si>
    <t>M.č. 1.02</t>
  </si>
  <si>
    <t>24,78*3</t>
  </si>
  <si>
    <t>39,69*3</t>
  </si>
  <si>
    <t>m.č. 1.04</t>
  </si>
  <si>
    <t>25*3</t>
  </si>
  <si>
    <t>m.č.1.05</t>
  </si>
  <si>
    <t>16*3</t>
  </si>
  <si>
    <t>m.č. 1.06</t>
  </si>
  <si>
    <t>14.54*3</t>
  </si>
  <si>
    <t>49,06*3</t>
  </si>
  <si>
    <t>m.č. 1.09</t>
  </si>
  <si>
    <t>18,27*3</t>
  </si>
  <si>
    <t>m.č. 1.10</t>
  </si>
  <si>
    <t>m.č. 1.11</t>
  </si>
  <si>
    <t>19,6*3</t>
  </si>
  <si>
    <t>80,42*3,5</t>
  </si>
  <si>
    <t>7,12*3</t>
  </si>
  <si>
    <t>Schodiště</t>
  </si>
  <si>
    <t>49,49*3</t>
  </si>
  <si>
    <t>Chodba 2.NP</t>
  </si>
  <si>
    <t>70,68*4</t>
  </si>
  <si>
    <t>57</t>
  </si>
  <si>
    <t>943211211</t>
  </si>
  <si>
    <t>Lešení prostorové rámové lehké pracovní s podlahami s provozním zatížením tř. 3 do 200 kg/m2 výšky do 10 m příplatek k ceně za každý den použití</t>
  </si>
  <si>
    <t>-429710079</t>
  </si>
  <si>
    <t>https://podminky.urs.cz/item/CS_URS_2023_02/943211211</t>
  </si>
  <si>
    <t>1518,01*30 'Přepočtené koeficientem množství</t>
  </si>
  <si>
    <t>58</t>
  </si>
  <si>
    <t>943211811</t>
  </si>
  <si>
    <t>Lešení prostorové rámové lehké pracovní s podlahami s provozním zatížením tř. 3 do 200 kg/m2 výšky do 10 m demontáž</t>
  </si>
  <si>
    <t>-1135001584</t>
  </si>
  <si>
    <t>https://podminky.urs.cz/item/CS_URS_2023_02/943211811</t>
  </si>
  <si>
    <t>59</t>
  </si>
  <si>
    <t>943211311</t>
  </si>
  <si>
    <t>Odborná prohlídka lešení prostorového rámového lehkého pracovního s podlahami s provozním zatížením tř. 3 do 200 kg/m2 výšky do 25 m, celkového objemu do 1 000 m3 nezakrytého</t>
  </si>
  <si>
    <t>1362252629</t>
  </si>
  <si>
    <t>https://podminky.urs.cz/item/CS_URS_2023_02/943211311</t>
  </si>
  <si>
    <t>60</t>
  </si>
  <si>
    <t>952901221</t>
  </si>
  <si>
    <t>Vyčištění budov nebo objektů před předáním do užívání průmyslových budov a objektů výrobních, skladovacích, garáží, dílen nebo hal apod. s nespalnou podlahou jakékoliv výšky podlaží</t>
  </si>
  <si>
    <t>-1882074427</t>
  </si>
  <si>
    <t>https://podminky.urs.cz/item/CS_URS_2023_02/952901221</t>
  </si>
  <si>
    <t>61</t>
  </si>
  <si>
    <t>952902121</t>
  </si>
  <si>
    <t>Čištění budov při provádění oprav a udržovacích prací podlah drsných nebo chodníků zametením</t>
  </si>
  <si>
    <t>136181329</t>
  </si>
  <si>
    <t>https://podminky.urs.cz/item/CS_URS_2023_02/952902121</t>
  </si>
  <si>
    <t>500*12 'Přepočtené koeficientem množství</t>
  </si>
  <si>
    <t>62</t>
  </si>
  <si>
    <t>953845211</t>
  </si>
  <si>
    <t>Vyvložkování stávajících komínových nebo větracích průduchů nerezovými vložkami ohebnými, včetně ukončení komínu komínového tělesa výšky 3 m světlý průměr vložky do 100 mm</t>
  </si>
  <si>
    <t>soubor</t>
  </si>
  <si>
    <t>-169134252</t>
  </si>
  <si>
    <t>https://podminky.urs.cz/item/CS_URS_2023_02/953845211</t>
  </si>
  <si>
    <t>63</t>
  </si>
  <si>
    <t>953845213</t>
  </si>
  <si>
    <t>Vyvložkování stávajících komínových nebo větracích průduchů nerezovými vložkami ohebnými, včetně ukončení komínu komínového tělesa výšky 3 m světlý průměr vložky přes 130 m do 160 mm</t>
  </si>
  <si>
    <t>-588513818</t>
  </si>
  <si>
    <t>https://podminky.urs.cz/item/CS_URS_2023_02/953845213</t>
  </si>
  <si>
    <t>64</t>
  </si>
  <si>
    <t>953845214</t>
  </si>
  <si>
    <t>Vyvložkování stávajících komínových nebo větracích průduchů nerezovými vložkami ohebnými, včetně ukončení komínu komínového tělesa výšky 3 m světlý průměr vložky přes 160 m do 200 mm</t>
  </si>
  <si>
    <t>-1286244959</t>
  </si>
  <si>
    <t>https://podminky.urs.cz/item/CS_URS_2023_02/953845214</t>
  </si>
  <si>
    <t>65</t>
  </si>
  <si>
    <t>953845221</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</si>
  <si>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do 100 mm</t>
  </si>
  <si>
    <t>140975496</t>
  </si>
  <si>
    <t>https://podminky.urs.cz/item/CS_URS_2023_02/953845221</t>
  </si>
  <si>
    <t>17+17+20</t>
  </si>
  <si>
    <t>66</t>
  </si>
  <si>
    <t>953845223</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</si>
  <si>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</si>
  <si>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-801050505</t>
  </si>
  <si>
    <t>https://podminky.urs.cz/item/CS_URS_2023_02/953845223</t>
  </si>
  <si>
    <t>67</t>
  </si>
  <si>
    <t>953845224</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</si>
  <si>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160 m do 200 mm</t>
  </si>
  <si>
    <t>2101895568</t>
  </si>
  <si>
    <t>https://podminky.urs.cz/item/CS_URS_2023_02/953845224</t>
  </si>
  <si>
    <t>68</t>
  </si>
  <si>
    <t>953942425</t>
  </si>
  <si>
    <t>Osazování drobných kovových předmětů se zalitím maltou cementovou, do vysekaných kapes nebo připravených otvorů rámů litinových poklopů v podlahách nebo čisticích dvířek v kouřových kanálech</t>
  </si>
  <si>
    <t>-1721594680</t>
  </si>
  <si>
    <t>https://podminky.urs.cz/item/CS_URS_2023_02/953942425</t>
  </si>
  <si>
    <t>69</t>
  </si>
  <si>
    <t>965_RP_02</t>
  </si>
  <si>
    <t>Vodotěsný a plynotěsný poklop s nosností 1,5 nebo 3 tuny 500x500</t>
  </si>
  <si>
    <t>-744785627</t>
  </si>
  <si>
    <t>Poznámka k položce:_x000D_
Žárově zinkovaný včetně rámu</t>
  </si>
  <si>
    <t>70</t>
  </si>
  <si>
    <t>953943211</t>
  </si>
  <si>
    <t>Osazování drobných kovových předmětů kotvených do stěny hasicího přístroje</t>
  </si>
  <si>
    <t>623055695</t>
  </si>
  <si>
    <t>https://podminky.urs.cz/item/CS_URS_2023_02/953943211</t>
  </si>
  <si>
    <t>71</t>
  </si>
  <si>
    <t>44932114</t>
  </si>
  <si>
    <t>přístroj hasicí ruční práškový PG 6 LE</t>
  </si>
  <si>
    <t>-1910715577</t>
  </si>
  <si>
    <t>Poznámka k položce:_x000D_
PHP 6,0 kg PRÁŠEK, s hasící schopností 34A/183B</t>
  </si>
  <si>
    <t>72</t>
  </si>
  <si>
    <t>962031133</t>
  </si>
  <si>
    <t>Bourání příček z cihel, tvárnic nebo příčkovek z cihel pálených, plných nebo dutých na maltu vápennou nebo vápenocementovou, tl. do 150 mm</t>
  </si>
  <si>
    <t>-2104671307</t>
  </si>
  <si>
    <t>https://podminky.urs.cz/item/CS_URS_2023_02/962031133</t>
  </si>
  <si>
    <t>m.č. 1.02a</t>
  </si>
  <si>
    <t>(1,4+1,4+1,4+3,2)*2</t>
  </si>
  <si>
    <t>(1,2+1,5+0,7)*2</t>
  </si>
  <si>
    <t>0,94*2</t>
  </si>
  <si>
    <t>0,5*2</t>
  </si>
  <si>
    <t>1,5*2,2</t>
  </si>
  <si>
    <t>73</t>
  </si>
  <si>
    <t>962032230</t>
  </si>
  <si>
    <t>Bourání zdiva nadzákladového z cihel nebo tvárnic z cihel pálených nebo vápenopískových, na maltu vápennou nebo vápenocementovou, objemu do 1 m3</t>
  </si>
  <si>
    <t>-1272301645</t>
  </si>
  <si>
    <t>https://podminky.urs.cz/item/CS_URS_2023_02/962032230</t>
  </si>
  <si>
    <t>1,16*1,13*0,7</t>
  </si>
  <si>
    <t>1,17*2,25*1,21</t>
  </si>
  <si>
    <t>2,1*2*0,31</t>
  </si>
  <si>
    <t>1,18*2,05*0,48</t>
  </si>
  <si>
    <t>2,4*4,2*0,2</t>
  </si>
  <si>
    <t>Překlad P1</t>
  </si>
  <si>
    <t>0,125*7*0,125*1,25</t>
  </si>
  <si>
    <t>Překlad P2</t>
  </si>
  <si>
    <t>0,125*1*0,125*1,5</t>
  </si>
  <si>
    <t>Překlad P3</t>
  </si>
  <si>
    <t>0,07*3*0,238*1,5</t>
  </si>
  <si>
    <t>Překlad P4</t>
  </si>
  <si>
    <t>0,08*3*0,16*1,5</t>
  </si>
  <si>
    <t>Překlad P5</t>
  </si>
  <si>
    <t>0,09*2*0,18*1,7</t>
  </si>
  <si>
    <t>Překlad P6</t>
  </si>
  <si>
    <t>0,09*3*0,18*2,5</t>
  </si>
  <si>
    <t>Překlad P7</t>
  </si>
  <si>
    <t>0,07*9*0,12*1,3</t>
  </si>
  <si>
    <t>Odvětrání suterénu (Z4)</t>
  </si>
  <si>
    <t>10*0,4*0,3*1,5</t>
  </si>
  <si>
    <t>74</t>
  </si>
  <si>
    <t>965_RP_01</t>
  </si>
  <si>
    <t>Příplatek za demontáž dlažby s uložením k archivaci</t>
  </si>
  <si>
    <t>574298948</t>
  </si>
  <si>
    <t>85,4</t>
  </si>
  <si>
    <t>75</t>
  </si>
  <si>
    <t>965042141</t>
  </si>
  <si>
    <t>Bourání mazanin betonových nebo z litého asfaltu tl. do 100 mm, plochy přes 4 m2</t>
  </si>
  <si>
    <t>852024334</t>
  </si>
  <si>
    <t>https://podminky.urs.cz/item/CS_URS_2023_02/965042141</t>
  </si>
  <si>
    <t>M.č.1.01, 1.08, 1.10a, 1.10b, 1.11a, 1.11b1, 1.11c (předpoklad tl.100mm)</t>
  </si>
  <si>
    <t>(40,3+3,5+18,9+3,2+20,9+2,6+1,8)*0,1</t>
  </si>
  <si>
    <t>M.č. 1.02a, 1.02b, 1.03, 1.04a, 1.04b, 1.12, 1.13 (předpoklad 100mm pod dlažbou)</t>
  </si>
  <si>
    <t>(25,7+1,6+43,7+25+2,5+85,4+8,7)*0,1</t>
  </si>
  <si>
    <t>Podesta a mezipodesty schodiště</t>
  </si>
  <si>
    <t>22,07*0,06</t>
  </si>
  <si>
    <t>1,85*2,6*0,1</t>
  </si>
  <si>
    <t>76</t>
  </si>
  <si>
    <t>965081223</t>
  </si>
  <si>
    <t>Bourání podlah z dlaždic bez podkladního lože nebo mazaniny, s jakoukoliv výplní spár keramických nebo xylolitových tl. přes 10 mm plochy přes 1 m2</t>
  </si>
  <si>
    <t>-22918360</t>
  </si>
  <si>
    <t>https://podminky.urs.cz/item/CS_URS_2023_02/965081223</t>
  </si>
  <si>
    <t>M.č. 1.02a, 1.02b, 1.03, 1.04a, 1.04b, 1.12, 1.13, mezipodesty</t>
  </si>
  <si>
    <t>25,7+1,6+43,7+25+2,5+85,4+8,7+22,07</t>
  </si>
  <si>
    <t>77</t>
  </si>
  <si>
    <t>965082941</t>
  </si>
  <si>
    <t>Odstranění násypu pod podlahami nebo ochranného násypu na střechách tl. přes 200 mm jakékoliv plochy</t>
  </si>
  <si>
    <t>-1593745296</t>
  </si>
  <si>
    <t>https://podminky.urs.cz/item/CS_URS_2023_02/965082941</t>
  </si>
  <si>
    <t>40,3*0,43</t>
  </si>
  <si>
    <t>25,7*0,40</t>
  </si>
  <si>
    <t>1,6*0,367</t>
  </si>
  <si>
    <t>43,7*0,32</t>
  </si>
  <si>
    <t>25*0,38</t>
  </si>
  <si>
    <t>2,5*0,367</t>
  </si>
  <si>
    <t>14*0,5</t>
  </si>
  <si>
    <t>2,5*0,487</t>
  </si>
  <si>
    <t>13,3*0,5</t>
  </si>
  <si>
    <t>55,6*0,5</t>
  </si>
  <si>
    <t>3,5*0,417</t>
  </si>
  <si>
    <t>12*0,5</t>
  </si>
  <si>
    <t>18,9*0,43</t>
  </si>
  <si>
    <t>3,2*0,417</t>
  </si>
  <si>
    <t>20,9*0,43</t>
  </si>
  <si>
    <t>2,6*0,417</t>
  </si>
  <si>
    <t>m.č. 1.11c</t>
  </si>
  <si>
    <t>1,8*0,417</t>
  </si>
  <si>
    <t>85,4*0,33</t>
  </si>
  <si>
    <t>8,7*0,182</t>
  </si>
  <si>
    <t>78</t>
  </si>
  <si>
    <t>968072455</t>
  </si>
  <si>
    <t>Vybourání kovových rámů oken s křídly, dveřních zárubní, vrat, stěn, ostění nebo obkladů dveřních zárubní, plochy do 2 m2</t>
  </si>
  <si>
    <t>-1213549971</t>
  </si>
  <si>
    <t>https://podminky.urs.cz/item/CS_URS_2023_02/968072455</t>
  </si>
  <si>
    <t>0,8*2*2</t>
  </si>
  <si>
    <t>0,9*2*5</t>
  </si>
  <si>
    <t>1,3*2,5</t>
  </si>
  <si>
    <t>1,6*2*1</t>
  </si>
  <si>
    <t>79</t>
  </si>
  <si>
    <t>971033261</t>
  </si>
  <si>
    <t>Vybourání otvorů ve zdivu základovém nebo nadzákladovém z cihel, tvárnic, příčkovek z cihel pálených na maltu vápennou nebo vápenocementovou plochy do 0,0225 m2, tl. do 600 mm</t>
  </si>
  <si>
    <t>1723779549</t>
  </si>
  <si>
    <t>https://podminky.urs.cz/item/CS_URS_2023_02/971033261</t>
  </si>
  <si>
    <t>Přívod vzduchu pro provětrávané podlahy</t>
  </si>
  <si>
    <t>80</t>
  </si>
  <si>
    <t>971033641</t>
  </si>
  <si>
    <t>Vybourání otvorů ve zdivu základovém nebo nadzákladovém z cihel, tvárnic, příčkovek z cihel pálených na maltu vápennou nebo vápenocementovou plochy do 4 m2, tl. do 300 mm</t>
  </si>
  <si>
    <t>918764904</t>
  </si>
  <si>
    <t>https://podminky.urs.cz/item/CS_URS_2023_02/971033641</t>
  </si>
  <si>
    <t>0,7*1,35*0,3</t>
  </si>
  <si>
    <t>81</t>
  </si>
  <si>
    <t>974031384</t>
  </si>
  <si>
    <t>Vysekání rýh ve zdivu cihelném na maltu vápennou nebo vápenocementovou pro komínové nebo ventilační průduchy do hl. 300 mm a šířky do 150 mm</t>
  </si>
  <si>
    <t>1763234818</t>
  </si>
  <si>
    <t>https://podminky.urs.cz/item/CS_URS_2023_02/974031384</t>
  </si>
  <si>
    <t>11*1</t>
  </si>
  <si>
    <t>9*4</t>
  </si>
  <si>
    <t>4*2</t>
  </si>
  <si>
    <t>82</t>
  </si>
  <si>
    <t>976085411</t>
  </si>
  <si>
    <t>Vybourání drobných zámečnických a jiných konstrukcí kanalizačních rámů litinových, z rýhovaného plechu nebo betonových včetně poklopů nebo mříží, plochy přes 0,60 m2</t>
  </si>
  <si>
    <t>-595408159</t>
  </si>
  <si>
    <t>https://podminky.urs.cz/item/CS_URS_2023_02/976085411</t>
  </si>
  <si>
    <t>83</t>
  </si>
  <si>
    <t>978011191</t>
  </si>
  <si>
    <t>Otlučení vápenných nebo vápenocementových omítek vnitřních ploch stropů, v rozsahu přes 50 do 100 %</t>
  </si>
  <si>
    <t>-1525020673</t>
  </si>
  <si>
    <t>https://podminky.urs.cz/item/CS_URS_2023_02/978011191</t>
  </si>
  <si>
    <t>Strop klenba</t>
  </si>
  <si>
    <t>84</t>
  </si>
  <si>
    <t>978013191</t>
  </si>
  <si>
    <t>Otlučení vápenných nebo vápenocementových omítek vnitřních ploch stěn s vyškrabáním spar, s očištěním zdiva, v rozsahu přes 50 do 100 %</t>
  </si>
  <si>
    <t>1035771719</t>
  </si>
  <si>
    <t>https://podminky.urs.cz/item/CS_URS_2023_02/978013191</t>
  </si>
  <si>
    <t>Kompletní omítky + kompresní omítky dvojnásobně</t>
  </si>
  <si>
    <t>85</t>
  </si>
  <si>
    <t>978019381</t>
  </si>
  <si>
    <t>Otlučení vápenných nebo vápenocementových omítek vnějších ploch s vyškrabáním spar a s očištěním zdiva stupně členitosti 3 až 5, v rozsahu přes 65 do 80 %</t>
  </si>
  <si>
    <t>-1769398497</t>
  </si>
  <si>
    <t>https://podminky.urs.cz/item/CS_URS_2023_02/978019381</t>
  </si>
  <si>
    <t>86</t>
  </si>
  <si>
    <t>978019391</t>
  </si>
  <si>
    <t>Otlučení vápenných nebo vápenocementových omítek vnějších ploch s vyškrabáním spar a s očištěním zdiva stupně členitosti 3 až 5, v rozsahu přes 80 do 100 %</t>
  </si>
  <si>
    <t>405934882</t>
  </si>
  <si>
    <t>https://podminky.urs.cz/item/CS_URS_2023_02/978019391</t>
  </si>
  <si>
    <t>87</t>
  </si>
  <si>
    <t>978021191</t>
  </si>
  <si>
    <t>Otlučení cementových vnitřních ploch stěn, v rozsahu do 100 %</t>
  </si>
  <si>
    <t>730309086</t>
  </si>
  <si>
    <t>https://podminky.urs.cz/item/CS_URS_2023_02/978021191</t>
  </si>
  <si>
    <t>88</t>
  </si>
  <si>
    <t>985_RP_01</t>
  </si>
  <si>
    <t>Chemické ošetření zdiva</t>
  </si>
  <si>
    <t>1388651427</t>
  </si>
  <si>
    <t>89</t>
  </si>
  <si>
    <t>985131111</t>
  </si>
  <si>
    <t>Očištění ploch stěn, rubu kleneb a podlah tlakovou vodou</t>
  </si>
  <si>
    <t>1809606374</t>
  </si>
  <si>
    <t>https://podminky.urs.cz/item/CS_URS_2023_02/985131111</t>
  </si>
  <si>
    <t>Očištění zdiva u pozednic</t>
  </si>
  <si>
    <t>půda</t>
  </si>
  <si>
    <t>112*1</t>
  </si>
  <si>
    <t>věž</t>
  </si>
  <si>
    <t>92,1*1</t>
  </si>
  <si>
    <t>90</t>
  </si>
  <si>
    <t>985131411</t>
  </si>
  <si>
    <t>Očištění ploch stěn, rubu kleneb a podlah vysušení stlačeným vzduchem</t>
  </si>
  <si>
    <t>-640512340</t>
  </si>
  <si>
    <t>https://podminky.urs.cz/item/CS_URS_2023_02/985131411</t>
  </si>
  <si>
    <t>91</t>
  </si>
  <si>
    <t>985139111</t>
  </si>
  <si>
    <t>Očištění ploch Příplatek k cenám za práci ve stísněném prostoru</t>
  </si>
  <si>
    <t>-767715754</t>
  </si>
  <si>
    <t>https://podminky.urs.cz/item/CS_URS_2023_02/985139111</t>
  </si>
  <si>
    <t>92</t>
  </si>
  <si>
    <t>993111111</t>
  </si>
  <si>
    <t>Dovoz a odvoz lešení včetně naložení a složení řadového, na vzdálenost do 10 km</t>
  </si>
  <si>
    <t>-1732024533</t>
  </si>
  <si>
    <t>https://podminky.urs.cz/item/CS_URS_2023_02/993111111</t>
  </si>
  <si>
    <t>93</t>
  </si>
  <si>
    <t>993121111</t>
  </si>
  <si>
    <t>Dovoz a odvoz lešení včetně naložení a složení prostorového lehkého, na vzdálenost do 10 km</t>
  </si>
  <si>
    <t>-125254193</t>
  </si>
  <si>
    <t>https://podminky.urs.cz/item/CS_URS_2023_02/993121111</t>
  </si>
  <si>
    <t>997</t>
  </si>
  <si>
    <t>Přesun sutě</t>
  </si>
  <si>
    <t>94</t>
  </si>
  <si>
    <t>997013212</t>
  </si>
  <si>
    <t>Vnitrostaveništní doprava suti a vybouraných hmot vodorovně do 50 m svisle ručně pro budovy a haly výšky přes 6 do 9 m</t>
  </si>
  <si>
    <t>1778144451</t>
  </si>
  <si>
    <t>https://podminky.urs.cz/item/CS_URS_2023_02/997013212</t>
  </si>
  <si>
    <t>95</t>
  </si>
  <si>
    <t>997013501</t>
  </si>
  <si>
    <t>Odvoz suti a vybouraných hmot na skládku nebo meziskládku se složením, na vzdálenost do 1 km</t>
  </si>
  <si>
    <t>1105760344</t>
  </si>
  <si>
    <t>https://podminky.urs.cz/item/CS_URS_2023_02/997013501</t>
  </si>
  <si>
    <t>96</t>
  </si>
  <si>
    <t>997013509</t>
  </si>
  <si>
    <t>Odvoz suti a vybouraných hmot na skládku nebo meziskládku se složením, na vzdálenost Příplatek k ceně za každý další i započatý 1 km přes 1 km</t>
  </si>
  <si>
    <t>82667459</t>
  </si>
  <si>
    <t>https://podminky.urs.cz/item/CS_URS_2023_02/997013509</t>
  </si>
  <si>
    <t>775,508*20 'Přepočtené koeficientem množství</t>
  </si>
  <si>
    <t>97</t>
  </si>
  <si>
    <t>997013869</t>
  </si>
  <si>
    <t>Poplatek za uložení stavebního odpadu na recyklační skládce (skládkovné) ze směsí nebo oddělených frakcí betonu, cihel a keramických výrobků zatříděného do Katalogu odpadů pod kódem 17 01 07</t>
  </si>
  <si>
    <t>-913599382</t>
  </si>
  <si>
    <t>https://podminky.urs.cz/item/CS_URS_2023_02/997013869</t>
  </si>
  <si>
    <t>998</t>
  </si>
  <si>
    <t>Přesun hmot</t>
  </si>
  <si>
    <t>98</t>
  </si>
  <si>
    <t>998018002</t>
  </si>
  <si>
    <t>Přesun hmot pro budovy občanské výstavby, bydlení, výrobu a služby ruční - bez užití mechanizace vodorovná dopravní vzdálenost do 100 m pro budovy s jakoukoliv nosnou konstrukcí výšky přes 6 do 12 m</t>
  </si>
  <si>
    <t>1598594229</t>
  </si>
  <si>
    <t>https://podminky.urs.cz/item/CS_URS_2023_02/998018002</t>
  </si>
  <si>
    <t>PSV</t>
  </si>
  <si>
    <t>Práce a dodávky PSV</t>
  </si>
  <si>
    <t>713</t>
  </si>
  <si>
    <t>Izolace tepelné</t>
  </si>
  <si>
    <t>99</t>
  </si>
  <si>
    <t>713121111</t>
  </si>
  <si>
    <t>Montáž tepelné izolace podlah rohožemi, pásy, deskami, dílci, bloky (izolační materiál ve specifikaci) kladenými volně jednovrstvá</t>
  </si>
  <si>
    <t>863795889</t>
  </si>
  <si>
    <t>https://podminky.urs.cz/item/CS_URS_2023_02/713121111</t>
  </si>
  <si>
    <t>10*1*2</t>
  </si>
  <si>
    <t>12*1,5*2</t>
  </si>
  <si>
    <t>1*4*2</t>
  </si>
  <si>
    <t>100</t>
  </si>
  <si>
    <t>69311081</t>
  </si>
  <si>
    <t>geotextilie netkaná separační, ochranná, filtrační, drenážní PES 300g/m2</t>
  </si>
  <si>
    <t>1253801538</t>
  </si>
  <si>
    <t>64*1,05 'Přepočtené koeficientem množství</t>
  </si>
  <si>
    <t>101</t>
  </si>
  <si>
    <t>713131121</t>
  </si>
  <si>
    <t>Montáž tepelné izolace stěn rohožemi, pásy, deskami, dílci, bloky (izolační materiál ve specifikaci) přichycením úchytnými dráty a závlačkami</t>
  </si>
  <si>
    <t>-733282433</t>
  </si>
  <si>
    <t>https://podminky.urs.cz/item/CS_URS_2023_02/713131121</t>
  </si>
  <si>
    <t>(10+1+10+1)*1</t>
  </si>
  <si>
    <t>(12+1,5+12+1,5)*1</t>
  </si>
  <si>
    <t>(4+1+4+1)*1</t>
  </si>
  <si>
    <t>102</t>
  </si>
  <si>
    <t>989489755</t>
  </si>
  <si>
    <t>59*1,05 'Přepočtené koeficientem množství</t>
  </si>
  <si>
    <t>103</t>
  </si>
  <si>
    <t>998713201</t>
  </si>
  <si>
    <t>Přesun hmot pro izolace tepelné stanovený procentní sazbou (%) z ceny vodorovná dopravní vzdálenost do 50 m v objektech výšky do 6 m</t>
  </si>
  <si>
    <t>%</t>
  </si>
  <si>
    <t>2131568380</t>
  </si>
  <si>
    <t>https://podminky.urs.cz/item/CS_URS_2023_02/998713201</t>
  </si>
  <si>
    <t>715</t>
  </si>
  <si>
    <t>Izolace proti chemickým vlivům</t>
  </si>
  <si>
    <t>104</t>
  </si>
  <si>
    <t>715134003</t>
  </si>
  <si>
    <t>Provedení izolace stavebních konstrukcí fóliemi lepenými celoplošně, s penetrací nádrží dna</t>
  </si>
  <si>
    <t>101582434</t>
  </si>
  <si>
    <t>https://podminky.urs.cz/item/CS_URS_2023_02/715134003</t>
  </si>
  <si>
    <t>1,85*2,6</t>
  </si>
  <si>
    <t>105</t>
  </si>
  <si>
    <t>28322035</t>
  </si>
  <si>
    <t>fólie k izolaci objektů určených pro manipulaci a dočasné skladování vybraných ropných látek z mPVC (typ T) tl 1,5mm</t>
  </si>
  <si>
    <t>-491440695</t>
  </si>
  <si>
    <t>4,81*1,1655 'Přepočtené koeficientem množství</t>
  </si>
  <si>
    <t>106</t>
  </si>
  <si>
    <t>715134004</t>
  </si>
  <si>
    <t>Provedení izolace stavebních konstrukcí fóliemi lepenými celoplošně, s penetrací nádrží stěn</t>
  </si>
  <si>
    <t>-784829102</t>
  </si>
  <si>
    <t>https://podminky.urs.cz/item/CS_URS_2023_02/715134004</t>
  </si>
  <si>
    <t>2,6*(1,85+2,6+1,85+2,6)</t>
  </si>
  <si>
    <t>107</t>
  </si>
  <si>
    <t>-1032949633</t>
  </si>
  <si>
    <t>23,14*1,221 'Přepočtené koeficientem množství</t>
  </si>
  <si>
    <t>108</t>
  </si>
  <si>
    <t>998715201</t>
  </si>
  <si>
    <t>Přesun hmot pro izolace proti chemickým vlivům stanovený procentní sazbou (%) z ceny vodorovná dopravní vzdálenost do 50 m v objektech výšky do 6 m</t>
  </si>
  <si>
    <t>-1257742538</t>
  </si>
  <si>
    <t>https://podminky.urs.cz/item/CS_URS_2023_02/998715201</t>
  </si>
  <si>
    <t>725</t>
  </si>
  <si>
    <t>Zdravotechnika - zařizovací předměty</t>
  </si>
  <si>
    <t>109</t>
  </si>
  <si>
    <t>725_RP_01</t>
  </si>
  <si>
    <t>X1_Zásobník na toaletní papír</t>
  </si>
  <si>
    <t>-364885051</t>
  </si>
  <si>
    <t>Poznámka k položce:_x000D_
Na velkou roli do průměru 260mm, pro montáž na zeď,_x000D_
chromniklová nerezová ocel 18/10, tloušťka materiálu 0,9mm,_x000D_
povrchová úprava jemný mat, zámek, včetně montážního_x000D_
materiálu._x000D_
průměr: 274mm_x000D_
hloubka 122mm</t>
  </si>
  <si>
    <t>110</t>
  </si>
  <si>
    <t>725_RP_02</t>
  </si>
  <si>
    <t>X2_Zásobník na hygienické sáčky</t>
  </si>
  <si>
    <t>-363032930</t>
  </si>
  <si>
    <t>Poznámka k položce:_x000D_
Pro montáž na zeď, chromniklová nerezová ocel 18/10,_x000D_
tloušťka materiálu 0,8mm, povrchová úprava jemný mat,_x000D_
bez svařovaných rohů, včetně montážního materiálu._x000D_
150x92x22mm</t>
  </si>
  <si>
    <t>111</t>
  </si>
  <si>
    <t>725_RP_03</t>
  </si>
  <si>
    <t>X3_Klozetový WC kartáč s držákem</t>
  </si>
  <si>
    <t>164524602</t>
  </si>
  <si>
    <t>Poznámka k položce:_x000D_
Pro montáž na zeď, skryté upevnění, chromniklová nerezová_x000D_
ocel 18/10, tloušťka materiálu 0,9mm, povrchová úprava jemný mat,_x000D_
včetně montážního materiálu, nylonové stěrky, vyjímatelné misky._x000D_
výška: 372mm_x000D_
průměr: 90mm</t>
  </si>
  <si>
    <t>112</t>
  </si>
  <si>
    <t>725_RP_04</t>
  </si>
  <si>
    <t>X4_Držák na toaletní papír</t>
  </si>
  <si>
    <t>122906910</t>
  </si>
  <si>
    <t>Poznámka k položce:_x000D_
Pro montáž na zeď, skryté upevnění, chromniklová nerezová_x000D_
ocel 18/10, povrchová úprava jemný mat,_x000D_
včetně montážního materiálu._x000D_
výška: 140mm</t>
  </si>
  <si>
    <t>113</t>
  </si>
  <si>
    <t>725_RP_05</t>
  </si>
  <si>
    <t>X5_Automatický nerezový nástěnný dávkovač na dezinfekce a mýdla</t>
  </si>
  <si>
    <t>1601999226</t>
  </si>
  <si>
    <t>Poznámka k položce:_x000D_
Pro montáž na zeď, skryté upevnění, chromniklová nerezová_x000D_
ocel 18/10, povrchová úprava jemný mat, zámek, objem 0,85 l,_x000D_
včetně montážního materiálu._x000D_
108x268x107mm</t>
  </si>
  <si>
    <t>114</t>
  </si>
  <si>
    <t>725_RP_06</t>
  </si>
  <si>
    <t>X6_Automatický bezdotykový osoušeč rukou</t>
  </si>
  <si>
    <t>1873530127</t>
  </si>
  <si>
    <t>Poznámka k položce:_x000D_
S nerezovým matným krytem, pro montáž na zeď,_x000D_
automatický - infračervený senzor, napájecí napětí 230V/50Hz,_x000D_
příkon 2400 W, rychlost vzduchu 100 km/h, stupeň ochrany_x000D_
třída I, IPX 1, automatické vypnutí, včetně montážního_x000D_
materiálu._x000D_
280x248x202mm</t>
  </si>
  <si>
    <t>115</t>
  </si>
  <si>
    <t>725_RP_07</t>
  </si>
  <si>
    <t>X7_Věšák nástěnný - dvojitý.</t>
  </si>
  <si>
    <t>-2133980119</t>
  </si>
  <si>
    <t>Poznámka k položce:_x000D_
Pro montáž na zeď, chromniklová nerezová ocel 18/10,_x000D_
povrchová úprava jemný mat, včetně montážního materiálu</t>
  </si>
  <si>
    <t>116</t>
  </si>
  <si>
    <t>725_RP_08</t>
  </si>
  <si>
    <t>X8_Držák na ručníky otočný</t>
  </si>
  <si>
    <t>-544610515</t>
  </si>
  <si>
    <t>Poznámka k položce:_x000D_
Otočný se dvěma rameny, pro montáž na zeď, chromniklová_x000D_
nerezová ocel 18/10, povrchová úprava jemný mat, včetně_x000D_
montážního materiálu._x000D_
délka: 413mm_x000D_
výška: 162mm_x000D_
hloubka: 67mm</t>
  </si>
  <si>
    <t>117</t>
  </si>
  <si>
    <t>725_RP_09</t>
  </si>
  <si>
    <t>X9_Odpadkový koš</t>
  </si>
  <si>
    <t>-1518684926</t>
  </si>
  <si>
    <t>Poznámka k položce:_x000D_
Nerezový závěsný odpadkový koš s poklopem, na hygienické_x000D_
potřeby. o objemu 4,5 litrů. Pro montáž na zeď, chromniklová_x000D_
nerezová ocel 18/10, povrchová úprava jemný mat, včetně_x000D_
montážního materiálu._x000D_
192x97x253mm</t>
  </si>
  <si>
    <t>118</t>
  </si>
  <si>
    <t>725_RP_10</t>
  </si>
  <si>
    <t>X10_Zrcadlo naklápěcí - nástěnné</t>
  </si>
  <si>
    <t>-1368495987</t>
  </si>
  <si>
    <t>Poznámka k položce:_x000D_
Pro montáž na zeď, zrcadlo i držák kompletně z chromniklové_x000D_
nerezové oceli 18/10, povrchová úprava jemný mat,zrcadlo_x000D_
leštěné do vysokého lesku, včetně montážního materiálu._x000D_
600x600x120mm</t>
  </si>
  <si>
    <t>119</t>
  </si>
  <si>
    <t>725_RP_11</t>
  </si>
  <si>
    <t>X11_Zrcadlo - nástěnné</t>
  </si>
  <si>
    <t>373625302</t>
  </si>
  <si>
    <t>Poznámka k položce:_x000D_
Zrcadlo nad umývadlo,pro montáž na zeď, dřevěný rám_x000D_
masiv DUB tl. 80mm, včetně montážního materiálu._x000D_
600x800x30mm</t>
  </si>
  <si>
    <t>120</t>
  </si>
  <si>
    <t>725_RP_12</t>
  </si>
  <si>
    <t>X12_Madlo na stěnu pevné - k umývadlu</t>
  </si>
  <si>
    <t>1312490864</t>
  </si>
  <si>
    <t>Poznámka k položce:_x000D_
Pro montáž na zeď, chromniklová nerezová ocel 18/10,_x000D_
povrchová úprava jemný mat, včetně montážního materiálu._x000D_
100x616x250mm</t>
  </si>
  <si>
    <t>121</t>
  </si>
  <si>
    <t>725_RP_13</t>
  </si>
  <si>
    <t>X13_Madlo sklopné na stěnu s držákem na toaletní papír - k WC.</t>
  </si>
  <si>
    <t>339443272</t>
  </si>
  <si>
    <t>Poznámka k položce:_x000D_
Pro montáž na zeď, chromniklová nerezová ocel 18/10,_x000D_
povrchová úprava jemný mat, včetně montážního materiálu._x000D_
100x766x250mm</t>
  </si>
  <si>
    <t>122</t>
  </si>
  <si>
    <t>725_RP_14</t>
  </si>
  <si>
    <t>X14_Madlo sklopné na stěnu - k wc.</t>
  </si>
  <si>
    <t>1590138844</t>
  </si>
  <si>
    <t>123</t>
  </si>
  <si>
    <t>725_RP_15</t>
  </si>
  <si>
    <t>X15_Zásobník na papírové ručníky</t>
  </si>
  <si>
    <t>-682390105</t>
  </si>
  <si>
    <t>Poznámka k položce:_x000D_
Nerezový závěsný zásobník na papírové ručníky, uzamykatelný,_x000D_
rozměr náplně max 260x 100mm, kapacita 800 papírových utěrek._x000D_
Pro montáž na zeď, chromniklová nerezová ocel 18/10, povrchová_x000D_
úprava jemný mat, včetně montážního materiálu._x000D_
340x110x265mm</t>
  </si>
  <si>
    <t>124</t>
  </si>
  <si>
    <t>725_RP_16</t>
  </si>
  <si>
    <t>X16_Přebalovací a odkládací pult sklopný</t>
  </si>
  <si>
    <t>-53875020</t>
  </si>
  <si>
    <t>Poznámka k položce:_x000D_
Pro montáž na zeď, dřevěný, včetně montážního materiálu._x000D_
Nosnost minimálně 20 kg. Rozměr v otevřeném stavu: 900x500mm_x000D_
Včetně montážního materiálu._x000D_
Rozměr zavřený_x000D_
výška: 520mm_x000D_
délka: 900mm_x000D_
hloubka: 105mm</t>
  </si>
  <si>
    <t>125</t>
  </si>
  <si>
    <t>725_RP_17</t>
  </si>
  <si>
    <t>X17_Bezdrátová sada pro nouzovou signalizaci</t>
  </si>
  <si>
    <t>-440589515</t>
  </si>
  <si>
    <t>Poznámka k položce:_x000D_
Sestava pro nouzové přivolání pomoci pro bezbariérové WC._x000D_
Kontrolní modul s alarmem na vnější straně kabiny,_x000D_
tlačítko signalní tahové, tlačítko resetovací</t>
  </si>
  <si>
    <t>126</t>
  </si>
  <si>
    <t>998725201</t>
  </si>
  <si>
    <t>Přesun hmot pro zařizovací předměty stanovený procentní sazbou (%) z ceny vodorovná dopravní vzdálenost do 50 m v objektech výšky do 6 m</t>
  </si>
  <si>
    <t>1699390974</t>
  </si>
  <si>
    <t>https://podminky.urs.cz/item/CS_URS_2023_02/998725201</t>
  </si>
  <si>
    <t>127</t>
  </si>
  <si>
    <t>998725292</t>
  </si>
  <si>
    <t>Přesun hmot pro zařizovací předměty stanovený procentní sazbou (%) z ceny Příplatek k cenám za zvětšený přesun přes vymezenou největší dopravní vzdálenost do 100 m</t>
  </si>
  <si>
    <t>-2051653756</t>
  </si>
  <si>
    <t>https://podminky.urs.cz/item/CS_URS_2023_02/998725292</t>
  </si>
  <si>
    <t>741</t>
  </si>
  <si>
    <t>Elektroinstalace - silnoproud</t>
  </si>
  <si>
    <t>128</t>
  </si>
  <si>
    <t>741421811</t>
  </si>
  <si>
    <t>Demontáž hromosvodného vedení bez zachování funkčnosti svodových drátů nebo lan kolmého svodu, průměru do 8 mm</t>
  </si>
  <si>
    <t>-492240324</t>
  </si>
  <si>
    <t>https://podminky.urs.cz/item/CS_URS_2023_02/741421811</t>
  </si>
  <si>
    <t>3*8</t>
  </si>
  <si>
    <t>129</t>
  </si>
  <si>
    <t>741421831</t>
  </si>
  <si>
    <t>Demontáž hromosvodného vedení bez zachování funkčnosti svodových drátů nebo lan na šikmé střeše, průměru do 8 mm</t>
  </si>
  <si>
    <t>646761491</t>
  </si>
  <si>
    <t>https://podminky.urs.cz/item/CS_URS_2023_02/741421831</t>
  </si>
  <si>
    <t>5+6</t>
  </si>
  <si>
    <t>130</t>
  </si>
  <si>
    <t>741421853</t>
  </si>
  <si>
    <t>Demontáž hromosvodného vedení podpěr střešního vedení pod tašky</t>
  </si>
  <si>
    <t>-1003563912</t>
  </si>
  <si>
    <t>https://podminky.urs.cz/item/CS_URS_2023_02/741421853</t>
  </si>
  <si>
    <t>131</t>
  </si>
  <si>
    <t>741421863</t>
  </si>
  <si>
    <t>Demontáž hromosvodného vedení podpěr svislého vedení zazděného</t>
  </si>
  <si>
    <t>-722970725</t>
  </si>
  <si>
    <t>https://podminky.urs.cz/item/CS_URS_2023_02/741421863</t>
  </si>
  <si>
    <t>132</t>
  </si>
  <si>
    <t>741421871</t>
  </si>
  <si>
    <t>Demontáž hromosvodného vedení doplňků ochranných úhelníků, délky do 1,4 m</t>
  </si>
  <si>
    <t>1577584679</t>
  </si>
  <si>
    <t>https://podminky.urs.cz/item/CS_URS_2023_02/741421871</t>
  </si>
  <si>
    <t>783</t>
  </si>
  <si>
    <t>Dokončovací práce - nátěry</t>
  </si>
  <si>
    <t>133</t>
  </si>
  <si>
    <t>783801201</t>
  </si>
  <si>
    <t>Příprava podkladu omítek před provedením nátěru obroušení</t>
  </si>
  <si>
    <t>1961327282</t>
  </si>
  <si>
    <t>https://podminky.urs.cz/item/CS_URS_2023_02/783801201</t>
  </si>
  <si>
    <t>134</t>
  </si>
  <si>
    <t>783801403</t>
  </si>
  <si>
    <t>Příprava podkladu omítek před provedením nátěru oprášení</t>
  </si>
  <si>
    <t>-459960074</t>
  </si>
  <si>
    <t>https://podminky.urs.cz/item/CS_URS_2023_02/783801403</t>
  </si>
  <si>
    <t>135</t>
  </si>
  <si>
    <t>783823167</t>
  </si>
  <si>
    <t>Penetrační nátěr omítek hladkých omítek hladkých, zrnitých tenkovrstvých nebo štukových stupně členitosti 3 vápenný</t>
  </si>
  <si>
    <t>594076175</t>
  </si>
  <si>
    <t>https://podminky.urs.cz/item/CS_URS_2023_02/783823167</t>
  </si>
  <si>
    <t>136</t>
  </si>
  <si>
    <t>783823187</t>
  </si>
  <si>
    <t>Penetrační nátěr omítek hladkých omítek hladkých, zrnitých tenkovrstvých nebo štukových stupně členitosti 5 vápenný</t>
  </si>
  <si>
    <t>-1126461878</t>
  </si>
  <si>
    <t>https://podminky.urs.cz/item/CS_URS_2023_02/783823187</t>
  </si>
  <si>
    <t>137</t>
  </si>
  <si>
    <t>783827447</t>
  </si>
  <si>
    <t>Krycí (ochranný ) nátěr omítek dvojnásobný hladkých omítek hladkých, zrnitých tenkovrstvých nebo štukových stupně členitosti 3 vápenný</t>
  </si>
  <si>
    <t>-1299559949</t>
  </si>
  <si>
    <t>https://podminky.urs.cz/item/CS_URS_2023_02/783827447</t>
  </si>
  <si>
    <t>138</t>
  </si>
  <si>
    <t>783827487</t>
  </si>
  <si>
    <t>Krycí (ochranný ) nátěr omítek dvojnásobný hladkých omítek hladkých, zrnitých tenkovrstvých nebo štukových stupně členitosti 5 vápenný</t>
  </si>
  <si>
    <t>-1411279711</t>
  </si>
  <si>
    <t>https://podminky.urs.cz/item/CS_URS_2023_02/783827487</t>
  </si>
  <si>
    <t>795</t>
  </si>
  <si>
    <t>Lokální vytápění</t>
  </si>
  <si>
    <t>139</t>
  </si>
  <si>
    <t>795991001</t>
  </si>
  <si>
    <t>Umístění přenosných kamen na tuhá paliva, krbokamen a hotových sporáků hmotnosti do 100 kg</t>
  </si>
  <si>
    <t>-1437977191</t>
  </si>
  <si>
    <t>https://podminky.urs.cz/item/CS_URS_2023_02/795991001</t>
  </si>
  <si>
    <t>140</t>
  </si>
  <si>
    <t>RMAT0014</t>
  </si>
  <si>
    <t>kamna přenosná litinová o výkonu 4kW, kouřovod pr.150, účinnost 84%</t>
  </si>
  <si>
    <t>1436680588</t>
  </si>
  <si>
    <t>141</t>
  </si>
  <si>
    <t>998795201</t>
  </si>
  <si>
    <t>Přesun hmot pro lokální vytápění stanovený procentní sazbou (%) z ceny vodorovná dopravní vzdálenost do 50 m v objektech výšky do 6 m</t>
  </si>
  <si>
    <t>-1965615335</t>
  </si>
  <si>
    <t>https://podminky.urs.cz/item/CS_URS_2023_02/998795201</t>
  </si>
  <si>
    <t>711</t>
  </si>
  <si>
    <t>Izolace proti vodě, vlhkosti a plynům</t>
  </si>
  <si>
    <t>142</t>
  </si>
  <si>
    <t>711113011</t>
  </si>
  <si>
    <t>Provedení izolace proti zemní vlhkosti natěradly a tmely za studena podhledu P nátěrem suspensí asfaltovou</t>
  </si>
  <si>
    <t>66273288</t>
  </si>
  <si>
    <t>https://podminky.urs.cz/item/CS_URS_2023_02/711113011</t>
  </si>
  <si>
    <t>143</t>
  </si>
  <si>
    <t>11163346</t>
  </si>
  <si>
    <t>suspenze hydroizolační asfaltová</t>
  </si>
  <si>
    <t>1804054991</t>
  </si>
  <si>
    <t>1*0,0011 'Přepočtené koeficientem množství</t>
  </si>
  <si>
    <t>144</t>
  </si>
  <si>
    <t>711141559</t>
  </si>
  <si>
    <t>Provedení izolace proti zemní vlhkosti pásy přitavením NAIP na ploše vodorovné V</t>
  </si>
  <si>
    <t>10228872</t>
  </si>
  <si>
    <t>https://podminky.urs.cz/item/CS_URS_2023_02/711141559</t>
  </si>
  <si>
    <t>Izolace pod nové zdivo</t>
  </si>
  <si>
    <t>1*0,15</t>
  </si>
  <si>
    <t>(1,85+1,05)*0,15</t>
  </si>
  <si>
    <t>1,5*0,3</t>
  </si>
  <si>
    <t>0,9*0,36</t>
  </si>
  <si>
    <t>(2,7+1,05)*0,15</t>
  </si>
  <si>
    <t>1,14*0,3</t>
  </si>
  <si>
    <t>(2,7+1,45)*0,15</t>
  </si>
  <si>
    <t>(2,85+1,35)*0,25</t>
  </si>
  <si>
    <t>2,4*0,25</t>
  </si>
  <si>
    <t>145</t>
  </si>
  <si>
    <t>62832001</t>
  </si>
  <si>
    <t>pás asfaltový natavitelný oxidovaný s vložkou ze skleněné rohože typu V60 s jemnozrnným minerálním posypem tl 3,5mm</t>
  </si>
  <si>
    <t>1960731725</t>
  </si>
  <si>
    <t>5,55*1,1655 'Přepočtené koeficientem množství</t>
  </si>
  <si>
    <t>146</t>
  </si>
  <si>
    <t>711161273</t>
  </si>
  <si>
    <t>Provedení izolace proti zemní vlhkosti nopovou fólií na ploše svislé S z nopové fólie</t>
  </si>
  <si>
    <t>-1328328940</t>
  </si>
  <si>
    <t>https://podminky.urs.cz/item/CS_URS_2023_02/711161273</t>
  </si>
  <si>
    <t>Západ a sever (nádvoří)</t>
  </si>
  <si>
    <t>87,2*0,75</t>
  </si>
  <si>
    <t>Východ a jih (zahrada)</t>
  </si>
  <si>
    <t>75,65*0,75</t>
  </si>
  <si>
    <t>147</t>
  </si>
  <si>
    <t>711_RP_01</t>
  </si>
  <si>
    <t>Izolační provětrávaná tvarovka výšky nopu 100mm</t>
  </si>
  <si>
    <t>-399841950</t>
  </si>
  <si>
    <t>148</t>
  </si>
  <si>
    <t>711161383</t>
  </si>
  <si>
    <t>Izolace proti zemní vlhkosti a beztlakové vodě nopovými fóliemi ostatní ukončení izolace lištou</t>
  </si>
  <si>
    <t>-1457338504</t>
  </si>
  <si>
    <t>https://podminky.urs.cz/item/CS_URS_2023_02/711161383</t>
  </si>
  <si>
    <t>87,2+75,65</t>
  </si>
  <si>
    <t>149</t>
  </si>
  <si>
    <t>998711201</t>
  </si>
  <si>
    <t>Přesun hmot pro izolace proti vodě, vlhkosti a plynům stanovený procentní sazbou (%) z ceny vodorovná dopravní vzdálenost do 50 m v objektech výšky do 6 m</t>
  </si>
  <si>
    <t>544253284</t>
  </si>
  <si>
    <t>https://podminky.urs.cz/item/CS_URS_2023_02/998711201</t>
  </si>
  <si>
    <t>150</t>
  </si>
  <si>
    <t>998711292</t>
  </si>
  <si>
    <t>Přesun hmot pro izolace proti vodě, vlhkosti a plynům stanovený procentní sazbou (%) z ceny Příplatek k cenám za zvětšený přesun přes vymezenou největší dopravní vzdálenost do 100 m</t>
  </si>
  <si>
    <t>-827651823</t>
  </si>
  <si>
    <t>https://podminky.urs.cz/item/CS_URS_2023_02/998711292</t>
  </si>
  <si>
    <t>721</t>
  </si>
  <si>
    <t>Zdravotechnika - vnitřní kanalizace</t>
  </si>
  <si>
    <t>151</t>
  </si>
  <si>
    <t>721173315</t>
  </si>
  <si>
    <t>Potrubí z trub PVC SN4 dešťové DN 110</t>
  </si>
  <si>
    <t>-492940985</t>
  </si>
  <si>
    <t>https://podminky.urs.cz/item/CS_URS_2023_02/721173315</t>
  </si>
  <si>
    <t>4*2+4*1</t>
  </si>
  <si>
    <t>Odvětrání podlah výdechové</t>
  </si>
  <si>
    <t>2*1</t>
  </si>
  <si>
    <t>152</t>
  </si>
  <si>
    <t>998721201</t>
  </si>
  <si>
    <t>Přesun hmot pro vnitřní kanalizace stanovený procentní sazbou (%) z ceny vodorovná dopravní vzdálenost do 50 m v objektech výšky do 6 m</t>
  </si>
  <si>
    <t>100378392</t>
  </si>
  <si>
    <t>https://podminky.urs.cz/item/CS_URS_2023_02/998721201</t>
  </si>
  <si>
    <t>153</t>
  </si>
  <si>
    <t>998721292</t>
  </si>
  <si>
    <t>Přesun hmot pro vnitřní kanalizace stanovený procentní sazbou (%) z ceny Příplatek k cenám za zvětšený přesun přes vymezenou největší dopravní vzdálenost do 100 m</t>
  </si>
  <si>
    <t>-1172708407</t>
  </si>
  <si>
    <t>https://podminky.urs.cz/item/CS_URS_2023_02/998721292</t>
  </si>
  <si>
    <t>751</t>
  </si>
  <si>
    <t>Vzduchotechnika</t>
  </si>
  <si>
    <t>154</t>
  </si>
  <si>
    <t>751398041</t>
  </si>
  <si>
    <t>Montáž ostatních zařízení protidešťové žaluzie nebo žaluziové klapky na kruhové potrubí, průměru do 300 mm</t>
  </si>
  <si>
    <t>-1393980214</t>
  </si>
  <si>
    <t>https://podminky.urs.cz/item/CS_URS_2023_02/751398041</t>
  </si>
  <si>
    <t>Odvětrání VZT m.č.1.02b</t>
  </si>
  <si>
    <t>155</t>
  </si>
  <si>
    <t>42972901</t>
  </si>
  <si>
    <t>žaluzie protidešťová plastová s pevnými lamelami, pro potrubí D 160mm</t>
  </si>
  <si>
    <t>-503126665</t>
  </si>
  <si>
    <t>156</t>
  </si>
  <si>
    <t>751525053</t>
  </si>
  <si>
    <t>Montáž potrubí plastového kruhového s přírubou, průměru přes 200 do 300 mm</t>
  </si>
  <si>
    <t>-1530510598</t>
  </si>
  <si>
    <t>https://podminky.urs.cz/item/CS_URS_2023_02/751525053</t>
  </si>
  <si>
    <t>Přívod vzduchu pro m.č.1.02a</t>
  </si>
  <si>
    <t>6+1+1</t>
  </si>
  <si>
    <t>157</t>
  </si>
  <si>
    <t>28614710</t>
  </si>
  <si>
    <t>trubka PP, antibakteriální, DN 200mm</t>
  </si>
  <si>
    <t>-938273227</t>
  </si>
  <si>
    <t>158</t>
  </si>
  <si>
    <t>751526748</t>
  </si>
  <si>
    <t>Montáž protidešťové stříšky nebo výfukové hlavice do plastového potrubí kruhové bez příruby, průměru do 100 mm</t>
  </si>
  <si>
    <t>-657736051</t>
  </si>
  <si>
    <t>https://podminky.urs.cz/item/CS_URS_2023_02/751526748</t>
  </si>
  <si>
    <t>Odvětrání podlah</t>
  </si>
  <si>
    <t>159</t>
  </si>
  <si>
    <t>55341431</t>
  </si>
  <si>
    <t>mřížka větrací nerezová kruhová se síťovinou 100mm</t>
  </si>
  <si>
    <t>-1656257689</t>
  </si>
  <si>
    <t>160</t>
  </si>
  <si>
    <t>751526750</t>
  </si>
  <si>
    <t>Montáž protidešťové stříšky nebo výfukové hlavice do plastového potrubí kruhové bez příruby, průměru přes 200 do 300 mm</t>
  </si>
  <si>
    <t>-594017288</t>
  </si>
  <si>
    <t>https://podminky.urs.cz/item/CS_URS_2023_02/751526750</t>
  </si>
  <si>
    <t>161</t>
  </si>
  <si>
    <t>42972888_RP</t>
  </si>
  <si>
    <t>mřížka větrací kruhová nerezová se síťkou a krytem D 200mm</t>
  </si>
  <si>
    <t>1193348613</t>
  </si>
  <si>
    <t>162</t>
  </si>
  <si>
    <t>998751202</t>
  </si>
  <si>
    <t>Přesun hmot pro vzduchotechniku stanovený procentní sazbou (%) z ceny vodorovná dopravní vzdálenost do 50 m v objektech výšky přes 12 do 24 m</t>
  </si>
  <si>
    <t>300830776</t>
  </si>
  <si>
    <t>https://podminky.urs.cz/item/CS_URS_2023_02/998751202</t>
  </si>
  <si>
    <t>163</t>
  </si>
  <si>
    <t>998751291</t>
  </si>
  <si>
    <t>Přesun hmot pro vzduchotechniku stanovený procentní sazbou (%) z ceny Příplatek k cenám za zvětšený přesun přes vymezenou největší dopravní vzdálenost do 500 m</t>
  </si>
  <si>
    <t>-162134476</t>
  </si>
  <si>
    <t>https://podminky.urs.cz/item/CS_URS_2023_02/998751291</t>
  </si>
  <si>
    <t>762</t>
  </si>
  <si>
    <t>Konstrukce tesařské</t>
  </si>
  <si>
    <t>164</t>
  </si>
  <si>
    <t>762_RO_03</t>
  </si>
  <si>
    <t>Likvidace napadeného řeziva pálením</t>
  </si>
  <si>
    <t>1989640066</t>
  </si>
  <si>
    <t>165</t>
  </si>
  <si>
    <t>762_RP_01</t>
  </si>
  <si>
    <t>Hoblování hraněného řeziva ve staveništní dílně - ruční</t>
  </si>
  <si>
    <t>1960912056</t>
  </si>
  <si>
    <t>Půda - krokev 16/15</t>
  </si>
  <si>
    <t>3*34*0,16*0,15</t>
  </si>
  <si>
    <t>Půda - námětek 16/20</t>
  </si>
  <si>
    <t>2,2*39*0,16*0,2</t>
  </si>
  <si>
    <t>Půda - kráče 17/24</t>
  </si>
  <si>
    <t>1,5*41*0,17*0,24</t>
  </si>
  <si>
    <t>Půda - vazný trám 20/25</t>
  </si>
  <si>
    <t>2,5*5*0,2*0,25</t>
  </si>
  <si>
    <t>Půda - pozednice 24/20</t>
  </si>
  <si>
    <t>112*0,24*0,2</t>
  </si>
  <si>
    <t>Věž - krokev 18/20</t>
  </si>
  <si>
    <t>3*34*0,18*0,2</t>
  </si>
  <si>
    <t>Věž - námětek 16/20</t>
  </si>
  <si>
    <t>2,2*34*0,16*0,2</t>
  </si>
  <si>
    <t>Věž - kráčata 17/24</t>
  </si>
  <si>
    <t>1,5*45*0,17*0,24</t>
  </si>
  <si>
    <t>Věž - nárožní krokev 22/24</t>
  </si>
  <si>
    <t>3,5*6*0,22*0,24</t>
  </si>
  <si>
    <t>Věž - vazný trám 25/28</t>
  </si>
  <si>
    <t>3,5*6*0,25*0,28</t>
  </si>
  <si>
    <t>Věž - pozednice 24/20</t>
  </si>
  <si>
    <t>92,1*0,24*0,2</t>
  </si>
  <si>
    <t>166</t>
  </si>
  <si>
    <t>762_RP_02</t>
  </si>
  <si>
    <t>Vyrovnání krovu pod laťování</t>
  </si>
  <si>
    <t>2146118883</t>
  </si>
  <si>
    <t>167</t>
  </si>
  <si>
    <t>762083122</t>
  </si>
  <si>
    <t>Impregnace řeziva máčením proti dřevokaznému hmyzu, houbám a plísním, třída ohrožení 3 a 4 (dřevo v exteriéru)</t>
  </si>
  <si>
    <t>2106600046</t>
  </si>
  <si>
    <t>https://podminky.urs.cz/item/CS_URS_2023_02/762083122</t>
  </si>
  <si>
    <t>Hoblované řezivo</t>
  </si>
  <si>
    <t>29,524</t>
  </si>
  <si>
    <t>Laťování</t>
  </si>
  <si>
    <t>24,325</t>
  </si>
  <si>
    <t>168</t>
  </si>
  <si>
    <t>762321911</t>
  </si>
  <si>
    <t>Ztužení konstrukcí (materiál v ceně) prkny tl. do 32 mm</t>
  </si>
  <si>
    <t>-1945232300</t>
  </si>
  <si>
    <t>https://podminky.urs.cz/item/CS_URS_2023_02/762321911</t>
  </si>
  <si>
    <t>169</t>
  </si>
  <si>
    <t>762322911</t>
  </si>
  <si>
    <t>Ztužení konstrukcí (materiál v ceně) fošnami nebo hranolky průřezové plochy do 100 cm2</t>
  </si>
  <si>
    <t>-1343969123</t>
  </si>
  <si>
    <t>https://podminky.urs.cz/item/CS_URS_2023_02/762322911</t>
  </si>
  <si>
    <t>170</t>
  </si>
  <si>
    <t>762342311</t>
  </si>
  <si>
    <t>Montáž laťování střech složitých sklonu do 60° při osové vzdálenosti latí do 150 mm</t>
  </si>
  <si>
    <t>1837450403</t>
  </si>
  <si>
    <t>https://podminky.urs.cz/item/CS_URS_2023_02/762342311</t>
  </si>
  <si>
    <t>171</t>
  </si>
  <si>
    <t>60514106</t>
  </si>
  <si>
    <t>řezivo jehličnaté lať pevnostní třída S10-13 průřez 40x60mm</t>
  </si>
  <si>
    <t>368816228</t>
  </si>
  <si>
    <t>1430,909*0,017 'Přepočtené koeficientem množství</t>
  </si>
  <si>
    <t>172</t>
  </si>
  <si>
    <t>762342811</t>
  </si>
  <si>
    <t>Demontáž bednění a laťování laťování střech sklonu do 60° se všemi nadstřešními konstrukcemi, z latí průřezové plochy do 25 cm2 při osové vzdálenosti do 0,22 m</t>
  </si>
  <si>
    <t>-519071446</t>
  </si>
  <si>
    <t>https://podminky.urs.cz/item/CS_URS_2023_02/762342811</t>
  </si>
  <si>
    <t>173</t>
  </si>
  <si>
    <t>762354815</t>
  </si>
  <si>
    <t>Demontáž nadstřešních konstrukcí krovů střešních vikýřů volského oka</t>
  </si>
  <si>
    <t>1448458847</t>
  </si>
  <si>
    <t>https://podminky.urs.cz/item/CS_URS_2023_02/762354815</t>
  </si>
  <si>
    <t>174</t>
  </si>
  <si>
    <t>762381011</t>
  </si>
  <si>
    <t>Heverování a podepření tesařských konstrukcí krovů plná vazba, rozpětí do 9 m</t>
  </si>
  <si>
    <t>-863734996</t>
  </si>
  <si>
    <t>https://podminky.urs.cz/item/CS_URS_2023_02/762381011</t>
  </si>
  <si>
    <t>175</t>
  </si>
  <si>
    <t>762381013</t>
  </si>
  <si>
    <t>Heverování a podepření tesařských konstrukcí krovů plná vazba, rozpětí přes 12,5 do 15 m</t>
  </si>
  <si>
    <t>595257242</t>
  </si>
  <si>
    <t>https://podminky.urs.cz/item/CS_URS_2023_02/762381013</t>
  </si>
  <si>
    <t>176</t>
  </si>
  <si>
    <t>762382011</t>
  </si>
  <si>
    <t>Heverování a podepření tesařských konstrukcí krovů prázdná vazba, rozpětí do 9 m</t>
  </si>
  <si>
    <t>-537956848</t>
  </si>
  <si>
    <t>https://podminky.urs.cz/item/CS_URS_2023_02/762382011</t>
  </si>
  <si>
    <t>177</t>
  </si>
  <si>
    <t>762395000</t>
  </si>
  <si>
    <t>Spojovací prostředky krovů, bednění a laťování, nadstřešních konstrukcí svory, prkna, hřebíky, pásová ocel, vruty</t>
  </si>
  <si>
    <t>1848424211</t>
  </si>
  <si>
    <t>https://podminky.urs.cz/item/CS_URS_2023_02/762395000</t>
  </si>
  <si>
    <t>178</t>
  </si>
  <si>
    <t>762522812</t>
  </si>
  <si>
    <t>Demontáž podlah s polštáři z prken nebo fošen tl. přes 32 mm</t>
  </si>
  <si>
    <t>-1412328713</t>
  </si>
  <si>
    <t>https://podminky.urs.cz/item/CS_URS_2023_02/762522812</t>
  </si>
  <si>
    <t>M.č.1.05a, 1.05b, 1.06a, 1.06b, 1.07, 1.09</t>
  </si>
  <si>
    <t>14+2,5+13,3+2,5+55,6+12</t>
  </si>
  <si>
    <t>179</t>
  </si>
  <si>
    <t>762711931</t>
  </si>
  <si>
    <t>Vyřezání prostorových vázaných konstrukcí z řeziva hraněného nebo polohraněného průřezové plochy řeziva přes 224 do 288 cm2, délky vyřezané části prostorového prvku do 3 m</t>
  </si>
  <si>
    <t>-367365540</t>
  </si>
  <si>
    <t>https://podminky.urs.cz/item/CS_URS_2023_02/762711931</t>
  </si>
  <si>
    <t>3*34</t>
  </si>
  <si>
    <t>180</t>
  </si>
  <si>
    <t>762711941</t>
  </si>
  <si>
    <t>Vyřezání prostorových vázaných konstrukcí z řeziva hraněného nebo polohraněného průřezové plochy řeziva přes 288 do 450 cm2, délky vyřezané části prostorového prvku do 3 m</t>
  </si>
  <si>
    <t>-681090666</t>
  </si>
  <si>
    <t>https://podminky.urs.cz/item/CS_URS_2023_02/762711941</t>
  </si>
  <si>
    <t>2,2*39</t>
  </si>
  <si>
    <t>1,5*41</t>
  </si>
  <si>
    <t>2,2*34</t>
  </si>
  <si>
    <t>1,5*45</t>
  </si>
  <si>
    <t>181</t>
  </si>
  <si>
    <t>762711951</t>
  </si>
  <si>
    <t>Vyřezání prostorových vázaných konstrukcí z řeziva hraněného nebo polohraněného průřezové plochy řeziva přes 450 cm2, délky vyřezané části prostorového prvku do 3 m</t>
  </si>
  <si>
    <t>1536804095</t>
  </si>
  <si>
    <t>https://podminky.urs.cz/item/CS_URS_2023_02/762711951</t>
  </si>
  <si>
    <t>2,5*5</t>
  </si>
  <si>
    <t>182</t>
  </si>
  <si>
    <t>762711952</t>
  </si>
  <si>
    <t>Vyřezání prostorových vázaných konstrukcí z řeziva hraněného nebo polohraněného průřezové plochy řeziva přes 450 cm2, délky vyřezané části prostorového prvku přes 3 do 5 m</t>
  </si>
  <si>
    <t>-1106747776</t>
  </si>
  <si>
    <t>https://podminky.urs.cz/item/CS_URS_2023_02/762711952</t>
  </si>
  <si>
    <t>3,5*6</t>
  </si>
  <si>
    <t>183</t>
  </si>
  <si>
    <t>762711954</t>
  </si>
  <si>
    <t>Vyřezání prostorových vázaných konstrukcí z řeziva hraněného nebo polohraněného průřezové plochy řeziva přes 450 cm2, délky vyřezané části prostorového prvku přes 8 m</t>
  </si>
  <si>
    <t>1420927828</t>
  </si>
  <si>
    <t>https://podminky.urs.cz/item/CS_URS_2023_02/762711954</t>
  </si>
  <si>
    <t>184</t>
  </si>
  <si>
    <t>762712923</t>
  </si>
  <si>
    <t>Doplnění prostorových vázaných konstrukcí řezivem hraněným nebo polohraněným (materiál v ceně) průřezové plochy přes 224 do 288 cm2</t>
  </si>
  <si>
    <t>811412762</t>
  </si>
  <si>
    <t>https://podminky.urs.cz/item/CS_URS_2023_02/762712923</t>
  </si>
  <si>
    <t>185</t>
  </si>
  <si>
    <t>762712924</t>
  </si>
  <si>
    <t>Doplnění prostorových vázaných konstrukcí řezivem hraněným nebo polohraněným (materiál v ceně) průřezové plochy přes 288 do 450 cm2</t>
  </si>
  <si>
    <t>-1570715678</t>
  </si>
  <si>
    <t>https://podminky.urs.cz/item/CS_URS_2023_02/762712924</t>
  </si>
  <si>
    <t>186</t>
  </si>
  <si>
    <t>762712925</t>
  </si>
  <si>
    <t>Doplnění prostorových vázaných konstrukcí řezivem hraněným nebo polohraněným (materiál v ceně) průřezové plochy přes 450 do 600 cm2</t>
  </si>
  <si>
    <t>-1840024116</t>
  </si>
  <si>
    <t>https://podminky.urs.cz/item/CS_URS_2023_02/762712925</t>
  </si>
  <si>
    <t>187</t>
  </si>
  <si>
    <t>998762203</t>
  </si>
  <si>
    <t>Přesun hmot pro konstrukce tesařské stanovený procentní sazbou (%) z ceny vodorovná dopravní vzdálenost do 50 m v objektech výšky přes 12 do 24 m</t>
  </si>
  <si>
    <t>1969020555</t>
  </si>
  <si>
    <t>https://podminky.urs.cz/item/CS_URS_2023_02/998762203</t>
  </si>
  <si>
    <t>188</t>
  </si>
  <si>
    <t>998762294</t>
  </si>
  <si>
    <t>Přesun hmot pro konstrukce tesařské stanovený procentní sazbou (%) z ceny Příplatek k cenám za zvětšený přesun přes vymezenou největší dopravní vzdálenost do 1000 m</t>
  </si>
  <si>
    <t>306696656</t>
  </si>
  <si>
    <t>https://podminky.urs.cz/item/CS_URS_2023_02/998762294</t>
  </si>
  <si>
    <t>764</t>
  </si>
  <si>
    <t>Konstrukce klempířské</t>
  </si>
  <si>
    <t>189</t>
  </si>
  <si>
    <t>764331408</t>
  </si>
  <si>
    <t>Lemování zdí z měděného plechu boční nebo horní rovných, střech s krytinou prejzovou nebo vlnitou rš 750 mm</t>
  </si>
  <si>
    <t>-1762290349</t>
  </si>
  <si>
    <t>https://podminky.urs.cz/item/CS_URS_2023_02/764331408</t>
  </si>
  <si>
    <t>Půda/věž</t>
  </si>
  <si>
    <t>4*6</t>
  </si>
  <si>
    <t>Pultová střecha/věž</t>
  </si>
  <si>
    <t>15,8</t>
  </si>
  <si>
    <t>190</t>
  </si>
  <si>
    <t>764538423</t>
  </si>
  <si>
    <t>Svod z měděného plechu včetně objímek, kolen a odskoků kruhový, průměru 120 mm</t>
  </si>
  <si>
    <t>1529540678</t>
  </si>
  <si>
    <t>https://podminky.urs.cz/item/CS_URS_2023_02/764538423</t>
  </si>
  <si>
    <t>191</t>
  </si>
  <si>
    <t>765115302</t>
  </si>
  <si>
    <t>Montáž střešních doplňků krytiny keramické střešního výlezu plochy jednotlivě přes 0,25 m2</t>
  </si>
  <si>
    <t>478589824</t>
  </si>
  <si>
    <t>https://podminky.urs.cz/item/CS_URS_2023_02/765115302</t>
  </si>
  <si>
    <t>192</t>
  </si>
  <si>
    <t>764_RP_01</t>
  </si>
  <si>
    <t>KL4</t>
  </si>
  <si>
    <t>320244844</t>
  </si>
  <si>
    <t>Poznámka k položce:_x000D_
NOVÝ VIKÝŘ Z MĚDĚNÉHO PLECHU, V OBDOBNÉM PROVEDENÍ JAKO VIKÝŘ NA PROTĚJŠÍM OBJEKTU FARY</t>
  </si>
  <si>
    <t>193</t>
  </si>
  <si>
    <t>764_RP_02</t>
  </si>
  <si>
    <t>KL6</t>
  </si>
  <si>
    <t>707149640</t>
  </si>
  <si>
    <t>Poznámka k položce:_x000D_
NOVÝ VÝKLOPNÝ STŘEŠNÍ VÝLEZ, 60x60cm REPLIKA PŮVODNÍHO VÝLEZU, VNITŘNÍ ČÁST DŘEVĚNÝ RÁM A OSTĚNÍ, VNĚJŠÍ ČÁST LEMOVÁNÍ Z MĚDĚNÉHO PLECHU</t>
  </si>
  <si>
    <t>194</t>
  </si>
  <si>
    <t>764231472</t>
  </si>
  <si>
    <t>Oplechování střešních prvků z měděného plechu úžlabí rš 1000 mm</t>
  </si>
  <si>
    <t>-1179271302</t>
  </si>
  <si>
    <t>https://podminky.urs.cz/item/CS_URS_2023_02/764231472</t>
  </si>
  <si>
    <t>195</t>
  </si>
  <si>
    <t>764334412</t>
  </si>
  <si>
    <t>Lemování prostupů z měděného plechu bez lišty, střech s krytinou skládanou nebo z plechu</t>
  </si>
  <si>
    <t>370325126</t>
  </si>
  <si>
    <t>https://podminky.urs.cz/item/CS_URS_2023_02/764334412</t>
  </si>
  <si>
    <t>KL7</t>
  </si>
  <si>
    <t>2,34</t>
  </si>
  <si>
    <t>KL8</t>
  </si>
  <si>
    <t>2,67</t>
  </si>
  <si>
    <t>KL9</t>
  </si>
  <si>
    <t>196</t>
  </si>
  <si>
    <t>764531405</t>
  </si>
  <si>
    <t>Žlab podokapní z měděného plechu včetně háků a čel půlkruhový rš 400 mm</t>
  </si>
  <si>
    <t>-641509934</t>
  </si>
  <si>
    <t>https://podminky.urs.cz/item/CS_URS_2023_02/764531405</t>
  </si>
  <si>
    <t>197</t>
  </si>
  <si>
    <t>998764203</t>
  </si>
  <si>
    <t>Přesun hmot pro konstrukce klempířské stanovený procentní sazbou (%) z ceny vodorovná dopravní vzdálenost do 50 m v objektech výšky přes 12 do 24 m</t>
  </si>
  <si>
    <t>-1083448678</t>
  </si>
  <si>
    <t>https://podminky.urs.cz/item/CS_URS_2023_02/998764203</t>
  </si>
  <si>
    <t>198</t>
  </si>
  <si>
    <t>998764292</t>
  </si>
  <si>
    <t>Přesun hmot pro konstrukce klempířské stanovený procentní sazbou (%) z ceny Příplatek k cenám za zvětšený přesun přes vymezenou největší dopravní vzdálenost do 100 m</t>
  </si>
  <si>
    <t>828667587</t>
  </si>
  <si>
    <t>https://podminky.urs.cz/item/CS_URS_2023_02/998764292</t>
  </si>
  <si>
    <t>765</t>
  </si>
  <si>
    <t>Krytina skládaná</t>
  </si>
  <si>
    <t>199</t>
  </si>
  <si>
    <t>765_RP_01</t>
  </si>
  <si>
    <t>Zřízení pomocných montážních lávek</t>
  </si>
  <si>
    <t>-2004814239</t>
  </si>
  <si>
    <t>200</t>
  </si>
  <si>
    <t>765_RP_02</t>
  </si>
  <si>
    <t>Hydrofobizace maltování krytiny</t>
  </si>
  <si>
    <t>608914002</t>
  </si>
  <si>
    <t>74+52,1</t>
  </si>
  <si>
    <t>201</t>
  </si>
  <si>
    <t>765111431</t>
  </si>
  <si>
    <t>Montáž krytiny keramické speciálních tvarů z krytiny hladké volských ok</t>
  </si>
  <si>
    <t>1817050437</t>
  </si>
  <si>
    <t>https://podminky.urs.cz/item/CS_URS_2023_02/765111431</t>
  </si>
  <si>
    <t>4*12</t>
  </si>
  <si>
    <t>202</t>
  </si>
  <si>
    <t>765111504</t>
  </si>
  <si>
    <t>Montáž krytiny keramické Příplatek k cenám včetně připevňovacích prostředků za sklon přes 40 do 50°</t>
  </si>
  <si>
    <t>-763421803</t>
  </si>
  <si>
    <t>https://podminky.urs.cz/item/CS_URS_2023_02/765111504</t>
  </si>
  <si>
    <t>203</t>
  </si>
  <si>
    <t>765111821</t>
  </si>
  <si>
    <t>Demontáž krytiny keramické hladké (bobrovky), sklonu do 30° na sucho do suti</t>
  </si>
  <si>
    <t>-1694122489</t>
  </si>
  <si>
    <t>https://podminky.urs.cz/item/CS_URS_2023_02/765111821</t>
  </si>
  <si>
    <t>Půda západ</t>
  </si>
  <si>
    <t>41,73*11,1+2,44*5,16</t>
  </si>
  <si>
    <t>Půda východ</t>
  </si>
  <si>
    <t>15,05*11,1+15,05*11,1+2,44*5,16+6,055*8,5</t>
  </si>
  <si>
    <t>Vstupní rizalit</t>
  </si>
  <si>
    <t>(3,6+5,5)*8,3+12,11*4,9/2</t>
  </si>
  <si>
    <t>Pultová střecha východ</t>
  </si>
  <si>
    <t>15*4,05</t>
  </si>
  <si>
    <t>Věž</t>
  </si>
  <si>
    <t>(15,9+10,7)*4,9</t>
  </si>
  <si>
    <t>(15,8+10,6)*4,9</t>
  </si>
  <si>
    <t>10,7*7+10,6*7</t>
  </si>
  <si>
    <t>-3,45*5,16</t>
  </si>
  <si>
    <t>204</t>
  </si>
  <si>
    <t>765111831</t>
  </si>
  <si>
    <t>Demontáž krytiny keramické Příplatek k cenám za sklon přes 30° do suti</t>
  </si>
  <si>
    <t>2017778203</t>
  </si>
  <si>
    <t>https://podminky.urs.cz/item/CS_URS_2023_02/765111831</t>
  </si>
  <si>
    <t>205</t>
  </si>
  <si>
    <t>765111861</t>
  </si>
  <si>
    <t>Demontáž krytiny keramické hřebenů a nároží, sklonu do 30° z hřebenáčů na sucho do suti</t>
  </si>
  <si>
    <t>1838519784</t>
  </si>
  <si>
    <t>https://podminky.urs.cz/item/CS_URS_2023_02/765111861</t>
  </si>
  <si>
    <t>Půda</t>
  </si>
  <si>
    <t>46,6</t>
  </si>
  <si>
    <t>5,5+9+9</t>
  </si>
  <si>
    <t>14+14+14+14</t>
  </si>
  <si>
    <t>206</t>
  </si>
  <si>
    <t>765111881</t>
  </si>
  <si>
    <t>1498214269</t>
  </si>
  <si>
    <t>https://podminky.urs.cz/item/CS_URS_2023_02/765111881</t>
  </si>
  <si>
    <t>207</t>
  </si>
  <si>
    <t>765114061</t>
  </si>
  <si>
    <t>Krytina keramická hladká bobrovka sklonu střechy do 30° do malty šupinové krytí režná</t>
  </si>
  <si>
    <t>640654509</t>
  </si>
  <si>
    <t>https://podminky.urs.cz/item/CS_URS_2023_02/765114061</t>
  </si>
  <si>
    <t>208</t>
  </si>
  <si>
    <t>765114251</t>
  </si>
  <si>
    <t>Krytina keramická hladká bobrovka sklonu střechy do 30° nárožní hrana do malty, z hřebenáčů režných</t>
  </si>
  <si>
    <t>1034881561</t>
  </si>
  <si>
    <t>https://podminky.urs.cz/item/CS_URS_2023_02/765114251</t>
  </si>
  <si>
    <t>9+9</t>
  </si>
  <si>
    <t>209</t>
  </si>
  <si>
    <t>765114351</t>
  </si>
  <si>
    <t>Krytina keramická hladká bobrovka sklonu střechy do 30° hřeben zplna do malty, z hřebenáčů režných</t>
  </si>
  <si>
    <t>-1190524903</t>
  </si>
  <si>
    <t>https://podminky.urs.cz/item/CS_URS_2023_02/765114351</t>
  </si>
  <si>
    <t>5,5</t>
  </si>
  <si>
    <t>210</t>
  </si>
  <si>
    <t>765114589</t>
  </si>
  <si>
    <t>Krytina keramická hladká bobrovka Příplatek k cenám za sklon přes 50°</t>
  </si>
  <si>
    <t>-537179536</t>
  </si>
  <si>
    <t>https://podminky.urs.cz/item/CS_URS_2023_02/765114589</t>
  </si>
  <si>
    <t>211</t>
  </si>
  <si>
    <t>765115402</t>
  </si>
  <si>
    <t>Montáž střešních doplňků krytiny keramické protisněhové zábrany držáku (mříže sněholamu, kulatiny)</t>
  </si>
  <si>
    <t>-694139444</t>
  </si>
  <si>
    <t>https://podminky.urs.cz/item/CS_URS_2023_02/765115402</t>
  </si>
  <si>
    <t>Poznámka k položce:_x000D_
SNĚHOVÁ ZÁBRANA / ZACHYTÁVAČ - DRŽÁK KULATINY - BOBROVKA - KOTVENY NA PŘÍDAVNOU LAŤ, MATERIÁL POZINKOVANÁ OCEL S POVRCHOVOU ÚPRAVOU, BARVA ČERNÁ, ROZMĚR 500x40mm, TLOUŠŤKA 6mm, DRŽÁKY OSAZENY CO NEJBLÍŽE KROKVÍM, V OSOVÉ VZDÁLENOSTI MAX. 90cm, SLOUŽÍ K UCHYCENÍ DŘEVĚNÉ KULATINY PRŮMĚRU 12cm, FRÉZOVANÁ JEDLOVÁ KULATINA (VÁLEC), OBA KONCE ROVNĚ ZAŘÍZNUTÉ, DÉLKA cca 3m, KULATINA JE PODÉLNĚ NAŘÍZNUTÁ (ZAMEZENÍ VZNIKU VELKÝCH VÝSUŠNÝCH TRHLIN), POVRCH KULATINY BUDE PERFOROVÁN (SNADNĚJŠÍ PRŮNIK IMPREGNAČNÍ LÁTKY), VAKUOVÁ IMPREGNACE HNĚDÁ</t>
  </si>
  <si>
    <t>138/0,9=153,33</t>
  </si>
  <si>
    <t>212</t>
  </si>
  <si>
    <t>59660886</t>
  </si>
  <si>
    <t>protisněhová zábrana držák kulatiny do D 120mm</t>
  </si>
  <si>
    <t>sada</t>
  </si>
  <si>
    <t>-1274850479</t>
  </si>
  <si>
    <t>213</t>
  </si>
  <si>
    <t>05217000</t>
  </si>
  <si>
    <t>kulatina dřevěná tlakově impregovaná protisněhová zábrana</t>
  </si>
  <si>
    <t>-1519845079</t>
  </si>
  <si>
    <t>214</t>
  </si>
  <si>
    <t>765192001</t>
  </si>
  <si>
    <t>Nouzové zakrytí střechy plachtou</t>
  </si>
  <si>
    <t>-1761953232</t>
  </si>
  <si>
    <t>https://podminky.urs.cz/item/CS_URS_2023_02/765192001</t>
  </si>
  <si>
    <t>12*15*10</t>
  </si>
  <si>
    <t>215</t>
  </si>
  <si>
    <t>998765203</t>
  </si>
  <si>
    <t>Přesun hmot pro krytiny skládané stanovený procentní sazbou (%) z ceny vodorovná dopravní vzdálenost do 50 m v objektech výšky přes 12 do 24 m</t>
  </si>
  <si>
    <t>2118329061</t>
  </si>
  <si>
    <t>https://podminky.urs.cz/item/CS_URS_2023_02/998765203</t>
  </si>
  <si>
    <t>216</t>
  </si>
  <si>
    <t>998765294</t>
  </si>
  <si>
    <t>Přesun hmot pro krytiny skládané stanovený procentní sazbou (%) z ceny Příplatek k cenám za zvětšený přesun přes vymezenou největší dopravní vzdálenost do 1000 m</t>
  </si>
  <si>
    <t>1564199491</t>
  </si>
  <si>
    <t>https://podminky.urs.cz/item/CS_URS_2023_02/998765294</t>
  </si>
  <si>
    <t>766</t>
  </si>
  <si>
    <t>Konstrukce truhlářské</t>
  </si>
  <si>
    <t>217</t>
  </si>
  <si>
    <t>766_RP_01</t>
  </si>
  <si>
    <t>T1 – 1100/1970</t>
  </si>
  <si>
    <t>-741210382</t>
  </si>
  <si>
    <t>Poznámka k položce:_x000D_
Dodávka + montáž_x000D_
Nové dveře vnitřní, protipožární typu EW30 DP3 + C, opatřený zpěňovací páskou, plné, ze smrkového masivu – rám i výplň dveří. Rám tl. 40mm, výplň 25mm a zárubeň 40mm. Dveře kazetové v obdobném provedení jako stávající dveře v objektu. Obdélníkové dělení. Dveře opatřeny polomatným nátěrem lazurou v odstínu ořech. Zárubně atypické, dodávané se dveřmi, šířka 200mm, hloubka do 150mm dle tloušťky zdi. Materiál smrkový masiv, osazení na PUR pěnu. Včetně dubového prahu. Velikost stavebního otvoru min. 1250/2040 mm. Dveře včetně kování a stavební vložky, zámek cylindrický, FAB, provedení kování klika/klika, materiál mosaz - ALT WIEN.</t>
  </si>
  <si>
    <t>218</t>
  </si>
  <si>
    <t>766_RP_02</t>
  </si>
  <si>
    <t>T2 – 900/1970</t>
  </si>
  <si>
    <t>1860337703</t>
  </si>
  <si>
    <t>Poznámka k položce:_x000D_
Dodávka + montáž_x000D_
Nové dveře vnitřní, plné, ze smrkového masivu - rám i výplň dveří. Rám tl. 40mm, výplň 25mm a zárubeň 40mm. Dveře kazetové v obdobném provedení jako stávající dveře v objektu. Obdélníkové dělení. Dveře opatřeny polomatným nátěrem lazurou v odstínu ořech. Zárubně atypické, dodávané se dveřmi, šířka 160mm, hloubka do 200mm dle tloušťky zdi. Materiál smrkový masiv, osazení na PUR pěnu. Včetně dubového prahu. Velikost stavebního otvoru min. 1050/2040 mm. Dveře včetně kování a stavební vložky, zámek cylindrický, FAB, provedení kování klika/klika, materiál mosaz - ALT WIEN.</t>
  </si>
  <si>
    <t>1*5 'Přepočtené koeficientem množství</t>
  </si>
  <si>
    <t>219</t>
  </si>
  <si>
    <t>766_RP_03</t>
  </si>
  <si>
    <t>T3 – 800/1970</t>
  </si>
  <si>
    <t>-333445251</t>
  </si>
  <si>
    <t>Poznámka k položce:_x000D_
Dodávka + montáž_x000D_
Nové dveře vnitřní s bezbariérovou úpravou, opatřeny vodorovným madlem ve výšce 850mm nad zemí, plné, ze smrkového masivu - rám i výplň dveří. Rám tl. 40mm, výplň 25mm a zárubeň 40mm. Dveře kazetové v obdobném provedení jako stávající dveře v objektu. Obdélníkové dělení. Dveře opatřeny polomatným nátěrem lazurou v odstínu ořech. Zárubně atypické, dodávané se dveřmi, šířka 160mm, hloubka do 200mm dle tloušťky zdi. Materiál smrkový masiv, osazení na PUR pěnu. Včetně nízkého dubového prahu. Velikost stavebního otvoru min. 950/2040 mm. Dveře včetně kování a stavební vložky, zámek WC (knoflík),provedení kování klika/klika, materiál mosaz - vzor ALT WIEN. Zámek dveří musí být odjistitelný zvenku.</t>
  </si>
  <si>
    <t>220</t>
  </si>
  <si>
    <t>766_RP_04</t>
  </si>
  <si>
    <t>T4 – 800/1970</t>
  </si>
  <si>
    <t>1147038656</t>
  </si>
  <si>
    <t>Poznámka k položce:_x000D_
Dodávka + montáž_x000D_
Nové dveře vnitřní, plné, ze smrkového masivu - rám i výplň dveří. Rám tl. 40mm, výplň 25mm a zárubeň 40mm. Dveře kazetové v obdobném provedení jako stávající dveře v objektu. Obdélníkové dělení. Dveře opatřeny polomatným nátěrem lazurou v odstínu ořech. Zárubně atypické, dodávané se dveřmi, šířka 160mm, hloubka do 200mm dle tloušťky zdi. Materiál smrkový masiv, osazení na PUR pěnu. Včetně dubového prahu. Velikost stavebního otvoru min. 950/2040 mm. Dveře včetně kování a stavební vložky, zámek cylindrický, FAB, provedení kování klika/klika, materiál mosaz - ALT WIEN.</t>
  </si>
  <si>
    <t>221</t>
  </si>
  <si>
    <t>766_RP_05</t>
  </si>
  <si>
    <t>T5 – 1060/1980+750</t>
  </si>
  <si>
    <t>1369511765</t>
  </si>
  <si>
    <t>Poznámka k položce:_x000D_
Původní kazetové dveře s nadsvětlíkem, osazené ve stávající dřevěné zárubni. Dveře včetně zárubně a nadsvětlíku zůstávají zachovány. Dveře včetně zárubně, prahu a nadsvětlíku budou odborně truhlářsky repasovány, oprava provedena včetně kovářských prvků - madla, zámky, panty a podobně. Dveře vč. zárubně opatřeny polomatným nátěrem lazurou v hnědém odstínu. Kovářské prvky natřeny kovářskou černí. Nadsvětlík bude nově natřen syntetickým nátěrem v hnědé barvě.</t>
  </si>
  <si>
    <t>222</t>
  </si>
  <si>
    <t>766_RP_06</t>
  </si>
  <si>
    <t>T6 – 980/1960</t>
  </si>
  <si>
    <t>-1177241833</t>
  </si>
  <si>
    <t>Poznámka k položce:_x000D_
Původní kazetové dveře, osazené ve stávající dřevěné zárubni. Dveře včetně zárubně zůstávají zachovány. Dveře včetně zárubně a prahu budou odborně truhlářsky repasovány, oprava provedena včetně kovářských prvků. V rámci stavebních úprav a úprav výšky podlahy budou dveře ve spodní části prodlouženy o 80 mm. Dveře vč. zárubně opatřeny polomatným nátěrem lazurou v hnědém odstínu. Nová stavební vložka, zámek cylindrický, FAB, provedení kování klika/klika, materiál mosaz - vzor ALT WIEN.</t>
  </si>
  <si>
    <t>223</t>
  </si>
  <si>
    <t>766_RP_07</t>
  </si>
  <si>
    <t>T7 – 700/1970</t>
  </si>
  <si>
    <t>909756086</t>
  </si>
  <si>
    <t>Poznámka k položce:_x000D_
Dodávka + montáž_x000D_
Nové dveře vnitřní, plné, ze smrkového masivu - rám i výplň dveří. Rám tl. 40mm, výplň 25mm a zárubeň 40mm. Dveře kazetové v obdobném provedení jako stávající dveře v objektu. Obdélníkové dělení. Dveře opatřeny polomatným nátěrem lazurou v odstínu ořech. Zárubně atypické, dodávané se dveřmi, šířka 160mm, hloubka do 200mm dle tloušťky zdi. Materiál smrkový masiv, osazení na PUR pěnu. Včetně nízkého dubového prahu. Velikost stavebního otvoru min. 850/2040 mm. Dveře včetně kování a stavební vložky, zámek WC (knoflík), provedení kování klika/klika, materiál mosaz - vzor ALT WIEN. Zámek dveří musí být odjistitelný zvenku.</t>
  </si>
  <si>
    <t>1*7 'Přepočtené koeficientem množství</t>
  </si>
  <si>
    <t>224</t>
  </si>
  <si>
    <t>766_RP_08</t>
  </si>
  <si>
    <t>T8 – 600/1600</t>
  </si>
  <si>
    <t>-679089696</t>
  </si>
  <si>
    <t>Poznámka k položce:_x000D_
Dodávka + montáž_x000D_
Nové vstupní dveře do sklepa, provedené ze smrkového masivu tl. 72mm, výplň 50mm. Dveře plné, osazené v obložkové zárubni. Dveře kazetové v obdobném provedení jako stávající dveře v objektu. Obdélníkové dělení. Dveře opatřeny polomatným nátěrem lazurou v odstínu ořech. Zárubně atypické, dodávané se dveřmi, šířka 160mm, hloubka 300mm dle tloušťky zdi.  Materiál smrkový masiv, osazení na PUR pěnu. Včetně dubového prahu. Velikost stavebního otvoru min. 750/1670 mm. Dveře včetně kování a stavební vložky, zámek cylindrický, FAB, provedení kování klika/klika, materiál mosaz - ALT WIEN.</t>
  </si>
  <si>
    <t>225</t>
  </si>
  <si>
    <t>766_RP_09</t>
  </si>
  <si>
    <t>T9 – 1060/1980</t>
  </si>
  <si>
    <t>2015602247</t>
  </si>
  <si>
    <t>Poznámka k položce:_x000D_
Dodávka + montáž_x000D_
Nové dveře vnitřní, plné, ze smrkového masivu - rám i výplň dveří. Rám tl. 40mm, výplň 25mm a zárubeň 40mm. Včetně obloukového nadsvětlíku, profil 45mm, dělení vodorovným a svislým poutcem na 4 tabulky, jednoduché fixní zasklení. Dveře kazetové v obdobném provedení jako stávající dveře v objektu. Obdélníkové dělení. Dveře i nadsvětlík opatřeny polomatným nátěrem lazurou v odstínu ořech. Zárubně atypické, dodávané se dveřmi, šířka 160mm, hloubka do 300mm dle tloušťky zdi. Materiál smrkový masiv, osazení na PUR pěnu. Včetně dubového prahu. Velikost stavebního otvoru min. 1200/2050 mm. Dveře včetně kování a stavební vložky, zámek cylindrický, FAB, provedení kování klika/klika, materiál mosaz - ALT WIEN.</t>
  </si>
  <si>
    <t>226</t>
  </si>
  <si>
    <t>766_RP_10</t>
  </si>
  <si>
    <t>T10 – 2000/3000</t>
  </si>
  <si>
    <t>-1778861674</t>
  </si>
  <si>
    <t>Poznámka k položce:_x000D_
Dodávka + montáž_x000D_
Nová dřevěná zástěna s otvorem s jednokřídlými, otevíravými dveřmi 800/1970. Včetně zastropení otvoru 2 x 0,5 m. Stěna i dveře provedené ze smrkového profilu tl.40mm, výplň 25mm, kazetové obdélníkové dělení, horní kazeta dveří zasklena lepeným sklem. Sklo osazeno na silikon a zajištěno profilovanými lištami. Včetně dubového prahu. Zástěna, rám i dveřní křídlo opatřeny polomatným nátěrem lazurou v bílém odstínu. Dveře včetně kování a stavební vložky, zámek cylindrický, FAB, provedení kování klika/klika, materiál mosaz - ALT WIEN.</t>
  </si>
  <si>
    <t>227</t>
  </si>
  <si>
    <t>766_RP_11</t>
  </si>
  <si>
    <t>T11 – 600+600/2200+1250/450</t>
  </si>
  <si>
    <t>-2060777775</t>
  </si>
  <si>
    <t>Poznámka k položce:_x000D_
Dodávka + montáž_x000D_
Nové vstupní dvoukřídlé dveře s nadsvětlíkem, provedené z dubového masivu tl. 72mm, výplň dveří 50mm. Dveře kazetové v obdobném provedení jako stávající dveře v objektu. Obdélníkové dělení. Dveře včetně rámu a nadsvětlíku opatřeny polomatným nátěrem lazurou v odstínu ořech. Nadsvětlík prosklen, sklo 4/16/4, U=1,2W/(m2.k). Dveře budou osazeny v nově provedeném kamenném portálu, portál K1. Včetně dubového prahu. Do kamenného ostění nadsvětlíku vložena kovaná mříž Z6. Dveře včetně kování a stavební vložky, zámek cylindrický, FAB, provedení kování klika/koule, materiál kované železo s matným černým nátěrem.</t>
  </si>
  <si>
    <t>228</t>
  </si>
  <si>
    <t>766_RP_12</t>
  </si>
  <si>
    <t>T12 – 1280/2490</t>
  </si>
  <si>
    <t>843658557</t>
  </si>
  <si>
    <t>Poznámka k položce:_x000D_
Dodávka + montáž_x000D_
Replika původních dveří - dvoukřídlé dveře vnitřní, protipožární ypu EW30 DP3 + C, opatřený zpěňovací páskou, plné, ze smrkového masivu - rám i výplň dveří. Rám tl. 40mm, výplň 25mm a zárubeň 40mm. Dveře kazetové v obdobném provedení jako původní dveře. Spodní a horní čtvrtina čtvercová, střed obdélníkový. Dveře opatřeny polomatným nátěrem lazurou v odstínu ořech. Zárubně atypické, dodávané se dveřmi, hloubka dle tloušťky zdi. Materiál smrkový masiv, osazení na PUR pěnu. Včetně dubového prahu. Velikost stavebního otvoru min. 1420/2560 mm. Použito původní kování včetně zastrčí, pantů, kliky a zámků. Nově bude vyroben prvek krytka na klíč dle detailů krytky kliky do dveří.</t>
  </si>
  <si>
    <t>229</t>
  </si>
  <si>
    <t>766_RP_13</t>
  </si>
  <si>
    <t>T13 – Dřevěné madlo</t>
  </si>
  <si>
    <t>1920080450</t>
  </si>
  <si>
    <t>Poznámka k položce:_x000D_
Dodávka + montáž_x000D_
Dřevěné madlo na zábradlí z 1NP do 2NP, profil 48x70mm, materiál dubový masiv. V obdobném provedení jako stávající madla v objektu. Madla opatřeny polomatným nátěrem lazurou v odstínu ořech. Včetně kovových držáku madla.</t>
  </si>
  <si>
    <t>2*4,75+2*1,9+2*4,65</t>
  </si>
  <si>
    <t>230</t>
  </si>
  <si>
    <t>766_RP_14</t>
  </si>
  <si>
    <t>T14 – Dřevěné schodiště</t>
  </si>
  <si>
    <t>kpl</t>
  </si>
  <si>
    <t>-803537863</t>
  </si>
  <si>
    <t>Poznámka k položce:_x000D_
Dřevěné schodiště z 1NP do 2NP. Kompletní truhlářská repase, renovace - rozebrání, očištění, zbroušení, natření a opětovné sestavení. V chodbě bude první schod zrušen.</t>
  </si>
  <si>
    <t>231</t>
  </si>
  <si>
    <t>766_RP_15</t>
  </si>
  <si>
    <t>T15 – 1100/2050</t>
  </si>
  <si>
    <t>-575937853</t>
  </si>
  <si>
    <t>Poznámka k položce:_x000D_
Dodávka + montáž_x000D_
Sanitární oddělovací stěna s dveřmi. Z vysokotlakého laminátu (HPL). Barva bílá. Hrany olemovány profily z eloxovaného hliníku. Tloušťka stěny 13mm. Včetně stavitelných podpěrek z nerezové oceli. Součástí stěny jsou dveře šířky 60cm, kliky s ukazatelem volno/obsazeno.</t>
  </si>
  <si>
    <t>232</t>
  </si>
  <si>
    <t>766_RP_16</t>
  </si>
  <si>
    <t>T16 – 1000/2200+1000/700</t>
  </si>
  <si>
    <t>30321251</t>
  </si>
  <si>
    <t>Poznámka k položce:_x000D_
Dodávka + montáž_x000D_
Nové vstupní jednokřídlé dveře s nadsvětlíkem, provedené z dubového masivu tl. 72mm, výplň dveří 50mm. Včetně dubového prahu. Dveře kazetové v obdobném provedení jako stávající dveře v objektu. Obdélníkové dělení. Dveře včetně rámu a nadsvětlíku opatřeny polomatným nátěrem lazurou v odstínu ořech. Nadsvětlík prosklený, neotvíravý, sklo 4/16/4, U=1,2W/(m2.k), dělení nadsvětlíku na čtyři díly. Velikost stavebního otvoru min. 1160x2950 mm. Dveře včetně kování a stavební vložky, zámek cylindrický, FAB, provedení kování klika/koule, materiál kované železo s matným černým nátěrem.</t>
  </si>
  <si>
    <t>233</t>
  </si>
  <si>
    <t>766_RP_17</t>
  </si>
  <si>
    <t>T28 – 1260/1880</t>
  </si>
  <si>
    <t>604468067</t>
  </si>
  <si>
    <t>Poznámka k položce:_x000D_
Dodávka + montáž_x000D_
Replika fixní okenice, která vyplňuje falešná okna na fasádě. Provedeno z dřevěného masívu z borovice. Do dřevěného rámu kotvené fixní okenice s šikmými lamelami. Viz náčrt na další straně výpisu. Nátěr bude proveden syntetickým lazurovacím lakem v odstínu ořech.</t>
  </si>
  <si>
    <t>234</t>
  </si>
  <si>
    <t>766_RP_18</t>
  </si>
  <si>
    <t>T29 - 1350/2400</t>
  </si>
  <si>
    <t>641539689</t>
  </si>
  <si>
    <t>235</t>
  </si>
  <si>
    <t>766_RP_19</t>
  </si>
  <si>
    <t>T30 – 1200/500</t>
  </si>
  <si>
    <t>-1795800826</t>
  </si>
  <si>
    <t>236</t>
  </si>
  <si>
    <t>766_RP_20</t>
  </si>
  <si>
    <t>T31 – 2850+1050/2500</t>
  </si>
  <si>
    <t>-1097336567</t>
  </si>
  <si>
    <t>Poznámka k položce:_x000D_
Dodávka + montáž_x000D_
Dřevěný obklad, dýhovaná lakovaná deska opatřeno polomatným nátěrem lazurou v odstínu ořech. Obložení umýváren - imitace skříně. Není součástí dodávky stavby, je součástí dodávky nábytku.</t>
  </si>
  <si>
    <t>237</t>
  </si>
  <si>
    <t>766_RP_21</t>
  </si>
  <si>
    <t>T32 – cca 1500/300</t>
  </si>
  <si>
    <t>-1745707877</t>
  </si>
  <si>
    <t>Poznámka k položce:_x000D_
Dodávka + montáž_x000D_
Replika původního interiérového parapetu z dřevěného masivu z borovice s profilací. Tloušťka 30mm. Nátěr bude proveden syntetickým lakem v bílém odstínu.</t>
  </si>
  <si>
    <t>238</t>
  </si>
  <si>
    <t>766_RP_22</t>
  </si>
  <si>
    <t>Systém generálního klíče</t>
  </si>
  <si>
    <t>-1514353196</t>
  </si>
  <si>
    <t>Poznámka k položce:_x000D_
V zámcích na dveřích bude instalován systém generálního klíče - ve třech úrovních. Každé dveře budou mít vlastní klíč (každé dveře 5ks klíčů), dále bude generální klíč pro přístup do všech místností (generální klíč 5ks) a tři skupinové klíče, první skupina - technická - 6 dveří (první skupina - 5ks klíčů), druhá skupina - zázemí lektor - 3 dveře (druhá skupina - 5ks klíčů) a třetí skupina - ateliéry - 6 dveří (třetí skupina - 5ks klíčů)</t>
  </si>
  <si>
    <t>239</t>
  </si>
  <si>
    <t>766621213</t>
  </si>
  <si>
    <t>Montáž oken dřevěných včetně montáže rámu plochy přes 1 m2 otevíravých do zdiva, výšky přes 2,5 m</t>
  </si>
  <si>
    <t>-665441641</t>
  </si>
  <si>
    <t>https://podminky.urs.cz/item/CS_URS_2023_02/766621213</t>
  </si>
  <si>
    <t>Tabulka výrobků - Truhlářské výrobky T17 - T 26</t>
  </si>
  <si>
    <t>1,16*1,8*5</t>
  </si>
  <si>
    <t>1,16*1,8*6</t>
  </si>
  <si>
    <t>1,16*1,8*16</t>
  </si>
  <si>
    <t>1,26*1,88*5</t>
  </si>
  <si>
    <t>1,26*2,38*23</t>
  </si>
  <si>
    <t>1,18*1,8*7</t>
  </si>
  <si>
    <t>1,18*1,8*2</t>
  </si>
  <si>
    <t>1,26*2,34*2</t>
  </si>
  <si>
    <t>1,16*2,4*11</t>
  </si>
  <si>
    <t>1*0,78*3</t>
  </si>
  <si>
    <t>1,26*2,36*3</t>
  </si>
  <si>
    <t>240</t>
  </si>
  <si>
    <t>RMAT0002</t>
  </si>
  <si>
    <t>T17 – 1160(1180)/1800</t>
  </si>
  <si>
    <t>657155582</t>
  </si>
  <si>
    <t>Poznámka k položce:_x000D_
Replika stávajícího dřevěného okna, profil borovice tl. 45 mm. Okno špaletové, čtyřkřídlé, vnější okno otvíravé ven. Okno v 3/5 členěno vodorovným poutcem, křídla členěna na rastr 10 tabulek - spodní křídla po třech tabulkách, horní křídla dvoutabulkové. Vnější křídla zasklena jednoduchým sklem (tl. 4mm), osazené ve falcu a zakytována. Vnitřní křídla zasklena izolačním dvojsklem - sklo 4/16/4, U=1,2W/(m2.k). Meziokenní špaleta omítaná. Nátěr venkovní části vnějšího křídla a vnějšku rámu bude proveden syntetickým lazurovacím lakem v odstínu ořech, nátěr vnitřní části venkovního křídla, celého vnitřního křídla a zbytku rámu bude proveden syntetickým lakem v bílém odstínu. Kování bude provedeno v mosazi - ALT WIEN.</t>
  </si>
  <si>
    <t>241</t>
  </si>
  <si>
    <t>RMAT0003</t>
  </si>
  <si>
    <t>T18 – 1160(1180)/1800</t>
  </si>
  <si>
    <t>-22055266</t>
  </si>
  <si>
    <t>Poznámka k položce:_x000D_
Stávající dřevěné okno. Okno špaletové, čtyřkřídlé, vnější okno otvíravé ven. Okno v 3/5 členěno vodorovným poutcem, křídla členěna na rastr 10 tabulek - spodní křídla po třech tabulkách, horní křídla dvoutabulkové. Vnitřní okna s rámem určená k repasi - opálení, odstranění starých nátěrů, obroušení, truhlářská oprava a následné sesazení okna, jednoduché zasklení. Vnější křídla a rám replika, zasklena jednoduchým sklem (tl.4mm), osazené ve falcu a zakytována. Meziokenní špaleta omítaná. Nátěr venkovní části vnějšího křídla a vnějšku rámu bude proveden syntetickým lazurovacím lakem v odstínu ořech, nátěr vnitřní části venkovního křídla, celého vnitřního křídla a zbytku rámu bude proveden syntetickým lakem v bílém odstínu. Kování bude provedeno v mosazi - vzor ALT WIEN.</t>
  </si>
  <si>
    <t>242</t>
  </si>
  <si>
    <t>RMAT0004</t>
  </si>
  <si>
    <t>T 19 - 1160/1800</t>
  </si>
  <si>
    <t>-239712138</t>
  </si>
  <si>
    <t>Poznámka k položce:_x000D_
Replika stávajícího dřevěného okna, pouze vnějších křídel a rámu. Profil borovice tl. 45 mm. Okno špaletové, čtyřkřídlé, vnější okno otvíravé ven. Okno v 3/5 členěno vodorovným poutcem, křídla členěna na rastr 10 tabulek - spodní křídla po třech tabulkách, horní křídla dvoutabulkové. Vnější křídla zasklena jednoduchým sklem (tl. 4mm), osazené ve falcu a zakytována. Vnitřní křídla beze změny. Meziokenní špaleta omítaná. Nátěr venkovní části vnějšího křídla a vnějšku rámu bude proveden syntetickým lazurovacím lakem v odstínu ořech, nátěr vnitřní části venkovního křídla, celého vnitřního křídla a zbytku rámu bude proveden syntetickým lakem v bílém odstínu. Kování bude provedeno v mosazi - vzor ALT WIEN.</t>
  </si>
  <si>
    <t>243</t>
  </si>
  <si>
    <t>RMAT0005</t>
  </si>
  <si>
    <t>T 20 - 1260/1880</t>
  </si>
  <si>
    <t>-497228952</t>
  </si>
  <si>
    <t>244</t>
  </si>
  <si>
    <t>RMAT0006</t>
  </si>
  <si>
    <t>T21 – 1260/2360(2520)</t>
  </si>
  <si>
    <t>-1012473364</t>
  </si>
  <si>
    <t>Poznámka k položce:_x000D_
Replika stávajícího dřevěného okna, pouze vnějších křídel a rámu. Profil borovice tl. 45 mm. Okno špaletové, čtyřkřídlé, vnější okno otvíravé ven. Okno v 1/2 členěno vodorovným poutcem, křídla členěna na rastr 12 tabulek - spodní i horní křídla po třech tabulkách. Vnější křídla zasklena jednoduchým sklem (tl. 4mm), osazené ve falcu a zakytována. Vnitřní křídla beze změny. Meziokenní špaleta omítaná. Nátěr venkovní části vnějšího křídla a vnějšku rámu bude proveden syntetickým lazurovacím lakem v odstínu ořech, nátěr vnitřní části venkovního křídla, celého vnitřního křídla a zbytku rámu bude proveden syntetickým lakem v bílém odstínu. Kování bude provedeno v mosazi - vzor ALT WIEN.</t>
  </si>
  <si>
    <t>245</t>
  </si>
  <si>
    <t>RMAT0007</t>
  </si>
  <si>
    <t>T22 – 1180/1800(1300/1900)</t>
  </si>
  <si>
    <t>-1540349096</t>
  </si>
  <si>
    <t>Poznámka k položce:_x000D_
Replika stávajícího dřevěného okna. Okno bude provedeno z masivu, profil z borovice tl. 55 mm. Okno jednoduché, zaskleno izolačním dvojsklem 4/16/4, U=1,2W/(m2.k). Čtyřkřídlé, otvíravé dovnitř. Okno v 3/5 členěno vodorovným poutcem a uprostřed svislým poutcem, křídla členěna na rastr 20 tabulek - spodní křídla po šesti tabulkách, horní křídla čtyřtabulkové. Nátěr venkovní části (rámu i křídla) bude proveden syntetickým lazurovacím lakem v odstínu ořech, nátěr vnitřní části bude proveden syntetickým lakem v bílém odstínu. Kování bude provedeno v mosazi - vzor ALT WIEN.</t>
  </si>
  <si>
    <t>246</t>
  </si>
  <si>
    <t>RMAT0008</t>
  </si>
  <si>
    <t>T 23 - 1180/1800</t>
  </si>
  <si>
    <t>871330942</t>
  </si>
  <si>
    <t>Poznámka k položce:_x000D_
Replika stávajícího dřevěného okna. Okno bude provedeno z masivu, profil z borovice tl. 55 mm. Okno jednoduché, zaskleno izolačním dvojsklem 4/16/4, U=1,2W/(m2.k). Čtyřkřídlé, otvíravé dovnitř. Okno v 3/5 členěno vodorovným poutcem a uprostřed svislým poutcem, křídla členěna na rastr 10 tabulek - spodní křídla po třech tabulkách, horní křídla dvoutabulkové. Nátěr venkovní části (rámu i křídla) bude proveden syntetickým lazurovacím lakem v odstínu ořech, nátěr vnitřní části bude proveden syntetickým lakem v bílém odstínu. Kování bude provedeno v mosazi - vzor ALT WIEN.</t>
  </si>
  <si>
    <t>247</t>
  </si>
  <si>
    <t>RMAT0009</t>
  </si>
  <si>
    <t>T 24 - 1260/2340</t>
  </si>
  <si>
    <t>2113537485</t>
  </si>
  <si>
    <t>248</t>
  </si>
  <si>
    <t>RMAT0010</t>
  </si>
  <si>
    <t>T 25 - 1160/2400</t>
  </si>
  <si>
    <t>909612884</t>
  </si>
  <si>
    <t>Poznámka k položce:_x000D_
Repase stávajícího zdvojeného šroubovaného dřevěného okna, rámu a vnitřního parapetu. Tloušťka každého křídla 40mm, celková tloušťka 72mm. Okno čtyřkřídlé, otvíravé dovnitř. Okno v 1/2 členěno vodorovným a svislým poutcem, vnější křídla členěna na rastr 24 tabulek - každé křídlo po šesti tabulkách. Vnitřní křídla bez dělení. Bude provedeno opálení, odstranění starých nátěrů, obroušení, truhlářská oprava a následné sesazení okna, jednoduché zasklení. Nátěr venkovní části (rámu i křídla) bude proveden syntetickým lazurovacím lakem v odstínu ořech, nátěr vnitřní části bude proveden syntetickým lakem v bílém odstínu. Kování bude provedeno nově v mosazi - vzor ALT WIEN.</t>
  </si>
  <si>
    <t>249</t>
  </si>
  <si>
    <t>RMAT0011</t>
  </si>
  <si>
    <t>T 26 - 1000/780</t>
  </si>
  <si>
    <t>901761703</t>
  </si>
  <si>
    <t>Poznámka k položce:_x000D_
Replika stávajícího jednoduchého fixního dřevěného okna. Profil borovice tloušťka 40mm. Rozděleno na dvě tabulky. Zaskleno jednoduchým sklem (tl. 4mm), skla osazena ve falcu a zakytována. Nátěr venkovní části bude proveden syntetickým lazurovacím lakem v odstínu ořech, nátěr vnitřní části bude proveden syntetickým lakem v bílém odstínu.</t>
  </si>
  <si>
    <t>250</t>
  </si>
  <si>
    <t>RMAT0012</t>
  </si>
  <si>
    <t>T27 – 1260/2360(2520)</t>
  </si>
  <si>
    <t>-278136514</t>
  </si>
  <si>
    <t>Poznámka k položce:_x000D_
Repase stávajícího dřevěného okna, pouze vnějších křídel a rámu. Okno špaletové, čtyřkřídlé, vnější okno otvíravé ven. Okno v 1/2 členěno vodorovným poutcem, křídla členěna na rastr 12 tabulek - spodní i horní křídla po třech tabulkách. Bude provedeno opálení, odstranění starých nátěrů, obroušení, truhlářská oprava a následné sesazení okna, jednoduché zasklení. Vnitřní křídla beze změny. Meziokenní špaleta omítaná. Nátěr venkovní části vnějšího křídla a vnějšku rámu bude proveden syntetickým lazurovacím lakem v odstínu ořech, nátěr vnitřní části venkovního křídla bude proveden syntetickým lakem v bílém odstínu. Kování bude provedeno nově v mosazi - vzor ALT WIEN.</t>
  </si>
  <si>
    <t>251</t>
  </si>
  <si>
    <t>766622813</t>
  </si>
  <si>
    <t>Demontáž okenních konstrukcí k opětovnému použití rámu jednoduchých dřevěných, plochy otvoru přes 2 do 4 m2</t>
  </si>
  <si>
    <t>-839181408</t>
  </si>
  <si>
    <t>https://podminky.urs.cz/item/CS_URS_2023_02/766622813</t>
  </si>
  <si>
    <t>252</t>
  </si>
  <si>
    <t>766622861</t>
  </si>
  <si>
    <t>Demontáž okenních konstrukcí k opětovnému použití vyvěšení křídel dřevěných nebo plastových okenních, plochy otvoru do 1,5 m2</t>
  </si>
  <si>
    <t>-1433293568</t>
  </si>
  <si>
    <t>https://podminky.urs.cz/item/CS_URS_2023_02/766622861</t>
  </si>
  <si>
    <t>4*5</t>
  </si>
  <si>
    <t>4*16</t>
  </si>
  <si>
    <t>4*23</t>
  </si>
  <si>
    <t>4*7</t>
  </si>
  <si>
    <t>4*11</t>
  </si>
  <si>
    <t>2*3</t>
  </si>
  <si>
    <t>4*3</t>
  </si>
  <si>
    <t>253</t>
  </si>
  <si>
    <t>998766202</t>
  </si>
  <si>
    <t>Přesun hmot pro konstrukce truhlářské stanovený procentní sazbou (%) z ceny vodorovná dopravní vzdálenost do 50 m v objektech výšky přes 6 do 12 m</t>
  </si>
  <si>
    <t>648865038</t>
  </si>
  <si>
    <t>https://podminky.urs.cz/item/CS_URS_2023_02/998766202</t>
  </si>
  <si>
    <t>254</t>
  </si>
  <si>
    <t>998766292</t>
  </si>
  <si>
    <t>Přesun hmot pro konstrukce truhlářské stanovený procentní sazbou (%) z ceny Příplatek k cenám za zvětšený přesun přes vymezenou největší dopravní vzdálenost do 100 m</t>
  </si>
  <si>
    <t>2061685140</t>
  </si>
  <si>
    <t>https://podminky.urs.cz/item/CS_URS_2023_02/998766292</t>
  </si>
  <si>
    <t>767</t>
  </si>
  <si>
    <t>Konstrukce zámečnické</t>
  </si>
  <si>
    <t>255</t>
  </si>
  <si>
    <t>767_RP_01</t>
  </si>
  <si>
    <t>Z1 – 1300/1900 (1200/1800)</t>
  </si>
  <si>
    <t>761339285</t>
  </si>
  <si>
    <t>Poznámka k položce:_x000D_
Stávající mříže v oknech v 1NP, bude provedena jejich demontáž, odborná zámečnická repase a zpětná montáž. Kompletní repase - očištění, narovnání, budou doplněny a vyspraveny chybějící či poškozené části. a proveden nátěr kovářskou černí, matná černá.</t>
  </si>
  <si>
    <t>256</t>
  </si>
  <si>
    <t>767_RP_02</t>
  </si>
  <si>
    <t>Z2 – 2310/4720</t>
  </si>
  <si>
    <t>406837702</t>
  </si>
  <si>
    <t>Poznámka k položce:_x000D_
Stávající kované barokní mřížové dveře. Bude provedena kompletní zámečnická repase prováděná restaurátorem s příslušnou licencí. Před zahájením stavebních prací bude předložen restaurátorský záměr, který bude posouzen a odsouhlasen zástupci státní památkové péče. Očištění, narovnání, budou doplněny a vyspraveny chybějící či poškozené části. a proveden nátěr kovářskou černí, matná černá. Přesun mříže na mezipodestu.</t>
  </si>
  <si>
    <t>257</t>
  </si>
  <si>
    <t>767_RP_03</t>
  </si>
  <si>
    <t>Z3 – 700/550</t>
  </si>
  <si>
    <t>-1010754527</t>
  </si>
  <si>
    <t>Poznámka k položce:_x000D_
Větrací okenička do sklepa, umístění na západní fasádě v severní části, repase kovového rámečku a okeničky, včetně doplnění litinové mřížky. Kompletní repase - očištění, narovnání, budou doplněny a vyspraveny chybějící či poškozené části a proveden nátěr kovářskou černí, matná černá.</t>
  </si>
  <si>
    <t>258</t>
  </si>
  <si>
    <t>767_RP_04</t>
  </si>
  <si>
    <t>Z4 – 400/300</t>
  </si>
  <si>
    <t>121876216</t>
  </si>
  <si>
    <t>Poznámka k položce:_x000D_
Obnovení větracích průduchů ze sklepa. Větrací okennička do sklepa, umístění na západní fasádě v jižní části. Nově provedený kovový rámeček a okenička včetně litinové mřížky. Kovářské provedení. V obdobném provedení jako stávající okeničky v objektu. Okenička i rám budou žárově zinkovány a opatřeny nátěrem kovářskou černí, matná černá.</t>
  </si>
  <si>
    <t>259</t>
  </si>
  <si>
    <t>767_RP_05</t>
  </si>
  <si>
    <t>Z5 – 1000/1500</t>
  </si>
  <si>
    <t>1838587054</t>
  </si>
  <si>
    <t>Poznámka k položce:_x000D_
Stávající skříň HUP. Stávající kované kovové dveře včetně rámečku budou obroušeny, očištěny a proveden nátěr kovářskou černí, matná černá.</t>
  </si>
  <si>
    <t>260</t>
  </si>
  <si>
    <t>767_RP_06</t>
  </si>
  <si>
    <t>Z6 - 1300</t>
  </si>
  <si>
    <t>1471393920</t>
  </si>
  <si>
    <t>Poznámka k položce:_x000D_
Kovaná mříž do nadsvětlíku dveří T11, osazena v kamenném ostění K1. Kovaná tyč čtvercový průřez 15x15mm, délka 1300mm - 2x</t>
  </si>
  <si>
    <t>261</t>
  </si>
  <si>
    <t>767_RP_07</t>
  </si>
  <si>
    <t>Z7 – 770/1350</t>
  </si>
  <si>
    <t>-1882651382</t>
  </si>
  <si>
    <t>Poznámka k položce:_x000D_
Obnovení otvoru ke komínově šachtě. Umístění v chodbě 1.12 Nově provedené kovové dvířka z kované pásoviny a plátového plechu. Ozdobeny středovou rozetou. Včetně dvou závěsných ok a kličky na otevírání. Osazeny v kamenném ostění K9 do závěsů. Kovářské provedení. V obdobném provedení jako stávající dvířka v objektu. Dvířka budou žárově zinkovány a opatřeny nátěrem kovářskou černí, matná černá.</t>
  </si>
  <si>
    <t>262</t>
  </si>
  <si>
    <t>998767202</t>
  </si>
  <si>
    <t>Přesun hmot pro zámečnické konstrukce stanovený procentní sazbou (%) z ceny vodorovná dopravní vzdálenost do 50 m v objektech výšky přes 6 do 12 m</t>
  </si>
  <si>
    <t>-1020128349</t>
  </si>
  <si>
    <t>https://podminky.urs.cz/item/CS_URS_2023_02/998767202</t>
  </si>
  <si>
    <t>263</t>
  </si>
  <si>
    <t>998767292</t>
  </si>
  <si>
    <t>Přesun hmot pro zámečnické konstrukce stanovený procentní sazbou (%) z ceny Příplatek k cenám za zvětšený přesun přes vymezenou největší dopravní vzdálenost do 100 m</t>
  </si>
  <si>
    <t>-264226210</t>
  </si>
  <si>
    <t>https://podminky.urs.cz/item/CS_URS_2023_02/998767292</t>
  </si>
  <si>
    <t>768</t>
  </si>
  <si>
    <t>Konstrukce kamenické</t>
  </si>
  <si>
    <t>264</t>
  </si>
  <si>
    <t>768_RP_01</t>
  </si>
  <si>
    <t>K1 – 1700/3100</t>
  </si>
  <si>
    <t>-1570712182</t>
  </si>
  <si>
    <t>Poznámka k položce:_x000D_
Dodávka + montáž_x000D_
Nové zřízený kamenný portál pro nové dveře do místnosti 1.11 Zázemí po lektory 2. Portál z kamene o průřezu 20/20 s profilací, bude proveden ze žlutého pískovce v provedení dle stávajících kamenných portálů v areálu. Portál bude kamenicky sestaven a zednicky osazen v líci fasády. Vnější vzhled portálu bude ponechán stávající, tj. bez nátěru do barvy okolních maleb s přiznaným kamenem. Vlastnosti pískovce: objemová hmotnost 2197 kg/m3, nasákavost 5,26 % hmotn., pevnost v tlaku 62 MPa, pevnost v ohybu 2,9 MPa, obrusnost 4,42 mm, koeficient mrazuvzdornosti 0,76.</t>
  </si>
  <si>
    <t>265</t>
  </si>
  <si>
    <t>768_RP_02</t>
  </si>
  <si>
    <t>K2 – 3050/3600</t>
  </si>
  <si>
    <t>1709759266</t>
  </si>
  <si>
    <t>Poznámka k položce:_x000D_
Stávající kamenný portál vstupních vrat z východní světové strany bude odborně restaurován restaurátorem s příslušnou licencí. Průřez cca 300/250mm, s profilací, bude odborně očištěn, zbaven nevhodných tmelů a starších oprav a následně kamenicky opravena a restaurován. Vnější vzhled portálu bude ponechán stávající, tj. bez nátěru do barvy okolních maleb s přiznaným kamenem.</t>
  </si>
  <si>
    <t>266</t>
  </si>
  <si>
    <t>768_RP_03</t>
  </si>
  <si>
    <t>K3 – 3200/3850</t>
  </si>
  <si>
    <t>208327604</t>
  </si>
  <si>
    <t>Poznámka k položce:_x000D_
Stávající kamenný portál vstupních vrat ze západní světové strany bude odborně restaurován restaurátorem s příslušnou licencí. Průřez cca 350/350mm, s profilací, bude odborně očištěn, zbaven nevhodných tmelů a starších oprav a následně kamenicky opravena a restaurován. Vnější vzhled portálu bude ponechán stávající, tj. bez nátěru do barvy okolních maleb s přiznaným kamenem.</t>
  </si>
  <si>
    <t>267</t>
  </si>
  <si>
    <t>768_RP_04</t>
  </si>
  <si>
    <t>K4 – 1600/180x180</t>
  </si>
  <si>
    <t>-1608874308</t>
  </si>
  <si>
    <t>Poznámka k položce:_x000D_
Dodávka + montáž_x000D_
Replika původního kamenného parapetu. Průřez 180/180mm, s profilací, bude proveden ze žlutého pískovce. Vnější vzhled parapetu bude proveden do barvy okolních maleb. Vlastnosti pískovce: objemová hmotnost 2197 kg/m3, nasákavost 5,26 % hmotn., pevnost v tlaku 62 MPa, pevnost v ohybu 2,9 MPa, obrusnost 4,42 mm, koeficient mrazuvzdornosti 0,76.</t>
  </si>
  <si>
    <t>268</t>
  </si>
  <si>
    <t>768_RP_05</t>
  </si>
  <si>
    <t>K5 – 2100/280x200</t>
  </si>
  <si>
    <t>-800366433</t>
  </si>
  <si>
    <t>Poznámka k položce:_x000D_
Dodávka + montáž_x000D_
Replika původního kamenného parapetu. Průřez 280/200mm, s profilací, bude proveden ze žlutého pískovce. Vnější vzhled parapetu bude proveden do barvy okolních maleb. Vlastnosti pískovce: objemová hmotnost 2197 kg/m3, nasákavost 5,26 % hmotn., pevnost v tlaku 62 MPa, pevnost v ohybu 2,9 MPa, obrusnost 4,42 mm, koeficient mrazuvzdornosti 0,76.</t>
  </si>
  <si>
    <t>269</t>
  </si>
  <si>
    <t>768_RP_06</t>
  </si>
  <si>
    <t>K6 – 2100/400x200</t>
  </si>
  <si>
    <t>-1961498800</t>
  </si>
  <si>
    <t>Poznámka k položce:_x000D_
Dodávka + montáž_x000D_
Replika původního kamenného parapetu. Průřez 400/200mm, s profilací, bude proveden ze žlutého pískovce. Vnější vzhled parapetu bude proveden do barvy okolních maleb. Vlastnosti pískovce: objemová hmotnost 2197 kg/m3, nasákavost 5,26 % hmotn., pevnost v tlaku 62 MPa, pevnost v ohybu 2,9 MPa, obrusnost 4,42 mm, koeficient mrazuvzdornosti 0,76.</t>
  </si>
  <si>
    <t>270</t>
  </si>
  <si>
    <t>768_RP_07</t>
  </si>
  <si>
    <t>K7 – 2100/400x200</t>
  </si>
  <si>
    <t>-340476630</t>
  </si>
  <si>
    <t>Poznámka k položce:_x000D_
Repase kamenného parapetu ze žlutého pískovce. Průřez 400/200mm, s profilací. Vnější vzhled parapetu bude proveden do barvy okolních maleb.</t>
  </si>
  <si>
    <t>271</t>
  </si>
  <si>
    <t>768_RP_08</t>
  </si>
  <si>
    <t>K8 – 1600/300x180</t>
  </si>
  <si>
    <t>-1878191265</t>
  </si>
  <si>
    <t>Poznámka k položce:_x000D_
Dodávka + montáž_x000D_
Nový kamenný schod u nových dveří do technické místnosti 1.02a. Schod z kamene o průřezu 300/180 s profilací, bude proveden ze žlutého pískovce. Schod osazen do štěrkového podsypu o tloušťce 0,5m. Vnější vzhled schodu bude ponechán stávající, tj. bez nátěru do barvy okolních maleb s přiznaným kamenem. Vlastnosti pískovce: objemová hmotnost 2197 kg/m3, nasákavost 5,26 % hmotn., pevnost v tlaku 62 MPa, pevnost v ohybu 2,9 MPa, obrusnost 4,42 mm, koeficient mrazuvzdornosti 0,76.</t>
  </si>
  <si>
    <t>272</t>
  </si>
  <si>
    <t>768_RP_09</t>
  </si>
  <si>
    <t>K9 – 1070/1500</t>
  </si>
  <si>
    <t>1692901503</t>
  </si>
  <si>
    <t>Poznámka k položce:_x000D_
Dodávka + montáž_x000D_
Replika původního kamenného portálu ke komínové šachtě. Portál z kamene o průřezu 15/15 s profilací, bude proveden ze žlutého pískovce v provedení dle stávajících kamenných portálů v areálu. Portál bude kamenicky sestaven a zednicky osazen v líci zdiva. Vnější vzhled portálu bude ponechán stávající, tj. bez nátěru do barvy okolních maleb s přiznaným kamenem. Vlastnosti pískovce: objemová hmotnost 2197 kg/m3, nasákavost 5,26 % hmotn., pevnost v tlaku 62 MPa, pevnost v ohybu 2,9 MPa, obrusnost 4,42 mm, koeficient mrazuvzdornosti 0,76.</t>
  </si>
  <si>
    <t>273</t>
  </si>
  <si>
    <t>768_RP_10</t>
  </si>
  <si>
    <t>-1598614950</t>
  </si>
  <si>
    <t>https://podminky.urs.cz/item/CS_URS_2023_02/768_RP_10</t>
  </si>
  <si>
    <t>274</t>
  </si>
  <si>
    <t>768_RP_11</t>
  </si>
  <si>
    <t>-1351982425</t>
  </si>
  <si>
    <t>https://podminky.urs.cz/item/CS_URS_2023_02/768_RP_11</t>
  </si>
  <si>
    <t>781</t>
  </si>
  <si>
    <t>Dokončovací práce - obklady</t>
  </si>
  <si>
    <t>275</t>
  </si>
  <si>
    <t>781111011</t>
  </si>
  <si>
    <t>Příprava podkladu před provedením obkladu oprášení (ometení) stěny</t>
  </si>
  <si>
    <t>-56756234</t>
  </si>
  <si>
    <t>https://podminky.urs.cz/item/CS_URS_2023_02/781111011</t>
  </si>
  <si>
    <t>123,432</t>
  </si>
  <si>
    <t>276</t>
  </si>
  <si>
    <t>781121011</t>
  </si>
  <si>
    <t>Příprava podkladu před provedením obkladu nátěr penetrační na stěnu</t>
  </si>
  <si>
    <t>188413537</t>
  </si>
  <si>
    <t>https://podminky.urs.cz/item/CS_URS_2023_02/781121011</t>
  </si>
  <si>
    <t>277</t>
  </si>
  <si>
    <t>781131112</t>
  </si>
  <si>
    <t>Izolace stěny pod obklad izolace nátěrem nebo stěrkou ve dvou vrstvách</t>
  </si>
  <si>
    <t>-2054806106</t>
  </si>
  <si>
    <t>https://podminky.urs.cz/item/CS_URS_2023_02/781131112</t>
  </si>
  <si>
    <t>278</t>
  </si>
  <si>
    <t>781131264</t>
  </si>
  <si>
    <t>Izolace stěny pod obklad izolace těsnícími izolačními pásy mezi podlahou a stěnu</t>
  </si>
  <si>
    <t>120854307</t>
  </si>
  <si>
    <t>https://podminky.urs.cz/item/CS_URS_2023_02/781131264</t>
  </si>
  <si>
    <t>Sprchy</t>
  </si>
  <si>
    <t>5*3</t>
  </si>
  <si>
    <t>279</t>
  </si>
  <si>
    <t>781471810</t>
  </si>
  <si>
    <t>Demontáž obkladů z dlaždic keramických kladených do malty</t>
  </si>
  <si>
    <t>-1155864936</t>
  </si>
  <si>
    <t>https://podminky.urs.cz/item/CS_URS_2023_02/781471810</t>
  </si>
  <si>
    <t>18,5*1,5</t>
  </si>
  <si>
    <t>280</t>
  </si>
  <si>
    <t>781474164</t>
  </si>
  <si>
    <t>Montáž obkladů vnitřních stěn z dlaždic keramických lepených flexibilním lepidlem velkoformátových reliéfních nebo z dekorů přes 4 do 6 ks/m2</t>
  </si>
  <si>
    <t>1289120350</t>
  </si>
  <si>
    <t>https://podminky.urs.cz/item/CS_URS_2023_02/781474164</t>
  </si>
  <si>
    <t>281</t>
  </si>
  <si>
    <t>59761060</t>
  </si>
  <si>
    <t>dekor keramický pro interiér i exteriér do 6ks/m2</t>
  </si>
  <si>
    <t>81370407</t>
  </si>
  <si>
    <t>123,432*1,15 'Přepočtené koeficientem množství</t>
  </si>
  <si>
    <t>282</t>
  </si>
  <si>
    <t>781492251</t>
  </si>
  <si>
    <t>Obklad - dokončující práce montáž profilu lepeného flexibilním cementovým lepidlem ukončovacího</t>
  </si>
  <si>
    <t>484348881</t>
  </si>
  <si>
    <t>https://podminky.urs.cz/item/CS_URS_2023_02/781492251</t>
  </si>
  <si>
    <t>M.č.1.01</t>
  </si>
  <si>
    <t>1,5+0,6+2+1,5</t>
  </si>
  <si>
    <t>1,5+1,6+0,5+1,5</t>
  </si>
  <si>
    <t>1,5+2+0,6+1,5</t>
  </si>
  <si>
    <t>m.č.1.08</t>
  </si>
  <si>
    <t>7,8</t>
  </si>
  <si>
    <t>6,4</t>
  </si>
  <si>
    <t>11,6</t>
  </si>
  <si>
    <t>283</t>
  </si>
  <si>
    <t>19416012</t>
  </si>
  <si>
    <t>lišta ukončovací nerezová 10mm</t>
  </si>
  <si>
    <t>-552128450</t>
  </si>
  <si>
    <t>50,1*1,05 'Přepočtené koeficientem množství</t>
  </si>
  <si>
    <t>284</t>
  </si>
  <si>
    <t>998781201</t>
  </si>
  <si>
    <t>Přesun hmot pro obklady keramické stanovený procentní sazbou (%) z ceny vodorovná dopravní vzdálenost do 50 m v objektech výšky do 6 m</t>
  </si>
  <si>
    <t>-223113783</t>
  </si>
  <si>
    <t>https://podminky.urs.cz/item/CS_URS_2023_02/998781201</t>
  </si>
  <si>
    <t>285</t>
  </si>
  <si>
    <t>998781292</t>
  </si>
  <si>
    <t>Přesun hmot pro obklady keramické stanovený procentní sazbou (%) z ceny Příplatek k cenám za zvětšený přesun přes vymezenou největší dopravní vzdálenost do 100 m</t>
  </si>
  <si>
    <t>1616253486</t>
  </si>
  <si>
    <t>https://podminky.urs.cz/item/CS_URS_2023_02/998781292</t>
  </si>
  <si>
    <t>784</t>
  </si>
  <si>
    <t>Dokončovací práce - malby a tapety</t>
  </si>
  <si>
    <t>286</t>
  </si>
  <si>
    <t>784111003</t>
  </si>
  <si>
    <t>Oprášení (ometení) podkladu v místnostech výšky přes 3,80 do 5,00 m</t>
  </si>
  <si>
    <t>-1611592219</t>
  </si>
  <si>
    <t>https://podminky.urs.cz/item/CS_URS_2023_02/784111003</t>
  </si>
  <si>
    <t>Klenby</t>
  </si>
  <si>
    <t>Stěny</t>
  </si>
  <si>
    <t>1264,377</t>
  </si>
  <si>
    <t>Obklady</t>
  </si>
  <si>
    <t>-123,432</t>
  </si>
  <si>
    <t>287</t>
  </si>
  <si>
    <t>784181013</t>
  </si>
  <si>
    <t>Pačokování dvojnásobné v místnostech výšky přes 3,80 do 5,00 m</t>
  </si>
  <si>
    <t>-1664034703</t>
  </si>
  <si>
    <t>https://podminky.urs.cz/item/CS_URS_2023_02/784181013</t>
  </si>
  <si>
    <t>288</t>
  </si>
  <si>
    <t>784312023</t>
  </si>
  <si>
    <t>Malby vápenné dvojnásobné, bílé v místnostech výšky přes 3,80 do 5,00 m</t>
  </si>
  <si>
    <t>279635531</t>
  </si>
  <si>
    <t>https://podminky.urs.cz/item/CS_URS_2023_02/784312023</t>
  </si>
  <si>
    <t>Skladba S1</t>
  </si>
  <si>
    <t>Podlaha prkenná</t>
  </si>
  <si>
    <t>289</t>
  </si>
  <si>
    <t>-858183056</t>
  </si>
  <si>
    <t>200*3 'Přepočtené koeficientem množství</t>
  </si>
  <si>
    <t>290</t>
  </si>
  <si>
    <t>69311088</t>
  </si>
  <si>
    <t>geotextilie netkaná separační, ochranná, filtrační, drenážní PES 500g/m2</t>
  </si>
  <si>
    <t>-297127020</t>
  </si>
  <si>
    <t>200*1,1 'Přepočtené koeficientem množství</t>
  </si>
  <si>
    <t>291</t>
  </si>
  <si>
    <t>69311080</t>
  </si>
  <si>
    <t>geotextilie netkaná separační, ochranná, filtrační, drenážní PES 200g/m2</t>
  </si>
  <si>
    <t>671044263</t>
  </si>
  <si>
    <t>400*1,1 'Přepočtené koeficientem množství</t>
  </si>
  <si>
    <t>292</t>
  </si>
  <si>
    <t>713111312</t>
  </si>
  <si>
    <t>Montáž tepelné izolace stropů izolačním zásypem vrchem mezi trámy volně sypaným, tloušťky vrstvy přes 100 do 200 mm</t>
  </si>
  <si>
    <t>-726668080</t>
  </si>
  <si>
    <t>https://podminky.urs.cz/item/CS_URS_2023_02/713111312</t>
  </si>
  <si>
    <t>293</t>
  </si>
  <si>
    <t>58765000</t>
  </si>
  <si>
    <t>izolace sypaná z pěnového skla</t>
  </si>
  <si>
    <t>-1479021280</t>
  </si>
  <si>
    <t>200*0,18</t>
  </si>
  <si>
    <t>-400*0,1*0,18</t>
  </si>
  <si>
    <t>294</t>
  </si>
  <si>
    <t>713111313</t>
  </si>
  <si>
    <t>Montáž tepelné izolace stropů izolačním zásypem vrchem mezi trámy volně sypaným, tloušťky vrstvy přes 200 mm</t>
  </si>
  <si>
    <t>671045202</t>
  </si>
  <si>
    <t>https://podminky.urs.cz/item/CS_URS_2023_02/713111313</t>
  </si>
  <si>
    <t>295</t>
  </si>
  <si>
    <t>-315926532</t>
  </si>
  <si>
    <t>200*0,3</t>
  </si>
  <si>
    <t>296</t>
  </si>
  <si>
    <t>762081150</t>
  </si>
  <si>
    <t>Hoblování hraněného řeziva přímo na staveništi ve staveništní dílně</t>
  </si>
  <si>
    <t>-1120507879</t>
  </si>
  <si>
    <t>https://podminky.urs.cz/item/CS_URS_2023_02/762081150</t>
  </si>
  <si>
    <t>400*0,1*0,18*1,1</t>
  </si>
  <si>
    <t>297</t>
  </si>
  <si>
    <t>762512261</t>
  </si>
  <si>
    <t>Podlahové konstrukce podkladové montáž roštu podkladového</t>
  </si>
  <si>
    <t>-119871264</t>
  </si>
  <si>
    <t>https://podminky.urs.cz/item/CS_URS_2023_02/762512261</t>
  </si>
  <si>
    <t>200*2 'Přepočtené koeficientem množství</t>
  </si>
  <si>
    <t>298</t>
  </si>
  <si>
    <t>60512130</t>
  </si>
  <si>
    <t>hranol stavební řezivo průřezu do 224cm2 do dl 6m</t>
  </si>
  <si>
    <t>750182096</t>
  </si>
  <si>
    <t>299</t>
  </si>
  <si>
    <t>762524108</t>
  </si>
  <si>
    <t>Položení podlah hoblovaných na pero drážku z fošen</t>
  </si>
  <si>
    <t>384042527</t>
  </si>
  <si>
    <t>https://podminky.urs.cz/item/CS_URS_2023_02/762524108</t>
  </si>
  <si>
    <t>M.č. 1.01, 1.04a, 1.05a, 1.06a, 1.07, 1.09, 1.10a, 1.11a</t>
  </si>
  <si>
    <t>40,3+25+14+13,3+55,6+12+18,9+20,9</t>
  </si>
  <si>
    <t>300</t>
  </si>
  <si>
    <t>60516111</t>
  </si>
  <si>
    <t>řezivo modřínové sušené tl 50mm</t>
  </si>
  <si>
    <t>1614095320</t>
  </si>
  <si>
    <t>200*0,05</t>
  </si>
  <si>
    <t>301</t>
  </si>
  <si>
    <t>762595001</t>
  </si>
  <si>
    <t>Spojovací prostředky podlah a podkladových konstrukcí hřebíky, vruty</t>
  </si>
  <si>
    <t>-369297423</t>
  </si>
  <si>
    <t>https://podminky.urs.cz/item/CS_URS_2023_02/762595001</t>
  </si>
  <si>
    <t>302</t>
  </si>
  <si>
    <t>S1_RP_01</t>
  </si>
  <si>
    <t>Opálení fošen + kartáčování + bezbarvá impregnace</t>
  </si>
  <si>
    <t>-744684970</t>
  </si>
  <si>
    <t>303</t>
  </si>
  <si>
    <t>998018001</t>
  </si>
  <si>
    <t>Přesun hmot pro budovy občanské výstavby, bydlení, výrobu a služby ruční - bez užití mechanizace vodorovná dopravní vzdálenost do 100 m pro budovy s jakoukoliv nosnou konstrukcí výšky do 6 m</t>
  </si>
  <si>
    <t>-931615693</t>
  </si>
  <si>
    <t>https://podminky.urs.cz/item/CS_URS_2023_02/998018001</t>
  </si>
  <si>
    <t>Skladba S2</t>
  </si>
  <si>
    <t>Podlaha keramická dlažba</t>
  </si>
  <si>
    <t>304</t>
  </si>
  <si>
    <t>631311125</t>
  </si>
  <si>
    <t>Mazanina z betonu prostého bez zvýšených nároků na prostředí tl. přes 80 do 120 mm tř. C 20/25</t>
  </si>
  <si>
    <t>-631600524</t>
  </si>
  <si>
    <t>https://podminky.urs.cz/item/CS_URS_2023_02/631311125</t>
  </si>
  <si>
    <t>20,2*0,1</t>
  </si>
  <si>
    <t>305</t>
  </si>
  <si>
    <t>631319012</t>
  </si>
  <si>
    <t>Příplatek k cenám mazanin za úpravu povrchu mazaniny přehlazením, mazanina tl. přes 80 do 120 mm</t>
  </si>
  <si>
    <t>-2131248614</t>
  </si>
  <si>
    <t>https://podminky.urs.cz/item/CS_URS_2023_02/631319012</t>
  </si>
  <si>
    <t>306</t>
  </si>
  <si>
    <t>631319196</t>
  </si>
  <si>
    <t>Příplatek k cenám mazanin za malou plochu do 5 m2 jednotlivě mazanina tl. přes 80 do 120 mm</t>
  </si>
  <si>
    <t>-2111239287</t>
  </si>
  <si>
    <t>https://podminky.urs.cz/item/CS_URS_2023_02/631319196</t>
  </si>
  <si>
    <t>307</t>
  </si>
  <si>
    <t>631362021</t>
  </si>
  <si>
    <t>Výztuž mazanin ze svařovaných sítí z drátů typu KARI</t>
  </si>
  <si>
    <t>-1962935556</t>
  </si>
  <si>
    <t>https://podminky.urs.cz/item/CS_URS_2023_02/631362021</t>
  </si>
  <si>
    <t>KH 30, 6/100/100, 26,64kg/6m2 = 4,44 kg/m2</t>
  </si>
  <si>
    <t>20,2*4,44*1,1/1000</t>
  </si>
  <si>
    <t>308</t>
  </si>
  <si>
    <t>-1766576780</t>
  </si>
  <si>
    <t>20,2*2 'Přepočtené koeficientem množství</t>
  </si>
  <si>
    <t>309</t>
  </si>
  <si>
    <t>2005954049</t>
  </si>
  <si>
    <t>20,2*1,1 'Přepočtené koeficientem množství</t>
  </si>
  <si>
    <t>310</t>
  </si>
  <si>
    <t>988934757</t>
  </si>
  <si>
    <t>311</t>
  </si>
  <si>
    <t>1426062886</t>
  </si>
  <si>
    <t>312</t>
  </si>
  <si>
    <t>-866294670</t>
  </si>
  <si>
    <t>20,2*0,4</t>
  </si>
  <si>
    <t>313</t>
  </si>
  <si>
    <t>771111011</t>
  </si>
  <si>
    <t>Příprava podkladu před provedením dlažby vysátí podlah</t>
  </si>
  <si>
    <t>-738287650</t>
  </si>
  <si>
    <t>https://podminky.urs.cz/item/CS_URS_2023_02/771111011</t>
  </si>
  <si>
    <t>M.č. 1.02b, 1.04b, 1.05b, 1.06b, 1.08, 1.10b, 1.11b, 1.11c</t>
  </si>
  <si>
    <t>1,6+2,5+2,5+2,5+3,5+3,2+2,6+1,8</t>
  </si>
  <si>
    <t>314</t>
  </si>
  <si>
    <t>771121011</t>
  </si>
  <si>
    <t>Příprava podkladu před provedením dlažby nátěr penetrační na podlahu</t>
  </si>
  <si>
    <t>240685547</t>
  </si>
  <si>
    <t>https://podminky.urs.cz/item/CS_URS_2023_02/771121011</t>
  </si>
  <si>
    <t>315</t>
  </si>
  <si>
    <t>771574262</t>
  </si>
  <si>
    <t>Montáž podlah z dlaždic keramických lepených flexibilním lepidlem velkoformátových pro vysoké mechanické zatížení protiskluzných nebo reliéfních (bezbariérových) přes 4 do 6 ks/m2</t>
  </si>
  <si>
    <t>CS ÚRS 2023 01</t>
  </si>
  <si>
    <t>1807237292</t>
  </si>
  <si>
    <t>https://podminky.urs.cz/item/CS_URS_2023_01/771574262</t>
  </si>
  <si>
    <t>316</t>
  </si>
  <si>
    <t>59761617</t>
  </si>
  <si>
    <t>dlažba keramická slinutá protiskluzná do interiéru i exteriéru pro vysoké mechanické namáhání do 9ks/m2</t>
  </si>
  <si>
    <t>-1023309434</t>
  </si>
  <si>
    <t>20,2*1,2 'Přepočtené koeficientem množství</t>
  </si>
  <si>
    <t>317</t>
  </si>
  <si>
    <t>771591112</t>
  </si>
  <si>
    <t>Izolace podlahy pod dlažbu nátěrem nebo stěrkou ve dvou vrstvách</t>
  </si>
  <si>
    <t>461889964</t>
  </si>
  <si>
    <t>https://podminky.urs.cz/item/CS_URS_2023_02/771591112</t>
  </si>
  <si>
    <t>318</t>
  </si>
  <si>
    <t>-1691874576</t>
  </si>
  <si>
    <t>Skladba S3</t>
  </si>
  <si>
    <t>Podlaha betonová</t>
  </si>
  <si>
    <t>319</t>
  </si>
  <si>
    <t>1907715122</t>
  </si>
  <si>
    <t>M.č. 1.02a</t>
  </si>
  <si>
    <t>25,7*0,1</t>
  </si>
  <si>
    <t>320</t>
  </si>
  <si>
    <t>582295578</t>
  </si>
  <si>
    <t>321</t>
  </si>
  <si>
    <t>-1005158719</t>
  </si>
  <si>
    <t>322</t>
  </si>
  <si>
    <t>-1355773957</t>
  </si>
  <si>
    <t>25,7*4,44*1,1/1000</t>
  </si>
  <si>
    <t>323</t>
  </si>
  <si>
    <t>633121111</t>
  </si>
  <si>
    <t>Povrchová úprava vsypovou směsí průmyslových betonových podlah středně těžký provoz s přísadou korundu, tl. 2 mm</t>
  </si>
  <si>
    <t>1161211474</t>
  </si>
  <si>
    <t>https://podminky.urs.cz/item/CS_URS_2023_02/633121111</t>
  </si>
  <si>
    <t>324</t>
  </si>
  <si>
    <t>-1895012733</t>
  </si>
  <si>
    <t>25,7*2 'Přepočtené koeficientem množství</t>
  </si>
  <si>
    <t>325</t>
  </si>
  <si>
    <t>1990856924</t>
  </si>
  <si>
    <t>25,7*1,1 'Přepočtené koeficientem množství</t>
  </si>
  <si>
    <t>326</t>
  </si>
  <si>
    <t>2090770678</t>
  </si>
  <si>
    <t>327</t>
  </si>
  <si>
    <t>-118437812</t>
  </si>
  <si>
    <t>328</t>
  </si>
  <si>
    <t>-670053636</t>
  </si>
  <si>
    <t>25,7*0,4</t>
  </si>
  <si>
    <t>329</t>
  </si>
  <si>
    <t>1009650818</t>
  </si>
  <si>
    <t>Skladba S4</t>
  </si>
  <si>
    <t>330</t>
  </si>
  <si>
    <t>621142001</t>
  </si>
  <si>
    <t>Potažení vnějších ploch pletivem v ploše nebo pruzích, na plném podkladu sklovláknitým vtlačením do tmelu podhledů</t>
  </si>
  <si>
    <t>-923093838</t>
  </si>
  <si>
    <t>https://podminky.urs.cz/item/CS_URS_2023_02/621142001</t>
  </si>
  <si>
    <t>331</t>
  </si>
  <si>
    <t>621211031</t>
  </si>
  <si>
    <t>Montáž kontaktního zateplení lepením a mechanickým kotvením z polystyrenových desek na vnější podhledy, na podklad betonový nebo z lehčeného betonu, z tvárnic keramických nebo vápenopískových, tloušťky desek přes 120 do 160 mm</t>
  </si>
  <si>
    <t>662500421</t>
  </si>
  <si>
    <t>https://podminky.urs.cz/item/CS_URS_2023_02/621211031</t>
  </si>
  <si>
    <t>332</t>
  </si>
  <si>
    <t>28376424</t>
  </si>
  <si>
    <t>deska XPS hrana polodrážková a hladký povrch 300kPA λ=0,035 tl 140mm</t>
  </si>
  <si>
    <t>456562076</t>
  </si>
  <si>
    <t>4,81*1,01 'Přepočtené koeficientem množství</t>
  </si>
  <si>
    <t>333</t>
  </si>
  <si>
    <t>632451254</t>
  </si>
  <si>
    <t>Potěr cementový samonivelační litý tř. C 30, tl. přes 45 do 50 mm</t>
  </si>
  <si>
    <t>-160026833</t>
  </si>
  <si>
    <t>https://podminky.urs.cz/item/CS_URS_2023_02/632451254</t>
  </si>
  <si>
    <t>334</t>
  </si>
  <si>
    <t>2122167706</t>
  </si>
  <si>
    <t>335</t>
  </si>
  <si>
    <t>-1429787778</t>
  </si>
  <si>
    <t>336</t>
  </si>
  <si>
    <t>711714111</t>
  </si>
  <si>
    <t>Provedení detailů natěradly a tmely za studena vytvoření adhezního můstku modifikovanou maltou</t>
  </si>
  <si>
    <t>516505293</t>
  </si>
  <si>
    <t>https://podminky.urs.cz/item/CS_URS_2023_02/711714111</t>
  </si>
  <si>
    <t>337</t>
  </si>
  <si>
    <t>58585000</t>
  </si>
  <si>
    <t>adhezní můstek pro savé i nesavé podklady</t>
  </si>
  <si>
    <t>kg</t>
  </si>
  <si>
    <t>1259097050</t>
  </si>
  <si>
    <t>8,7*0,2 'Přepočtené koeficientem množství</t>
  </si>
  <si>
    <t>338</t>
  </si>
  <si>
    <t>565914096</t>
  </si>
  <si>
    <t>339</t>
  </si>
  <si>
    <t>-1374350420</t>
  </si>
  <si>
    <t>340</t>
  </si>
  <si>
    <t>-1214275263</t>
  </si>
  <si>
    <t>341</t>
  </si>
  <si>
    <t>-131063377</t>
  </si>
  <si>
    <t>8,7*1,2 'Přepočtené koeficientem množství</t>
  </si>
  <si>
    <t>342</t>
  </si>
  <si>
    <t>-1912725180</t>
  </si>
  <si>
    <t>343</t>
  </si>
  <si>
    <t>31338872</t>
  </si>
  <si>
    <t>Skladba S5</t>
  </si>
  <si>
    <t>Podlaha umělý kámen s podlahovým vytápěním</t>
  </si>
  <si>
    <t>344</t>
  </si>
  <si>
    <t>271532213</t>
  </si>
  <si>
    <t>Podsyp pod základové konstrukce se zhutněním a urovnáním povrchu z kameniva hrubého, frakce 8 - 16 mm</t>
  </si>
  <si>
    <t>-129635879</t>
  </si>
  <si>
    <t>https://podminky.urs.cz/item/CS_URS_2023_02/271532213</t>
  </si>
  <si>
    <t>85,4*0,05</t>
  </si>
  <si>
    <t>345</t>
  </si>
  <si>
    <t>631311114</t>
  </si>
  <si>
    <t>Mazanina z betonu prostého bez zvýšených nároků na prostředí tl. přes 50 do 80 mm tř. C 16/20</t>
  </si>
  <si>
    <t>-1716780854</t>
  </si>
  <si>
    <t>https://podminky.urs.cz/item/CS_URS_2023_02/631311114</t>
  </si>
  <si>
    <t>346</t>
  </si>
  <si>
    <t>631311124</t>
  </si>
  <si>
    <t>Mazanina z betonu prostého bez zvýšených nároků na prostředí tl. přes 80 do 120 mm tř. C 16/20</t>
  </si>
  <si>
    <t>634048420</t>
  </si>
  <si>
    <t>https://podminky.urs.cz/item/CS_URS_2023_02/631311124</t>
  </si>
  <si>
    <t>85,4*0,1</t>
  </si>
  <si>
    <t>347</t>
  </si>
  <si>
    <t>-513597535</t>
  </si>
  <si>
    <t>85,4*4,44*1,1/1000</t>
  </si>
  <si>
    <t>KA17, 4/150/150, 8,12kg/6mě = 1,35 kg/m2</t>
  </si>
  <si>
    <t>85,4*1,35*1,1/1000</t>
  </si>
  <si>
    <t>348</t>
  </si>
  <si>
    <t>711161173</t>
  </si>
  <si>
    <t>Provedení izolace proti zemní vlhkosti nopovou fólií na ploše vodorovné V z nopové fólie</t>
  </si>
  <si>
    <t>-1192910387</t>
  </si>
  <si>
    <t>https://podminky.urs.cz/item/CS_URS_2023_02/711161173</t>
  </si>
  <si>
    <t>349</t>
  </si>
  <si>
    <t>961837875</t>
  </si>
  <si>
    <t>350</t>
  </si>
  <si>
    <t>711471053</t>
  </si>
  <si>
    <t>Provedení izolace proti povrchové a podpovrchové tlakové vodě termoplasty na ploše vodorovné V folií z nízkolehčeného PE položenou volně</t>
  </si>
  <si>
    <t>1316191602</t>
  </si>
  <si>
    <t>https://podminky.urs.cz/item/CS_URS_2023_02/711471053</t>
  </si>
  <si>
    <t>351</t>
  </si>
  <si>
    <t>28322004</t>
  </si>
  <si>
    <t>fólie hydroizolační pro spodní stavbu mPVC tl 1,5mm</t>
  </si>
  <si>
    <t>1714942078</t>
  </si>
  <si>
    <t>85,4*1,2 'Přepočtené koeficientem množství</t>
  </si>
  <si>
    <t>352</t>
  </si>
  <si>
    <t>-675263920</t>
  </si>
  <si>
    <t>85,4*3 'Přepočtené koeficientem množství</t>
  </si>
  <si>
    <t>353</t>
  </si>
  <si>
    <t>49357674</t>
  </si>
  <si>
    <t>85,4*2,1 'Přepočtené koeficientem množství</t>
  </si>
  <si>
    <t>354</t>
  </si>
  <si>
    <t>-845962175</t>
  </si>
  <si>
    <t>85,4*1,1 'Přepočtené koeficientem množství</t>
  </si>
  <si>
    <t>355</t>
  </si>
  <si>
    <t>713121121</t>
  </si>
  <si>
    <t>Montáž tepelné izolace podlah rohožemi, pásy, deskami, dílci, bloky (izolační materiál ve specifikaci) kladenými volně dvouvrstvá</t>
  </si>
  <si>
    <t>1425616234</t>
  </si>
  <si>
    <t>https://podminky.urs.cz/item/CS_URS_2023_02/713121121</t>
  </si>
  <si>
    <t>356</t>
  </si>
  <si>
    <t>28375910</t>
  </si>
  <si>
    <t>deska EPS 150 pro konstrukce s vysokým zatížením λ=0,035 tl 60mm</t>
  </si>
  <si>
    <t>2090937267</t>
  </si>
  <si>
    <t>357</t>
  </si>
  <si>
    <t>735511008</t>
  </si>
  <si>
    <t>Trubkové teplovodní podlahové vytápění rozvod v systémové desce systémová deska s tepelnou izolací, výšky 50 až 53 mm</t>
  </si>
  <si>
    <t>-73041956</t>
  </si>
  <si>
    <t>https://podminky.urs.cz/item/CS_URS_2023_02/735511008</t>
  </si>
  <si>
    <t>358</t>
  </si>
  <si>
    <t>772526150</t>
  </si>
  <si>
    <t>Kladení dlažby z kamene do malty z nepravidelných desek s řezanými stranami , tl. přes 30 do 50 mm</t>
  </si>
  <si>
    <t>2019505181</t>
  </si>
  <si>
    <t>https://podminky.urs.cz/item/CS_URS_2023_02/772526150</t>
  </si>
  <si>
    <t>359</t>
  </si>
  <si>
    <t>S5_RP_01</t>
  </si>
  <si>
    <t>VELKOFORMÁTOVÁ DLAŽBA Z UMĚLÉHO KÁMENE tl.40mm</t>
  </si>
  <si>
    <t>-130652135</t>
  </si>
  <si>
    <t>Poznámka k položce:_x000D_
(V OBDOBNÉM PROVEDENÍ JAKO DLAŽBA V JIŽNÍ CHODBĚ)</t>
  </si>
  <si>
    <t>360</t>
  </si>
  <si>
    <t>-935022842</t>
  </si>
  <si>
    <t>Skladba S6</t>
  </si>
  <si>
    <t>Podlaha betonová s podlahovým vytápěním</t>
  </si>
  <si>
    <t>361</t>
  </si>
  <si>
    <t>1956686319</t>
  </si>
  <si>
    <t>43,7*0,05</t>
  </si>
  <si>
    <t>362</t>
  </si>
  <si>
    <t>-1070816535</t>
  </si>
  <si>
    <t>Nad a mezi nopy</t>
  </si>
  <si>
    <t>43,7*0,1</t>
  </si>
  <si>
    <t>Vrchní podlaha</t>
  </si>
  <si>
    <t>363</t>
  </si>
  <si>
    <t>-90969023</t>
  </si>
  <si>
    <t>364</t>
  </si>
  <si>
    <t>-377219203</t>
  </si>
  <si>
    <t>43,7*2*4,44*1,1/1000</t>
  </si>
  <si>
    <t>365</t>
  </si>
  <si>
    <t>271623305</t>
  </si>
  <si>
    <t>366</t>
  </si>
  <si>
    <t>-159826717</t>
  </si>
  <si>
    <t>367</t>
  </si>
  <si>
    <t>-38248026</t>
  </si>
  <si>
    <t>368</t>
  </si>
  <si>
    <t>-1729363305</t>
  </si>
  <si>
    <t>369</t>
  </si>
  <si>
    <t>758760941</t>
  </si>
  <si>
    <t>43,7*1,2 'Přepočtené koeficientem množství</t>
  </si>
  <si>
    <t>370</t>
  </si>
  <si>
    <t>1643352749</t>
  </si>
  <si>
    <t>43,7*3 'Přepočtené koeficientem množství</t>
  </si>
  <si>
    <t>371</t>
  </si>
  <si>
    <t>-313774892</t>
  </si>
  <si>
    <t>43,6*2,1 'Přepočtené koeficientem množství</t>
  </si>
  <si>
    <t>372</t>
  </si>
  <si>
    <t>50374828</t>
  </si>
  <si>
    <t>43,7</t>
  </si>
  <si>
    <t>43,7*1,1 'Přepočtené koeficientem množství</t>
  </si>
  <si>
    <t>373</t>
  </si>
  <si>
    <t>-2087586736</t>
  </si>
  <si>
    <t>374</t>
  </si>
  <si>
    <t>1120830655</t>
  </si>
  <si>
    <t>43,7*2,1 'Přepočtené koeficientem množství</t>
  </si>
  <si>
    <t>375</t>
  </si>
  <si>
    <t>-1133446978</t>
  </si>
  <si>
    <t>376</t>
  </si>
  <si>
    <t>64421089</t>
  </si>
  <si>
    <t>Skladba S7</t>
  </si>
  <si>
    <t>SCHODIŠTĚ - MRAMOROVÁ DLAŽBA</t>
  </si>
  <si>
    <t>377</t>
  </si>
  <si>
    <t>572627289</t>
  </si>
  <si>
    <t>378</t>
  </si>
  <si>
    <t>1793435643</t>
  </si>
  <si>
    <t>22,07*4,44*1,1/1000</t>
  </si>
  <si>
    <t>379</t>
  </si>
  <si>
    <t>711491471</t>
  </si>
  <si>
    <t>Provedení pojistné izolace proti vodě fólií položenou volně s přelepením spojů na ploše vodorovné V</t>
  </si>
  <si>
    <t>-1984212324</t>
  </si>
  <si>
    <t>https://podminky.urs.cz/item/CS_URS_2023_02/711491471</t>
  </si>
  <si>
    <t>380</t>
  </si>
  <si>
    <t>28329042</t>
  </si>
  <si>
    <t>fólie PE separační či ochranná tl 0,2mm</t>
  </si>
  <si>
    <t>1072157058</t>
  </si>
  <si>
    <t>20,07*1,1 'Přepočtené koeficientem množství</t>
  </si>
  <si>
    <t>381</t>
  </si>
  <si>
    <t>1793103890</t>
  </si>
  <si>
    <t>382</t>
  </si>
  <si>
    <t>772521140</t>
  </si>
  <si>
    <t>Kladení dlažby z kamene do malty z nejvýše dvou rozdílných druhů pravoúhlých desek nebo dlaždic ve skladbě se pravidelně opakujících, tl. do 30 mm</t>
  </si>
  <si>
    <t>-1585962797</t>
  </si>
  <si>
    <t>https://podminky.urs.cz/item/CS_URS_2023_02/772521140</t>
  </si>
  <si>
    <t>383</t>
  </si>
  <si>
    <t>58384650</t>
  </si>
  <si>
    <t>deska dlažební leštěná formátovaná mramor tl 20mm</t>
  </si>
  <si>
    <t>-1403523212</t>
  </si>
  <si>
    <t>22,07*1,1 'Přepočtené koeficientem množství</t>
  </si>
  <si>
    <t>384</t>
  </si>
  <si>
    <t>-1858188122</t>
  </si>
  <si>
    <t>Skladba S8</t>
  </si>
  <si>
    <t>STROP V UMÝVÁRNÁCH</t>
  </si>
  <si>
    <t>385</t>
  </si>
  <si>
    <t>713111111</t>
  </si>
  <si>
    <t>Montáž tepelné izolace stropů rohožemi, pásy, dílci, deskami, bloky (izolační materiál ve specifikaci) vrchem bez překrytí lepenkou kladenými volně</t>
  </si>
  <si>
    <t>-129556729</t>
  </si>
  <si>
    <t>https://podminky.urs.cz/item/CS_URS_2023_02/713111111</t>
  </si>
  <si>
    <t>9,1*2 'Přepočtené koeficientem množství</t>
  </si>
  <si>
    <t>386</t>
  </si>
  <si>
    <t>63166740</t>
  </si>
  <si>
    <t>pás tepelně izolační univerzální λ=0,038-0,039 tl 40mm</t>
  </si>
  <si>
    <t>644239726</t>
  </si>
  <si>
    <t>387</t>
  </si>
  <si>
    <t>63152148</t>
  </si>
  <si>
    <t>pás tepelně izolační univerzální λ=0,038-0,039 tl 160mm</t>
  </si>
  <si>
    <t>-959561850</t>
  </si>
  <si>
    <t>388</t>
  </si>
  <si>
    <t>713191411</t>
  </si>
  <si>
    <t>Montáž tepelné izolace stavebních konstrukcí - doplňky a konstrukční součásti střech šikmých provedení podkladového roštu pod krokve</t>
  </si>
  <si>
    <t>1497907430</t>
  </si>
  <si>
    <t>https://podminky.urs.cz/item/CS_URS_2023_02/713191411</t>
  </si>
  <si>
    <t>3*1,7*1</t>
  </si>
  <si>
    <t>3*2,7*3</t>
  </si>
  <si>
    <t>389</t>
  </si>
  <si>
    <t>-1159043124</t>
  </si>
  <si>
    <t>0,04*0,06*29,4*1,2</t>
  </si>
  <si>
    <t>390</t>
  </si>
  <si>
    <t>632412824</t>
  </si>
  <si>
    <t>0,085+0,211</t>
  </si>
  <si>
    <t>391</t>
  </si>
  <si>
    <t>762824120</t>
  </si>
  <si>
    <t>Montáž stropních trámů z lepených hranolů s trámovými výměnami, průřezové plochy přes 144 do 288 cm2</t>
  </si>
  <si>
    <t>-1499369232</t>
  </si>
  <si>
    <t>https://podminky.urs.cz/item/CS_URS_2023_02/762824120</t>
  </si>
  <si>
    <t>15*1,1</t>
  </si>
  <si>
    <t>392</t>
  </si>
  <si>
    <t>61223261</t>
  </si>
  <si>
    <t>hranol konstrukční KVH lepený průřezu 50x80-200mm nepohledový</t>
  </si>
  <si>
    <t>-87526393</t>
  </si>
  <si>
    <t>0,08*0,16*16,5</t>
  </si>
  <si>
    <t>393</t>
  </si>
  <si>
    <t>763131451</t>
  </si>
  <si>
    <t>Podhled ze sádrokartonových desek dvouvrstvá zavěšená spodní konstrukce z ocelových profilů CD, UD jednoduše opláštěná deskou impregnovanou H2, tl. 12,5 mm, bez izolace</t>
  </si>
  <si>
    <t>-601761787</t>
  </si>
  <si>
    <t>https://podminky.urs.cz/item/CS_URS_2023_02/763131451</t>
  </si>
  <si>
    <t>394</t>
  </si>
  <si>
    <t>763131751</t>
  </si>
  <si>
    <t>Podhled ze sádrokartonových desek ostatní práce a konstrukce na podhledech ze sádrokartonových desek montáž parotěsné zábrany</t>
  </si>
  <si>
    <t>-1930164643</t>
  </si>
  <si>
    <t>https://podminky.urs.cz/item/CS_URS_2023_02/763131751</t>
  </si>
  <si>
    <t>395</t>
  </si>
  <si>
    <t>28329282</t>
  </si>
  <si>
    <t>fólie PE vyztužená Al vrstvou pro parotěsnou vrstvu 170g/m2</t>
  </si>
  <si>
    <t>-2045759316</t>
  </si>
  <si>
    <t>9,1*1,1 'Přepočtené koeficientem množství</t>
  </si>
  <si>
    <t>396</t>
  </si>
  <si>
    <t>784185001</t>
  </si>
  <si>
    <t>Provedení penetrace podkladu jednonásobné v místnostech výšky do 3,80 m</t>
  </si>
  <si>
    <t>-1787888803</t>
  </si>
  <si>
    <t>https://podminky.urs.cz/item/CS_URS_2023_02/784185001</t>
  </si>
  <si>
    <t>397</t>
  </si>
  <si>
    <t>784215101</t>
  </si>
  <si>
    <t>Provedení malby ze standardních hmot dvojnásobné za mokra oděruvzdorné v místnostech výšky do 3,80 m</t>
  </si>
  <si>
    <t>-310703932</t>
  </si>
  <si>
    <t>https://podminky.urs.cz/item/CS_URS_2023_02/784215101</t>
  </si>
  <si>
    <t>398</t>
  </si>
  <si>
    <t>-1606946288</t>
  </si>
  <si>
    <t>Skladba S9</t>
  </si>
  <si>
    <t>STROP 2NP - OPRAVA</t>
  </si>
  <si>
    <t>399</t>
  </si>
  <si>
    <t>611142012</t>
  </si>
  <si>
    <t>Potažení vnitřních ploch pletivem v ploše nebo pruzích, na plném podkladu rabicovým provizorním přichycením stropů</t>
  </si>
  <si>
    <t>1233459215</t>
  </si>
  <si>
    <t>https://podminky.urs.cz/item/CS_URS_2023_02/611142012</t>
  </si>
  <si>
    <t>400</t>
  </si>
  <si>
    <t>611311141</t>
  </si>
  <si>
    <t>Omítka vápenná vnitřních ploch nanášená ručně dvouvrstvá štuková, tloušťky jádrové omítky do 10 mm a tloušťky štuku do 3 mm vodorovných konstrukcí stropů rovných</t>
  </si>
  <si>
    <t>795395720</t>
  </si>
  <si>
    <t>https://podminky.urs.cz/item/CS_URS_2023_02/611311141</t>
  </si>
  <si>
    <t>401</t>
  </si>
  <si>
    <t>611321191</t>
  </si>
  <si>
    <t>Omítka vápenocementová vnitřních ploch nanášená ručně Příplatek k cenám za každých dalších i započatých 5 mm tloušťky omítky přes 10 mm stropů</t>
  </si>
  <si>
    <t>1354818914</t>
  </si>
  <si>
    <t>https://podminky.urs.cz/item/CS_URS_2023_02/611321191</t>
  </si>
  <si>
    <t>402</t>
  </si>
  <si>
    <t>619999031</t>
  </si>
  <si>
    <t>Příplatky k cenám úprav vnitřních povrchů za zaoblení omítaných ploch poloměru do 100 mm nebo rozvinuté šířky do 150 mm</t>
  </si>
  <si>
    <t>1992847520</t>
  </si>
  <si>
    <t>https://podminky.urs.cz/item/CS_URS_2023_02/619999031</t>
  </si>
  <si>
    <t>19,26+19,26+3,67+3,67</t>
  </si>
  <si>
    <t>403</t>
  </si>
  <si>
    <t>635211121</t>
  </si>
  <si>
    <t>Násyp lehký pod podlahy s udusáním a urovnáním povrchu z keramzitu</t>
  </si>
  <si>
    <t>-136044933</t>
  </si>
  <si>
    <t>https://podminky.urs.cz/item/CS_URS_2023_02/635211121</t>
  </si>
  <si>
    <t>19,26*4,2*0,15</t>
  </si>
  <si>
    <t>404</t>
  </si>
  <si>
    <t>444955720</t>
  </si>
  <si>
    <t>405</t>
  </si>
  <si>
    <t>762823240</t>
  </si>
  <si>
    <t>Montáž stropních trámů z hoblovaného řeziva s trámovými výměnami, průřezové plochy přes 450 do 540 cm2</t>
  </si>
  <si>
    <t>-89281431</t>
  </si>
  <si>
    <t>https://podminky.urs.cz/item/CS_URS_2023_02/762823240</t>
  </si>
  <si>
    <t>406</t>
  </si>
  <si>
    <t>60512145</t>
  </si>
  <si>
    <t>hranol stavební řezivo průřezu nad 450cm2 do dl 6m</t>
  </si>
  <si>
    <t>-1171922184</t>
  </si>
  <si>
    <t>0,2*0,26*404,46</t>
  </si>
  <si>
    <t>407</t>
  </si>
  <si>
    <t>762823840</t>
  </si>
  <si>
    <t>Demontáž stropních trámů k dalšímu použití z hraněného řeziva, průřezové plochy přes 450 do 540 cm2</t>
  </si>
  <si>
    <t>-2119843916</t>
  </si>
  <si>
    <t>https://podminky.urs.cz/item/CS_URS_2023_02/762823840</t>
  </si>
  <si>
    <t>19,26/0,2*4,2</t>
  </si>
  <si>
    <t>408</t>
  </si>
  <si>
    <t>762895000</t>
  </si>
  <si>
    <t>Spojovací prostředky záklopu stropů, stropnic, podbíjení hřebíky, svory</t>
  </si>
  <si>
    <t>-185074411</t>
  </si>
  <si>
    <t>https://podminky.urs.cz/item/CS_URS_2023_02/762895000</t>
  </si>
  <si>
    <t>409</t>
  </si>
  <si>
    <t>771571116</t>
  </si>
  <si>
    <t>Montáž podlah z dlaždic keramických kladených do malty kladených do malty, tloušťky do 10 mm hladkých přes 22 do 25 ks/ m2</t>
  </si>
  <si>
    <t>-1348472216</t>
  </si>
  <si>
    <t>https://podminky.urs.cz/item/CS_URS_2023_02/771571116</t>
  </si>
  <si>
    <t>19,26*4,2</t>
  </si>
  <si>
    <t>410</t>
  </si>
  <si>
    <t>59631102</t>
  </si>
  <si>
    <t>dlažba ruční cihelná 200x200x30mm</t>
  </si>
  <si>
    <t>2032179146</t>
  </si>
  <si>
    <t>80,892/0,04</t>
  </si>
  <si>
    <t>411</t>
  </si>
  <si>
    <t>978012191</t>
  </si>
  <si>
    <t>Otlučení vápenných nebo vápenocementových omítek vnitřních ploch stropů rákosovaných, v rozsahu přes 50 do 100 %</t>
  </si>
  <si>
    <t>-2132302373</t>
  </si>
  <si>
    <t>https://podminky.urs.cz/item/CS_URS_2023_02/978012191</t>
  </si>
  <si>
    <t>412</t>
  </si>
  <si>
    <t>997013012</t>
  </si>
  <si>
    <t>Vyklizení ulehlé suti na vzdálenost do 3 m od okraje vyklízeného prostoru nebo s naložením na dopravní prostředek z prostorů o půdorysné ploše přes 15 m2 z výšky (hloubky) do 10 m</t>
  </si>
  <si>
    <t>1217177982</t>
  </si>
  <si>
    <t>https://podminky.urs.cz/item/CS_URS_2023_02/997013012</t>
  </si>
  <si>
    <t>70,68*0,2</t>
  </si>
  <si>
    <t>413</t>
  </si>
  <si>
    <t>997013311</t>
  </si>
  <si>
    <t>Doprava suti shozem montáž a demontáž shozu výšky do 10 m</t>
  </si>
  <si>
    <t>-313874022</t>
  </si>
  <si>
    <t>https://podminky.urs.cz/item/CS_URS_2023_02/997013311</t>
  </si>
  <si>
    <t>414</t>
  </si>
  <si>
    <t>997013321</t>
  </si>
  <si>
    <t>Doprava suti shozem montáž a demontáž shozu výšky Příplatek za první a každý další den použití shozu k ceně -3311</t>
  </si>
  <si>
    <t>1475567564</t>
  </si>
  <si>
    <t>https://podminky.urs.cz/item/CS_URS_2023_02/997013321</t>
  </si>
  <si>
    <t>10*10 'Přepočtené koeficientem množství</t>
  </si>
  <si>
    <t>415</t>
  </si>
  <si>
    <t>-491178045</t>
  </si>
  <si>
    <t>416</t>
  </si>
  <si>
    <t>-693249843</t>
  </si>
  <si>
    <t>417</t>
  </si>
  <si>
    <t>1127930658</t>
  </si>
  <si>
    <t>418</t>
  </si>
  <si>
    <t>-1188790890</t>
  </si>
  <si>
    <t>VRN</t>
  </si>
  <si>
    <t>Vedlejší rozpočtové náklady</t>
  </si>
  <si>
    <t>VRN1</t>
  </si>
  <si>
    <t>Průzkumné, geodetické a projektové práce</t>
  </si>
  <si>
    <t>419</t>
  </si>
  <si>
    <t>011224000</t>
  </si>
  <si>
    <t>Dendrologický průzkum</t>
  </si>
  <si>
    <t>1024</t>
  </si>
  <si>
    <t>-634093297</t>
  </si>
  <si>
    <t>https://podminky.urs.cz/item/CS_URS_2023_01/011224000</t>
  </si>
  <si>
    <t>420</t>
  </si>
  <si>
    <t>011314000</t>
  </si>
  <si>
    <t>Archeologický dohled</t>
  </si>
  <si>
    <t>1777922964</t>
  </si>
  <si>
    <t>https://podminky.urs.cz/item/CS_URS_2023_01/011314000</t>
  </si>
  <si>
    <t>421</t>
  </si>
  <si>
    <t>011534000</t>
  </si>
  <si>
    <t>Umělecko-historický průzkum</t>
  </si>
  <si>
    <t>571198660</t>
  </si>
  <si>
    <t>https://podminky.urs.cz/item/CS_URS_2023_02/011534000</t>
  </si>
  <si>
    <t>Poznámka k položce:_x000D_
PŘEDZAHÁJENÍM STAVEBNÍCH PRACÍ BUDE ZHOTOVEN PASPORT STÁVAJÍCÍCH OKENNÍCH  A DVEŘNÍCH VÝPLNÍ S OHLEDEM NA JEJICH ČLENĚNÍ, DATACI A ZPŮSOB PROVEDENÍ, PRVKY KOVÁNÍ APOD.</t>
  </si>
  <si>
    <t>422</t>
  </si>
  <si>
    <t>011544000</t>
  </si>
  <si>
    <t>Průzkum restaurátorský</t>
  </si>
  <si>
    <t>2081524882</t>
  </si>
  <si>
    <t>https://podminky.urs.cz/item/CS_URS_2023_02/011544000</t>
  </si>
  <si>
    <t>Poznámka k položce:_x000D_
Na fasádě bude stratigrafický průzkum prováděný na 95 místech a v interiéru v každé místnosti</t>
  </si>
  <si>
    <t>Místnosti</t>
  </si>
  <si>
    <t>423</t>
  </si>
  <si>
    <t>012103000</t>
  </si>
  <si>
    <t>Geodetické práce před výstavbou</t>
  </si>
  <si>
    <t>1827615478</t>
  </si>
  <si>
    <t>https://podminky.urs.cz/item/CS_URS_2023_01/012103000</t>
  </si>
  <si>
    <t>424</t>
  </si>
  <si>
    <t>012303000</t>
  </si>
  <si>
    <t>Geodetické práce po výstavbě</t>
  </si>
  <si>
    <t>-1944689043</t>
  </si>
  <si>
    <t>https://podminky.urs.cz/item/CS_URS_2023_01/012303000</t>
  </si>
  <si>
    <t>425</t>
  </si>
  <si>
    <t>013254000</t>
  </si>
  <si>
    <t>Dokumentace skutečného provedení stavby</t>
  </si>
  <si>
    <t>784531656</t>
  </si>
  <si>
    <t>https://podminky.urs.cz/item/CS_URS_2023_01/013254000</t>
  </si>
  <si>
    <t>VRN3</t>
  </si>
  <si>
    <t>Zařízení staveniště</t>
  </si>
  <si>
    <t>426</t>
  </si>
  <si>
    <t>032903000</t>
  </si>
  <si>
    <t>Náklady na provoz a údržbu vybavení staveniště</t>
  </si>
  <si>
    <t>503505196</t>
  </si>
  <si>
    <t>https://podminky.urs.cz/item/CS_URS_2023_01/032903000</t>
  </si>
  <si>
    <t>427</t>
  </si>
  <si>
    <t>039103000</t>
  </si>
  <si>
    <t>Rozebrání, bourání a odvoz zařízení staveniště</t>
  </si>
  <si>
    <t>-2110118883</t>
  </si>
  <si>
    <t>https://podminky.urs.cz/item/CS_URS_2023_01/039103000</t>
  </si>
  <si>
    <t>VRN4</t>
  </si>
  <si>
    <t>Inženýrská činnost</t>
  </si>
  <si>
    <t>428</t>
  </si>
  <si>
    <t>041403000</t>
  </si>
  <si>
    <t>Koordinátor BOZP na staveništi</t>
  </si>
  <si>
    <t>-1766676507</t>
  </si>
  <si>
    <t>https://podminky.urs.cz/item/CS_URS_2023_01/041403000</t>
  </si>
  <si>
    <t>429</t>
  </si>
  <si>
    <t>043194000</t>
  </si>
  <si>
    <t>Ostatní zkoušky</t>
  </si>
  <si>
    <t>-113485501</t>
  </si>
  <si>
    <t>https://podminky.urs.cz/item/CS_URS_2023_01/043194000</t>
  </si>
  <si>
    <t>Poznámka k položce:_x000D_
rozbor vzorků na přítomnost vodorozpustných solí, rozbor struktury historických maltovin – zrnitost a druh plniva, množství pojiva apod., dále stratigrafii povrchových vrstev na nábrusu</t>
  </si>
  <si>
    <t>430</t>
  </si>
  <si>
    <t>044002000</t>
  </si>
  <si>
    <t>Revize komínu na tuhá paliva včetně připojení spotřebiče</t>
  </si>
  <si>
    <t>831326622</t>
  </si>
  <si>
    <t>https://podminky.urs.cz/item/CS_URS_2023_02/044002000</t>
  </si>
  <si>
    <t>VRN9</t>
  </si>
  <si>
    <t>Ostatní náklady</t>
  </si>
  <si>
    <t>431</t>
  </si>
  <si>
    <t>091404000</t>
  </si>
  <si>
    <t>Práce na památkovém objektu</t>
  </si>
  <si>
    <t>78902362</t>
  </si>
  <si>
    <t>https://podminky.urs.cz/item/CS_URS_2023_01/091404000</t>
  </si>
  <si>
    <t>Poznámka k položce:_x000D_
detailní fotodokumentace stávající fasády včetně výzdoby a sejmutí profilace říms</t>
  </si>
  <si>
    <t>432</t>
  </si>
  <si>
    <t>091504000</t>
  </si>
  <si>
    <t>Náklady související s publikační činností</t>
  </si>
  <si>
    <t>-1951883637</t>
  </si>
  <si>
    <t>https://podminky.urs.cz/item/CS_URS_2023_01/091504000</t>
  </si>
  <si>
    <t>17-2023_B - TZB_ELEKTROINSTALACE</t>
  </si>
  <si>
    <t>D1 - Hlavní rozvod el. energie</t>
  </si>
  <si>
    <t>D2 - 101 - světla a zásuvky</t>
  </si>
  <si>
    <t>D3 - 102 - světla a zásuvky</t>
  </si>
  <si>
    <t>D4 - 103 - světla a zásuvky</t>
  </si>
  <si>
    <t>D5 - 104 - světla a zásuvky</t>
  </si>
  <si>
    <t>D6 - 105 - světla a zásuvky</t>
  </si>
  <si>
    <t>D7 - 106 - světla a zásuvky</t>
  </si>
  <si>
    <t>D8 - 107 - světla a zásuvky</t>
  </si>
  <si>
    <t>D9 - 108 - světla a zásuvky</t>
  </si>
  <si>
    <t>D10 - 109 - světla a zásuvky</t>
  </si>
  <si>
    <t>D11 - 110 - světla a zásuvky</t>
  </si>
  <si>
    <t>D12 - 111 - světla a zásuvky</t>
  </si>
  <si>
    <t>D13 - 112 - světla a zásuvky</t>
  </si>
  <si>
    <t>D14 - 113 - světla a zásuvky</t>
  </si>
  <si>
    <t>D15 - Internet</t>
  </si>
  <si>
    <t>D16 - TV/R/SAT</t>
  </si>
  <si>
    <t>D17 - Zvonek</t>
  </si>
  <si>
    <t>D18 - Chráničky</t>
  </si>
  <si>
    <t>D19 - Montáž bytových rozváděčů</t>
  </si>
  <si>
    <t xml:space="preserve">    D20 - Vybavení rozvaděče - RB112</t>
  </si>
  <si>
    <t xml:space="preserve">    D21 - Vybavení rozvaděče - RB109</t>
  </si>
  <si>
    <t xml:space="preserve">    D22 - Vybavení rozvaděče - RB110</t>
  </si>
  <si>
    <t xml:space="preserve">    D23 - Vybavení rozvaděče - RB111</t>
  </si>
  <si>
    <t>D24 - Systém zabezpečení proti vloupání a systém detekce požáru</t>
  </si>
  <si>
    <t>D25 - ŘÍZENÍ A REGULACE VYTÁPĚNÍ</t>
  </si>
  <si>
    <t>D26 - Ostatní náklady</t>
  </si>
  <si>
    <t>D1</t>
  </si>
  <si>
    <t>Hlavní rozvod el. energie</t>
  </si>
  <si>
    <t>Pol1</t>
  </si>
  <si>
    <t>Montáž hlavních rozvodů kabelem CYKY-J 4x16, instalace bytových rozvaděčů</t>
  </si>
  <si>
    <t>hod</t>
  </si>
  <si>
    <t>Pol2</t>
  </si>
  <si>
    <t>Kabel pro hlavní rozvod el. energie CYKY-J 4x16</t>
  </si>
  <si>
    <t>Pol3</t>
  </si>
  <si>
    <t>Rozbočovací krabice se svorkami pro rozdělení hlavního vedení do bytových rozvaděčů</t>
  </si>
  <si>
    <t>ks</t>
  </si>
  <si>
    <t>Pol4</t>
  </si>
  <si>
    <t>RB112 - el. rozvaděč vestavný, 48 pozic</t>
  </si>
  <si>
    <t>Pol5</t>
  </si>
  <si>
    <t>RB109 - el. rozvaděč, vestavný, 24 pozic</t>
  </si>
  <si>
    <t>Pol6</t>
  </si>
  <si>
    <t>RB110 - el. rozvaděč, vestavný, 18 pozic</t>
  </si>
  <si>
    <t>Pol7</t>
  </si>
  <si>
    <t>RB111 - el. rozvaděč, vestavný, 18 pozic</t>
  </si>
  <si>
    <t>Pol8</t>
  </si>
  <si>
    <t>Žlutozelený vodič (CY 4)</t>
  </si>
  <si>
    <t>Pol9</t>
  </si>
  <si>
    <t>Žlutozelený vodič (CY 10)</t>
  </si>
  <si>
    <t>Pol10</t>
  </si>
  <si>
    <t>Žlutozelený vodič (CY 16)</t>
  </si>
  <si>
    <t>Pol11</t>
  </si>
  <si>
    <t>Zásuvková skříň pro montáž na zeď s proudovým chráničem</t>
  </si>
  <si>
    <t>Pol12</t>
  </si>
  <si>
    <t>Jistič 3-fázový B40 pro Hlavní el. rozvaděč</t>
  </si>
  <si>
    <t>D2</t>
  </si>
  <si>
    <t>101 - světla a zásuvky</t>
  </si>
  <si>
    <t>Pol13</t>
  </si>
  <si>
    <t>Montáž elektroinstalace - místnost 101</t>
  </si>
  <si>
    <t>Pol14</t>
  </si>
  <si>
    <t>Kabel pro světla CYKY-J 3x1,5</t>
  </si>
  <si>
    <t>Pol15</t>
  </si>
  <si>
    <t>Kabel pro zásuvky CYKY-J 3x2,5</t>
  </si>
  <si>
    <t>Pol16</t>
  </si>
  <si>
    <t>Strojek vypínače 1-pólový, č.1So</t>
  </si>
  <si>
    <t>Pol17</t>
  </si>
  <si>
    <t>Rámeček pro 1-pólový vypínač</t>
  </si>
  <si>
    <t>Pol18</t>
  </si>
  <si>
    <t>Kryt vypínače 1-pólového</t>
  </si>
  <si>
    <t>Pol19</t>
  </si>
  <si>
    <t>Led nástěnné světlo 20W</t>
  </si>
  <si>
    <t>Pol20</t>
  </si>
  <si>
    <t>Dvojitá zásuvka</t>
  </si>
  <si>
    <t>Pol21</t>
  </si>
  <si>
    <t>El. instalační krabice do zdi</t>
  </si>
  <si>
    <t>D3</t>
  </si>
  <si>
    <t>102 - světla a zásuvky</t>
  </si>
  <si>
    <t>Pol22</t>
  </si>
  <si>
    <t>Montáž elektroinstalace - místnost 102</t>
  </si>
  <si>
    <t>Pol23</t>
  </si>
  <si>
    <t>Kabel pro zapojení ventilátorů CYKY-J 5x1,5</t>
  </si>
  <si>
    <t>Pol24</t>
  </si>
  <si>
    <t>Kabel pro zásuvky CYKY-J 5x2,5</t>
  </si>
  <si>
    <t>Pol25</t>
  </si>
  <si>
    <t>Kabel - pohyblivý přívod 3x2,5</t>
  </si>
  <si>
    <t>Pol26</t>
  </si>
  <si>
    <t>Led nástěnné světlo 15W s pohyblivým senzorem</t>
  </si>
  <si>
    <t>Pol27</t>
  </si>
  <si>
    <t>Svorkovnice pro pohyblivý přívod pro montáž do zdi</t>
  </si>
  <si>
    <t>D4</t>
  </si>
  <si>
    <t>103 - světla a zásuvky</t>
  </si>
  <si>
    <t>Pol28</t>
  </si>
  <si>
    <t>Montáž elektroinstalace - místnost 103</t>
  </si>
  <si>
    <t>D5</t>
  </si>
  <si>
    <t>104 - světla a zásuvky</t>
  </si>
  <si>
    <t>Pol29</t>
  </si>
  <si>
    <t>Montáž elektroinstalace - místnost 104</t>
  </si>
  <si>
    <t>Pol30</t>
  </si>
  <si>
    <t>Jednonásobná zásuvka</t>
  </si>
  <si>
    <t>Pol31</t>
  </si>
  <si>
    <t>Rámeček pro jednonásobnou zásuvku</t>
  </si>
  <si>
    <t>D6</t>
  </si>
  <si>
    <t>105 - světla a zásuvky</t>
  </si>
  <si>
    <t>Pol32</t>
  </si>
  <si>
    <t>Montáž elektroinstalace - místnost 105</t>
  </si>
  <si>
    <t>D7</t>
  </si>
  <si>
    <t>106 - světla a zásuvky</t>
  </si>
  <si>
    <t>Pol33</t>
  </si>
  <si>
    <t>Montáž elektroinstalace - místnost 106</t>
  </si>
  <si>
    <t>D8</t>
  </si>
  <si>
    <t>107 - světla a zásuvky</t>
  </si>
  <si>
    <t>Pol34</t>
  </si>
  <si>
    <t>Montáž elektroinstalace - místnost 107</t>
  </si>
  <si>
    <t>D9</t>
  </si>
  <si>
    <t>108 - světla a zásuvky</t>
  </si>
  <si>
    <t>Pol35</t>
  </si>
  <si>
    <t>Montáž elektroinstalace - místnost 108</t>
  </si>
  <si>
    <t>D10</t>
  </si>
  <si>
    <t>109 - světla a zásuvky</t>
  </si>
  <si>
    <t>Pol36</t>
  </si>
  <si>
    <t>Montáž elektroinstalace - místnost 109</t>
  </si>
  <si>
    <t>Pol37</t>
  </si>
  <si>
    <t>Kabel pro pohyblivý přívod H05RR-F 3Gx2,5</t>
  </si>
  <si>
    <t>Pol38</t>
  </si>
  <si>
    <t>Kabel pro pohyblivý přívod H05RR-F 5Gx2,5</t>
  </si>
  <si>
    <t>Pol39</t>
  </si>
  <si>
    <t>Sporákový vypínač 3-fázový, 16A, se signalizací stavu</t>
  </si>
  <si>
    <t>Pol40</t>
  </si>
  <si>
    <t>Led světlo pro podsvícení kuchyňské linky</t>
  </si>
  <si>
    <t>D11</t>
  </si>
  <si>
    <t>110 - světla a zásuvky</t>
  </si>
  <si>
    <t>Pol41</t>
  </si>
  <si>
    <t>Montáž elektroinstalace - místnost 110</t>
  </si>
  <si>
    <t>Pol42</t>
  </si>
  <si>
    <t>Kabel pro zapojení ventilátoru CYKY-J 5x1,5</t>
  </si>
  <si>
    <t>D12</t>
  </si>
  <si>
    <t>111 - světla a zásuvky</t>
  </si>
  <si>
    <t>Pol43</t>
  </si>
  <si>
    <t>Montáž elektroinstalace - místnost 111</t>
  </si>
  <si>
    <t>D13</t>
  </si>
  <si>
    <t>112 - světla a zásuvky</t>
  </si>
  <si>
    <t>Pol44</t>
  </si>
  <si>
    <t>Montáž elektroinstalace - místnost 112</t>
  </si>
  <si>
    <t>Pol45</t>
  </si>
  <si>
    <t>Kabel pro světla CYKY-J 5x1,5</t>
  </si>
  <si>
    <t>Pol46</t>
  </si>
  <si>
    <t>Strojek vypínače 1-pólový, č.6So (střídavý)</t>
  </si>
  <si>
    <t>Pol47</t>
  </si>
  <si>
    <t>Strojek vypínače 1-pólový, č.7So (křížový)</t>
  </si>
  <si>
    <t>Pol48</t>
  </si>
  <si>
    <t>Vestavná zásuvka 3-fázová do zdi 5P/16A/400V/IP44</t>
  </si>
  <si>
    <t>D14</t>
  </si>
  <si>
    <t>113 - světla a zásuvky</t>
  </si>
  <si>
    <t>Pol49</t>
  </si>
  <si>
    <t>Montáž elektroinstalace - místnost 113</t>
  </si>
  <si>
    <t>Pol50</t>
  </si>
  <si>
    <t>Pol51</t>
  </si>
  <si>
    <t>Pol52</t>
  </si>
  <si>
    <t>Pol53</t>
  </si>
  <si>
    <t>Pol54</t>
  </si>
  <si>
    <t>D15</t>
  </si>
  <si>
    <t>Internet</t>
  </si>
  <si>
    <t>Pol55</t>
  </si>
  <si>
    <t>Montáže internetu + nastavení + zapojení zásuvek a AP zařízení</t>
  </si>
  <si>
    <t>Pol56</t>
  </si>
  <si>
    <t>Nástěnný rozvaděč (RACK) 19" výška 6U (332mm) H=400mm Š=530mm</t>
  </si>
  <si>
    <t>Pol57</t>
  </si>
  <si>
    <t>Patch panel 19" UTP 24 port CAT6 LSA 1U BK (3x8p)hor.zářez</t>
  </si>
  <si>
    <t>Pol58</t>
  </si>
  <si>
    <t>Switch s PoE a optickým připojením, 24xGb POE+ 250W</t>
  </si>
  <si>
    <t>Pol59</t>
  </si>
  <si>
    <t>Patch kabel UTP CAT6, 0,5m - šedý</t>
  </si>
  <si>
    <t>Pol60</t>
  </si>
  <si>
    <t>Ethernetová zásuvka CAT6 UTP 1 x RJ45 pod omítku, bílá</t>
  </si>
  <si>
    <t>Pol61</t>
  </si>
  <si>
    <t>Ethernetový kabel, FTP, Cat6, PVC</t>
  </si>
  <si>
    <t>Pol62</t>
  </si>
  <si>
    <t>Přístupový wifi modul tvz. Access Point s dostatečným dosahem signálu, PoE</t>
  </si>
  <si>
    <t>Pol63</t>
  </si>
  <si>
    <t>Konektory pro CAt6</t>
  </si>
  <si>
    <t>Pol64</t>
  </si>
  <si>
    <t>Optický kabel s připojovacím materiálem, pro připojení přívodu</t>
  </si>
  <si>
    <t>D16</t>
  </si>
  <si>
    <t>TV/R/SAT</t>
  </si>
  <si>
    <t>Pol65</t>
  </si>
  <si>
    <t>Montáže TV/T/SAT</t>
  </si>
  <si>
    <t>Pol66</t>
  </si>
  <si>
    <t>Koaxiální kabel</t>
  </si>
  <si>
    <t>Pol67</t>
  </si>
  <si>
    <t>Multiswitch pro distribuci signálu</t>
  </si>
  <si>
    <t>Pol68</t>
  </si>
  <si>
    <t>Kryt zásuvky anténní</t>
  </si>
  <si>
    <t>Pol69</t>
  </si>
  <si>
    <t>Přístroj zásuvky anténní televizní - koncové</t>
  </si>
  <si>
    <t>Pol70</t>
  </si>
  <si>
    <t>Rámeček pro přístroj anténní zásuvky</t>
  </si>
  <si>
    <t>D17</t>
  </si>
  <si>
    <t>Zvonek</t>
  </si>
  <si>
    <t>Pol71</t>
  </si>
  <si>
    <t>Montáže zvonků</t>
  </si>
  <si>
    <t>Pol72</t>
  </si>
  <si>
    <t>Zvonkový kabel</t>
  </si>
  <si>
    <t>Pol73</t>
  </si>
  <si>
    <t>Zvonek - akustický prvek do interiéru</t>
  </si>
  <si>
    <t>Pol74</t>
  </si>
  <si>
    <t>Tlačítkový panel se 4 tlačítky pro zvonky do exteriéru</t>
  </si>
  <si>
    <t>Pol75</t>
  </si>
  <si>
    <t>Oddělovací trafo pro zvonky</t>
  </si>
  <si>
    <t>D18</t>
  </si>
  <si>
    <t>Chráničky</t>
  </si>
  <si>
    <t>Pol76</t>
  </si>
  <si>
    <t>Montáž chrániček do podlah, popřípadě do zdi</t>
  </si>
  <si>
    <t>Pol77</t>
  </si>
  <si>
    <t>Chránička světle šedá 20mm pro instalaci do zdi či do podlahy</t>
  </si>
  <si>
    <t>Pol78</t>
  </si>
  <si>
    <t>Chránička červená 50mm pro instalaci do zdi či do podlahy - zpevněná</t>
  </si>
  <si>
    <t>D19</t>
  </si>
  <si>
    <t>Montáž bytových rozváděčů</t>
  </si>
  <si>
    <t>Pol79</t>
  </si>
  <si>
    <t>Zapojení bytových rozvaděčů + sestavení komponent</t>
  </si>
  <si>
    <t>D20</t>
  </si>
  <si>
    <t>Vybavení rozvaděče - RB112</t>
  </si>
  <si>
    <t>Pol80</t>
  </si>
  <si>
    <t>Jistič 3-fázový 32B</t>
  </si>
  <si>
    <t>Pol81</t>
  </si>
  <si>
    <t>Proudový chránič 1-fázový s nadproudovou ochranou 10B, 30mA</t>
  </si>
  <si>
    <t>Pol82</t>
  </si>
  <si>
    <t>Proudový chránič 3-fázový 40A, 30mA</t>
  </si>
  <si>
    <t>Pol83</t>
  </si>
  <si>
    <t>Jistič 1-fázový B16B</t>
  </si>
  <si>
    <t>Pol84</t>
  </si>
  <si>
    <t>Jistič 3-fázový B16B</t>
  </si>
  <si>
    <t>Pol85</t>
  </si>
  <si>
    <t>Propojovací lišty k jističům</t>
  </si>
  <si>
    <t>D21</t>
  </si>
  <si>
    <t>Vybavení rozvaděče - RB109</t>
  </si>
  <si>
    <t>434</t>
  </si>
  <si>
    <t>436</t>
  </si>
  <si>
    <t>438</t>
  </si>
  <si>
    <t>D22</t>
  </si>
  <si>
    <t>Vybavení rozvaděče - RB110</t>
  </si>
  <si>
    <t>440</t>
  </si>
  <si>
    <t>442</t>
  </si>
  <si>
    <t>444</t>
  </si>
  <si>
    <t>446</t>
  </si>
  <si>
    <t>448</t>
  </si>
  <si>
    <t>450</t>
  </si>
  <si>
    <t>D23</t>
  </si>
  <si>
    <t>Vybavení rozvaděče - RB111</t>
  </si>
  <si>
    <t>452</t>
  </si>
  <si>
    <t>454</t>
  </si>
  <si>
    <t>456</t>
  </si>
  <si>
    <t>458</t>
  </si>
  <si>
    <t>460</t>
  </si>
  <si>
    <t>462</t>
  </si>
  <si>
    <t>D24</t>
  </si>
  <si>
    <t>Systém zabezpečení proti vloupání a systém detekce požáru</t>
  </si>
  <si>
    <t>Pol86</t>
  </si>
  <si>
    <t>Montáže zabezpečení + programovací část terminálu</t>
  </si>
  <si>
    <t>464</t>
  </si>
  <si>
    <t>Pol87</t>
  </si>
  <si>
    <t>Ústredna s LAN + GSM komunikátor (Řídicí systém)</t>
  </si>
  <si>
    <t>466</t>
  </si>
  <si>
    <t>Pol88</t>
  </si>
  <si>
    <t>Sběrnicový prístupový modul s displ,klávesnicí a RFID</t>
  </si>
  <si>
    <t>468</t>
  </si>
  <si>
    <t>Pol89</t>
  </si>
  <si>
    <t>Sběrnicový PIR detektor pohybu</t>
  </si>
  <si>
    <t>470</t>
  </si>
  <si>
    <t>Pol90</t>
  </si>
  <si>
    <t>Sběrnicový kombinovaný detektor kouře a teploty</t>
  </si>
  <si>
    <t>472</t>
  </si>
  <si>
    <t>Pol91</t>
  </si>
  <si>
    <t>Akumulátor 12V 2,6Ah</t>
  </si>
  <si>
    <t>474</t>
  </si>
  <si>
    <t>Pol92</t>
  </si>
  <si>
    <t>Sběrnicová siréna vnitrní</t>
  </si>
  <si>
    <t>476</t>
  </si>
  <si>
    <t>Pol93</t>
  </si>
  <si>
    <t>Rozbočovač sběrnice pro propojení komponent</t>
  </si>
  <si>
    <t>478</t>
  </si>
  <si>
    <t>Pol94</t>
  </si>
  <si>
    <t>Instalační kabel pro propojení komponent, rozbočovačů a řídicího systému</t>
  </si>
  <si>
    <t>480</t>
  </si>
  <si>
    <t>D25</t>
  </si>
  <si>
    <t>ŘÍZENÍ A REGULACE VYTÁPĚNÍ</t>
  </si>
  <si>
    <t>Pol95</t>
  </si>
  <si>
    <t>Montáž a odladění systému regulace vytápění</t>
  </si>
  <si>
    <t>482</t>
  </si>
  <si>
    <t>Pol96</t>
  </si>
  <si>
    <t>Nástěnný rozvaděč pro technologii vytápění 500x500x210mm</t>
  </si>
  <si>
    <t>484</t>
  </si>
  <si>
    <t>Pol97</t>
  </si>
  <si>
    <t>Řídicí systém PLC + HMI pro řízení a regulaci technologie</t>
  </si>
  <si>
    <t>486</t>
  </si>
  <si>
    <t>Pol98</t>
  </si>
  <si>
    <t>Vybavení rozvaděče - relé, zdorj 24VDC, svorkovnice, žlaby, DIN lišty, jištění</t>
  </si>
  <si>
    <t>488</t>
  </si>
  <si>
    <t>Pol99</t>
  </si>
  <si>
    <t>UPS záložní zdroj pro oběhová čerpadla</t>
  </si>
  <si>
    <t>490</t>
  </si>
  <si>
    <t>Pol100</t>
  </si>
  <si>
    <t>Pokojové termostaty pro regulaci v místnostech s podlahovým topením</t>
  </si>
  <si>
    <t>492</t>
  </si>
  <si>
    <t>Pol101</t>
  </si>
  <si>
    <t>Kabeláž pro připojenís nímačů, ventilů, atd.</t>
  </si>
  <si>
    <t>494</t>
  </si>
  <si>
    <t>D26</t>
  </si>
  <si>
    <t>Pol102</t>
  </si>
  <si>
    <t>Drobný elektroinstalační materiál</t>
  </si>
  <si>
    <t>496</t>
  </si>
  <si>
    <t>Pol103</t>
  </si>
  <si>
    <t>Doprava meteriálu na stavbu</t>
  </si>
  <si>
    <t>498</t>
  </si>
  <si>
    <t>Pol104</t>
  </si>
  <si>
    <t>Dozor z hlediska el. instalace = cesty + konzultace</t>
  </si>
  <si>
    <t>500</t>
  </si>
  <si>
    <t>Pol105</t>
  </si>
  <si>
    <t>Revize</t>
  </si>
  <si>
    <t>502</t>
  </si>
  <si>
    <t>Pol106</t>
  </si>
  <si>
    <t>Náklady na dopravu a ubytování montérů</t>
  </si>
  <si>
    <t>504</t>
  </si>
  <si>
    <t>Pol107</t>
  </si>
  <si>
    <t>Projekt skutečného provedení stavby</t>
  </si>
  <si>
    <t>506</t>
  </si>
  <si>
    <t>17-2023_C - TZB_ZTI</t>
  </si>
  <si>
    <t>721 - ZTI - kanalizace</t>
  </si>
  <si>
    <t>722 - ZTI - vodovod</t>
  </si>
  <si>
    <t>725 - ZTI - zařizovací předměty</t>
  </si>
  <si>
    <t>1 - SPLAŠKOVÁ VENKOVNÍ KANALIZACE</t>
  </si>
  <si>
    <t>2 - DEŠŤOVÁ VENKOVNÍ KANALIZACE (bez vsakovacích objektů)</t>
  </si>
  <si>
    <t>3 - Zemní práce pro trubní venkovní vedení</t>
  </si>
  <si>
    <t>D2 - Splašková venkovní kanalizace</t>
  </si>
  <si>
    <t>D3 - Dešťová venkovní kanalizace (bez vsakování)</t>
  </si>
  <si>
    <t>ZTI - kanalizace</t>
  </si>
  <si>
    <t>721173401</t>
  </si>
  <si>
    <t>Potrubí kanalizační z PVC hrdlové ležaté vnitřní DN 110 systém KG (SN 4)</t>
  </si>
  <si>
    <t>721173402</t>
  </si>
  <si>
    <t>Potrubí kanalizační z PVC hrdlové ležaté vnitřní DN 125 systém KG (SN 4)</t>
  </si>
  <si>
    <t>721173403</t>
  </si>
  <si>
    <t>Potrubí kanalizační z PVC hrdlové ležaté vnitřní DN 160 systém KG (SN 4)</t>
  </si>
  <si>
    <t>721174042</t>
  </si>
  <si>
    <t>Potrubí kanalizační z PP hrdlové připojovací odpadní DN 40 - systém HT</t>
  </si>
  <si>
    <t>721174043</t>
  </si>
  <si>
    <t>Potrubí kanalizační z PP hrdlové připojovací odpadní DN 50 - systém HT</t>
  </si>
  <si>
    <t>721174025</t>
  </si>
  <si>
    <t>Potrubí kanaliz.z PP hrdlové odpadní DN 110 - systém HT</t>
  </si>
  <si>
    <t>spc721001</t>
  </si>
  <si>
    <t>Potrubí kanalizační nerezové DN 110 - systém trubka s hrdlem 110/1500mm + MTZ</t>
  </si>
  <si>
    <t>721194104</t>
  </si>
  <si>
    <t>Vyvedení a upevnění odpadních výpustek DN 40</t>
  </si>
  <si>
    <t>721194105</t>
  </si>
  <si>
    <t>Vyvedení a upevnění odpadních výpustek DN 50</t>
  </si>
  <si>
    <t>721194109</t>
  </si>
  <si>
    <t>Vyvedení a upevnění odpadních výpustek DN 110</t>
  </si>
  <si>
    <t>721290111</t>
  </si>
  <si>
    <t>Zkouška těsnosti potrubí kanalizace vodou do DN 125</t>
  </si>
  <si>
    <t>721290112</t>
  </si>
  <si>
    <t>Zkouška těsnosti potrubí kanalizace vodou DN 150</t>
  </si>
  <si>
    <t>spc721002</t>
  </si>
  <si>
    <t>Ventilační hlavice z nerezu DN 100 - atyp + MTZ</t>
  </si>
  <si>
    <t>spc721003</t>
  </si>
  <si>
    <t>Upínáky pro upevnění zavěšeného a stoupacího potrubí do DN 150 + MTZ</t>
  </si>
  <si>
    <t>spc721004</t>
  </si>
  <si>
    <t>Zaslepení stáv.potrubí ve 2.NP a u zařizovacích předmětů (provizorní) a vše I s materiálem</t>
  </si>
  <si>
    <t>spc721005</t>
  </si>
  <si>
    <t>Ponorná automatická vodárna s plovoucím sáním Qmax 5,7m3/hod, Hmax 46m + MTZ</t>
  </si>
  <si>
    <t>spc721006</t>
  </si>
  <si>
    <t>Výtlačné portubí PE 32 vč. elektrotvarovek SDR 11 k vodárně + MTZ</t>
  </si>
  <si>
    <t>hzs721001</t>
  </si>
  <si>
    <t>Drobné dosekání drážek do DN 50 a začištění již vytvořených prostupů či drážek stavbou</t>
  </si>
  <si>
    <t>Přesun hmot pro vnitřní kanalizace v objektech v do 6 m</t>
  </si>
  <si>
    <t>722</t>
  </si>
  <si>
    <t>ZTI - vodovod</t>
  </si>
  <si>
    <t>spc722001</t>
  </si>
  <si>
    <t>Vodovodní portubí PE 32 SDR 11 vč. elektrotvarovek a přechodů + MTZ</t>
  </si>
  <si>
    <t>722174022</t>
  </si>
  <si>
    <t>Potrubí z polypropylenu PPR - PN 20 - svařovaných polyfuzně D 20 x 3,4</t>
  </si>
  <si>
    <t>722174023</t>
  </si>
  <si>
    <t>Potrubí z polypropylenu PPR - PN 20 - svařovaných polyfuzně D 25 x 4,2</t>
  </si>
  <si>
    <t>722174024</t>
  </si>
  <si>
    <t>Potrubí z polypropylenu PPR - PN 20 - svařovaných polyfuzně D 32 x 5,4</t>
  </si>
  <si>
    <t>722174062</t>
  </si>
  <si>
    <t>Křížení potrubí z polypropylenu PPR - PN 20 - D 20 x 3,4</t>
  </si>
  <si>
    <t>722181211</t>
  </si>
  <si>
    <t>Ochrana vodovodního potrubí z plastů izolačními trubkami z PE tl.6mm do D 22 mm</t>
  </si>
  <si>
    <t>722181212</t>
  </si>
  <si>
    <t>Ochrana vodovodního potrubí z plastů izolačními trubkami z PE tl.6mm do D 32 mm</t>
  </si>
  <si>
    <t>722181241</t>
  </si>
  <si>
    <t>Ochrana vodovodního potrubí z plastů izolačními trubkami z PE tl.20mm do D 22 mm</t>
  </si>
  <si>
    <t>722190401</t>
  </si>
  <si>
    <t>Zřízení přípojek na potrubí - vyvedení a upevnění výpustek do DN 25</t>
  </si>
  <si>
    <t>722220152</t>
  </si>
  <si>
    <t>Nástěnky plastové PPR PN 20 DN 20 x G 1/2"</t>
  </si>
  <si>
    <t>722231203</t>
  </si>
  <si>
    <t>Ventil redukční tlakový mosazný do 25 stupňů DN 25 - 1" - bez manometru</t>
  </si>
  <si>
    <t>722232043</t>
  </si>
  <si>
    <t>Kohout kulový přímý chromovaný DN 15 - 1/2" - PN42 do 185st.C, vnitřní závit</t>
  </si>
  <si>
    <t>722232045</t>
  </si>
  <si>
    <t>Kohout kulový přímý chromovaný DN 25 - 1" - PN42 do 185st.C,vnitřní závit</t>
  </si>
  <si>
    <t>722262211</t>
  </si>
  <si>
    <t>Závitový horizontální vodoměr odpočtový G 1/2 x 80mm Qn 1,5</t>
  </si>
  <si>
    <t>722290226</t>
  </si>
  <si>
    <t>Zkouška těsnosti vodovodního potrubí do DN 50</t>
  </si>
  <si>
    <t>722290234</t>
  </si>
  <si>
    <t>Proplach a dezinfekce vodovodního potrubí do DN 80</t>
  </si>
  <si>
    <t>spc722001.1</t>
  </si>
  <si>
    <t>Objímky pro upevnění 20-32 + MTZ</t>
  </si>
  <si>
    <t>hzs</t>
  </si>
  <si>
    <t>Drobné dosekání drážek do PPR 25 a začištění již vytvořených prostupů či drážek stavbou</t>
  </si>
  <si>
    <t>998722201</t>
  </si>
  <si>
    <t>Přesun hmot pro vnitřní vodovod v objektech v do 6 m</t>
  </si>
  <si>
    <t>ZTI - zařizovací předměty</t>
  </si>
  <si>
    <t>726111041</t>
  </si>
  <si>
    <t>WC - předstěnový systém do lehkých stěn (nádržka závěs.WC) s ovl.zepředu vč.tlačítka</t>
  </si>
  <si>
    <t>726191001</t>
  </si>
  <si>
    <t>WC - Souprava zvukoizolační mezi klozet a stěnu</t>
  </si>
  <si>
    <t>spc725000</t>
  </si>
  <si>
    <t>WC - WC závěsný klozet - cca 360/525/350mm-hluboké splach.-bílé provedení vč.mont. sady</t>
  </si>
  <si>
    <t>spc725001</t>
  </si>
  <si>
    <t>WCi - WC závěsný klozet pro TP - cca 360/700/380mm-hlub.splach.-bílé prov. vč.mont. sady</t>
  </si>
  <si>
    <t>spc725002</t>
  </si>
  <si>
    <t>WCi - elektron.ovládání splachování WC pro vzdálené externí tlačátko vč.ovlád.tlačítka + MTZ</t>
  </si>
  <si>
    <t>spc725003</t>
  </si>
  <si>
    <t>WC - WC duroplastové sedátko s poklopem a s antib.úpravou, plast.úchty a zpomal.mech.</t>
  </si>
  <si>
    <t>726111204</t>
  </si>
  <si>
    <t>WC - Montáž klozetových mís závěsných</t>
  </si>
  <si>
    <t>725211602</t>
  </si>
  <si>
    <t>U - Umyvadlo šířky 550 mm s otvorem vč.montážní sady - bílé provedení</t>
  </si>
  <si>
    <t>spc725004</t>
  </si>
  <si>
    <t>UM - Umývátko šířky 450/370mm s otvorem vč.montážní sady - bílé provedení</t>
  </si>
  <si>
    <t>spc725005</t>
  </si>
  <si>
    <t>Ui - Umyvadlo zdravotní pro TP šířky 550/délky 640 mm s otvorem vč.mont.sady - bílé + MTZ</t>
  </si>
  <si>
    <t>spc725006</t>
  </si>
  <si>
    <t>Ui - Umyvadlový podomítkový odpadní ventil pro zař.předmět do DN40</t>
  </si>
  <si>
    <t>spc725007</t>
  </si>
  <si>
    <t>Ui - Umyvadlový podomítkový sifon pro TP s odtokovou trubkoun z pochr.mosaz + MTZ</t>
  </si>
  <si>
    <t>725851325</t>
  </si>
  <si>
    <t>U - Umyvadlový odpadní ventil pro zař.předmět do DN40</t>
  </si>
  <si>
    <t>spc725008</t>
  </si>
  <si>
    <t>U - Umyvadlový sifon lahvový 5/4" - 32mm - v provedení chrom vč.manžety</t>
  </si>
  <si>
    <t>725869101</t>
  </si>
  <si>
    <t>U - Montáž zápachových uzávěrek umyvadlových do DN 40</t>
  </si>
  <si>
    <t>spc725009</t>
  </si>
  <si>
    <t>U - Baterie um.stoj.páková bez otvírání odpadu s otočným ústím 150mm s keram.kartuší s výškou baterie 120mm - mosaz / chrom</t>
  </si>
  <si>
    <t>725829131</t>
  </si>
  <si>
    <t>U - Montáž stojánkových baterií</t>
  </si>
  <si>
    <t>spc725010</t>
  </si>
  <si>
    <t>VL1 - Výlevka závěsná nerez + sifon -330/445mm,zadní stěna 380mm, inst.sada</t>
  </si>
  <si>
    <t>spc725011</t>
  </si>
  <si>
    <t>VL2 - Výlevka stojící keramická s plastovou mřížkou - 425/500/450 mm, instalační sada</t>
  </si>
  <si>
    <t>725339111</t>
  </si>
  <si>
    <t>V - Montáž výlevky</t>
  </si>
  <si>
    <t>spc725012</t>
  </si>
  <si>
    <t>VL1 - Baterie dřezová páková nástěnná rozteč 100mm, páková s plochým ramínkem 175 mm, chrom s keram.kartuší - mosaz/chrom</t>
  </si>
  <si>
    <t>spc725013</t>
  </si>
  <si>
    <t>VL2 - Baterie dřezová páková nástěnná rozteč 150mm, páková s plochým ramínkem 220 mm, chrom s keram.kartuší - mosaz/chrom</t>
  </si>
  <si>
    <t>725829101</t>
  </si>
  <si>
    <t>V - Montáž nástěnné baterie chrom dřezové pro výlevku</t>
  </si>
  <si>
    <t>spc725014</t>
  </si>
  <si>
    <t>D - Baterie dřezová stojánková chrom s ker.kartuší</t>
  </si>
  <si>
    <t>725829111</t>
  </si>
  <si>
    <t>D - Montáž stojánkové baterie chrom dřezové</t>
  </si>
  <si>
    <t>725851315</t>
  </si>
  <si>
    <t>D - Dřezový odpadní ventil pro zař.předmět DN50</t>
  </si>
  <si>
    <t>725862103</t>
  </si>
  <si>
    <t>D - Dřezová zápachová uzávěrka - sifon plastový lahvový</t>
  </si>
  <si>
    <t>725532114</t>
  </si>
  <si>
    <t>EO - Elektrický ohřívač zásobníkový 80 litrů / 3,0 kW o objemu 80litrů</t>
  </si>
  <si>
    <t>725532124</t>
  </si>
  <si>
    <t>EO - Elektrický ohřívač zásobníkový 160 litrů / 2,0 kW o objemu 160litrů</t>
  </si>
  <si>
    <t>725531101</t>
  </si>
  <si>
    <t>EO - Elektrický ohřívač zásobníkový beztlaký pod umyvadlo či dřez o objemu 5 litrů - 2,0 kW</t>
  </si>
  <si>
    <t>spc725015</t>
  </si>
  <si>
    <t>Nízkotlaká páková umyv.či dřez.baterie stojánková pro EO - chrom</t>
  </si>
  <si>
    <t>721212112</t>
  </si>
  <si>
    <t>S - Odtokový sprchový žlab délky 800mm se záp.uzáv.a krycím roštem</t>
  </si>
  <si>
    <t>725245192</t>
  </si>
  <si>
    <t>S - Sprch.zástěna posuvná se dvěma pos.díly s bez.sklem 4mm transp.šíř.900mm,bílý profil</t>
  </si>
  <si>
    <t>725841311</t>
  </si>
  <si>
    <t>S - Baterie sprchová nástěnná páková</t>
  </si>
  <si>
    <t>spc725016</t>
  </si>
  <si>
    <t>S - Sprchová tyč délky 600mm s posuvným držákem a mýdlenkou - mosaz/chrom + MTZ</t>
  </si>
  <si>
    <t>spc725017</t>
  </si>
  <si>
    <t>S - Ruční sprchová růžice průměru 100 mm , 5-ti polohová v provedení chrom/plast + MTZ</t>
  </si>
  <si>
    <t>spc725018</t>
  </si>
  <si>
    <t>S - Sprchová hadice 1,5m - mosazná s dvojitým zámkem, chrom + MTZ</t>
  </si>
  <si>
    <t>725849413</t>
  </si>
  <si>
    <t>S - Montáž sprchové nástěnné baterie</t>
  </si>
  <si>
    <t>721226511</t>
  </si>
  <si>
    <t>EO, K - Zápachová uzávěrka podomítková DN 50 s krycí deskou - pračkový sifon HL 400</t>
  </si>
  <si>
    <t>spc725019</t>
  </si>
  <si>
    <t>Vpusť podlahová HL 317 s nerez mřížkou 138/138mm DN 100 + MTZ</t>
  </si>
  <si>
    <t>725813111</t>
  </si>
  <si>
    <t>Rohový ventil s filtrem G 1/2" bez připojovací trubičky pro stoj.baterie, ventily a nádržky</t>
  </si>
  <si>
    <t>spc725020</t>
  </si>
  <si>
    <t>Mrazuvzdorný ventil pro zahradní hadici ARTIC 3/4" DN 20 + MTZ</t>
  </si>
  <si>
    <t>spc725021</t>
  </si>
  <si>
    <t>VV - Nerezový kohout výtokový PN 16 s vývodem pro hadici - G 1/2" DN 15 + MTZ</t>
  </si>
  <si>
    <t>725980123</t>
  </si>
  <si>
    <t>Dvířka do 300/300 ( čistící kusy, provizorní ukončení kanalizace, vodní uzávěry)</t>
  </si>
  <si>
    <t>Přesun hmot pro zařizovací předměty v objektech v do 6 m</t>
  </si>
  <si>
    <t>SPLAŠKOVÁ VENKOVNÍ KANALIZACE</t>
  </si>
  <si>
    <t>871310430</t>
  </si>
  <si>
    <t>Kanalizační potrubí z tvrdého PVC-systém KG tuhost třídy SN8 DN150 vč.MTZ</t>
  </si>
  <si>
    <t>877315211</t>
  </si>
  <si>
    <t>Montáž tvarovek v otevřeném výkopu jednoosých DN 150</t>
  </si>
  <si>
    <t>877375121</t>
  </si>
  <si>
    <t>Výřez a montáž odbočné tvarovky na stávající potrubí do DN 300</t>
  </si>
  <si>
    <t>spc877001</t>
  </si>
  <si>
    <t>Koleno KGB DN 150 - 45st.</t>
  </si>
  <si>
    <t>spc877002</t>
  </si>
  <si>
    <t>Přesuvka KG 150</t>
  </si>
  <si>
    <t>spc877003</t>
  </si>
  <si>
    <t>Přesuvka KG 200</t>
  </si>
  <si>
    <t>spc877004</t>
  </si>
  <si>
    <t>Přesuvka KG 250</t>
  </si>
  <si>
    <t>spc877005</t>
  </si>
  <si>
    <t>Odbočka KGEA 200/150</t>
  </si>
  <si>
    <t>spc877006</t>
  </si>
  <si>
    <t>Odbočka KGEA 250/150</t>
  </si>
  <si>
    <t>894812202</t>
  </si>
  <si>
    <t>Š - Šachtové dno DN 425/150 - průtočné 90</t>
  </si>
  <si>
    <t>894812231</t>
  </si>
  <si>
    <t>Š - Šachtová roura DN 425 korugovaná bez hrdla - 1500mm</t>
  </si>
  <si>
    <t>894812249</t>
  </si>
  <si>
    <t>Š - Příplatek za uříznutí šachtové roury DN 425</t>
  </si>
  <si>
    <t>894812261</t>
  </si>
  <si>
    <t>Š - Poklop litinový 3,0 tuny pro DN 425 s teleskopickou rourou</t>
  </si>
  <si>
    <t>spc877007</t>
  </si>
  <si>
    <t>998276101</t>
  </si>
  <si>
    <t>Přesun hmot pro trubní vedení z trub z plastických hmot otevřený výkop</t>
  </si>
  <si>
    <t>DEŠŤOVÁ VENKOVNÍ KANALIZACE (bez vsakovacích objektů)</t>
  </si>
  <si>
    <t>871265211</t>
  </si>
  <si>
    <t>Kanalizační potrubí z tvrdého PVC-systém KG tuhost třídy SN4 DN100 vč.MTZ</t>
  </si>
  <si>
    <t>871315221</t>
  </si>
  <si>
    <t>spc871001</t>
  </si>
  <si>
    <t>Drenážní vysokozátěžová trubka perforovaná DN150 vč.MTZ</t>
  </si>
  <si>
    <t>spc871002</t>
  </si>
  <si>
    <t>spc871003</t>
  </si>
  <si>
    <t>Redukce 150/100</t>
  </si>
  <si>
    <t>spc871004</t>
  </si>
  <si>
    <t>spc871005</t>
  </si>
  <si>
    <t>Odbočka KGEA 150/150</t>
  </si>
  <si>
    <t>894812001</t>
  </si>
  <si>
    <t>ŠD - Šachtové dno DN 400/150 - přímy tok</t>
  </si>
  <si>
    <t>894812031</t>
  </si>
  <si>
    <t>ŠD - Šachtová roura DN 400 korugovaná bez hrdla - 1000mm</t>
  </si>
  <si>
    <t>894812041</t>
  </si>
  <si>
    <t>ŠD - Příplatek za uříznutí šachtové roury DN 400</t>
  </si>
  <si>
    <t>894812061</t>
  </si>
  <si>
    <t>ŠD - Poklop litinový pochůzí 1,5 tuny pro DN 400</t>
  </si>
  <si>
    <t>721241102</t>
  </si>
  <si>
    <t>Lapač střešních naplavenin litinový DN 125</t>
  </si>
  <si>
    <t>721273153</t>
  </si>
  <si>
    <t>Ventilační hlavice z polypropylenu DN 110</t>
  </si>
  <si>
    <t>spc871006</t>
  </si>
  <si>
    <t>Filtrační šachta DN 400 a vyjímatelným košem DN 160 č.340020 + MTZ</t>
  </si>
  <si>
    <t>spc871007</t>
  </si>
  <si>
    <t>Zemní práce pro trubní venkovní vedení</t>
  </si>
  <si>
    <t>spc</t>
  </si>
  <si>
    <t>Vytýčení všech stávajících sítí s označením v místech všech výkopů pro trubní venk.vedení</t>
  </si>
  <si>
    <t>spc.1</t>
  </si>
  <si>
    <t>Zabezpečení všech výkopů a jejich označení či nočního nasvětlení</t>
  </si>
  <si>
    <t>spc.2</t>
  </si>
  <si>
    <t>Zaměření všech nových venkovních rozvodů geodetem</t>
  </si>
  <si>
    <t>Splašková venkovní kanalizace</t>
  </si>
  <si>
    <t>132251251</t>
  </si>
  <si>
    <t>Hloubení rýh š přes 800 do 2000 mm strojně s urov.dna do předep.profilu a spádu v hor.tř. 3</t>
  </si>
  <si>
    <t>132212221</t>
  </si>
  <si>
    <t>Rýha ručně v zapažené rýze š 800 do 2000 mm v hornině tř. 3</t>
  </si>
  <si>
    <t>151101101</t>
  </si>
  <si>
    <t>Zřízení příložného pažení a rozepření stěn rýh hl do 2 m</t>
  </si>
  <si>
    <t>151101111</t>
  </si>
  <si>
    <t>Odstranění příložného pažení a rozepření stěn rýh hl do 2 m</t>
  </si>
  <si>
    <t>162251102</t>
  </si>
  <si>
    <t>Vodorovné přemístění do 50 m výkopku z horniny tř. 1 až 3</t>
  </si>
  <si>
    <t>162751117</t>
  </si>
  <si>
    <t>Vodorovné přemístění do 10000 m výkopku z horniny tř. 1 až 4</t>
  </si>
  <si>
    <t>167151101</t>
  </si>
  <si>
    <t>Nakládání, skládání strojně výkopku z hornin tř. 1 až 3</t>
  </si>
  <si>
    <t>171201221</t>
  </si>
  <si>
    <t>Poplatek za uložení stavebního odpadu na skládce zeminy a kamení - odpad 170504</t>
  </si>
  <si>
    <t>171251201</t>
  </si>
  <si>
    <t>Uložení sypaniny na skládky bez hutnění s upravením sypaniny do předepsaného tvaru</t>
  </si>
  <si>
    <t>174151103</t>
  </si>
  <si>
    <t>Zásyp sypaninou z horniny strojně pro podzemní vedení se zhutněním ve vrstvách</t>
  </si>
  <si>
    <t>Obsyp potrubí ručně sypaninou z vhodných hornin bez prohození sypaniny - štěrkopískem</t>
  </si>
  <si>
    <t>58337303</t>
  </si>
  <si>
    <t>Štěrkopísek frakce 0/8 - (1,7 tuny na 1 m3)</t>
  </si>
  <si>
    <t>181152302</t>
  </si>
  <si>
    <t>Úprava pláně v zářezech v hornině tř. 1 až 4 se zhutněním</t>
  </si>
  <si>
    <t>451573111</t>
  </si>
  <si>
    <t>Lože pod potrubí otevřený výkop ze štěrkopísku</t>
  </si>
  <si>
    <t>Dešťová venkovní kanalizace (bez vsakování)</t>
  </si>
  <si>
    <t>132212221.1</t>
  </si>
  <si>
    <t>Rýha ručně š 800 do 2000 mm v hornině tř. 3</t>
  </si>
  <si>
    <t>787543982</t>
  </si>
  <si>
    <t>17-2023_D - TZB_UT</t>
  </si>
  <si>
    <t>D1 - Kotelny</t>
  </si>
  <si>
    <t>D2 - Strojovny</t>
  </si>
  <si>
    <t>D3 - Rozvod potrubí</t>
  </si>
  <si>
    <t>D4 - Armatury</t>
  </si>
  <si>
    <t>D5 - Otopná tělesa</t>
  </si>
  <si>
    <t>D6 - PODLAHOVÉ VYTÁPĚNÍ</t>
  </si>
  <si>
    <t>D7 - Nátěry</t>
  </si>
  <si>
    <t>D8 - Izolace tepelné</t>
  </si>
  <si>
    <t>D9 - Hodinové zúčtovací sazby</t>
  </si>
  <si>
    <t>Kotelny</t>
  </si>
  <si>
    <t>Pol108</t>
  </si>
  <si>
    <t>Montáž teplovodního kotle do 50 kW, včetně napojení na komín</t>
  </si>
  <si>
    <t>Pol109</t>
  </si>
  <si>
    <t>Teplovodní kotel na kusové dřevo, 50 kW, emisní třída IV., včetně kouřovodu</t>
  </si>
  <si>
    <t>Pol110</t>
  </si>
  <si>
    <t>Přesun hmot pro kotelny, výšky do 24 m</t>
  </si>
  <si>
    <t>Strojovny</t>
  </si>
  <si>
    <t>Pol111</t>
  </si>
  <si>
    <t>Montáž akumulační nádrže 1250 litrů</t>
  </si>
  <si>
    <t>sb</t>
  </si>
  <si>
    <t>Pol112</t>
  </si>
  <si>
    <t>Montáž tlakové expanzní nádoby 500 litrů</t>
  </si>
  <si>
    <t>Pol113</t>
  </si>
  <si>
    <t>Montáž oběhových čerpadel DN 32</t>
  </si>
  <si>
    <t>Pol114</t>
  </si>
  <si>
    <t>Montáž zařízení_Hydraulická armatura tvořící kotlový okruh pro udržení minimální teploty vratné vody do kotle a zabránění nízkoteplotní korozi</t>
  </si>
  <si>
    <t>Pol115</t>
  </si>
  <si>
    <t>Montáž kompaktního rozdělovače a sběrače pro dva směšované okruhy</t>
  </si>
  <si>
    <t>Pol116</t>
  </si>
  <si>
    <t>akumulační nádrž  1250 litrů, měřící</t>
  </si>
  <si>
    <t>Pol117</t>
  </si>
  <si>
    <t>akumulační nádrž  1250 litrů</t>
  </si>
  <si>
    <t>Pol118</t>
  </si>
  <si>
    <t>tlaková expanzní nádoba s membránou 500 litrů</t>
  </si>
  <si>
    <t>Pol119</t>
  </si>
  <si>
    <t>oběhové čerpadlo do potrubí DN32, Q=3,6 m3/hod, dispoziční tlak P=60 kPa</t>
  </si>
  <si>
    <t>Pol120</t>
  </si>
  <si>
    <t>hydraulická armatura tvořící kotlový okruh pro udržení minimální teploty vratné vody do kotle_Hydraulická armatura tvořící kotlový okruh pro udržení minimální teploty vratné vody do kotle a zabránění nízkoteplotní korozi</t>
  </si>
  <si>
    <t>Pol121</t>
  </si>
  <si>
    <t>kompaktní rozdělovač a sběrač pro tři směšované okruhy</t>
  </si>
  <si>
    <t>Pol122</t>
  </si>
  <si>
    <t>Přesun hmot pro strojovny, výšky do 24 m</t>
  </si>
  <si>
    <t>Rozvod potrubí</t>
  </si>
  <si>
    <t>Pol123</t>
  </si>
  <si>
    <t>potrubí z trubek závitových, ocelových, bezešvých, ČSN 42 0250, tvářených za tepla, jakost 11 353.0 , (dodávka + montáž ) DN 10</t>
  </si>
  <si>
    <t>Pol124</t>
  </si>
  <si>
    <t>potrubí z trubek závitových, ocelových, bezešvých, ČSN 42 0250, tvářených za tepla, jakost 11 353.0 , (dodávka + montáž ) DN 32</t>
  </si>
  <si>
    <t>Pol125</t>
  </si>
  <si>
    <t>potrubí z trubek závitových, ocelových, bezešvých, ČSN 42 0250, tvářených za tepla, jakost 11 353.0 , (dodávka + montáž )DN 40</t>
  </si>
  <si>
    <t>Pol126</t>
  </si>
  <si>
    <t>potrubí z trubek závitových, ocelových, bezešvých, ČSN 42 0250, tvářených za tepla, jakost 11 353.0 , (dodávka + montáž )DN 50</t>
  </si>
  <si>
    <t>Pol127</t>
  </si>
  <si>
    <t>Potrubí z tenkostěnných měděných trubek včetně tvarovek 15x1</t>
  </si>
  <si>
    <t>Pol128</t>
  </si>
  <si>
    <t>Potrubí z tenkostěnných měděných trubek včetně tvarovek 18x1</t>
  </si>
  <si>
    <t>Pol129</t>
  </si>
  <si>
    <t>Potrubí z tenkostěnných měděných trubek včetně tvarovek 22x1</t>
  </si>
  <si>
    <t>Pol130</t>
  </si>
  <si>
    <t>Potrubí z tenkostěnných měděných trubek včetně tvarovek 28x1</t>
  </si>
  <si>
    <t>Pol131</t>
  </si>
  <si>
    <t>Potrubí z tenkostěnných měděných trubek včetně tvarovek 35x1</t>
  </si>
  <si>
    <t>Pol132</t>
  </si>
  <si>
    <t>Přesun hmot pro rozvody potrubí, výšky do 24 m</t>
  </si>
  <si>
    <t>Armatury</t>
  </si>
  <si>
    <t>Pol133</t>
  </si>
  <si>
    <t>Kohout kulový napouštěcí a vypouštěcí DN 15</t>
  </si>
  <si>
    <t>Pol134</t>
  </si>
  <si>
    <t>filtr závitový DN 32</t>
  </si>
  <si>
    <t>Pol135</t>
  </si>
  <si>
    <t>zpětná klapka závitová DN 25</t>
  </si>
  <si>
    <t>Pol136</t>
  </si>
  <si>
    <t>zpětná klapka závitová DN 50</t>
  </si>
  <si>
    <t>Pol137</t>
  </si>
  <si>
    <t>Kohout kulový DN 10</t>
  </si>
  <si>
    <t>Pol138</t>
  </si>
  <si>
    <t>Kohout kulový DN 20</t>
  </si>
  <si>
    <t>Pol139</t>
  </si>
  <si>
    <t>Kohout kulový DN 32</t>
  </si>
  <si>
    <t>Pol140</t>
  </si>
  <si>
    <t>Kohout kulový DN 50</t>
  </si>
  <si>
    <t>Pol141</t>
  </si>
  <si>
    <t>automatický odvzdušňovací ventil DN10</t>
  </si>
  <si>
    <t>Pol142</t>
  </si>
  <si>
    <t>Vyvažovací ventil DN 20</t>
  </si>
  <si>
    <t>Pol143</t>
  </si>
  <si>
    <t>Vyvažovací ventil DN 25</t>
  </si>
  <si>
    <t>Pol144</t>
  </si>
  <si>
    <t>teploměr s pevným stonkem a jímkou rozsah 0 až 200 oC typ DTR o délce stonku 60 mm</t>
  </si>
  <si>
    <t>Pol145</t>
  </si>
  <si>
    <t>tlakoměr kontaktní kruhový B s bronzovou trubicí se spodním přípojem rozsah 0 - 600 kPa, včetně návarku M20x1,5, č. 03370 průměr 160</t>
  </si>
  <si>
    <t>Pol146</t>
  </si>
  <si>
    <t>Trojcestná směšovací klapka DN 25 s elektropohonem</t>
  </si>
  <si>
    <t>Pol147</t>
  </si>
  <si>
    <t>Pojistný ventil DN 25, otevírací přetlak 300 kPa, PN 0,6 Mpa</t>
  </si>
  <si>
    <t>Pol148</t>
  </si>
  <si>
    <t>Kabinetová úpravna vody pro výkon 100 kW</t>
  </si>
  <si>
    <t>Pol149</t>
  </si>
  <si>
    <t>Přesun hmot pro armatury, výšky do 24 m</t>
  </si>
  <si>
    <t>Otopná tělesa</t>
  </si>
  <si>
    <t>Pol150</t>
  </si>
  <si>
    <t>Otopný deskový panel dvojitý se dvěmi přídavnými plochami, spodní připojení s integrovaným termostatickým ventilem a termostatickou hlavicí, přísl.výšky, délky , výška 700 mm, délka 900 mm</t>
  </si>
  <si>
    <t>Pol151</t>
  </si>
  <si>
    <t>Otopný deskový panel dvojitý se dvěmi přídavnými plochami, spodní připojení s integrovaným termostatickým ventilem a termostatickou hlavicí, přísl.výšky, délky , výška 900 mm, délka 700 mm</t>
  </si>
  <si>
    <t>Pol152</t>
  </si>
  <si>
    <t>Otopný deskový panel trojitý se třemi přídavnými plochami, spodní připojení s integrovaným termostatickým ventilem a termostatickou hlavicí, přísl.výšky, délky , výška 700 mm, délka 700 mm</t>
  </si>
  <si>
    <t>Pol153</t>
  </si>
  <si>
    <t>Otopný deskový panel trojitý se třemi přídavnými plochami, spodní připojení s integrovaným termostatickým ventilem a termostatickou hlavicí, přísl.výšky, délky , výška 700 mm, délka 900 mm</t>
  </si>
  <si>
    <t>Pol154</t>
  </si>
  <si>
    <t>Otopný deskový panel trojitý se třemi přídavnými plochami, spodní připojení s integrovaným termostatickým ventilem a termostatickou hlavicí, přísl.výšky, délky , výška 700 mm, délka 1000 mm</t>
  </si>
  <si>
    <t>Pol155</t>
  </si>
  <si>
    <t>Otopný deskový panel trojitý se třemi přídavnými plochami, spodní připojení s integrovaným termostatickým ventilem a termostatickou hlavicí, přísl.výšky, délky , výška 700 mm, délka 1200 mm</t>
  </si>
  <si>
    <t>Pol156</t>
  </si>
  <si>
    <t>Otopný deskový panel trojitý se třemi přídavnými plochami, spodní připojení s integrovaným termostatickým ventilem a termostatickou hlavicí, přísl.výšky, délky , výška 900 mm, délka 900 mm</t>
  </si>
  <si>
    <t>Pol157</t>
  </si>
  <si>
    <t>Trubkové těleso se středovým spodním připojením, speciálním ventilem s termostatickou hlavicí, š=600, v=1200</t>
  </si>
  <si>
    <t>PODLAHOVÉ VYTÁPĚNÍ</t>
  </si>
  <si>
    <t>Pol158</t>
  </si>
  <si>
    <t>Polybutylenová trubka QSR 16x2 mm, role 500 m</t>
  </si>
  <si>
    <t>Pol159</t>
  </si>
  <si>
    <t>Rychloupínací lišta</t>
  </si>
  <si>
    <t>Pol160</t>
  </si>
  <si>
    <t>Okrajová dilatační páska</t>
  </si>
  <si>
    <t>Pol161</t>
  </si>
  <si>
    <t>Upínací plastové spony dlouhé RHL</t>
  </si>
  <si>
    <t>Pol162</t>
  </si>
  <si>
    <t>Integrální podložka IM - těžká vhodná pod anhydrid</t>
  </si>
  <si>
    <t>Pol163</t>
  </si>
  <si>
    <t>Plastifikátor do betonu</t>
  </si>
  <si>
    <t>Pol164</t>
  </si>
  <si>
    <t>Rozdělovač a sběrač s předregulací 9 okruhů</t>
  </si>
  <si>
    <t>Pol165</t>
  </si>
  <si>
    <t>Příslušenství k rozdělovači ( konzoly, odvzdušnění, a kulový kohout DN20 )</t>
  </si>
  <si>
    <t>Pol166</t>
  </si>
  <si>
    <t>Připojovací šroubení pro trubky 16x2</t>
  </si>
  <si>
    <t>Pol167</t>
  </si>
  <si>
    <t>Skříň rozdělovače do zdi VS 8</t>
  </si>
  <si>
    <t>Pol168</t>
  </si>
  <si>
    <t>Ukazatel průtoku jednotlivých smyček</t>
  </si>
  <si>
    <t>Pol169</t>
  </si>
  <si>
    <t>Termické pohony</t>
  </si>
  <si>
    <t>Pol170</t>
  </si>
  <si>
    <t>Přesun hmot pro otopná tělesa, výšky do 24 m</t>
  </si>
  <si>
    <t>Nátěry</t>
  </si>
  <si>
    <t>Pol171</t>
  </si>
  <si>
    <t>Nátěr syntet. potrubí do DN 50 mm Z+2x +1x email</t>
  </si>
  <si>
    <t>Pol172</t>
  </si>
  <si>
    <t>Nátěr syntetický potrubí do DN 50 mm základní</t>
  </si>
  <si>
    <t>Pol173</t>
  </si>
  <si>
    <t>Izolace tepelné tloušťka izolace dle vyhlášky č. 193 / 2007 pro potrubí včetně montáže rohož z minerální vlny s Al povrch, tloušťka 60 mm</t>
  </si>
  <si>
    <t>Pol174</t>
  </si>
  <si>
    <t>AL plech pro povrchovou izolaci potrubí</t>
  </si>
  <si>
    <t>Pol175</t>
  </si>
  <si>
    <t>Izolace tepelné akumulačních nádrží cpaním</t>
  </si>
  <si>
    <t>Pol176</t>
  </si>
  <si>
    <t>Izolace tepelné měděného potrubí návleky tloušťka izolace dle vyhlášky č. 193 / 2007 pro potrubí v délce, vč.montáže pro potrubí vedené v podlahách, 15x1</t>
  </si>
  <si>
    <t>Pol177</t>
  </si>
  <si>
    <t>Izolace tepelné měděného potrubí návleky tloušťka izolace dle vyhlášky č. 193 / 2007 pro potrubí v délce, vč.montáže pro potrubí vedené v podlahách, 18x1</t>
  </si>
  <si>
    <t>Pol178</t>
  </si>
  <si>
    <t>Izolace tepelné měděného potrubí návleky tloušťka izolace dle vyhlášky č. 193 / 2007 pro potrubí v délce, vč.montáže pro potrubí vedené v podlahách, 22x1</t>
  </si>
  <si>
    <t>Pol179</t>
  </si>
  <si>
    <t>Izolace tepelné měděného potrubí návleky tloušťka izolace dle vyhlášky č. 193 / 2007 pro potrubí v délce, vč.montáže pro potrubí vedené v podlahách, 28x1</t>
  </si>
  <si>
    <t>Pol180</t>
  </si>
  <si>
    <t>Izolace tepelné měděného potrubí návleky tloušťka izolace dle vyhlášky č. 193 / 2007 pro potrubí v délce, vč.montáže pro potrubí vedené v podlahách, 35x1</t>
  </si>
  <si>
    <t>Pol181</t>
  </si>
  <si>
    <t>Přesun hmot pro izolace tepelné, výšky do 24 m</t>
  </si>
  <si>
    <t>Hodinové zúčtovací sazby</t>
  </si>
  <si>
    <t>Pol182</t>
  </si>
  <si>
    <t>Zednické výpomoci, (průrazy, drážky)</t>
  </si>
  <si>
    <t>Pol183</t>
  </si>
  <si>
    <t>HZS-zkousky v ramci montážních praci topná a tlaková zkouška</t>
  </si>
  <si>
    <t>Pol184</t>
  </si>
  <si>
    <t>Montážní práce ostatní nezahrnuté v položkách</t>
  </si>
  <si>
    <t>Pol185</t>
  </si>
  <si>
    <t>Zaškolení obsluhy</t>
  </si>
  <si>
    <t>-908137231</t>
  </si>
  <si>
    <t>17-2023_E - TZB_VZT</t>
  </si>
  <si>
    <t>D1 - Odvětrání sociálních zařízení</t>
  </si>
  <si>
    <t>Odvětrání sociálních zařízení</t>
  </si>
  <si>
    <t>Pol186</t>
  </si>
  <si>
    <t>Malý radiální ventilátor do podhledu tichý s doběhem a vestavěnou zpětnou klapkou průtok Q=100 m3/hod, dispoziční tlak 200 Pa, U=230 V</t>
  </si>
  <si>
    <t>Pol187</t>
  </si>
  <si>
    <t>Malý radiální ventilátor do podhledu tichý s doběhem a vestavěnou zpětnou klapkou průtok Q=200 m3/hod, dispoziční tlak 200 Pa, U=230 V</t>
  </si>
  <si>
    <t>Poznámka k položce:_x000D_
Potrubí kruhové plast</t>
  </si>
  <si>
    <t>Pol188</t>
  </si>
  <si>
    <t>Potrubí kruhové plast průměr 100</t>
  </si>
  <si>
    <t>Pol189</t>
  </si>
  <si>
    <t>Potrubí kruhové plast průměr 125</t>
  </si>
  <si>
    <t>Pol190</t>
  </si>
  <si>
    <t>Potrubí kruhové plast průměr 150</t>
  </si>
  <si>
    <t>Pol191</t>
  </si>
  <si>
    <t>Montáž</t>
  </si>
  <si>
    <t>Pol192</t>
  </si>
  <si>
    <t>Zprovoznění zařízení a konečné zaregulování</t>
  </si>
  <si>
    <t>Pol193</t>
  </si>
  <si>
    <t>Měření hluku a revizní zpráva</t>
  </si>
  <si>
    <t>1535924773</t>
  </si>
  <si>
    <t>17-2023_F - STATIKA</t>
  </si>
  <si>
    <t>272321311</t>
  </si>
  <si>
    <t>Základy z betonu železového (bez výztuže) klenby z betonu bez zvláštních nároků na prostředí tř. C 16/20</t>
  </si>
  <si>
    <t>-1132483960</t>
  </si>
  <si>
    <t>https://podminky.urs.cz/item/CS_URS_2023_02/272321311</t>
  </si>
  <si>
    <t>3,09*0,25*0,2</t>
  </si>
  <si>
    <t>2,35*0,25*0,2</t>
  </si>
  <si>
    <t>2,83*0,25*0,2</t>
  </si>
  <si>
    <t>272361821</t>
  </si>
  <si>
    <t>Výztuž základů kleneb z betonářské oceli 10 505 (R) nebo BSt 500</t>
  </si>
  <si>
    <t>-144008128</t>
  </si>
  <si>
    <t>https://podminky.urs.cz/item/CS_URS_2023_02/272361821</t>
  </si>
  <si>
    <t>položka 1</t>
  </si>
  <si>
    <t>0,83*150*0,395/1000</t>
  </si>
  <si>
    <t>položka 2</t>
  </si>
  <si>
    <t>3*12*0,888/1000</t>
  </si>
  <si>
    <t>položka 3</t>
  </si>
  <si>
    <t>2,74*12*0,88/1000</t>
  </si>
  <si>
    <t>položka 4</t>
  </si>
  <si>
    <t>2,76*12*0,888/1000</t>
  </si>
  <si>
    <t>274351121</t>
  </si>
  <si>
    <t>Bednění základů pasů rovné zřízení</t>
  </si>
  <si>
    <t>800228576</t>
  </si>
  <si>
    <t>https://podminky.urs.cz/item/CS_URS_2023_02/274351121</t>
  </si>
  <si>
    <t>0,2*(3,09+1,85+1,85+0,99+0,99+3,09+2,35+2,35)</t>
  </si>
  <si>
    <t>0,2*(2,83+0,99+0,99+1,59+1,59+2,35+2,35+2,83)</t>
  </si>
  <si>
    <t>274351122</t>
  </si>
  <si>
    <t>Bednění základů pasů rovné odstranění</t>
  </si>
  <si>
    <t>1714317458</t>
  </si>
  <si>
    <t>https://podminky.urs.cz/item/CS_URS_2023_02/274351122</t>
  </si>
  <si>
    <t>975022271</t>
  </si>
  <si>
    <t>Podchycení nadzákladového zdiva dřevěnou výztuhou v. podchycení do 3 m, při tl. zdiva do 450 mm a délce podchycení přes 5 m</t>
  </si>
  <si>
    <t>2090605333</t>
  </si>
  <si>
    <t>https://podminky.urs.cz/item/CS_URS_2023_02/975022271</t>
  </si>
  <si>
    <t>985141111</t>
  </si>
  <si>
    <t>Vyčištění trhlin nebo dutin ve zdivu šířky do 30 mm, hloubky do 150 mm</t>
  </si>
  <si>
    <t>593040293</t>
  </si>
  <si>
    <t>https://podminky.urs.cz/item/CS_URS_2023_02/985141111</t>
  </si>
  <si>
    <t>37+43</t>
  </si>
  <si>
    <t>M.č.1.02</t>
  </si>
  <si>
    <t>6+3</t>
  </si>
  <si>
    <t>2+23</t>
  </si>
  <si>
    <t>M.č.1.04</t>
  </si>
  <si>
    <t>9+8</t>
  </si>
  <si>
    <t>22,5+7,9</t>
  </si>
  <si>
    <t>43+13,7</t>
  </si>
  <si>
    <t>7,5+4,5</t>
  </si>
  <si>
    <t>985223310</t>
  </si>
  <si>
    <t>Přezdívání zdiva do vápenné nebo vápenocementové malty cihelného, objemu do 1 m3</t>
  </si>
  <si>
    <t>1625664473</t>
  </si>
  <si>
    <t>https://podminky.urs.cz/item/CS_URS_2023_02/985223310</t>
  </si>
  <si>
    <t>0,75</t>
  </si>
  <si>
    <t>0,3</t>
  </si>
  <si>
    <t>59610001</t>
  </si>
  <si>
    <t>cihla pálená plná do P15 290x140x65mm</t>
  </si>
  <si>
    <t>-1716687291</t>
  </si>
  <si>
    <t>1,05*320,25 'Přepočtené koeficientem množství</t>
  </si>
  <si>
    <t>985421121</t>
  </si>
  <si>
    <t>Injektáž trhlin v cihelném, kamenném nebo smíšeném zdivu nízkotlaká do 0,6 MP, včetně provedení vrtů aktivovanou cementovou maltou šířka trhlin přes 2 do 5 mm tloušťka zdiva do 300 mm</t>
  </si>
  <si>
    <t>-1199738109</t>
  </si>
  <si>
    <t>https://podminky.urs.cz/item/CS_URS_2023_02/985421121</t>
  </si>
  <si>
    <t>985441113</t>
  </si>
  <si>
    <t>Přídavná šroubovitá nerezová výztuž pro sanaci trhlin v drážce včetně vyfrézování a zalití kotevní maltou v cihelném nebo kamenném zdivu hloubky do 70 mm 1 táhlo průměru 8 mm</t>
  </si>
  <si>
    <t>-885553167</t>
  </si>
  <si>
    <t>https://podminky.urs.cz/item/CS_URS_2023_02/985441113</t>
  </si>
  <si>
    <t>Délka prasklin 245,1 bm, délka kotev 1,2bm, osová vzdálenost 300 - 600 mm</t>
  </si>
  <si>
    <t>Předpokládaný počet kotev 245,1*2,5=612,75=613</t>
  </si>
  <si>
    <t>1,2*613</t>
  </si>
  <si>
    <t>997013211</t>
  </si>
  <si>
    <t>Vnitrostaveništní doprava suti a vybouraných hmot vodorovně do 50 m svisle ručně pro budovy a haly výšky do 6 m</t>
  </si>
  <si>
    <t>97479392</t>
  </si>
  <si>
    <t>https://podminky.urs.cz/item/CS_URS_2023_02/997013211</t>
  </si>
  <si>
    <t>-1737661719</t>
  </si>
  <si>
    <t>425103263</t>
  </si>
  <si>
    <t>2,783*20 'Přepočtené koeficientem množství</t>
  </si>
  <si>
    <t>997013511</t>
  </si>
  <si>
    <t>Odvoz suti a vybouraných hmot z meziskládky na skládku s naložením a se složením, na vzdálenost do 1 km</t>
  </si>
  <si>
    <t>-413041710</t>
  </si>
  <si>
    <t>https://podminky.urs.cz/item/CS_URS_2023_02/997013511</t>
  </si>
  <si>
    <t>997013863</t>
  </si>
  <si>
    <t>Poplatek za uložení stavebního odpadu na recyklační skládce (skládkovné) cihelného zatříděného do Katalogu odpadů pod kódem 17 01 02</t>
  </si>
  <si>
    <t>-456371264</t>
  </si>
  <si>
    <t>https://podminky.urs.cz/item/CS_URS_2023_02/997013863</t>
  </si>
  <si>
    <t>561483849</t>
  </si>
  <si>
    <t>SEZNAM FIGUR</t>
  </si>
  <si>
    <t>Výměra</t>
  </si>
  <si>
    <t xml:space="preserve"> 17-2023_A</t>
  </si>
  <si>
    <t>Severní fasáda 1.NP</t>
  </si>
  <si>
    <t>18*5,04-(1,18*1,8*4)-(1,26*1,88)</t>
  </si>
  <si>
    <t>2*0,4*(1,8+1,18+1,8)+0,25*(1,88+1,26+1,88)</t>
  </si>
  <si>
    <t>Severní fasáda 2.NP</t>
  </si>
  <si>
    <t>18,27*6,18-(1,26*2,34*2)-(1,35*2,4)-(1,26*2,36*2)</t>
  </si>
  <si>
    <t>2*0,3*(2,34+1,26+2,34)+0,25*(2,4+1,35+2,4)</t>
  </si>
  <si>
    <t>Severní fasáda 3.NP</t>
  </si>
  <si>
    <t>14,97*4,6-(1,16*1,8*3)-(1,26*1,88)</t>
  </si>
  <si>
    <t>8,99-(1*0,78)</t>
  </si>
  <si>
    <t>0,3*(0,78+1+0,78)</t>
  </si>
  <si>
    <t>Mezisoučet</t>
  </si>
  <si>
    <t>Východní fasáda 1.NP</t>
  </si>
  <si>
    <t>68,51*5,04-(1,18*1,8*13)-(1,26*1,88*2)-5,28-9,99</t>
  </si>
  <si>
    <t>13*0,35*(1,8+1,18+1,8)+2*0,20*(1,88+1,26+1,88)</t>
  </si>
  <si>
    <t>Východní fasáda 2.NP</t>
  </si>
  <si>
    <t>68,51*6,18-(1,16*2,4*11)-(1,26*2,36*3)-(1,35*2,4*5)</t>
  </si>
  <si>
    <t>11*0,25*(2,4+1,16+2,4)+5*0,2*(2,4+1,35+2,4)</t>
  </si>
  <si>
    <t>Východní fasáda 3.NP</t>
  </si>
  <si>
    <t>14,75*1,74-(1*0,78)-(1,2*0,5*2)</t>
  </si>
  <si>
    <t>19,48-(1*0,78)</t>
  </si>
  <si>
    <t>16,05*1,14</t>
  </si>
  <si>
    <t>2*0,25*(0,78+1+0,78)+2*0,25*(0,5+1,2+0,5)</t>
  </si>
  <si>
    <t>Západní fasáda 1.NP</t>
  </si>
  <si>
    <t>74,69*5,26-(1,16*1,8*9)-(1,18*1,8*4)-(1,16*1,8*5)-10,22-(1,26*1,88)-(1*2,9)</t>
  </si>
  <si>
    <t>Západní fasáda 2.NP</t>
  </si>
  <si>
    <t>72,5*6,2-(1,26*2,36*21)</t>
  </si>
  <si>
    <t>Západní fasáda 3.NP</t>
  </si>
  <si>
    <t>15,14*5,3-(1,26*1,88*4)+7,84</t>
  </si>
  <si>
    <t>14,99*5,3-(1,16*1,8*4)+7,84</t>
  </si>
  <si>
    <t>Komín KL7</t>
  </si>
  <si>
    <t>(0,65+0,65+0,77+0,77)*4</t>
  </si>
  <si>
    <t>Komín KL8</t>
  </si>
  <si>
    <t>(0,76+0,76+0,94+0,94)*3,9</t>
  </si>
  <si>
    <t>Komín KL9</t>
  </si>
  <si>
    <t>(0,77+0,77+0,76+0,76)*3,5</t>
  </si>
  <si>
    <t>Použití figury:</t>
  </si>
  <si>
    <t>Oprava vnější vápenné omítky s celoplošným přeštukováním členitosti 5 v rozsahu přes 65 do 80 %</t>
  </si>
  <si>
    <t>Očištění vnějších ploch tlakovou vodou</t>
  </si>
  <si>
    <t>Obroušení omítek před provedením nátěru</t>
  </si>
  <si>
    <t>Oprášení omítek před provedením nátěru</t>
  </si>
  <si>
    <t>Penetrační vápenný nátěr omítek stupně členitosti 5</t>
  </si>
  <si>
    <t>Krycí dvojnásobný vápenný nátěr omítek stupně členitosti 5</t>
  </si>
  <si>
    <t>Otlučení (osekání) vnější vápenné nebo vápenocementové omítky stupně členitosti 3 až 5 v rozsahu přes 65 do 80 %</t>
  </si>
  <si>
    <t>Sever</t>
  </si>
  <si>
    <t>Východ</t>
  </si>
  <si>
    <t>(68,5-2,86)*0,65</t>
  </si>
  <si>
    <t>Západ</t>
  </si>
  <si>
    <t>(74,68-2,86)*0,8-(10*0,4*0,3)-(3*0,7*0,55)</t>
  </si>
  <si>
    <t>Vápenná omítka hrubá jednovrstvá zatřená vnějších stěn nanášená ručně</t>
  </si>
  <si>
    <t>Oprava vnější vápenné omítky s celoplošným přeštukováním členitosti 3 v rozsahu přes 80 do 100 %</t>
  </si>
  <si>
    <t>Penetrační vápenný nátěr omítek stupně členitosti 3</t>
  </si>
  <si>
    <t>Krycí dvojnásobný vápenný nátěr omítek stupně členitosti 3</t>
  </si>
  <si>
    <t>Otlučení (osekání) vnější vápenné nebo vápenocementové omítky stupně členitosti 3 až 5 vrozsahu přes 80 do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</si>
</sst>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3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8" xfId="0" applyFont="1" applyFill="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29" fillId="0" borderId="0" xfId="0" applyFont="1" applyAlignment="1">
      <alignment horizontal="left" vertical="center"/>
    </xf>
    <xf numFmtId="0" fontId="30"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2" xfId="0" applyFont="1" applyBorder="1" applyAlignment="1">
      <alignment horizontal="center" vertical="center"/>
    </xf>
    <xf numFmtId="49" fontId="21" fillId="0" borderId="22" xfId="0" applyNumberFormat="1" applyFont="1" applyBorder="1" applyAlignment="1">
      <alignment horizontal="left" vertical="center" wrapText="1"/>
    </xf>
    <xf numFmtId="0" fontId="21" fillId="0" borderId="22" xfId="0" applyFont="1" applyBorder="1" applyAlignment="1">
      <alignment horizontal="left" vertical="center" wrapText="1"/>
    </xf>
    <xf numFmtId="0" fontId="21" fillId="0" borderId="22" xfId="0" applyFont="1" applyBorder="1" applyAlignment="1">
      <alignment horizontal="center" vertical="center" wrapText="1"/>
    </xf>
    <xf numFmtId="167" fontId="21" fillId="0" borderId="22" xfId="0" applyNumberFormat="1" applyFont="1" applyBorder="1" applyAlignment="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lignment vertical="center"/>
    </xf>
    <xf numFmtId="0" fontId="22" fillId="2" borderId="14"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1" applyFont="1" applyAlignment="1" applyProtection="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7" fillId="0" borderId="22" xfId="0" applyFont="1" applyBorder="1" applyAlignment="1">
      <alignment horizontal="center" vertical="center"/>
    </xf>
    <xf numFmtId="49" fontId="37" fillId="0" borderId="22" xfId="0" applyNumberFormat="1"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center" vertical="center" wrapText="1"/>
    </xf>
    <xf numFmtId="167" fontId="37" fillId="0" borderId="22" xfId="0" applyNumberFormat="1" applyFont="1" applyBorder="1" applyAlignment="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Alignment="1">
      <alignment horizontal="center" vertical="center"/>
    </xf>
    <xf numFmtId="0" fontId="39" fillId="0" borderId="0" xfId="0" applyFont="1" applyAlignment="1">
      <alignment vertical="center" wrapText="1"/>
    </xf>
    <xf numFmtId="167" fontId="21" fillId="2" borderId="22" xfId="0" applyNumberFormat="1" applyFont="1" applyFill="1" applyBorder="1" applyAlignment="1" applyProtection="1">
      <alignment vertical="center"/>
      <protection locked="0"/>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21" fillId="4" borderId="6" xfId="0" applyFont="1" applyFill="1" applyBorder="1" applyAlignment="1">
      <alignment horizontal="center" vertical="center"/>
    </xf>
    <xf numFmtId="0" fontId="21" fillId="4" borderId="7" xfId="0" applyFont="1" applyFill="1" applyBorder="1" applyAlignment="1">
      <alignment horizontal="left" vertical="center"/>
    </xf>
    <xf numFmtId="0" fontId="21" fillId="4" borderId="7" xfId="0" applyFont="1" applyFill="1" applyBorder="1" applyAlignment="1">
      <alignment horizontal="right" vertical="center"/>
    </xf>
    <xf numFmtId="0" fontId="21" fillId="4" borderId="7" xfId="0" applyFont="1" applyFill="1" applyBorder="1" applyAlignment="1">
      <alignment horizontal="center" vertical="center"/>
    </xf>
    <xf numFmtId="0" fontId="26" fillId="0" borderId="0" xfId="0" applyFont="1" applyAlignment="1">
      <alignment horizontal="left" vertical="center" wrapText="1"/>
    </xf>
    <xf numFmtId="4" fontId="27" fillId="0" borderId="0" xfId="0" applyNumberFormat="1" applyFont="1" applyAlignment="1">
      <alignment vertical="center"/>
    </xf>
    <xf numFmtId="0" fontId="27"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7" Type="http://schemas.openxmlformats.org/officeDocument/2006/relationships/hyperlink" Target="https://podminky.urs.cz/item/CS_URS_2023_02/998721292" TargetMode="External"/><Relationship Id="rId21" Type="http://schemas.openxmlformats.org/officeDocument/2006/relationships/hyperlink" Target="https://podminky.urs.cz/item/CS_URS_2023_02/311236131" TargetMode="External"/><Relationship Id="rId42" Type="http://schemas.openxmlformats.org/officeDocument/2006/relationships/hyperlink" Target="https://podminky.urs.cz/item/CS_URS_2023_02/629995101" TargetMode="External"/><Relationship Id="rId63" Type="http://schemas.openxmlformats.org/officeDocument/2006/relationships/hyperlink" Target="https://podminky.urs.cz/item/CS_URS_2023_02/962031133" TargetMode="External"/><Relationship Id="rId84" Type="http://schemas.openxmlformats.org/officeDocument/2006/relationships/hyperlink" Target="https://podminky.urs.cz/item/CS_URS_2023_02/997013501" TargetMode="External"/><Relationship Id="rId138" Type="http://schemas.openxmlformats.org/officeDocument/2006/relationships/hyperlink" Target="https://podminky.urs.cz/item/CS_URS_2023_02/762711952" TargetMode="External"/><Relationship Id="rId159" Type="http://schemas.openxmlformats.org/officeDocument/2006/relationships/hyperlink" Target="https://podminky.urs.cz/item/CS_URS_2023_02/765114061" TargetMode="External"/><Relationship Id="rId170" Type="http://schemas.openxmlformats.org/officeDocument/2006/relationships/hyperlink" Target="https://podminky.urs.cz/item/CS_URS_2023_02/998766202" TargetMode="External"/><Relationship Id="rId191" Type="http://schemas.openxmlformats.org/officeDocument/2006/relationships/hyperlink" Target="https://podminky.urs.cz/item/CS_URS_2023_02/762081150" TargetMode="External"/><Relationship Id="rId205" Type="http://schemas.openxmlformats.org/officeDocument/2006/relationships/hyperlink" Target="https://podminky.urs.cz/item/CS_URS_2023_02/771591112" TargetMode="External"/><Relationship Id="rId226" Type="http://schemas.openxmlformats.org/officeDocument/2006/relationships/hyperlink" Target="https://podminky.urs.cz/item/CS_URS_2023_02/631311114" TargetMode="External"/><Relationship Id="rId247" Type="http://schemas.openxmlformats.org/officeDocument/2006/relationships/hyperlink" Target="https://podminky.urs.cz/item/CS_URS_2023_02/631311114" TargetMode="External"/><Relationship Id="rId107" Type="http://schemas.openxmlformats.org/officeDocument/2006/relationships/hyperlink" Target="https://podminky.urs.cz/item/CS_URS_2023_02/795991001" TargetMode="External"/><Relationship Id="rId268" Type="http://schemas.openxmlformats.org/officeDocument/2006/relationships/hyperlink" Target="https://podminky.urs.cz/item/CS_URS_2023_02/762823840" TargetMode="External"/><Relationship Id="rId289" Type="http://schemas.openxmlformats.org/officeDocument/2006/relationships/hyperlink" Target="https://podminky.urs.cz/item/CS_URS_2023_01/043194000" TargetMode="External"/><Relationship Id="rId11" Type="http://schemas.openxmlformats.org/officeDocument/2006/relationships/hyperlink" Target="https://podminky.urs.cz/item/CS_URS_2023_02/132212132" TargetMode="External"/><Relationship Id="rId32" Type="http://schemas.openxmlformats.org/officeDocument/2006/relationships/hyperlink" Target="https://podminky.urs.cz/item/CS_URS_2023_02/612131100" TargetMode="External"/><Relationship Id="rId53" Type="http://schemas.openxmlformats.org/officeDocument/2006/relationships/hyperlink" Target="https://podminky.urs.cz/item/CS_URS_2023_02/952901221" TargetMode="External"/><Relationship Id="rId74" Type="http://schemas.openxmlformats.org/officeDocument/2006/relationships/hyperlink" Target="https://podminky.urs.cz/item/CS_URS_2023_02/978013191" TargetMode="External"/><Relationship Id="rId128" Type="http://schemas.openxmlformats.org/officeDocument/2006/relationships/hyperlink" Target="https://podminky.urs.cz/item/CS_URS_2023_02/762342811" TargetMode="External"/><Relationship Id="rId149" Type="http://schemas.openxmlformats.org/officeDocument/2006/relationships/hyperlink" Target="https://podminky.urs.cz/item/CS_URS_2023_02/764334412" TargetMode="External"/><Relationship Id="rId5" Type="http://schemas.openxmlformats.org/officeDocument/2006/relationships/hyperlink" Target="https://podminky.urs.cz/item/CS_URS_2023_02/162211329" TargetMode="External"/><Relationship Id="rId95" Type="http://schemas.openxmlformats.org/officeDocument/2006/relationships/hyperlink" Target="https://podminky.urs.cz/item/CS_URS_2023_02/998725292" TargetMode="External"/><Relationship Id="rId160" Type="http://schemas.openxmlformats.org/officeDocument/2006/relationships/hyperlink" Target="https://podminky.urs.cz/item/CS_URS_2023_02/765114251" TargetMode="External"/><Relationship Id="rId181" Type="http://schemas.openxmlformats.org/officeDocument/2006/relationships/hyperlink" Target="https://podminky.urs.cz/item/CS_URS_2023_02/781474164" TargetMode="External"/><Relationship Id="rId216" Type="http://schemas.openxmlformats.org/officeDocument/2006/relationships/hyperlink" Target="https://podminky.urs.cz/item/CS_URS_2023_02/621211031" TargetMode="External"/><Relationship Id="rId237" Type="http://schemas.openxmlformats.org/officeDocument/2006/relationships/hyperlink" Target="https://podminky.urs.cz/item/CS_URS_2023_02/631311124" TargetMode="External"/><Relationship Id="rId258" Type="http://schemas.openxmlformats.org/officeDocument/2006/relationships/hyperlink" Target="https://podminky.urs.cz/item/CS_URS_2023_02/763131751" TargetMode="External"/><Relationship Id="rId279" Type="http://schemas.openxmlformats.org/officeDocument/2006/relationships/hyperlink" Target="https://podminky.urs.cz/item/CS_URS_2023_01/011224000" TargetMode="External"/><Relationship Id="rId22" Type="http://schemas.openxmlformats.org/officeDocument/2006/relationships/hyperlink" Target="https://podminky.urs.cz/item/CS_URS_2023_02/311236151" TargetMode="External"/><Relationship Id="rId43" Type="http://schemas.openxmlformats.org/officeDocument/2006/relationships/hyperlink" Target="https://podminky.urs.cz/item/CS_URS_2023_02/631311214" TargetMode="External"/><Relationship Id="rId64" Type="http://schemas.openxmlformats.org/officeDocument/2006/relationships/hyperlink" Target="https://podminky.urs.cz/item/CS_URS_2023_02/962032230" TargetMode="External"/><Relationship Id="rId118" Type="http://schemas.openxmlformats.org/officeDocument/2006/relationships/hyperlink" Target="https://podminky.urs.cz/item/CS_URS_2023_02/751398041" TargetMode="External"/><Relationship Id="rId139" Type="http://schemas.openxmlformats.org/officeDocument/2006/relationships/hyperlink" Target="https://podminky.urs.cz/item/CS_URS_2023_02/762711954" TargetMode="External"/><Relationship Id="rId290" Type="http://schemas.openxmlformats.org/officeDocument/2006/relationships/hyperlink" Target="https://podminky.urs.cz/item/CS_URS_2023_02/044002000" TargetMode="External"/><Relationship Id="rId85" Type="http://schemas.openxmlformats.org/officeDocument/2006/relationships/hyperlink" Target="https://podminky.urs.cz/item/CS_URS_2023_02/997013509" TargetMode="External"/><Relationship Id="rId150" Type="http://schemas.openxmlformats.org/officeDocument/2006/relationships/hyperlink" Target="https://podminky.urs.cz/item/CS_URS_2023_02/764531405" TargetMode="External"/><Relationship Id="rId171" Type="http://schemas.openxmlformats.org/officeDocument/2006/relationships/hyperlink" Target="https://podminky.urs.cz/item/CS_URS_2023_02/998766292" TargetMode="External"/><Relationship Id="rId192" Type="http://schemas.openxmlformats.org/officeDocument/2006/relationships/hyperlink" Target="https://podminky.urs.cz/item/CS_URS_2023_02/762512261" TargetMode="External"/><Relationship Id="rId206" Type="http://schemas.openxmlformats.org/officeDocument/2006/relationships/hyperlink" Target="https://podminky.urs.cz/item/CS_URS_2023_02/998018001" TargetMode="External"/><Relationship Id="rId227" Type="http://schemas.openxmlformats.org/officeDocument/2006/relationships/hyperlink" Target="https://podminky.urs.cz/item/CS_URS_2023_02/631311124" TargetMode="External"/><Relationship Id="rId248" Type="http://schemas.openxmlformats.org/officeDocument/2006/relationships/hyperlink" Target="https://podminky.urs.cz/item/CS_URS_2023_02/631362021" TargetMode="External"/><Relationship Id="rId269" Type="http://schemas.openxmlformats.org/officeDocument/2006/relationships/hyperlink" Target="https://podminky.urs.cz/item/CS_URS_2023_02/762895000" TargetMode="External"/><Relationship Id="rId12" Type="http://schemas.openxmlformats.org/officeDocument/2006/relationships/hyperlink" Target="https://podminky.urs.cz/item/CS_URS_2023_02/162211311" TargetMode="External"/><Relationship Id="rId33" Type="http://schemas.openxmlformats.org/officeDocument/2006/relationships/hyperlink" Target="https://podminky.urs.cz/item/CS_URS_2023_02/612135101" TargetMode="External"/><Relationship Id="rId108" Type="http://schemas.openxmlformats.org/officeDocument/2006/relationships/hyperlink" Target="https://podminky.urs.cz/item/CS_URS_2023_02/998795201" TargetMode="External"/><Relationship Id="rId129" Type="http://schemas.openxmlformats.org/officeDocument/2006/relationships/hyperlink" Target="https://podminky.urs.cz/item/CS_URS_2023_02/762354815" TargetMode="External"/><Relationship Id="rId280" Type="http://schemas.openxmlformats.org/officeDocument/2006/relationships/hyperlink" Target="https://podminky.urs.cz/item/CS_URS_2023_01/011314000" TargetMode="External"/><Relationship Id="rId54" Type="http://schemas.openxmlformats.org/officeDocument/2006/relationships/hyperlink" Target="https://podminky.urs.cz/item/CS_URS_2023_02/952902121" TargetMode="External"/><Relationship Id="rId75" Type="http://schemas.openxmlformats.org/officeDocument/2006/relationships/hyperlink" Target="https://podminky.urs.cz/item/CS_URS_2023_02/978019381" TargetMode="External"/><Relationship Id="rId96" Type="http://schemas.openxmlformats.org/officeDocument/2006/relationships/hyperlink" Target="https://podminky.urs.cz/item/CS_URS_2023_02/741421811" TargetMode="External"/><Relationship Id="rId140" Type="http://schemas.openxmlformats.org/officeDocument/2006/relationships/hyperlink" Target="https://podminky.urs.cz/item/CS_URS_2023_02/762712923" TargetMode="External"/><Relationship Id="rId161" Type="http://schemas.openxmlformats.org/officeDocument/2006/relationships/hyperlink" Target="https://podminky.urs.cz/item/CS_URS_2023_02/765114351" TargetMode="External"/><Relationship Id="rId182" Type="http://schemas.openxmlformats.org/officeDocument/2006/relationships/hyperlink" Target="https://podminky.urs.cz/item/CS_URS_2023_02/781492251" TargetMode="External"/><Relationship Id="rId217" Type="http://schemas.openxmlformats.org/officeDocument/2006/relationships/hyperlink" Target="https://podminky.urs.cz/item/CS_URS_2023_02/632451254" TargetMode="External"/><Relationship Id="rId6" Type="http://schemas.openxmlformats.org/officeDocument/2006/relationships/hyperlink" Target="https://podminky.urs.cz/item/CS_URS_2023_02/162351104" TargetMode="External"/><Relationship Id="rId238" Type="http://schemas.openxmlformats.org/officeDocument/2006/relationships/hyperlink" Target="https://podminky.urs.cz/item/CS_URS_2023_02/631319012" TargetMode="External"/><Relationship Id="rId259" Type="http://schemas.openxmlformats.org/officeDocument/2006/relationships/hyperlink" Target="https://podminky.urs.cz/item/CS_URS_2023_02/784185001" TargetMode="External"/><Relationship Id="rId23" Type="http://schemas.openxmlformats.org/officeDocument/2006/relationships/hyperlink" Target="https://podminky.urs.cz/item/CS_URS_2023_02/317121251" TargetMode="External"/><Relationship Id="rId119" Type="http://schemas.openxmlformats.org/officeDocument/2006/relationships/hyperlink" Target="https://podminky.urs.cz/item/CS_URS_2023_02/751525053" TargetMode="External"/><Relationship Id="rId270" Type="http://schemas.openxmlformats.org/officeDocument/2006/relationships/hyperlink" Target="https://podminky.urs.cz/item/CS_URS_2023_02/771571116" TargetMode="External"/><Relationship Id="rId291" Type="http://schemas.openxmlformats.org/officeDocument/2006/relationships/hyperlink" Target="https://podminky.urs.cz/item/CS_URS_2023_01/091404000" TargetMode="External"/><Relationship Id="rId44" Type="http://schemas.openxmlformats.org/officeDocument/2006/relationships/hyperlink" Target="https://podminky.urs.cz/item/CS_URS_2023_02/634112115" TargetMode="External"/><Relationship Id="rId65" Type="http://schemas.openxmlformats.org/officeDocument/2006/relationships/hyperlink" Target="https://podminky.urs.cz/item/CS_URS_2023_02/965042141" TargetMode="External"/><Relationship Id="rId86" Type="http://schemas.openxmlformats.org/officeDocument/2006/relationships/hyperlink" Target="https://podminky.urs.cz/item/CS_URS_2023_02/997013869" TargetMode="External"/><Relationship Id="rId130" Type="http://schemas.openxmlformats.org/officeDocument/2006/relationships/hyperlink" Target="https://podminky.urs.cz/item/CS_URS_2023_02/762381011" TargetMode="External"/><Relationship Id="rId151" Type="http://schemas.openxmlformats.org/officeDocument/2006/relationships/hyperlink" Target="https://podminky.urs.cz/item/CS_URS_2023_02/998764203" TargetMode="External"/><Relationship Id="rId172" Type="http://schemas.openxmlformats.org/officeDocument/2006/relationships/hyperlink" Target="https://podminky.urs.cz/item/CS_URS_2023_02/998767202" TargetMode="External"/><Relationship Id="rId193" Type="http://schemas.openxmlformats.org/officeDocument/2006/relationships/hyperlink" Target="https://podminky.urs.cz/item/CS_URS_2023_02/762524108" TargetMode="External"/><Relationship Id="rId207" Type="http://schemas.openxmlformats.org/officeDocument/2006/relationships/hyperlink" Target="https://podminky.urs.cz/item/CS_URS_2023_02/631311125" TargetMode="External"/><Relationship Id="rId228" Type="http://schemas.openxmlformats.org/officeDocument/2006/relationships/hyperlink" Target="https://podminky.urs.cz/item/CS_URS_2023_02/631362021" TargetMode="External"/><Relationship Id="rId249" Type="http://schemas.openxmlformats.org/officeDocument/2006/relationships/hyperlink" Target="https://podminky.urs.cz/item/CS_URS_2023_02/711491471" TargetMode="External"/><Relationship Id="rId13" Type="http://schemas.openxmlformats.org/officeDocument/2006/relationships/hyperlink" Target="https://podminky.urs.cz/item/CS_URS_2023_02/162211319" TargetMode="External"/><Relationship Id="rId109" Type="http://schemas.openxmlformats.org/officeDocument/2006/relationships/hyperlink" Target="https://podminky.urs.cz/item/CS_URS_2023_02/711113011" TargetMode="External"/><Relationship Id="rId260" Type="http://schemas.openxmlformats.org/officeDocument/2006/relationships/hyperlink" Target="https://podminky.urs.cz/item/CS_URS_2023_02/784215101" TargetMode="External"/><Relationship Id="rId281" Type="http://schemas.openxmlformats.org/officeDocument/2006/relationships/hyperlink" Target="https://podminky.urs.cz/item/CS_URS_2023_02/011534000" TargetMode="External"/><Relationship Id="rId34" Type="http://schemas.openxmlformats.org/officeDocument/2006/relationships/hyperlink" Target="https://podminky.urs.cz/item/CS_URS_2023_02/612311101" TargetMode="External"/><Relationship Id="rId50" Type="http://schemas.openxmlformats.org/officeDocument/2006/relationships/hyperlink" Target="https://podminky.urs.cz/item/CS_URS_2023_02/943211211" TargetMode="External"/><Relationship Id="rId55" Type="http://schemas.openxmlformats.org/officeDocument/2006/relationships/hyperlink" Target="https://podminky.urs.cz/item/CS_URS_2023_02/953845211" TargetMode="External"/><Relationship Id="rId76" Type="http://schemas.openxmlformats.org/officeDocument/2006/relationships/hyperlink" Target="https://podminky.urs.cz/item/CS_URS_2023_02/978019391" TargetMode="External"/><Relationship Id="rId97" Type="http://schemas.openxmlformats.org/officeDocument/2006/relationships/hyperlink" Target="https://podminky.urs.cz/item/CS_URS_2023_02/741421831" TargetMode="External"/><Relationship Id="rId104" Type="http://schemas.openxmlformats.org/officeDocument/2006/relationships/hyperlink" Target="https://podminky.urs.cz/item/CS_URS_2023_02/783823187" TargetMode="External"/><Relationship Id="rId120" Type="http://schemas.openxmlformats.org/officeDocument/2006/relationships/hyperlink" Target="https://podminky.urs.cz/item/CS_URS_2023_02/751526748" TargetMode="External"/><Relationship Id="rId125" Type="http://schemas.openxmlformats.org/officeDocument/2006/relationships/hyperlink" Target="https://podminky.urs.cz/item/CS_URS_2023_02/762321911" TargetMode="External"/><Relationship Id="rId141" Type="http://schemas.openxmlformats.org/officeDocument/2006/relationships/hyperlink" Target="https://podminky.urs.cz/item/CS_URS_2023_02/762712924" TargetMode="External"/><Relationship Id="rId146" Type="http://schemas.openxmlformats.org/officeDocument/2006/relationships/hyperlink" Target="https://podminky.urs.cz/item/CS_URS_2023_02/764538423" TargetMode="External"/><Relationship Id="rId167" Type="http://schemas.openxmlformats.org/officeDocument/2006/relationships/hyperlink" Target="https://podminky.urs.cz/item/CS_URS_2023_02/766621213" TargetMode="External"/><Relationship Id="rId188" Type="http://schemas.openxmlformats.org/officeDocument/2006/relationships/hyperlink" Target="https://podminky.urs.cz/item/CS_URS_2023_02/713121111" TargetMode="External"/><Relationship Id="rId7" Type="http://schemas.openxmlformats.org/officeDocument/2006/relationships/hyperlink" Target="https://podminky.urs.cz/item/CS_URS_2023_02/174111101" TargetMode="External"/><Relationship Id="rId71" Type="http://schemas.openxmlformats.org/officeDocument/2006/relationships/hyperlink" Target="https://podminky.urs.cz/item/CS_URS_2023_02/974031384" TargetMode="External"/><Relationship Id="rId92" Type="http://schemas.openxmlformats.org/officeDocument/2006/relationships/hyperlink" Target="https://podminky.urs.cz/item/CS_URS_2023_02/715134004" TargetMode="External"/><Relationship Id="rId162" Type="http://schemas.openxmlformats.org/officeDocument/2006/relationships/hyperlink" Target="https://podminky.urs.cz/item/CS_URS_2023_02/765114589" TargetMode="External"/><Relationship Id="rId183" Type="http://schemas.openxmlformats.org/officeDocument/2006/relationships/hyperlink" Target="https://podminky.urs.cz/item/CS_URS_2023_02/998781201" TargetMode="External"/><Relationship Id="rId213" Type="http://schemas.openxmlformats.org/officeDocument/2006/relationships/hyperlink" Target="https://podminky.urs.cz/item/CS_URS_2023_02/713111313" TargetMode="External"/><Relationship Id="rId218" Type="http://schemas.openxmlformats.org/officeDocument/2006/relationships/hyperlink" Target="https://podminky.urs.cz/item/CS_URS_2023_02/711113011" TargetMode="External"/><Relationship Id="rId234" Type="http://schemas.openxmlformats.org/officeDocument/2006/relationships/hyperlink" Target="https://podminky.urs.cz/item/CS_URS_2023_02/772526150" TargetMode="External"/><Relationship Id="rId239" Type="http://schemas.openxmlformats.org/officeDocument/2006/relationships/hyperlink" Target="https://podminky.urs.cz/item/CS_URS_2023_02/631362021" TargetMode="External"/><Relationship Id="rId2" Type="http://schemas.openxmlformats.org/officeDocument/2006/relationships/hyperlink" Target="https://podminky.urs.cz/item/CS_URS_2023_02/132312131" TargetMode="External"/><Relationship Id="rId29" Type="http://schemas.openxmlformats.org/officeDocument/2006/relationships/hyperlink" Target="https://podminky.urs.cz/item/CS_URS_2023_02/611131100" TargetMode="External"/><Relationship Id="rId250" Type="http://schemas.openxmlformats.org/officeDocument/2006/relationships/hyperlink" Target="https://podminky.urs.cz/item/CS_URS_2023_02/771111011" TargetMode="External"/><Relationship Id="rId255" Type="http://schemas.openxmlformats.org/officeDocument/2006/relationships/hyperlink" Target="https://podminky.urs.cz/item/CS_URS_2023_02/762395000" TargetMode="External"/><Relationship Id="rId271" Type="http://schemas.openxmlformats.org/officeDocument/2006/relationships/hyperlink" Target="https://podminky.urs.cz/item/CS_URS_2023_02/978012191" TargetMode="External"/><Relationship Id="rId276" Type="http://schemas.openxmlformats.org/officeDocument/2006/relationships/hyperlink" Target="https://podminky.urs.cz/item/CS_URS_2023_02/784181013" TargetMode="External"/><Relationship Id="rId292" Type="http://schemas.openxmlformats.org/officeDocument/2006/relationships/hyperlink" Target="https://podminky.urs.cz/item/CS_URS_2023_01/091504000" TargetMode="External"/><Relationship Id="rId24" Type="http://schemas.openxmlformats.org/officeDocument/2006/relationships/hyperlink" Target="https://podminky.urs.cz/item/CS_URS_2023_02/317944323" TargetMode="External"/><Relationship Id="rId40" Type="http://schemas.openxmlformats.org/officeDocument/2006/relationships/hyperlink" Target="https://podminky.urs.cz/item/CS_URS_2023_02/622325459" TargetMode="External"/><Relationship Id="rId45" Type="http://schemas.openxmlformats.org/officeDocument/2006/relationships/hyperlink" Target="https://podminky.urs.cz/item/CS_URS_2023_02/941211112" TargetMode="External"/><Relationship Id="rId66" Type="http://schemas.openxmlformats.org/officeDocument/2006/relationships/hyperlink" Target="https://podminky.urs.cz/item/CS_URS_2023_02/965081223" TargetMode="External"/><Relationship Id="rId87" Type="http://schemas.openxmlformats.org/officeDocument/2006/relationships/hyperlink" Target="https://podminky.urs.cz/item/CS_URS_2023_02/998018002" TargetMode="External"/><Relationship Id="rId110" Type="http://schemas.openxmlformats.org/officeDocument/2006/relationships/hyperlink" Target="https://podminky.urs.cz/item/CS_URS_2023_02/711141559" TargetMode="External"/><Relationship Id="rId115" Type="http://schemas.openxmlformats.org/officeDocument/2006/relationships/hyperlink" Target="https://podminky.urs.cz/item/CS_URS_2023_02/721173315" TargetMode="External"/><Relationship Id="rId131" Type="http://schemas.openxmlformats.org/officeDocument/2006/relationships/hyperlink" Target="https://podminky.urs.cz/item/CS_URS_2023_02/762381013" TargetMode="External"/><Relationship Id="rId136" Type="http://schemas.openxmlformats.org/officeDocument/2006/relationships/hyperlink" Target="https://podminky.urs.cz/item/CS_URS_2023_02/762711941" TargetMode="External"/><Relationship Id="rId157" Type="http://schemas.openxmlformats.org/officeDocument/2006/relationships/hyperlink" Target="https://podminky.urs.cz/item/CS_URS_2023_02/765111861" TargetMode="External"/><Relationship Id="rId178" Type="http://schemas.openxmlformats.org/officeDocument/2006/relationships/hyperlink" Target="https://podminky.urs.cz/item/CS_URS_2023_02/781131112" TargetMode="External"/><Relationship Id="rId61" Type="http://schemas.openxmlformats.org/officeDocument/2006/relationships/hyperlink" Target="https://podminky.urs.cz/item/CS_URS_2023_02/953942425" TargetMode="External"/><Relationship Id="rId82" Type="http://schemas.openxmlformats.org/officeDocument/2006/relationships/hyperlink" Target="https://podminky.urs.cz/item/CS_URS_2023_02/993121111" TargetMode="External"/><Relationship Id="rId152" Type="http://schemas.openxmlformats.org/officeDocument/2006/relationships/hyperlink" Target="https://podminky.urs.cz/item/CS_URS_2023_02/998764292" TargetMode="External"/><Relationship Id="rId173" Type="http://schemas.openxmlformats.org/officeDocument/2006/relationships/hyperlink" Target="https://podminky.urs.cz/item/CS_URS_2023_02/998767292" TargetMode="External"/><Relationship Id="rId194" Type="http://schemas.openxmlformats.org/officeDocument/2006/relationships/hyperlink" Target="https://podminky.urs.cz/item/CS_URS_2023_02/762595001" TargetMode="External"/><Relationship Id="rId199" Type="http://schemas.openxmlformats.org/officeDocument/2006/relationships/hyperlink" Target="https://podminky.urs.cz/item/CS_URS_2023_02/631362021" TargetMode="External"/><Relationship Id="rId203" Type="http://schemas.openxmlformats.org/officeDocument/2006/relationships/hyperlink" Target="https://podminky.urs.cz/item/CS_URS_2023_02/771121011" TargetMode="External"/><Relationship Id="rId208" Type="http://schemas.openxmlformats.org/officeDocument/2006/relationships/hyperlink" Target="https://podminky.urs.cz/item/CS_URS_2023_02/631319012" TargetMode="External"/><Relationship Id="rId229" Type="http://schemas.openxmlformats.org/officeDocument/2006/relationships/hyperlink" Target="https://podminky.urs.cz/item/CS_URS_2023_02/711161173" TargetMode="External"/><Relationship Id="rId19" Type="http://schemas.openxmlformats.org/officeDocument/2006/relationships/hyperlink" Target="https://podminky.urs.cz/item/CS_URS_2023_02/274313711" TargetMode="External"/><Relationship Id="rId224" Type="http://schemas.openxmlformats.org/officeDocument/2006/relationships/hyperlink" Target="https://podminky.urs.cz/item/CS_URS_2023_02/998018001" TargetMode="External"/><Relationship Id="rId240" Type="http://schemas.openxmlformats.org/officeDocument/2006/relationships/hyperlink" Target="https://podminky.urs.cz/item/CS_URS_2023_02/633121111" TargetMode="External"/><Relationship Id="rId245" Type="http://schemas.openxmlformats.org/officeDocument/2006/relationships/hyperlink" Target="https://podminky.urs.cz/item/CS_URS_2023_02/735511008" TargetMode="External"/><Relationship Id="rId261" Type="http://schemas.openxmlformats.org/officeDocument/2006/relationships/hyperlink" Target="https://podminky.urs.cz/item/CS_URS_2023_02/998018001" TargetMode="External"/><Relationship Id="rId266" Type="http://schemas.openxmlformats.org/officeDocument/2006/relationships/hyperlink" Target="https://podminky.urs.cz/item/CS_URS_2023_02/635211121" TargetMode="External"/><Relationship Id="rId287" Type="http://schemas.openxmlformats.org/officeDocument/2006/relationships/hyperlink" Target="https://podminky.urs.cz/item/CS_URS_2023_01/039103000" TargetMode="External"/><Relationship Id="rId14" Type="http://schemas.openxmlformats.org/officeDocument/2006/relationships/hyperlink" Target="https://podminky.urs.cz/item/CS_URS_2023_02/174111102" TargetMode="External"/><Relationship Id="rId30" Type="http://schemas.openxmlformats.org/officeDocument/2006/relationships/hyperlink" Target="https://podminky.urs.cz/item/CS_URS_2023_02/611311143" TargetMode="External"/><Relationship Id="rId35" Type="http://schemas.openxmlformats.org/officeDocument/2006/relationships/hyperlink" Target="https://podminky.urs.cz/item/CS_URS_2023_02/612311141" TargetMode="External"/><Relationship Id="rId56" Type="http://schemas.openxmlformats.org/officeDocument/2006/relationships/hyperlink" Target="https://podminky.urs.cz/item/CS_URS_2023_02/953845213" TargetMode="External"/><Relationship Id="rId77" Type="http://schemas.openxmlformats.org/officeDocument/2006/relationships/hyperlink" Target="https://podminky.urs.cz/item/CS_URS_2023_02/978021191" TargetMode="External"/><Relationship Id="rId100" Type="http://schemas.openxmlformats.org/officeDocument/2006/relationships/hyperlink" Target="https://podminky.urs.cz/item/CS_URS_2023_02/741421871" TargetMode="External"/><Relationship Id="rId105" Type="http://schemas.openxmlformats.org/officeDocument/2006/relationships/hyperlink" Target="https://podminky.urs.cz/item/CS_URS_2023_02/783827447" TargetMode="External"/><Relationship Id="rId126" Type="http://schemas.openxmlformats.org/officeDocument/2006/relationships/hyperlink" Target="https://podminky.urs.cz/item/CS_URS_2023_02/762322911" TargetMode="External"/><Relationship Id="rId147" Type="http://schemas.openxmlformats.org/officeDocument/2006/relationships/hyperlink" Target="https://podminky.urs.cz/item/CS_URS_2023_02/765115302" TargetMode="External"/><Relationship Id="rId168" Type="http://schemas.openxmlformats.org/officeDocument/2006/relationships/hyperlink" Target="https://podminky.urs.cz/item/CS_URS_2023_02/766622813" TargetMode="External"/><Relationship Id="rId282" Type="http://schemas.openxmlformats.org/officeDocument/2006/relationships/hyperlink" Target="https://podminky.urs.cz/item/CS_URS_2023_02/011544000" TargetMode="External"/><Relationship Id="rId8" Type="http://schemas.openxmlformats.org/officeDocument/2006/relationships/hyperlink" Target="https://podminky.urs.cz/item/CS_URS_2023_02/174151101" TargetMode="External"/><Relationship Id="rId51" Type="http://schemas.openxmlformats.org/officeDocument/2006/relationships/hyperlink" Target="https://podminky.urs.cz/item/CS_URS_2023_02/943211811" TargetMode="External"/><Relationship Id="rId72" Type="http://schemas.openxmlformats.org/officeDocument/2006/relationships/hyperlink" Target="https://podminky.urs.cz/item/CS_URS_2023_02/976085411" TargetMode="External"/><Relationship Id="rId93" Type="http://schemas.openxmlformats.org/officeDocument/2006/relationships/hyperlink" Target="https://podminky.urs.cz/item/CS_URS_2023_02/998715201" TargetMode="External"/><Relationship Id="rId98" Type="http://schemas.openxmlformats.org/officeDocument/2006/relationships/hyperlink" Target="https://podminky.urs.cz/item/CS_URS_2023_02/741421853" TargetMode="External"/><Relationship Id="rId121" Type="http://schemas.openxmlformats.org/officeDocument/2006/relationships/hyperlink" Target="https://podminky.urs.cz/item/CS_URS_2023_02/751526750" TargetMode="External"/><Relationship Id="rId142" Type="http://schemas.openxmlformats.org/officeDocument/2006/relationships/hyperlink" Target="https://podminky.urs.cz/item/CS_URS_2023_02/762712925" TargetMode="External"/><Relationship Id="rId163" Type="http://schemas.openxmlformats.org/officeDocument/2006/relationships/hyperlink" Target="https://podminky.urs.cz/item/CS_URS_2023_02/765115402" TargetMode="External"/><Relationship Id="rId184" Type="http://schemas.openxmlformats.org/officeDocument/2006/relationships/hyperlink" Target="https://podminky.urs.cz/item/CS_URS_2023_02/998781292" TargetMode="External"/><Relationship Id="rId189" Type="http://schemas.openxmlformats.org/officeDocument/2006/relationships/hyperlink" Target="https://podminky.urs.cz/item/CS_URS_2023_02/713111312" TargetMode="External"/><Relationship Id="rId219" Type="http://schemas.openxmlformats.org/officeDocument/2006/relationships/hyperlink" Target="https://podminky.urs.cz/item/CS_URS_2023_02/711714111" TargetMode="External"/><Relationship Id="rId3" Type="http://schemas.openxmlformats.org/officeDocument/2006/relationships/hyperlink" Target="https://podminky.urs.cz/item/CS_URS_2023_02/139712111" TargetMode="External"/><Relationship Id="rId214" Type="http://schemas.openxmlformats.org/officeDocument/2006/relationships/hyperlink" Target="https://podminky.urs.cz/item/CS_URS_2023_02/998018001" TargetMode="External"/><Relationship Id="rId230" Type="http://schemas.openxmlformats.org/officeDocument/2006/relationships/hyperlink" Target="https://podminky.urs.cz/item/CS_URS_2023_02/711471053" TargetMode="External"/><Relationship Id="rId235" Type="http://schemas.openxmlformats.org/officeDocument/2006/relationships/hyperlink" Target="https://podminky.urs.cz/item/CS_URS_2023_02/998018001" TargetMode="External"/><Relationship Id="rId251" Type="http://schemas.openxmlformats.org/officeDocument/2006/relationships/hyperlink" Target="https://podminky.urs.cz/item/CS_URS_2023_02/772521140" TargetMode="External"/><Relationship Id="rId256" Type="http://schemas.openxmlformats.org/officeDocument/2006/relationships/hyperlink" Target="https://podminky.urs.cz/item/CS_URS_2023_02/762824120" TargetMode="External"/><Relationship Id="rId277" Type="http://schemas.openxmlformats.org/officeDocument/2006/relationships/hyperlink" Target="https://podminky.urs.cz/item/CS_URS_2023_02/784312023" TargetMode="External"/><Relationship Id="rId25" Type="http://schemas.openxmlformats.org/officeDocument/2006/relationships/hyperlink" Target="https://podminky.urs.cz/item/CS_URS_2023_02/319202114" TargetMode="External"/><Relationship Id="rId46" Type="http://schemas.openxmlformats.org/officeDocument/2006/relationships/hyperlink" Target="https://podminky.urs.cz/item/CS_URS_2023_02/941211212" TargetMode="External"/><Relationship Id="rId67" Type="http://schemas.openxmlformats.org/officeDocument/2006/relationships/hyperlink" Target="https://podminky.urs.cz/item/CS_URS_2023_02/965082941" TargetMode="External"/><Relationship Id="rId116" Type="http://schemas.openxmlformats.org/officeDocument/2006/relationships/hyperlink" Target="https://podminky.urs.cz/item/CS_URS_2023_02/998721201" TargetMode="External"/><Relationship Id="rId137" Type="http://schemas.openxmlformats.org/officeDocument/2006/relationships/hyperlink" Target="https://podminky.urs.cz/item/CS_URS_2023_02/762711951" TargetMode="External"/><Relationship Id="rId158" Type="http://schemas.openxmlformats.org/officeDocument/2006/relationships/hyperlink" Target="https://podminky.urs.cz/item/CS_URS_2023_02/765111881" TargetMode="External"/><Relationship Id="rId272" Type="http://schemas.openxmlformats.org/officeDocument/2006/relationships/hyperlink" Target="https://podminky.urs.cz/item/CS_URS_2023_02/997013012" TargetMode="External"/><Relationship Id="rId293" Type="http://schemas.openxmlformats.org/officeDocument/2006/relationships/drawing" Target="../drawings/drawing2.xml"/><Relationship Id="rId20" Type="http://schemas.openxmlformats.org/officeDocument/2006/relationships/hyperlink" Target="https://podminky.urs.cz/item/CS_URS_2023_02/311231115" TargetMode="External"/><Relationship Id="rId41" Type="http://schemas.openxmlformats.org/officeDocument/2006/relationships/hyperlink" Target="https://podminky.urs.cz/item/CS_URS_2023_02/622325658" TargetMode="External"/><Relationship Id="rId62" Type="http://schemas.openxmlformats.org/officeDocument/2006/relationships/hyperlink" Target="https://podminky.urs.cz/item/CS_URS_2023_02/953943211" TargetMode="External"/><Relationship Id="rId83" Type="http://schemas.openxmlformats.org/officeDocument/2006/relationships/hyperlink" Target="https://podminky.urs.cz/item/CS_URS_2023_02/997013212" TargetMode="External"/><Relationship Id="rId88" Type="http://schemas.openxmlformats.org/officeDocument/2006/relationships/hyperlink" Target="https://podminky.urs.cz/item/CS_URS_2023_02/713121111" TargetMode="External"/><Relationship Id="rId111" Type="http://schemas.openxmlformats.org/officeDocument/2006/relationships/hyperlink" Target="https://podminky.urs.cz/item/CS_URS_2023_02/711161273" TargetMode="External"/><Relationship Id="rId132" Type="http://schemas.openxmlformats.org/officeDocument/2006/relationships/hyperlink" Target="https://podminky.urs.cz/item/CS_URS_2023_02/762382011" TargetMode="External"/><Relationship Id="rId153" Type="http://schemas.openxmlformats.org/officeDocument/2006/relationships/hyperlink" Target="https://podminky.urs.cz/item/CS_URS_2023_02/765111431" TargetMode="External"/><Relationship Id="rId174" Type="http://schemas.openxmlformats.org/officeDocument/2006/relationships/hyperlink" Target="https://podminky.urs.cz/item/CS_URS_2023_02/768_RP_10" TargetMode="External"/><Relationship Id="rId179" Type="http://schemas.openxmlformats.org/officeDocument/2006/relationships/hyperlink" Target="https://podminky.urs.cz/item/CS_URS_2023_02/781131264" TargetMode="External"/><Relationship Id="rId195" Type="http://schemas.openxmlformats.org/officeDocument/2006/relationships/hyperlink" Target="https://podminky.urs.cz/item/CS_URS_2023_02/998018001" TargetMode="External"/><Relationship Id="rId209" Type="http://schemas.openxmlformats.org/officeDocument/2006/relationships/hyperlink" Target="https://podminky.urs.cz/item/CS_URS_2023_02/631319196" TargetMode="External"/><Relationship Id="rId190" Type="http://schemas.openxmlformats.org/officeDocument/2006/relationships/hyperlink" Target="https://podminky.urs.cz/item/CS_URS_2023_02/713111313" TargetMode="External"/><Relationship Id="rId204" Type="http://schemas.openxmlformats.org/officeDocument/2006/relationships/hyperlink" Target="https://podminky.urs.cz/item/CS_URS_2023_01/771574262" TargetMode="External"/><Relationship Id="rId220" Type="http://schemas.openxmlformats.org/officeDocument/2006/relationships/hyperlink" Target="https://podminky.urs.cz/item/CS_URS_2023_02/771111011" TargetMode="External"/><Relationship Id="rId225" Type="http://schemas.openxmlformats.org/officeDocument/2006/relationships/hyperlink" Target="https://podminky.urs.cz/item/CS_URS_2023_02/271532213" TargetMode="External"/><Relationship Id="rId241" Type="http://schemas.openxmlformats.org/officeDocument/2006/relationships/hyperlink" Target="https://podminky.urs.cz/item/CS_URS_2023_02/711161173" TargetMode="External"/><Relationship Id="rId246" Type="http://schemas.openxmlformats.org/officeDocument/2006/relationships/hyperlink" Target="https://podminky.urs.cz/item/CS_URS_2023_02/998018001" TargetMode="External"/><Relationship Id="rId267" Type="http://schemas.openxmlformats.org/officeDocument/2006/relationships/hyperlink" Target="https://podminky.urs.cz/item/CS_URS_2023_02/762823240" TargetMode="External"/><Relationship Id="rId288" Type="http://schemas.openxmlformats.org/officeDocument/2006/relationships/hyperlink" Target="https://podminky.urs.cz/item/CS_URS_2023_01/041403000" TargetMode="External"/><Relationship Id="rId15" Type="http://schemas.openxmlformats.org/officeDocument/2006/relationships/hyperlink" Target="https://podminky.urs.cz/item/CS_URS_2023_02/175111101" TargetMode="External"/><Relationship Id="rId36" Type="http://schemas.openxmlformats.org/officeDocument/2006/relationships/hyperlink" Target="https://podminky.urs.cz/item/CS_URS_2023_02/612311191" TargetMode="External"/><Relationship Id="rId57" Type="http://schemas.openxmlformats.org/officeDocument/2006/relationships/hyperlink" Target="https://podminky.urs.cz/item/CS_URS_2023_02/953845214" TargetMode="External"/><Relationship Id="rId106" Type="http://schemas.openxmlformats.org/officeDocument/2006/relationships/hyperlink" Target="https://podminky.urs.cz/item/CS_URS_2023_02/783827487" TargetMode="External"/><Relationship Id="rId127" Type="http://schemas.openxmlformats.org/officeDocument/2006/relationships/hyperlink" Target="https://podminky.urs.cz/item/CS_URS_2023_02/762342311" TargetMode="External"/><Relationship Id="rId262" Type="http://schemas.openxmlformats.org/officeDocument/2006/relationships/hyperlink" Target="https://podminky.urs.cz/item/CS_URS_2023_02/611142012" TargetMode="External"/><Relationship Id="rId283" Type="http://schemas.openxmlformats.org/officeDocument/2006/relationships/hyperlink" Target="https://podminky.urs.cz/item/CS_URS_2023_01/012103000" TargetMode="External"/><Relationship Id="rId10" Type="http://schemas.openxmlformats.org/officeDocument/2006/relationships/hyperlink" Target="https://podminky.urs.cz/item/CS_URS_2023_02/181311104" TargetMode="External"/><Relationship Id="rId31" Type="http://schemas.openxmlformats.org/officeDocument/2006/relationships/hyperlink" Target="https://podminky.urs.cz/item/CS_URS_2023_02/611311191" TargetMode="External"/><Relationship Id="rId52" Type="http://schemas.openxmlformats.org/officeDocument/2006/relationships/hyperlink" Target="https://podminky.urs.cz/item/CS_URS_2023_02/943211311" TargetMode="External"/><Relationship Id="rId73" Type="http://schemas.openxmlformats.org/officeDocument/2006/relationships/hyperlink" Target="https://podminky.urs.cz/item/CS_URS_2023_02/978011191" TargetMode="External"/><Relationship Id="rId78" Type="http://schemas.openxmlformats.org/officeDocument/2006/relationships/hyperlink" Target="https://podminky.urs.cz/item/CS_URS_2023_02/985131111" TargetMode="External"/><Relationship Id="rId94" Type="http://schemas.openxmlformats.org/officeDocument/2006/relationships/hyperlink" Target="https://podminky.urs.cz/item/CS_URS_2023_02/998725201" TargetMode="External"/><Relationship Id="rId99" Type="http://schemas.openxmlformats.org/officeDocument/2006/relationships/hyperlink" Target="https://podminky.urs.cz/item/CS_URS_2023_02/741421863" TargetMode="External"/><Relationship Id="rId101" Type="http://schemas.openxmlformats.org/officeDocument/2006/relationships/hyperlink" Target="https://podminky.urs.cz/item/CS_URS_2023_02/783801201" TargetMode="External"/><Relationship Id="rId122" Type="http://schemas.openxmlformats.org/officeDocument/2006/relationships/hyperlink" Target="https://podminky.urs.cz/item/CS_URS_2023_02/998751202" TargetMode="External"/><Relationship Id="rId143" Type="http://schemas.openxmlformats.org/officeDocument/2006/relationships/hyperlink" Target="https://podminky.urs.cz/item/CS_URS_2023_02/998762203" TargetMode="External"/><Relationship Id="rId148" Type="http://schemas.openxmlformats.org/officeDocument/2006/relationships/hyperlink" Target="https://podminky.urs.cz/item/CS_URS_2023_02/764231472" TargetMode="External"/><Relationship Id="rId164" Type="http://schemas.openxmlformats.org/officeDocument/2006/relationships/hyperlink" Target="https://podminky.urs.cz/item/CS_URS_2023_02/765192001" TargetMode="External"/><Relationship Id="rId169" Type="http://schemas.openxmlformats.org/officeDocument/2006/relationships/hyperlink" Target="https://podminky.urs.cz/item/CS_URS_2023_02/766622861" TargetMode="External"/><Relationship Id="rId185" Type="http://schemas.openxmlformats.org/officeDocument/2006/relationships/hyperlink" Target="https://podminky.urs.cz/item/CS_URS_2023_02/784111003" TargetMode="External"/><Relationship Id="rId4" Type="http://schemas.openxmlformats.org/officeDocument/2006/relationships/hyperlink" Target="https://podminky.urs.cz/item/CS_URS_2023_02/162211321" TargetMode="External"/><Relationship Id="rId9" Type="http://schemas.openxmlformats.org/officeDocument/2006/relationships/hyperlink" Target="https://podminky.urs.cz/item/CS_URS_2023_02/174251101" TargetMode="External"/><Relationship Id="rId180" Type="http://schemas.openxmlformats.org/officeDocument/2006/relationships/hyperlink" Target="https://podminky.urs.cz/item/CS_URS_2023_02/781471810" TargetMode="External"/><Relationship Id="rId210" Type="http://schemas.openxmlformats.org/officeDocument/2006/relationships/hyperlink" Target="https://podminky.urs.cz/item/CS_URS_2023_02/631362021" TargetMode="External"/><Relationship Id="rId215" Type="http://schemas.openxmlformats.org/officeDocument/2006/relationships/hyperlink" Target="https://podminky.urs.cz/item/CS_URS_2023_02/621142001" TargetMode="External"/><Relationship Id="rId236" Type="http://schemas.openxmlformats.org/officeDocument/2006/relationships/hyperlink" Target="https://podminky.urs.cz/item/CS_URS_2023_02/271532213" TargetMode="External"/><Relationship Id="rId257" Type="http://schemas.openxmlformats.org/officeDocument/2006/relationships/hyperlink" Target="https://podminky.urs.cz/item/CS_URS_2023_02/763131451" TargetMode="External"/><Relationship Id="rId278" Type="http://schemas.openxmlformats.org/officeDocument/2006/relationships/hyperlink" Target="https://podminky.urs.cz/item/CS_URS_2023_02/998018001" TargetMode="External"/><Relationship Id="rId26" Type="http://schemas.openxmlformats.org/officeDocument/2006/relationships/hyperlink" Target="https://podminky.urs.cz/item/CS_URS_2023_02/342272235" TargetMode="External"/><Relationship Id="rId231" Type="http://schemas.openxmlformats.org/officeDocument/2006/relationships/hyperlink" Target="https://podminky.urs.cz/item/CS_URS_2023_02/713121111" TargetMode="External"/><Relationship Id="rId252" Type="http://schemas.openxmlformats.org/officeDocument/2006/relationships/hyperlink" Target="https://podminky.urs.cz/item/CS_URS_2023_02/998018001" TargetMode="External"/><Relationship Id="rId273" Type="http://schemas.openxmlformats.org/officeDocument/2006/relationships/hyperlink" Target="https://podminky.urs.cz/item/CS_URS_2023_02/997013311" TargetMode="External"/><Relationship Id="rId47" Type="http://schemas.openxmlformats.org/officeDocument/2006/relationships/hyperlink" Target="https://podminky.urs.cz/item/CS_URS_2023_02/941211812" TargetMode="External"/><Relationship Id="rId68" Type="http://schemas.openxmlformats.org/officeDocument/2006/relationships/hyperlink" Target="https://podminky.urs.cz/item/CS_URS_2023_02/968072455" TargetMode="External"/><Relationship Id="rId89" Type="http://schemas.openxmlformats.org/officeDocument/2006/relationships/hyperlink" Target="https://podminky.urs.cz/item/CS_URS_2023_02/713131121" TargetMode="External"/><Relationship Id="rId112" Type="http://schemas.openxmlformats.org/officeDocument/2006/relationships/hyperlink" Target="https://podminky.urs.cz/item/CS_URS_2023_02/711161383" TargetMode="External"/><Relationship Id="rId133" Type="http://schemas.openxmlformats.org/officeDocument/2006/relationships/hyperlink" Target="https://podminky.urs.cz/item/CS_URS_2023_02/762395000" TargetMode="External"/><Relationship Id="rId154" Type="http://schemas.openxmlformats.org/officeDocument/2006/relationships/hyperlink" Target="https://podminky.urs.cz/item/CS_URS_2023_02/765111504" TargetMode="External"/><Relationship Id="rId175" Type="http://schemas.openxmlformats.org/officeDocument/2006/relationships/hyperlink" Target="https://podminky.urs.cz/item/CS_URS_2023_02/768_RP_11" TargetMode="External"/><Relationship Id="rId196" Type="http://schemas.openxmlformats.org/officeDocument/2006/relationships/hyperlink" Target="https://podminky.urs.cz/item/CS_URS_2023_02/631311125" TargetMode="External"/><Relationship Id="rId200" Type="http://schemas.openxmlformats.org/officeDocument/2006/relationships/hyperlink" Target="https://podminky.urs.cz/item/CS_URS_2023_02/713121111" TargetMode="External"/><Relationship Id="rId16" Type="http://schemas.openxmlformats.org/officeDocument/2006/relationships/hyperlink" Target="https://podminky.urs.cz/item/CS_URS_2023_02/974031164" TargetMode="External"/><Relationship Id="rId221" Type="http://schemas.openxmlformats.org/officeDocument/2006/relationships/hyperlink" Target="https://podminky.urs.cz/item/CS_URS_2023_02/771121011" TargetMode="External"/><Relationship Id="rId242" Type="http://schemas.openxmlformats.org/officeDocument/2006/relationships/hyperlink" Target="https://podminky.urs.cz/item/CS_URS_2023_02/711471053" TargetMode="External"/><Relationship Id="rId263" Type="http://schemas.openxmlformats.org/officeDocument/2006/relationships/hyperlink" Target="https://podminky.urs.cz/item/CS_URS_2023_02/611311141" TargetMode="External"/><Relationship Id="rId284" Type="http://schemas.openxmlformats.org/officeDocument/2006/relationships/hyperlink" Target="https://podminky.urs.cz/item/CS_URS_2023_01/012303000" TargetMode="External"/><Relationship Id="rId37" Type="http://schemas.openxmlformats.org/officeDocument/2006/relationships/hyperlink" Target="https://podminky.urs.cz/item/CS_URS_2023_02/612331121" TargetMode="External"/><Relationship Id="rId58" Type="http://schemas.openxmlformats.org/officeDocument/2006/relationships/hyperlink" Target="https://podminky.urs.cz/item/CS_URS_2023_02/953845221" TargetMode="External"/><Relationship Id="rId79" Type="http://schemas.openxmlformats.org/officeDocument/2006/relationships/hyperlink" Target="https://podminky.urs.cz/item/CS_URS_2023_02/985131411" TargetMode="External"/><Relationship Id="rId102" Type="http://schemas.openxmlformats.org/officeDocument/2006/relationships/hyperlink" Target="https://podminky.urs.cz/item/CS_URS_2023_02/783801403" TargetMode="External"/><Relationship Id="rId123" Type="http://schemas.openxmlformats.org/officeDocument/2006/relationships/hyperlink" Target="https://podminky.urs.cz/item/CS_URS_2023_02/998751291" TargetMode="External"/><Relationship Id="rId144" Type="http://schemas.openxmlformats.org/officeDocument/2006/relationships/hyperlink" Target="https://podminky.urs.cz/item/CS_URS_2023_02/998762294" TargetMode="External"/><Relationship Id="rId90" Type="http://schemas.openxmlformats.org/officeDocument/2006/relationships/hyperlink" Target="https://podminky.urs.cz/item/CS_URS_2023_02/998713201" TargetMode="External"/><Relationship Id="rId165" Type="http://schemas.openxmlformats.org/officeDocument/2006/relationships/hyperlink" Target="https://podminky.urs.cz/item/CS_URS_2023_02/998765203" TargetMode="External"/><Relationship Id="rId186" Type="http://schemas.openxmlformats.org/officeDocument/2006/relationships/hyperlink" Target="https://podminky.urs.cz/item/CS_URS_2023_02/784181013" TargetMode="External"/><Relationship Id="rId211" Type="http://schemas.openxmlformats.org/officeDocument/2006/relationships/hyperlink" Target="https://podminky.urs.cz/item/CS_URS_2023_02/633121111" TargetMode="External"/><Relationship Id="rId232" Type="http://schemas.openxmlformats.org/officeDocument/2006/relationships/hyperlink" Target="https://podminky.urs.cz/item/CS_URS_2023_02/713121121" TargetMode="External"/><Relationship Id="rId253" Type="http://schemas.openxmlformats.org/officeDocument/2006/relationships/hyperlink" Target="https://podminky.urs.cz/item/CS_URS_2023_02/713111111" TargetMode="External"/><Relationship Id="rId274" Type="http://schemas.openxmlformats.org/officeDocument/2006/relationships/hyperlink" Target="https://podminky.urs.cz/item/CS_URS_2023_02/997013321" TargetMode="External"/><Relationship Id="rId27" Type="http://schemas.openxmlformats.org/officeDocument/2006/relationships/hyperlink" Target="https://podminky.urs.cz/item/CS_URS_2023_02/346272256" TargetMode="External"/><Relationship Id="rId48" Type="http://schemas.openxmlformats.org/officeDocument/2006/relationships/hyperlink" Target="https://podminky.urs.cz/item/CS_URS_2023_02/941211331" TargetMode="External"/><Relationship Id="rId69" Type="http://schemas.openxmlformats.org/officeDocument/2006/relationships/hyperlink" Target="https://podminky.urs.cz/item/CS_URS_2023_02/971033261" TargetMode="External"/><Relationship Id="rId113" Type="http://schemas.openxmlformats.org/officeDocument/2006/relationships/hyperlink" Target="https://podminky.urs.cz/item/CS_URS_2023_02/998711201" TargetMode="External"/><Relationship Id="rId134" Type="http://schemas.openxmlformats.org/officeDocument/2006/relationships/hyperlink" Target="https://podminky.urs.cz/item/CS_URS_2023_02/762522812" TargetMode="External"/><Relationship Id="rId80" Type="http://schemas.openxmlformats.org/officeDocument/2006/relationships/hyperlink" Target="https://podminky.urs.cz/item/CS_URS_2023_02/985139111" TargetMode="External"/><Relationship Id="rId155" Type="http://schemas.openxmlformats.org/officeDocument/2006/relationships/hyperlink" Target="https://podminky.urs.cz/item/CS_URS_2023_02/765111821" TargetMode="External"/><Relationship Id="rId176" Type="http://schemas.openxmlformats.org/officeDocument/2006/relationships/hyperlink" Target="https://podminky.urs.cz/item/CS_URS_2023_02/781111011" TargetMode="External"/><Relationship Id="rId197" Type="http://schemas.openxmlformats.org/officeDocument/2006/relationships/hyperlink" Target="https://podminky.urs.cz/item/CS_URS_2023_02/631319012" TargetMode="External"/><Relationship Id="rId201" Type="http://schemas.openxmlformats.org/officeDocument/2006/relationships/hyperlink" Target="https://podminky.urs.cz/item/CS_URS_2023_02/713111313" TargetMode="External"/><Relationship Id="rId222" Type="http://schemas.openxmlformats.org/officeDocument/2006/relationships/hyperlink" Target="https://podminky.urs.cz/item/CS_URS_2023_01/771574262" TargetMode="External"/><Relationship Id="rId243" Type="http://schemas.openxmlformats.org/officeDocument/2006/relationships/hyperlink" Target="https://podminky.urs.cz/item/CS_URS_2023_02/713121111" TargetMode="External"/><Relationship Id="rId264" Type="http://schemas.openxmlformats.org/officeDocument/2006/relationships/hyperlink" Target="https://podminky.urs.cz/item/CS_URS_2023_02/611321191" TargetMode="External"/><Relationship Id="rId285" Type="http://schemas.openxmlformats.org/officeDocument/2006/relationships/hyperlink" Target="https://podminky.urs.cz/item/CS_URS_2023_01/013254000" TargetMode="External"/><Relationship Id="rId17" Type="http://schemas.openxmlformats.org/officeDocument/2006/relationships/hyperlink" Target="https://podminky.urs.cz/item/CS_URS_2023_02/977151122" TargetMode="External"/><Relationship Id="rId38" Type="http://schemas.openxmlformats.org/officeDocument/2006/relationships/hyperlink" Target="https://podminky.urs.cz/item/CS_URS_2023_02/622143001" TargetMode="External"/><Relationship Id="rId59" Type="http://schemas.openxmlformats.org/officeDocument/2006/relationships/hyperlink" Target="https://podminky.urs.cz/item/CS_URS_2023_02/953845223" TargetMode="External"/><Relationship Id="rId103" Type="http://schemas.openxmlformats.org/officeDocument/2006/relationships/hyperlink" Target="https://podminky.urs.cz/item/CS_URS_2023_02/783823167" TargetMode="External"/><Relationship Id="rId124" Type="http://schemas.openxmlformats.org/officeDocument/2006/relationships/hyperlink" Target="https://podminky.urs.cz/item/CS_URS_2023_02/762083122" TargetMode="External"/><Relationship Id="rId70" Type="http://schemas.openxmlformats.org/officeDocument/2006/relationships/hyperlink" Target="https://podminky.urs.cz/item/CS_URS_2023_02/971033641" TargetMode="External"/><Relationship Id="rId91" Type="http://schemas.openxmlformats.org/officeDocument/2006/relationships/hyperlink" Target="https://podminky.urs.cz/item/CS_URS_2023_02/715134003" TargetMode="External"/><Relationship Id="rId145" Type="http://schemas.openxmlformats.org/officeDocument/2006/relationships/hyperlink" Target="https://podminky.urs.cz/item/CS_URS_2023_02/764331408" TargetMode="External"/><Relationship Id="rId166" Type="http://schemas.openxmlformats.org/officeDocument/2006/relationships/hyperlink" Target="https://podminky.urs.cz/item/CS_URS_2023_02/998765294" TargetMode="External"/><Relationship Id="rId187" Type="http://schemas.openxmlformats.org/officeDocument/2006/relationships/hyperlink" Target="https://podminky.urs.cz/item/CS_URS_2023_02/784312023" TargetMode="External"/><Relationship Id="rId1" Type="http://schemas.openxmlformats.org/officeDocument/2006/relationships/hyperlink" Target="https://podminky.urs.cz/item/CS_URS_2023_02/131351100" TargetMode="External"/><Relationship Id="rId212" Type="http://schemas.openxmlformats.org/officeDocument/2006/relationships/hyperlink" Target="https://podminky.urs.cz/item/CS_URS_2023_02/713121111" TargetMode="External"/><Relationship Id="rId233" Type="http://schemas.openxmlformats.org/officeDocument/2006/relationships/hyperlink" Target="https://podminky.urs.cz/item/CS_URS_2023_02/735511008" TargetMode="External"/><Relationship Id="rId254" Type="http://schemas.openxmlformats.org/officeDocument/2006/relationships/hyperlink" Target="https://podminky.urs.cz/item/CS_URS_2023_02/713191411" TargetMode="External"/><Relationship Id="rId28" Type="http://schemas.openxmlformats.org/officeDocument/2006/relationships/hyperlink" Target="https://podminky.urs.cz/item/CS_URS_2023_02/591141111" TargetMode="External"/><Relationship Id="rId49" Type="http://schemas.openxmlformats.org/officeDocument/2006/relationships/hyperlink" Target="https://podminky.urs.cz/item/CS_URS_2023_02/943211111" TargetMode="External"/><Relationship Id="rId114" Type="http://schemas.openxmlformats.org/officeDocument/2006/relationships/hyperlink" Target="https://podminky.urs.cz/item/CS_URS_2023_02/998711292" TargetMode="External"/><Relationship Id="rId275" Type="http://schemas.openxmlformats.org/officeDocument/2006/relationships/hyperlink" Target="https://podminky.urs.cz/item/CS_URS_2023_02/784111003" TargetMode="External"/><Relationship Id="rId60" Type="http://schemas.openxmlformats.org/officeDocument/2006/relationships/hyperlink" Target="https://podminky.urs.cz/item/CS_URS_2023_02/953845224" TargetMode="External"/><Relationship Id="rId81" Type="http://schemas.openxmlformats.org/officeDocument/2006/relationships/hyperlink" Target="https://podminky.urs.cz/item/CS_URS_2023_02/993111111" TargetMode="External"/><Relationship Id="rId135" Type="http://schemas.openxmlformats.org/officeDocument/2006/relationships/hyperlink" Target="https://podminky.urs.cz/item/CS_URS_2023_02/762711931" TargetMode="External"/><Relationship Id="rId156" Type="http://schemas.openxmlformats.org/officeDocument/2006/relationships/hyperlink" Target="https://podminky.urs.cz/item/CS_URS_2023_02/765111831" TargetMode="External"/><Relationship Id="rId177" Type="http://schemas.openxmlformats.org/officeDocument/2006/relationships/hyperlink" Target="https://podminky.urs.cz/item/CS_URS_2023_02/781121011" TargetMode="External"/><Relationship Id="rId198" Type="http://schemas.openxmlformats.org/officeDocument/2006/relationships/hyperlink" Target="https://podminky.urs.cz/item/CS_URS_2023_02/631319196" TargetMode="External"/><Relationship Id="rId202" Type="http://schemas.openxmlformats.org/officeDocument/2006/relationships/hyperlink" Target="https://podminky.urs.cz/item/CS_URS_2023_02/771111011" TargetMode="External"/><Relationship Id="rId223" Type="http://schemas.openxmlformats.org/officeDocument/2006/relationships/hyperlink" Target="https://podminky.urs.cz/item/CS_URS_2023_02/771591112" TargetMode="External"/><Relationship Id="rId244" Type="http://schemas.openxmlformats.org/officeDocument/2006/relationships/hyperlink" Target="https://podminky.urs.cz/item/CS_URS_2023_02/713121121" TargetMode="External"/><Relationship Id="rId18" Type="http://schemas.openxmlformats.org/officeDocument/2006/relationships/hyperlink" Target="https://podminky.urs.cz/item/CS_URS_2023_02/977151125" TargetMode="External"/><Relationship Id="rId39" Type="http://schemas.openxmlformats.org/officeDocument/2006/relationships/hyperlink" Target="https://podminky.urs.cz/item/CS_URS_2023_02/622311111" TargetMode="External"/><Relationship Id="rId265" Type="http://schemas.openxmlformats.org/officeDocument/2006/relationships/hyperlink" Target="https://podminky.urs.cz/item/CS_URS_2023_02/619999031" TargetMode="External"/><Relationship Id="rId286" Type="http://schemas.openxmlformats.org/officeDocument/2006/relationships/hyperlink" Target="https://podminky.urs.cz/item/CS_URS_2023_01/032903000"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013254000"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s://podminky.urs.cz/item/CS_URS_2023_01/013254000"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01325400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2/985421121" TargetMode="External"/><Relationship Id="rId13" Type="http://schemas.openxmlformats.org/officeDocument/2006/relationships/hyperlink" Target="https://podminky.urs.cz/item/CS_URS_2023_02/997013511" TargetMode="External"/><Relationship Id="rId3" Type="http://schemas.openxmlformats.org/officeDocument/2006/relationships/hyperlink" Target="https://podminky.urs.cz/item/CS_URS_2023_02/274351121" TargetMode="External"/><Relationship Id="rId7" Type="http://schemas.openxmlformats.org/officeDocument/2006/relationships/hyperlink" Target="https://podminky.urs.cz/item/CS_URS_2023_02/985223310" TargetMode="External"/><Relationship Id="rId12" Type="http://schemas.openxmlformats.org/officeDocument/2006/relationships/hyperlink" Target="https://podminky.urs.cz/item/CS_URS_2023_02/997013509" TargetMode="External"/><Relationship Id="rId2" Type="http://schemas.openxmlformats.org/officeDocument/2006/relationships/hyperlink" Target="https://podminky.urs.cz/item/CS_URS_2023_02/272361821" TargetMode="External"/><Relationship Id="rId16" Type="http://schemas.openxmlformats.org/officeDocument/2006/relationships/drawing" Target="../drawings/drawing7.xml"/><Relationship Id="rId1" Type="http://schemas.openxmlformats.org/officeDocument/2006/relationships/hyperlink" Target="https://podminky.urs.cz/item/CS_URS_2023_02/272321311" TargetMode="External"/><Relationship Id="rId6" Type="http://schemas.openxmlformats.org/officeDocument/2006/relationships/hyperlink" Target="https://podminky.urs.cz/item/CS_URS_2023_02/985141111" TargetMode="External"/><Relationship Id="rId11" Type="http://schemas.openxmlformats.org/officeDocument/2006/relationships/hyperlink" Target="https://podminky.urs.cz/item/CS_URS_2023_02/997013501" TargetMode="External"/><Relationship Id="rId5" Type="http://schemas.openxmlformats.org/officeDocument/2006/relationships/hyperlink" Target="https://podminky.urs.cz/item/CS_URS_2023_02/975022271" TargetMode="External"/><Relationship Id="rId15" Type="http://schemas.openxmlformats.org/officeDocument/2006/relationships/hyperlink" Target="https://podminky.urs.cz/item/CS_URS_2023_02/998018001" TargetMode="External"/><Relationship Id="rId10" Type="http://schemas.openxmlformats.org/officeDocument/2006/relationships/hyperlink" Target="https://podminky.urs.cz/item/CS_URS_2023_02/997013211" TargetMode="External"/><Relationship Id="rId4" Type="http://schemas.openxmlformats.org/officeDocument/2006/relationships/hyperlink" Target="https://podminky.urs.cz/item/CS_URS_2023_02/274351122" TargetMode="External"/><Relationship Id="rId9" Type="http://schemas.openxmlformats.org/officeDocument/2006/relationships/hyperlink" Target="https://podminky.urs.cz/item/CS_URS_2023_02/985441113" TargetMode="External"/><Relationship Id="rId14" Type="http://schemas.openxmlformats.org/officeDocument/2006/relationships/hyperlink" Target="https://podminky.urs.cz/item/CS_URS_2023_02/997013863"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abSelected="1"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5" t="s">
        <v>0</v>
      </c>
      <c r="AZ1" s="15" t="s">
        <v>1</v>
      </c>
      <c r="BA1" s="15" t="s">
        <v>2</v>
      </c>
      <c r="BB1" s="15" t="s">
        <v>3</v>
      </c>
      <c r="BT1" s="15" t="s">
        <v>4</v>
      </c>
      <c r="BU1" s="15" t="s">
        <v>4</v>
      </c>
      <c r="BV1" s="15" t="s">
        <v>5</v>
      </c>
    </row>
    <row r="2" spans="1:74" ht="36.9" customHeight="1">
      <c r="AR2" s="214"/>
      <c r="AS2" s="214"/>
      <c r="AT2" s="214"/>
      <c r="AU2" s="214"/>
      <c r="AV2" s="214"/>
      <c r="AW2" s="214"/>
      <c r="AX2" s="214"/>
      <c r="AY2" s="214"/>
      <c r="AZ2" s="214"/>
      <c r="BA2" s="214"/>
      <c r="BB2" s="214"/>
      <c r="BC2" s="214"/>
      <c r="BD2" s="214"/>
      <c r="BE2" s="214"/>
      <c r="BS2" s="16" t="s">
        <v>6</v>
      </c>
      <c r="BT2" s="16" t="s">
        <v>7</v>
      </c>
    </row>
    <row r="3" spans="1:74"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 customHeight="1">
      <c r="B4" s="19"/>
      <c r="D4" s="20" t="s">
        <v>9</v>
      </c>
      <c r="AR4" s="19"/>
      <c r="AS4" s="21" t="s">
        <v>10</v>
      </c>
      <c r="BE4" s="22" t="s">
        <v>11</v>
      </c>
      <c r="BS4" s="16" t="s">
        <v>12</v>
      </c>
    </row>
    <row r="5" spans="1:74" ht="12" customHeight="1">
      <c r="B5" s="19"/>
      <c r="D5" s="23" t="s">
        <v>13</v>
      </c>
      <c r="K5" s="213" t="s">
        <v>14</v>
      </c>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R5" s="19"/>
      <c r="BE5" s="210" t="s">
        <v>15</v>
      </c>
      <c r="BS5" s="16" t="s">
        <v>6</v>
      </c>
    </row>
    <row r="6" spans="1:74" ht="36.9" customHeight="1">
      <c r="B6" s="19"/>
      <c r="D6" s="25" t="s">
        <v>16</v>
      </c>
      <c r="K6" s="215" t="s">
        <v>17</v>
      </c>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R6" s="19"/>
      <c r="BE6" s="211"/>
      <c r="BS6" s="16" t="s">
        <v>6</v>
      </c>
    </row>
    <row r="7" spans="1:74" ht="12" customHeight="1">
      <c r="B7" s="19"/>
      <c r="D7" s="26" t="s">
        <v>18</v>
      </c>
      <c r="K7" s="24" t="s">
        <v>19</v>
      </c>
      <c r="AK7" s="26" t="s">
        <v>20</v>
      </c>
      <c r="AN7" s="24" t="s">
        <v>19</v>
      </c>
      <c r="AR7" s="19"/>
      <c r="BE7" s="211"/>
      <c r="BS7" s="16" t="s">
        <v>6</v>
      </c>
    </row>
    <row r="8" spans="1:74" ht="12" customHeight="1">
      <c r="B8" s="19"/>
      <c r="D8" s="26" t="s">
        <v>21</v>
      </c>
      <c r="K8" s="24" t="s">
        <v>22</v>
      </c>
      <c r="AK8" s="26" t="s">
        <v>23</v>
      </c>
      <c r="AN8" s="27" t="s">
        <v>24</v>
      </c>
      <c r="AR8" s="19"/>
      <c r="BE8" s="211"/>
      <c r="BS8" s="16" t="s">
        <v>6</v>
      </c>
    </row>
    <row r="9" spans="1:74" ht="14.4" customHeight="1">
      <c r="B9" s="19"/>
      <c r="AR9" s="19"/>
      <c r="BE9" s="211"/>
      <c r="BS9" s="16" t="s">
        <v>6</v>
      </c>
    </row>
    <row r="10" spans="1:74" ht="12" customHeight="1">
      <c r="B10" s="19"/>
      <c r="D10" s="26" t="s">
        <v>25</v>
      </c>
      <c r="AK10" s="26" t="s">
        <v>26</v>
      </c>
      <c r="AN10" s="24" t="s">
        <v>19</v>
      </c>
      <c r="AR10" s="19"/>
      <c r="BE10" s="211"/>
      <c r="BS10" s="16" t="s">
        <v>6</v>
      </c>
    </row>
    <row r="11" spans="1:74" ht="18.45" customHeight="1">
      <c r="B11" s="19"/>
      <c r="E11" s="24" t="s">
        <v>27</v>
      </c>
      <c r="AK11" s="26" t="s">
        <v>28</v>
      </c>
      <c r="AN11" s="24" t="s">
        <v>19</v>
      </c>
      <c r="AR11" s="19"/>
      <c r="BE11" s="211"/>
      <c r="BS11" s="16" t="s">
        <v>6</v>
      </c>
    </row>
    <row r="12" spans="1:74" ht="6.9" customHeight="1">
      <c r="B12" s="19"/>
      <c r="AR12" s="19"/>
      <c r="BE12" s="211"/>
      <c r="BS12" s="16" t="s">
        <v>6</v>
      </c>
    </row>
    <row r="13" spans="1:74" ht="12" customHeight="1">
      <c r="B13" s="19"/>
      <c r="D13" s="26" t="s">
        <v>29</v>
      </c>
      <c r="AK13" s="26" t="s">
        <v>26</v>
      </c>
      <c r="AN13" s="28" t="s">
        <v>30</v>
      </c>
      <c r="AR13" s="19"/>
      <c r="BE13" s="211"/>
      <c r="BS13" s="16" t="s">
        <v>6</v>
      </c>
    </row>
    <row r="14" spans="1:74" ht="13.2">
      <c r="B14" s="19"/>
      <c r="E14" s="216" t="s">
        <v>30</v>
      </c>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6" t="s">
        <v>28</v>
      </c>
      <c r="AN14" s="28" t="s">
        <v>30</v>
      </c>
      <c r="AR14" s="19"/>
      <c r="BE14" s="211"/>
      <c r="BS14" s="16" t="s">
        <v>6</v>
      </c>
    </row>
    <row r="15" spans="1:74" ht="6.9" customHeight="1">
      <c r="B15" s="19"/>
      <c r="AR15" s="19"/>
      <c r="BE15" s="211"/>
      <c r="BS15" s="16" t="s">
        <v>4</v>
      </c>
    </row>
    <row r="16" spans="1:74" ht="12" customHeight="1">
      <c r="B16" s="19"/>
      <c r="D16" s="26" t="s">
        <v>31</v>
      </c>
      <c r="AK16" s="26" t="s">
        <v>26</v>
      </c>
      <c r="AN16" s="24" t="s">
        <v>32</v>
      </c>
      <c r="AR16" s="19"/>
      <c r="BE16" s="211"/>
      <c r="BS16" s="16" t="s">
        <v>4</v>
      </c>
    </row>
    <row r="17" spans="2:71" ht="18.45" customHeight="1">
      <c r="B17" s="19"/>
      <c r="E17" s="24" t="s">
        <v>33</v>
      </c>
      <c r="AK17" s="26" t="s">
        <v>28</v>
      </c>
      <c r="AN17" s="24" t="s">
        <v>34</v>
      </c>
      <c r="AR17" s="19"/>
      <c r="BE17" s="211"/>
      <c r="BS17" s="16" t="s">
        <v>35</v>
      </c>
    </row>
    <row r="18" spans="2:71" ht="6.9" customHeight="1">
      <c r="B18" s="19"/>
      <c r="AR18" s="19"/>
      <c r="BE18" s="211"/>
      <c r="BS18" s="16" t="s">
        <v>6</v>
      </c>
    </row>
    <row r="19" spans="2:71" ht="12" customHeight="1">
      <c r="B19" s="19"/>
      <c r="D19" s="26" t="s">
        <v>36</v>
      </c>
      <c r="AK19" s="26" t="s">
        <v>26</v>
      </c>
      <c r="AN19" s="24" t="s">
        <v>19</v>
      </c>
      <c r="AR19" s="19"/>
      <c r="BE19" s="211"/>
      <c r="BS19" s="16" t="s">
        <v>6</v>
      </c>
    </row>
    <row r="20" spans="2:71" ht="18.45" customHeight="1">
      <c r="B20" s="19"/>
      <c r="E20" s="24" t="s">
        <v>27</v>
      </c>
      <c r="AK20" s="26" t="s">
        <v>28</v>
      </c>
      <c r="AN20" s="24" t="s">
        <v>19</v>
      </c>
      <c r="AR20" s="19"/>
      <c r="BE20" s="211"/>
      <c r="BS20" s="16" t="s">
        <v>4</v>
      </c>
    </row>
    <row r="21" spans="2:71" ht="6.9" customHeight="1">
      <c r="B21" s="19"/>
      <c r="AR21" s="19"/>
      <c r="BE21" s="211"/>
    </row>
    <row r="22" spans="2:71" ht="12" customHeight="1">
      <c r="B22" s="19"/>
      <c r="D22" s="26" t="s">
        <v>37</v>
      </c>
      <c r="AR22" s="19"/>
      <c r="BE22" s="211"/>
    </row>
    <row r="23" spans="2:71" ht="131.25" customHeight="1">
      <c r="B23" s="19"/>
      <c r="E23" s="218" t="s">
        <v>38</v>
      </c>
      <c r="F23" s="218"/>
      <c r="G23" s="218"/>
      <c r="H23" s="218"/>
      <c r="I23" s="218"/>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8"/>
      <c r="AM23" s="218"/>
      <c r="AN23" s="218"/>
      <c r="AR23" s="19"/>
      <c r="BE23" s="211"/>
    </row>
    <row r="24" spans="2:71" ht="6.9" customHeight="1">
      <c r="B24" s="19"/>
      <c r="AR24" s="19"/>
      <c r="BE24" s="211"/>
    </row>
    <row r="25" spans="2:71" ht="6.9"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11"/>
    </row>
    <row r="26" spans="2:71" s="1" customFormat="1" ht="25.95" customHeight="1">
      <c r="B26" s="31"/>
      <c r="D26" s="32" t="s">
        <v>39</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9">
        <f>ROUND(AG54,2)</f>
        <v>0</v>
      </c>
      <c r="AL26" s="220"/>
      <c r="AM26" s="220"/>
      <c r="AN26" s="220"/>
      <c r="AO26" s="220"/>
      <c r="AR26" s="31"/>
      <c r="BE26" s="211"/>
    </row>
    <row r="27" spans="2:71" s="1" customFormat="1" ht="6.9" customHeight="1">
      <c r="B27" s="31"/>
      <c r="AR27" s="31"/>
      <c r="BE27" s="211"/>
    </row>
    <row r="28" spans="2:71" s="1" customFormat="1" ht="13.2">
      <c r="B28" s="31"/>
      <c r="L28" s="221" t="s">
        <v>40</v>
      </c>
      <c r="M28" s="221"/>
      <c r="N28" s="221"/>
      <c r="O28" s="221"/>
      <c r="P28" s="221"/>
      <c r="W28" s="221" t="s">
        <v>41</v>
      </c>
      <c r="X28" s="221"/>
      <c r="Y28" s="221"/>
      <c r="Z28" s="221"/>
      <c r="AA28" s="221"/>
      <c r="AB28" s="221"/>
      <c r="AC28" s="221"/>
      <c r="AD28" s="221"/>
      <c r="AE28" s="221"/>
      <c r="AK28" s="221" t="s">
        <v>42</v>
      </c>
      <c r="AL28" s="221"/>
      <c r="AM28" s="221"/>
      <c r="AN28" s="221"/>
      <c r="AO28" s="221"/>
      <c r="AR28" s="31"/>
      <c r="BE28" s="211"/>
    </row>
    <row r="29" spans="2:71" s="2" customFormat="1" ht="14.4" customHeight="1">
      <c r="B29" s="35"/>
      <c r="D29" s="26" t="s">
        <v>43</v>
      </c>
      <c r="F29" s="26" t="s">
        <v>44</v>
      </c>
      <c r="L29" s="224">
        <v>0.21</v>
      </c>
      <c r="M29" s="223"/>
      <c r="N29" s="223"/>
      <c r="O29" s="223"/>
      <c r="P29" s="223"/>
      <c r="W29" s="222">
        <f>ROUND(AZ54, 2)</f>
        <v>0</v>
      </c>
      <c r="X29" s="223"/>
      <c r="Y29" s="223"/>
      <c r="Z29" s="223"/>
      <c r="AA29" s="223"/>
      <c r="AB29" s="223"/>
      <c r="AC29" s="223"/>
      <c r="AD29" s="223"/>
      <c r="AE29" s="223"/>
      <c r="AK29" s="222">
        <f>ROUND(AV54, 2)</f>
        <v>0</v>
      </c>
      <c r="AL29" s="223"/>
      <c r="AM29" s="223"/>
      <c r="AN29" s="223"/>
      <c r="AO29" s="223"/>
      <c r="AR29" s="35"/>
      <c r="BE29" s="212"/>
    </row>
    <row r="30" spans="2:71" s="2" customFormat="1" ht="14.4" customHeight="1">
      <c r="B30" s="35"/>
      <c r="F30" s="26" t="s">
        <v>45</v>
      </c>
      <c r="L30" s="224">
        <v>0.15</v>
      </c>
      <c r="M30" s="223"/>
      <c r="N30" s="223"/>
      <c r="O30" s="223"/>
      <c r="P30" s="223"/>
      <c r="W30" s="222">
        <f>ROUND(BA54, 2)</f>
        <v>0</v>
      </c>
      <c r="X30" s="223"/>
      <c r="Y30" s="223"/>
      <c r="Z30" s="223"/>
      <c r="AA30" s="223"/>
      <c r="AB30" s="223"/>
      <c r="AC30" s="223"/>
      <c r="AD30" s="223"/>
      <c r="AE30" s="223"/>
      <c r="AK30" s="222">
        <f>ROUND(AW54, 2)</f>
        <v>0</v>
      </c>
      <c r="AL30" s="223"/>
      <c r="AM30" s="223"/>
      <c r="AN30" s="223"/>
      <c r="AO30" s="223"/>
      <c r="AR30" s="35"/>
      <c r="BE30" s="212"/>
    </row>
    <row r="31" spans="2:71" s="2" customFormat="1" ht="14.4" hidden="1" customHeight="1">
      <c r="B31" s="35"/>
      <c r="F31" s="26" t="s">
        <v>46</v>
      </c>
      <c r="L31" s="224">
        <v>0.21</v>
      </c>
      <c r="M31" s="223"/>
      <c r="N31" s="223"/>
      <c r="O31" s="223"/>
      <c r="P31" s="223"/>
      <c r="W31" s="222">
        <f>ROUND(BB54, 2)</f>
        <v>0</v>
      </c>
      <c r="X31" s="223"/>
      <c r="Y31" s="223"/>
      <c r="Z31" s="223"/>
      <c r="AA31" s="223"/>
      <c r="AB31" s="223"/>
      <c r="AC31" s="223"/>
      <c r="AD31" s="223"/>
      <c r="AE31" s="223"/>
      <c r="AK31" s="222">
        <v>0</v>
      </c>
      <c r="AL31" s="223"/>
      <c r="AM31" s="223"/>
      <c r="AN31" s="223"/>
      <c r="AO31" s="223"/>
      <c r="AR31" s="35"/>
      <c r="BE31" s="212"/>
    </row>
    <row r="32" spans="2:71" s="2" customFormat="1" ht="14.4" hidden="1" customHeight="1">
      <c r="B32" s="35"/>
      <c r="F32" s="26" t="s">
        <v>47</v>
      </c>
      <c r="L32" s="224">
        <v>0.15</v>
      </c>
      <c r="M32" s="223"/>
      <c r="N32" s="223"/>
      <c r="O32" s="223"/>
      <c r="P32" s="223"/>
      <c r="W32" s="222">
        <f>ROUND(BC54, 2)</f>
        <v>0</v>
      </c>
      <c r="X32" s="223"/>
      <c r="Y32" s="223"/>
      <c r="Z32" s="223"/>
      <c r="AA32" s="223"/>
      <c r="AB32" s="223"/>
      <c r="AC32" s="223"/>
      <c r="AD32" s="223"/>
      <c r="AE32" s="223"/>
      <c r="AK32" s="222">
        <v>0</v>
      </c>
      <c r="AL32" s="223"/>
      <c r="AM32" s="223"/>
      <c r="AN32" s="223"/>
      <c r="AO32" s="223"/>
      <c r="AR32" s="35"/>
      <c r="BE32" s="212"/>
    </row>
    <row r="33" spans="2:44" s="2" customFormat="1" ht="14.4" hidden="1" customHeight="1">
      <c r="B33" s="35"/>
      <c r="F33" s="26" t="s">
        <v>48</v>
      </c>
      <c r="L33" s="224">
        <v>0</v>
      </c>
      <c r="M33" s="223"/>
      <c r="N33" s="223"/>
      <c r="O33" s="223"/>
      <c r="P33" s="223"/>
      <c r="W33" s="222">
        <f>ROUND(BD54, 2)</f>
        <v>0</v>
      </c>
      <c r="X33" s="223"/>
      <c r="Y33" s="223"/>
      <c r="Z33" s="223"/>
      <c r="AA33" s="223"/>
      <c r="AB33" s="223"/>
      <c r="AC33" s="223"/>
      <c r="AD33" s="223"/>
      <c r="AE33" s="223"/>
      <c r="AK33" s="222">
        <v>0</v>
      </c>
      <c r="AL33" s="223"/>
      <c r="AM33" s="223"/>
      <c r="AN33" s="223"/>
      <c r="AO33" s="223"/>
      <c r="AR33" s="35"/>
    </row>
    <row r="34" spans="2:44" s="1" customFormat="1" ht="6.9" customHeight="1">
      <c r="B34" s="31"/>
      <c r="AR34" s="31"/>
    </row>
    <row r="35" spans="2:44" s="1" customFormat="1" ht="25.95" customHeight="1">
      <c r="B35" s="31"/>
      <c r="C35" s="36"/>
      <c r="D35" s="37" t="s">
        <v>49</v>
      </c>
      <c r="E35" s="38"/>
      <c r="F35" s="38"/>
      <c r="G35" s="38"/>
      <c r="H35" s="38"/>
      <c r="I35" s="38"/>
      <c r="J35" s="38"/>
      <c r="K35" s="38"/>
      <c r="L35" s="38"/>
      <c r="M35" s="38"/>
      <c r="N35" s="38"/>
      <c r="O35" s="38"/>
      <c r="P35" s="38"/>
      <c r="Q35" s="38"/>
      <c r="R35" s="38"/>
      <c r="S35" s="38"/>
      <c r="T35" s="39" t="s">
        <v>50</v>
      </c>
      <c r="U35" s="38"/>
      <c r="V35" s="38"/>
      <c r="W35" s="38"/>
      <c r="X35" s="228" t="s">
        <v>51</v>
      </c>
      <c r="Y35" s="226"/>
      <c r="Z35" s="226"/>
      <c r="AA35" s="226"/>
      <c r="AB35" s="226"/>
      <c r="AC35" s="38"/>
      <c r="AD35" s="38"/>
      <c r="AE35" s="38"/>
      <c r="AF35" s="38"/>
      <c r="AG35" s="38"/>
      <c r="AH35" s="38"/>
      <c r="AI35" s="38"/>
      <c r="AJ35" s="38"/>
      <c r="AK35" s="225">
        <f>SUM(AK26:AK33)</f>
        <v>0</v>
      </c>
      <c r="AL35" s="226"/>
      <c r="AM35" s="226"/>
      <c r="AN35" s="226"/>
      <c r="AO35" s="227"/>
      <c r="AP35" s="36"/>
      <c r="AQ35" s="36"/>
      <c r="AR35" s="31"/>
    </row>
    <row r="36" spans="2:44" s="1" customFormat="1" ht="6.9" customHeight="1">
      <c r="B36" s="31"/>
      <c r="AR36" s="31"/>
    </row>
    <row r="37" spans="2:44" s="1" customFormat="1" ht="6.9" customHeight="1">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row>
    <row r="41" spans="2:44" s="1" customFormat="1" ht="6.9" customHeight="1">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row>
    <row r="42" spans="2:44" s="1" customFormat="1" ht="24.9" customHeight="1">
      <c r="B42" s="31"/>
      <c r="C42" s="20" t="s">
        <v>52</v>
      </c>
      <c r="AR42" s="31"/>
    </row>
    <row r="43" spans="2:44" s="1" customFormat="1" ht="6.9" customHeight="1">
      <c r="B43" s="31"/>
      <c r="AR43" s="31"/>
    </row>
    <row r="44" spans="2:44" s="3" customFormat="1" ht="12" customHeight="1">
      <c r="B44" s="44"/>
      <c r="C44" s="26" t="s">
        <v>13</v>
      </c>
      <c r="L44" s="3" t="str">
        <f>K5</f>
        <v>17-2023</v>
      </c>
      <c r="AR44" s="44"/>
    </row>
    <row r="45" spans="2:44" s="4" customFormat="1" ht="36.9" customHeight="1">
      <c r="B45" s="45"/>
      <c r="C45" s="46" t="s">
        <v>16</v>
      </c>
      <c r="L45" s="192" t="str">
        <f>K6</f>
        <v>VZDĚLÁVACÍ INSTITUCE RAJHRAD, MEZINÁRODNÍ AKADEMIE SV. BENEDIKTA Z NURSIE PRO UMĚLECKÉ VZDĚLÁVÁNÍ</v>
      </c>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3"/>
      <c r="AL45" s="193"/>
      <c r="AM45" s="193"/>
      <c r="AN45" s="193"/>
      <c r="AO45" s="193"/>
      <c r="AR45" s="45"/>
    </row>
    <row r="46" spans="2:44" s="1" customFormat="1" ht="6.9" customHeight="1">
      <c r="B46" s="31"/>
      <c r="AR46" s="31"/>
    </row>
    <row r="47" spans="2:44" s="1" customFormat="1" ht="12" customHeight="1">
      <c r="B47" s="31"/>
      <c r="C47" s="26" t="s">
        <v>21</v>
      </c>
      <c r="L47" s="47" t="str">
        <f>IF(K8="","",K8)</f>
        <v>Rajhrad</v>
      </c>
      <c r="AI47" s="26" t="s">
        <v>23</v>
      </c>
      <c r="AM47" s="194" t="str">
        <f>IF(AN8= "","",AN8)</f>
        <v>26. 9. 2023</v>
      </c>
      <c r="AN47" s="194"/>
      <c r="AR47" s="31"/>
    </row>
    <row r="48" spans="2:44" s="1" customFormat="1" ht="6.9" customHeight="1">
      <c r="B48" s="31"/>
      <c r="AR48" s="31"/>
    </row>
    <row r="49" spans="1:91" s="1" customFormat="1" ht="15.15" customHeight="1">
      <c r="B49" s="31"/>
      <c r="C49" s="26" t="s">
        <v>25</v>
      </c>
      <c r="L49" s="3" t="str">
        <f>IF(E11= "","",E11)</f>
        <v xml:space="preserve"> </v>
      </c>
      <c r="AI49" s="26" t="s">
        <v>31</v>
      </c>
      <c r="AM49" s="195" t="str">
        <f>IF(E17="","",E17)</f>
        <v>PEER COLLECTIVE s.r.o.</v>
      </c>
      <c r="AN49" s="196"/>
      <c r="AO49" s="196"/>
      <c r="AP49" s="196"/>
      <c r="AR49" s="31"/>
      <c r="AS49" s="197" t="s">
        <v>53</v>
      </c>
      <c r="AT49" s="198"/>
      <c r="AU49" s="49"/>
      <c r="AV49" s="49"/>
      <c r="AW49" s="49"/>
      <c r="AX49" s="49"/>
      <c r="AY49" s="49"/>
      <c r="AZ49" s="49"/>
      <c r="BA49" s="49"/>
      <c r="BB49" s="49"/>
      <c r="BC49" s="49"/>
      <c r="BD49" s="50"/>
    </row>
    <row r="50" spans="1:91" s="1" customFormat="1" ht="15.15" customHeight="1">
      <c r="B50" s="31"/>
      <c r="C50" s="26" t="s">
        <v>29</v>
      </c>
      <c r="L50" s="3" t="str">
        <f>IF(E14= "Vyplň údaj","",E14)</f>
        <v/>
      </c>
      <c r="AI50" s="26" t="s">
        <v>36</v>
      </c>
      <c r="AM50" s="195" t="str">
        <f>IF(E20="","",E20)</f>
        <v xml:space="preserve"> </v>
      </c>
      <c r="AN50" s="196"/>
      <c r="AO50" s="196"/>
      <c r="AP50" s="196"/>
      <c r="AR50" s="31"/>
      <c r="AS50" s="199"/>
      <c r="AT50" s="200"/>
      <c r="BD50" s="52"/>
    </row>
    <row r="51" spans="1:91" s="1" customFormat="1" ht="10.8" customHeight="1">
      <c r="B51" s="31"/>
      <c r="AR51" s="31"/>
      <c r="AS51" s="199"/>
      <c r="AT51" s="200"/>
      <c r="BD51" s="52"/>
    </row>
    <row r="52" spans="1:91" s="1" customFormat="1" ht="29.25" customHeight="1">
      <c r="B52" s="31"/>
      <c r="C52" s="201" t="s">
        <v>54</v>
      </c>
      <c r="D52" s="202"/>
      <c r="E52" s="202"/>
      <c r="F52" s="202"/>
      <c r="G52" s="202"/>
      <c r="H52" s="53"/>
      <c r="I52" s="204" t="s">
        <v>55</v>
      </c>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3" t="s">
        <v>56</v>
      </c>
      <c r="AH52" s="202"/>
      <c r="AI52" s="202"/>
      <c r="AJ52" s="202"/>
      <c r="AK52" s="202"/>
      <c r="AL52" s="202"/>
      <c r="AM52" s="202"/>
      <c r="AN52" s="204" t="s">
        <v>57</v>
      </c>
      <c r="AO52" s="202"/>
      <c r="AP52" s="202"/>
      <c r="AQ52" s="54" t="s">
        <v>58</v>
      </c>
      <c r="AR52" s="31"/>
      <c r="AS52" s="55" t="s">
        <v>59</v>
      </c>
      <c r="AT52" s="56" t="s">
        <v>60</v>
      </c>
      <c r="AU52" s="56" t="s">
        <v>61</v>
      </c>
      <c r="AV52" s="56" t="s">
        <v>62</v>
      </c>
      <c r="AW52" s="56" t="s">
        <v>63</v>
      </c>
      <c r="AX52" s="56" t="s">
        <v>64</v>
      </c>
      <c r="AY52" s="56" t="s">
        <v>65</v>
      </c>
      <c r="AZ52" s="56" t="s">
        <v>66</v>
      </c>
      <c r="BA52" s="56" t="s">
        <v>67</v>
      </c>
      <c r="BB52" s="56" t="s">
        <v>68</v>
      </c>
      <c r="BC52" s="56" t="s">
        <v>69</v>
      </c>
      <c r="BD52" s="57" t="s">
        <v>70</v>
      </c>
    </row>
    <row r="53" spans="1:91" s="1" customFormat="1" ht="10.8" customHeight="1">
      <c r="B53" s="31"/>
      <c r="AR53" s="31"/>
      <c r="AS53" s="58"/>
      <c r="AT53" s="49"/>
      <c r="AU53" s="49"/>
      <c r="AV53" s="49"/>
      <c r="AW53" s="49"/>
      <c r="AX53" s="49"/>
      <c r="AY53" s="49"/>
      <c r="AZ53" s="49"/>
      <c r="BA53" s="49"/>
      <c r="BB53" s="49"/>
      <c r="BC53" s="49"/>
      <c r="BD53" s="50"/>
    </row>
    <row r="54" spans="1:91" s="5" customFormat="1" ht="32.4" customHeight="1">
      <c r="B54" s="59"/>
      <c r="C54" s="60" t="s">
        <v>71</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208">
        <f>ROUND(SUM(AG55:AG60),2)</f>
        <v>0</v>
      </c>
      <c r="AH54" s="208"/>
      <c r="AI54" s="208"/>
      <c r="AJ54" s="208"/>
      <c r="AK54" s="208"/>
      <c r="AL54" s="208"/>
      <c r="AM54" s="208"/>
      <c r="AN54" s="209">
        <f t="shared" ref="AN54:AN60" si="0">SUM(AG54,AT54)</f>
        <v>0</v>
      </c>
      <c r="AO54" s="209"/>
      <c r="AP54" s="209"/>
      <c r="AQ54" s="63" t="s">
        <v>19</v>
      </c>
      <c r="AR54" s="59"/>
      <c r="AS54" s="64">
        <f>ROUND(SUM(AS55:AS60),2)</f>
        <v>0</v>
      </c>
      <c r="AT54" s="65">
        <f t="shared" ref="AT54:AT60" si="1">ROUND(SUM(AV54:AW54),2)</f>
        <v>0</v>
      </c>
      <c r="AU54" s="66">
        <f>ROUND(SUM(AU55:AU60),5)</f>
        <v>0</v>
      </c>
      <c r="AV54" s="65">
        <f>ROUND(AZ54*L29,2)</f>
        <v>0</v>
      </c>
      <c r="AW54" s="65">
        <f>ROUND(BA54*L30,2)</f>
        <v>0</v>
      </c>
      <c r="AX54" s="65">
        <f>ROUND(BB54*L29,2)</f>
        <v>0</v>
      </c>
      <c r="AY54" s="65">
        <f>ROUND(BC54*L30,2)</f>
        <v>0</v>
      </c>
      <c r="AZ54" s="65">
        <f>ROUND(SUM(AZ55:AZ60),2)</f>
        <v>0</v>
      </c>
      <c r="BA54" s="65">
        <f>ROUND(SUM(BA55:BA60),2)</f>
        <v>0</v>
      </c>
      <c r="BB54" s="65">
        <f>ROUND(SUM(BB55:BB60),2)</f>
        <v>0</v>
      </c>
      <c r="BC54" s="65">
        <f>ROUND(SUM(BC55:BC60),2)</f>
        <v>0</v>
      </c>
      <c r="BD54" s="67">
        <f>ROUND(SUM(BD55:BD60),2)</f>
        <v>0</v>
      </c>
      <c r="BS54" s="68" t="s">
        <v>72</v>
      </c>
      <c r="BT54" s="68" t="s">
        <v>73</v>
      </c>
      <c r="BU54" s="69" t="s">
        <v>74</v>
      </c>
      <c r="BV54" s="68" t="s">
        <v>75</v>
      </c>
      <c r="BW54" s="68" t="s">
        <v>5</v>
      </c>
      <c r="BX54" s="68" t="s">
        <v>76</v>
      </c>
      <c r="CL54" s="68" t="s">
        <v>19</v>
      </c>
    </row>
    <row r="55" spans="1:91" s="6" customFormat="1" ht="24.75" customHeight="1">
      <c r="A55" s="70" t="s">
        <v>77</v>
      </c>
      <c r="B55" s="71"/>
      <c r="C55" s="72"/>
      <c r="D55" s="205" t="s">
        <v>78</v>
      </c>
      <c r="E55" s="205"/>
      <c r="F55" s="205"/>
      <c r="G55" s="205"/>
      <c r="H55" s="205"/>
      <c r="I55" s="73"/>
      <c r="J55" s="205" t="s">
        <v>79</v>
      </c>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6">
        <f>'17-2023_A - Stavební část'!J30</f>
        <v>0</v>
      </c>
      <c r="AH55" s="207"/>
      <c r="AI55" s="207"/>
      <c r="AJ55" s="207"/>
      <c r="AK55" s="207"/>
      <c r="AL55" s="207"/>
      <c r="AM55" s="207"/>
      <c r="AN55" s="206">
        <f t="shared" si="0"/>
        <v>0</v>
      </c>
      <c r="AO55" s="207"/>
      <c r="AP55" s="207"/>
      <c r="AQ55" s="74" t="s">
        <v>80</v>
      </c>
      <c r="AR55" s="71"/>
      <c r="AS55" s="75">
        <v>0</v>
      </c>
      <c r="AT55" s="76">
        <f t="shared" si="1"/>
        <v>0</v>
      </c>
      <c r="AU55" s="77">
        <f>'17-2023_A - Stavební část'!P121</f>
        <v>0</v>
      </c>
      <c r="AV55" s="76">
        <f>'17-2023_A - Stavební část'!J33</f>
        <v>0</v>
      </c>
      <c r="AW55" s="76">
        <f>'17-2023_A - Stavební část'!J34</f>
        <v>0</v>
      </c>
      <c r="AX55" s="76">
        <f>'17-2023_A - Stavební část'!J35</f>
        <v>0</v>
      </c>
      <c r="AY55" s="76">
        <f>'17-2023_A - Stavební část'!J36</f>
        <v>0</v>
      </c>
      <c r="AZ55" s="76">
        <f>'17-2023_A - Stavební část'!F33</f>
        <v>0</v>
      </c>
      <c r="BA55" s="76">
        <f>'17-2023_A - Stavební část'!F34</f>
        <v>0</v>
      </c>
      <c r="BB55" s="76">
        <f>'17-2023_A - Stavební část'!F35</f>
        <v>0</v>
      </c>
      <c r="BC55" s="76">
        <f>'17-2023_A - Stavební část'!F36</f>
        <v>0</v>
      </c>
      <c r="BD55" s="78">
        <f>'17-2023_A - Stavební část'!F37</f>
        <v>0</v>
      </c>
      <c r="BT55" s="79" t="s">
        <v>81</v>
      </c>
      <c r="BV55" s="79" t="s">
        <v>75</v>
      </c>
      <c r="BW55" s="79" t="s">
        <v>82</v>
      </c>
      <c r="BX55" s="79" t="s">
        <v>5</v>
      </c>
      <c r="CL55" s="79" t="s">
        <v>19</v>
      </c>
      <c r="CM55" s="79" t="s">
        <v>83</v>
      </c>
    </row>
    <row r="56" spans="1:91" s="6" customFormat="1" ht="24.75" customHeight="1">
      <c r="A56" s="70" t="s">
        <v>77</v>
      </c>
      <c r="B56" s="71"/>
      <c r="C56" s="72"/>
      <c r="D56" s="205" t="s">
        <v>84</v>
      </c>
      <c r="E56" s="205"/>
      <c r="F56" s="205"/>
      <c r="G56" s="205"/>
      <c r="H56" s="205"/>
      <c r="I56" s="73"/>
      <c r="J56" s="205" t="s">
        <v>85</v>
      </c>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6">
        <f>'17-2023_B - TZB_ELEKTROIN...'!J30</f>
        <v>0</v>
      </c>
      <c r="AH56" s="207"/>
      <c r="AI56" s="207"/>
      <c r="AJ56" s="207"/>
      <c r="AK56" s="207"/>
      <c r="AL56" s="207"/>
      <c r="AM56" s="207"/>
      <c r="AN56" s="206">
        <f t="shared" si="0"/>
        <v>0</v>
      </c>
      <c r="AO56" s="207"/>
      <c r="AP56" s="207"/>
      <c r="AQ56" s="74" t="s">
        <v>80</v>
      </c>
      <c r="AR56" s="71"/>
      <c r="AS56" s="75">
        <v>0</v>
      </c>
      <c r="AT56" s="76">
        <f t="shared" si="1"/>
        <v>0</v>
      </c>
      <c r="AU56" s="77">
        <f>'17-2023_B - TZB_ELEKTROIN...'!P105</f>
        <v>0</v>
      </c>
      <c r="AV56" s="76">
        <f>'17-2023_B - TZB_ELEKTROIN...'!J33</f>
        <v>0</v>
      </c>
      <c r="AW56" s="76">
        <f>'17-2023_B - TZB_ELEKTROIN...'!J34</f>
        <v>0</v>
      </c>
      <c r="AX56" s="76">
        <f>'17-2023_B - TZB_ELEKTROIN...'!J35</f>
        <v>0</v>
      </c>
      <c r="AY56" s="76">
        <f>'17-2023_B - TZB_ELEKTROIN...'!J36</f>
        <v>0</v>
      </c>
      <c r="AZ56" s="76">
        <f>'17-2023_B - TZB_ELEKTROIN...'!F33</f>
        <v>0</v>
      </c>
      <c r="BA56" s="76">
        <f>'17-2023_B - TZB_ELEKTROIN...'!F34</f>
        <v>0</v>
      </c>
      <c r="BB56" s="76">
        <f>'17-2023_B - TZB_ELEKTROIN...'!F35</f>
        <v>0</v>
      </c>
      <c r="BC56" s="76">
        <f>'17-2023_B - TZB_ELEKTROIN...'!F36</f>
        <v>0</v>
      </c>
      <c r="BD56" s="78">
        <f>'17-2023_B - TZB_ELEKTROIN...'!F37</f>
        <v>0</v>
      </c>
      <c r="BT56" s="79" t="s">
        <v>81</v>
      </c>
      <c r="BV56" s="79" t="s">
        <v>75</v>
      </c>
      <c r="BW56" s="79" t="s">
        <v>86</v>
      </c>
      <c r="BX56" s="79" t="s">
        <v>5</v>
      </c>
      <c r="CL56" s="79" t="s">
        <v>19</v>
      </c>
      <c r="CM56" s="79" t="s">
        <v>83</v>
      </c>
    </row>
    <row r="57" spans="1:91" s="6" customFormat="1" ht="24.75" customHeight="1">
      <c r="A57" s="70" t="s">
        <v>77</v>
      </c>
      <c r="B57" s="71"/>
      <c r="C57" s="72"/>
      <c r="D57" s="205" t="s">
        <v>87</v>
      </c>
      <c r="E57" s="205"/>
      <c r="F57" s="205"/>
      <c r="G57" s="205"/>
      <c r="H57" s="205"/>
      <c r="I57" s="73"/>
      <c r="J57" s="205" t="s">
        <v>88</v>
      </c>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6">
        <f>'17-2023_C - TZB_ZTI'!J30</f>
        <v>0</v>
      </c>
      <c r="AH57" s="207"/>
      <c r="AI57" s="207"/>
      <c r="AJ57" s="207"/>
      <c r="AK57" s="207"/>
      <c r="AL57" s="207"/>
      <c r="AM57" s="207"/>
      <c r="AN57" s="206">
        <f t="shared" si="0"/>
        <v>0</v>
      </c>
      <c r="AO57" s="207"/>
      <c r="AP57" s="207"/>
      <c r="AQ57" s="74" t="s">
        <v>80</v>
      </c>
      <c r="AR57" s="71"/>
      <c r="AS57" s="75">
        <v>0</v>
      </c>
      <c r="AT57" s="76">
        <f t="shared" si="1"/>
        <v>0</v>
      </c>
      <c r="AU57" s="77">
        <f>'17-2023_C - TZB_ZTI'!P89</f>
        <v>0</v>
      </c>
      <c r="AV57" s="76">
        <f>'17-2023_C - TZB_ZTI'!J33</f>
        <v>0</v>
      </c>
      <c r="AW57" s="76">
        <f>'17-2023_C - TZB_ZTI'!J34</f>
        <v>0</v>
      </c>
      <c r="AX57" s="76">
        <f>'17-2023_C - TZB_ZTI'!J35</f>
        <v>0</v>
      </c>
      <c r="AY57" s="76">
        <f>'17-2023_C - TZB_ZTI'!J36</f>
        <v>0</v>
      </c>
      <c r="AZ57" s="76">
        <f>'17-2023_C - TZB_ZTI'!F33</f>
        <v>0</v>
      </c>
      <c r="BA57" s="76">
        <f>'17-2023_C - TZB_ZTI'!F34</f>
        <v>0</v>
      </c>
      <c r="BB57" s="76">
        <f>'17-2023_C - TZB_ZTI'!F35</f>
        <v>0</v>
      </c>
      <c r="BC57" s="76">
        <f>'17-2023_C - TZB_ZTI'!F36</f>
        <v>0</v>
      </c>
      <c r="BD57" s="78">
        <f>'17-2023_C - TZB_ZTI'!F37</f>
        <v>0</v>
      </c>
      <c r="BT57" s="79" t="s">
        <v>81</v>
      </c>
      <c r="BV57" s="79" t="s">
        <v>75</v>
      </c>
      <c r="BW57" s="79" t="s">
        <v>89</v>
      </c>
      <c r="BX57" s="79" t="s">
        <v>5</v>
      </c>
      <c r="CL57" s="79" t="s">
        <v>19</v>
      </c>
      <c r="CM57" s="79" t="s">
        <v>83</v>
      </c>
    </row>
    <row r="58" spans="1:91" s="6" customFormat="1" ht="24.75" customHeight="1">
      <c r="A58" s="70" t="s">
        <v>77</v>
      </c>
      <c r="B58" s="71"/>
      <c r="C58" s="72"/>
      <c r="D58" s="205" t="s">
        <v>90</v>
      </c>
      <c r="E58" s="205"/>
      <c r="F58" s="205"/>
      <c r="G58" s="205"/>
      <c r="H58" s="205"/>
      <c r="I58" s="73"/>
      <c r="J58" s="205" t="s">
        <v>91</v>
      </c>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6">
        <f>'17-2023_D - TZB_UT'!J30</f>
        <v>0</v>
      </c>
      <c r="AH58" s="207"/>
      <c r="AI58" s="207"/>
      <c r="AJ58" s="207"/>
      <c r="AK58" s="207"/>
      <c r="AL58" s="207"/>
      <c r="AM58" s="207"/>
      <c r="AN58" s="206">
        <f t="shared" si="0"/>
        <v>0</v>
      </c>
      <c r="AO58" s="207"/>
      <c r="AP58" s="207"/>
      <c r="AQ58" s="74" t="s">
        <v>80</v>
      </c>
      <c r="AR58" s="71"/>
      <c r="AS58" s="75">
        <v>0</v>
      </c>
      <c r="AT58" s="76">
        <f t="shared" si="1"/>
        <v>0</v>
      </c>
      <c r="AU58" s="77">
        <f>'17-2023_D - TZB_UT'!P90</f>
        <v>0</v>
      </c>
      <c r="AV58" s="76">
        <f>'17-2023_D - TZB_UT'!J33</f>
        <v>0</v>
      </c>
      <c r="AW58" s="76">
        <f>'17-2023_D - TZB_UT'!J34</f>
        <v>0</v>
      </c>
      <c r="AX58" s="76">
        <f>'17-2023_D - TZB_UT'!J35</f>
        <v>0</v>
      </c>
      <c r="AY58" s="76">
        <f>'17-2023_D - TZB_UT'!J36</f>
        <v>0</v>
      </c>
      <c r="AZ58" s="76">
        <f>'17-2023_D - TZB_UT'!F33</f>
        <v>0</v>
      </c>
      <c r="BA58" s="76">
        <f>'17-2023_D - TZB_UT'!F34</f>
        <v>0</v>
      </c>
      <c r="BB58" s="76">
        <f>'17-2023_D - TZB_UT'!F35</f>
        <v>0</v>
      </c>
      <c r="BC58" s="76">
        <f>'17-2023_D - TZB_UT'!F36</f>
        <v>0</v>
      </c>
      <c r="BD58" s="78">
        <f>'17-2023_D - TZB_UT'!F37</f>
        <v>0</v>
      </c>
      <c r="BT58" s="79" t="s">
        <v>81</v>
      </c>
      <c r="BV58" s="79" t="s">
        <v>75</v>
      </c>
      <c r="BW58" s="79" t="s">
        <v>92</v>
      </c>
      <c r="BX58" s="79" t="s">
        <v>5</v>
      </c>
      <c r="CL58" s="79" t="s">
        <v>19</v>
      </c>
      <c r="CM58" s="79" t="s">
        <v>83</v>
      </c>
    </row>
    <row r="59" spans="1:91" s="6" customFormat="1" ht="24.75" customHeight="1">
      <c r="A59" s="70" t="s">
        <v>77</v>
      </c>
      <c r="B59" s="71"/>
      <c r="C59" s="72"/>
      <c r="D59" s="205" t="s">
        <v>93</v>
      </c>
      <c r="E59" s="205"/>
      <c r="F59" s="205"/>
      <c r="G59" s="205"/>
      <c r="H59" s="205"/>
      <c r="I59" s="73"/>
      <c r="J59" s="205" t="s">
        <v>94</v>
      </c>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6">
        <f>'17-2023_E - TZB_VZT'!J30</f>
        <v>0</v>
      </c>
      <c r="AH59" s="207"/>
      <c r="AI59" s="207"/>
      <c r="AJ59" s="207"/>
      <c r="AK59" s="207"/>
      <c r="AL59" s="207"/>
      <c r="AM59" s="207"/>
      <c r="AN59" s="206">
        <f t="shared" si="0"/>
        <v>0</v>
      </c>
      <c r="AO59" s="207"/>
      <c r="AP59" s="207"/>
      <c r="AQ59" s="74" t="s">
        <v>80</v>
      </c>
      <c r="AR59" s="71"/>
      <c r="AS59" s="75">
        <v>0</v>
      </c>
      <c r="AT59" s="76">
        <f t="shared" si="1"/>
        <v>0</v>
      </c>
      <c r="AU59" s="77">
        <f>'17-2023_E - TZB_VZT'!P82</f>
        <v>0</v>
      </c>
      <c r="AV59" s="76">
        <f>'17-2023_E - TZB_VZT'!J33</f>
        <v>0</v>
      </c>
      <c r="AW59" s="76">
        <f>'17-2023_E - TZB_VZT'!J34</f>
        <v>0</v>
      </c>
      <c r="AX59" s="76">
        <f>'17-2023_E - TZB_VZT'!J35</f>
        <v>0</v>
      </c>
      <c r="AY59" s="76">
        <f>'17-2023_E - TZB_VZT'!J36</f>
        <v>0</v>
      </c>
      <c r="AZ59" s="76">
        <f>'17-2023_E - TZB_VZT'!F33</f>
        <v>0</v>
      </c>
      <c r="BA59" s="76">
        <f>'17-2023_E - TZB_VZT'!F34</f>
        <v>0</v>
      </c>
      <c r="BB59" s="76">
        <f>'17-2023_E - TZB_VZT'!F35</f>
        <v>0</v>
      </c>
      <c r="BC59" s="76">
        <f>'17-2023_E - TZB_VZT'!F36</f>
        <v>0</v>
      </c>
      <c r="BD59" s="78">
        <f>'17-2023_E - TZB_VZT'!F37</f>
        <v>0</v>
      </c>
      <c r="BT59" s="79" t="s">
        <v>81</v>
      </c>
      <c r="BV59" s="79" t="s">
        <v>75</v>
      </c>
      <c r="BW59" s="79" t="s">
        <v>95</v>
      </c>
      <c r="BX59" s="79" t="s">
        <v>5</v>
      </c>
      <c r="CL59" s="79" t="s">
        <v>19</v>
      </c>
      <c r="CM59" s="79" t="s">
        <v>83</v>
      </c>
    </row>
    <row r="60" spans="1:91" s="6" customFormat="1" ht="24.75" customHeight="1">
      <c r="A60" s="70" t="s">
        <v>77</v>
      </c>
      <c r="B60" s="71"/>
      <c r="C60" s="72"/>
      <c r="D60" s="205" t="s">
        <v>96</v>
      </c>
      <c r="E60" s="205"/>
      <c r="F60" s="205"/>
      <c r="G60" s="205"/>
      <c r="H60" s="205"/>
      <c r="I60" s="73"/>
      <c r="J60" s="205" t="s">
        <v>97</v>
      </c>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6">
        <f>'17-2023_F - STATIKA'!J30</f>
        <v>0</v>
      </c>
      <c r="AH60" s="207"/>
      <c r="AI60" s="207"/>
      <c r="AJ60" s="207"/>
      <c r="AK60" s="207"/>
      <c r="AL60" s="207"/>
      <c r="AM60" s="207"/>
      <c r="AN60" s="206">
        <f t="shared" si="0"/>
        <v>0</v>
      </c>
      <c r="AO60" s="207"/>
      <c r="AP60" s="207"/>
      <c r="AQ60" s="74" t="s">
        <v>80</v>
      </c>
      <c r="AR60" s="71"/>
      <c r="AS60" s="80">
        <v>0</v>
      </c>
      <c r="AT60" s="81">
        <f t="shared" si="1"/>
        <v>0</v>
      </c>
      <c r="AU60" s="82">
        <f>'17-2023_F - STATIKA'!P84</f>
        <v>0</v>
      </c>
      <c r="AV60" s="81">
        <f>'17-2023_F - STATIKA'!J33</f>
        <v>0</v>
      </c>
      <c r="AW60" s="81">
        <f>'17-2023_F - STATIKA'!J34</f>
        <v>0</v>
      </c>
      <c r="AX60" s="81">
        <f>'17-2023_F - STATIKA'!J35</f>
        <v>0</v>
      </c>
      <c r="AY60" s="81">
        <f>'17-2023_F - STATIKA'!J36</f>
        <v>0</v>
      </c>
      <c r="AZ60" s="81">
        <f>'17-2023_F - STATIKA'!F33</f>
        <v>0</v>
      </c>
      <c r="BA60" s="81">
        <f>'17-2023_F - STATIKA'!F34</f>
        <v>0</v>
      </c>
      <c r="BB60" s="81">
        <f>'17-2023_F - STATIKA'!F35</f>
        <v>0</v>
      </c>
      <c r="BC60" s="81">
        <f>'17-2023_F - STATIKA'!F36</f>
        <v>0</v>
      </c>
      <c r="BD60" s="83">
        <f>'17-2023_F - STATIKA'!F37</f>
        <v>0</v>
      </c>
      <c r="BT60" s="79" t="s">
        <v>81</v>
      </c>
      <c r="BV60" s="79" t="s">
        <v>75</v>
      </c>
      <c r="BW60" s="79" t="s">
        <v>98</v>
      </c>
      <c r="BX60" s="79" t="s">
        <v>5</v>
      </c>
      <c r="CL60" s="79" t="s">
        <v>19</v>
      </c>
      <c r="CM60" s="79" t="s">
        <v>83</v>
      </c>
    </row>
    <row r="61" spans="1:91" s="1" customFormat="1" ht="30" customHeight="1">
      <c r="B61" s="31"/>
      <c r="AR61" s="31"/>
    </row>
    <row r="62" spans="1:91" s="1" customFormat="1" ht="6.9" customHeight="1">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31"/>
    </row>
  </sheetData>
  <sheetProtection algorithmName="SHA-512" hashValue="54oyElCf15gPRKto+Lt2/H/n+VdPRmV0/t5mZwbU1vrJnpqulcs9bo4aFvKgTIc7GqzTW21bi4bzjTlJ4yQnjQ==" saltValue="hCSL7EtVAh+PiuEiFhKVfisvTRakwjbMIYcb1A87zMlGbg2QdSpSu3EUsNsZ6F/qN2vHOzRd7jT+ShebBElK5g=="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17-2023_A - Stavební část'!C2" display="/" xr:uid="{00000000-0004-0000-0000-000000000000}"/>
    <hyperlink ref="A56" location="'17-2023_B - TZB_ELEKTROIN...'!C2" display="/" xr:uid="{00000000-0004-0000-0000-000001000000}"/>
    <hyperlink ref="A57" location="'17-2023_C - TZB_ZTI'!C2" display="/" xr:uid="{00000000-0004-0000-0000-000002000000}"/>
    <hyperlink ref="A58" location="'17-2023_D - TZB_UT'!C2" display="/" xr:uid="{00000000-0004-0000-0000-000003000000}"/>
    <hyperlink ref="A59" location="'17-2023_E - TZB_VZT'!C2" display="/" xr:uid="{00000000-0004-0000-0000-000004000000}"/>
    <hyperlink ref="A60" location="'17-2023_F - STATIKA'!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763"/>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14"/>
      <c r="M2" s="214"/>
      <c r="N2" s="214"/>
      <c r="O2" s="214"/>
      <c r="P2" s="214"/>
      <c r="Q2" s="214"/>
      <c r="R2" s="214"/>
      <c r="S2" s="214"/>
      <c r="T2" s="214"/>
      <c r="U2" s="214"/>
      <c r="V2" s="214"/>
      <c r="AT2" s="16" t="s">
        <v>82</v>
      </c>
      <c r="AZ2" s="84" t="s">
        <v>99</v>
      </c>
      <c r="BA2" s="84" t="s">
        <v>100</v>
      </c>
      <c r="BB2" s="84" t="s">
        <v>19</v>
      </c>
      <c r="BC2" s="84" t="s">
        <v>101</v>
      </c>
      <c r="BD2" s="84" t="s">
        <v>102</v>
      </c>
    </row>
    <row r="3" spans="2:56" ht="6.9" customHeight="1">
      <c r="B3" s="17"/>
      <c r="C3" s="18"/>
      <c r="D3" s="18"/>
      <c r="E3" s="18"/>
      <c r="F3" s="18"/>
      <c r="G3" s="18"/>
      <c r="H3" s="18"/>
      <c r="I3" s="18"/>
      <c r="J3" s="18"/>
      <c r="K3" s="18"/>
      <c r="L3" s="19"/>
      <c r="AT3" s="16" t="s">
        <v>83</v>
      </c>
      <c r="AZ3" s="84" t="s">
        <v>103</v>
      </c>
      <c r="BA3" s="84" t="s">
        <v>104</v>
      </c>
      <c r="BB3" s="84" t="s">
        <v>19</v>
      </c>
      <c r="BC3" s="84" t="s">
        <v>105</v>
      </c>
      <c r="BD3" s="84" t="s">
        <v>102</v>
      </c>
    </row>
    <row r="4" spans="2:56" ht="24.9" customHeight="1">
      <c r="B4" s="19"/>
      <c r="D4" s="20" t="s">
        <v>106</v>
      </c>
      <c r="L4" s="19"/>
      <c r="M4" s="85" t="s">
        <v>10</v>
      </c>
      <c r="AT4" s="16" t="s">
        <v>4</v>
      </c>
    </row>
    <row r="5" spans="2:56" ht="6.9" customHeight="1">
      <c r="B5" s="19"/>
      <c r="L5" s="19"/>
    </row>
    <row r="6" spans="2:56" ht="12" customHeight="1">
      <c r="B6" s="19"/>
      <c r="D6" s="26" t="s">
        <v>16</v>
      </c>
      <c r="L6" s="19"/>
    </row>
    <row r="7" spans="2:56" ht="26.25" customHeight="1">
      <c r="B7" s="19"/>
      <c r="E7" s="229" t="str">
        <f>'Rekapitulace stavby'!K6</f>
        <v>VZDĚLÁVACÍ INSTITUCE RAJHRAD, MEZINÁRODNÍ AKADEMIE SV. BENEDIKTA Z NURSIE PRO UMĚLECKÉ VZDĚLÁVÁNÍ</v>
      </c>
      <c r="F7" s="230"/>
      <c r="G7" s="230"/>
      <c r="H7" s="230"/>
      <c r="L7" s="19"/>
    </row>
    <row r="8" spans="2:56" s="1" customFormat="1" ht="12" customHeight="1">
      <c r="B8" s="31"/>
      <c r="D8" s="26" t="s">
        <v>107</v>
      </c>
      <c r="L8" s="31"/>
    </row>
    <row r="9" spans="2:56" s="1" customFormat="1" ht="16.5" customHeight="1">
      <c r="B9" s="31"/>
      <c r="E9" s="192" t="s">
        <v>108</v>
      </c>
      <c r="F9" s="231"/>
      <c r="G9" s="231"/>
      <c r="H9" s="231"/>
      <c r="L9" s="31"/>
    </row>
    <row r="10" spans="2:56" s="1" customFormat="1" ht="10.199999999999999">
      <c r="B10" s="31"/>
      <c r="L10" s="31"/>
    </row>
    <row r="11" spans="2:56" s="1" customFormat="1" ht="12" customHeight="1">
      <c r="B11" s="31"/>
      <c r="D11" s="26" t="s">
        <v>18</v>
      </c>
      <c r="F11" s="24" t="s">
        <v>19</v>
      </c>
      <c r="I11" s="26" t="s">
        <v>20</v>
      </c>
      <c r="J11" s="24" t="s">
        <v>19</v>
      </c>
      <c r="L11" s="31"/>
    </row>
    <row r="12" spans="2:56" s="1" customFormat="1" ht="12" customHeight="1">
      <c r="B12" s="31"/>
      <c r="D12" s="26" t="s">
        <v>21</v>
      </c>
      <c r="F12" s="24" t="s">
        <v>22</v>
      </c>
      <c r="I12" s="26" t="s">
        <v>23</v>
      </c>
      <c r="J12" s="48" t="str">
        <f>'Rekapitulace stavby'!AN8</f>
        <v>26. 9. 2023</v>
      </c>
      <c r="L12" s="31"/>
    </row>
    <row r="13" spans="2:56" s="1" customFormat="1" ht="10.8" customHeight="1">
      <c r="B13" s="31"/>
      <c r="L13" s="31"/>
    </row>
    <row r="14" spans="2:56" s="1" customFormat="1" ht="12" customHeight="1">
      <c r="B14" s="31"/>
      <c r="D14" s="26" t="s">
        <v>25</v>
      </c>
      <c r="I14" s="26" t="s">
        <v>26</v>
      </c>
      <c r="J14" s="24" t="str">
        <f>IF('Rekapitulace stavby'!AN10="","",'Rekapitulace stavby'!AN10)</f>
        <v/>
      </c>
      <c r="L14" s="31"/>
    </row>
    <row r="15" spans="2:56" s="1" customFormat="1" ht="18" customHeight="1">
      <c r="B15" s="31"/>
      <c r="E15" s="24" t="str">
        <f>IF('Rekapitulace stavby'!E11="","",'Rekapitulace stavby'!E11)</f>
        <v xml:space="preserve"> </v>
      </c>
      <c r="I15" s="26" t="s">
        <v>28</v>
      </c>
      <c r="J15" s="24" t="str">
        <f>IF('Rekapitulace stavby'!AN11="","",'Rekapitulace stavby'!AN11)</f>
        <v/>
      </c>
      <c r="L15" s="31"/>
    </row>
    <row r="16" spans="2:5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83.25" customHeight="1">
      <c r="B27" s="86"/>
      <c r="E27" s="218" t="s">
        <v>109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ROUND(J121,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ROUND((SUM(BE121:BE1762)),  2)</f>
        <v>0</v>
      </c>
      <c r="I33" s="89">
        <v>0.21</v>
      </c>
      <c r="J33" s="88">
        <f>ROUND(((SUM(BE121:BE1762))*I33),  2)</f>
        <v>0</v>
      </c>
      <c r="L33" s="31"/>
    </row>
    <row r="34" spans="2:12" s="1" customFormat="1" ht="14.4" customHeight="1">
      <c r="B34" s="31"/>
      <c r="E34" s="26" t="s">
        <v>45</v>
      </c>
      <c r="F34" s="88">
        <f>ROUND((SUM(BF121:BF1762)),  2)</f>
        <v>0</v>
      </c>
      <c r="I34" s="89">
        <v>0.15</v>
      </c>
      <c r="J34" s="88">
        <f>ROUND(((SUM(BF121:BF1762))*I34),  2)</f>
        <v>0</v>
      </c>
      <c r="L34" s="31"/>
    </row>
    <row r="35" spans="2:12" s="1" customFormat="1" ht="14.4" hidden="1" customHeight="1">
      <c r="B35" s="31"/>
      <c r="E35" s="26" t="s">
        <v>46</v>
      </c>
      <c r="F35" s="88">
        <f>ROUND((SUM(BG121:BG1762)),  2)</f>
        <v>0</v>
      </c>
      <c r="I35" s="89">
        <v>0.21</v>
      </c>
      <c r="J35" s="88">
        <f>0</f>
        <v>0</v>
      </c>
      <c r="L35" s="31"/>
    </row>
    <row r="36" spans="2:12" s="1" customFormat="1" ht="14.4" hidden="1" customHeight="1">
      <c r="B36" s="31"/>
      <c r="E36" s="26" t="s">
        <v>47</v>
      </c>
      <c r="F36" s="88">
        <f>ROUND((SUM(BH121:BH1762)),  2)</f>
        <v>0</v>
      </c>
      <c r="I36" s="89">
        <v>0.15</v>
      </c>
      <c r="J36" s="88">
        <f>0</f>
        <v>0</v>
      </c>
      <c r="L36" s="31"/>
    </row>
    <row r="37" spans="2:12" s="1" customFormat="1" ht="14.4" hidden="1" customHeight="1">
      <c r="B37" s="31"/>
      <c r="E37" s="26" t="s">
        <v>48</v>
      </c>
      <c r="F37" s="88">
        <f>ROUND((SUM(BI121:BI1762)),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17-2023_A - Stavební část</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J121</f>
        <v>0</v>
      </c>
      <c r="L59" s="31"/>
      <c r="AU59" s="16" t="s">
        <v>113</v>
      </c>
    </row>
    <row r="60" spans="2:47" s="8" customFormat="1" ht="24.9" customHeight="1">
      <c r="B60" s="99"/>
      <c r="D60" s="100" t="s">
        <v>114</v>
      </c>
      <c r="E60" s="101"/>
      <c r="F60" s="101"/>
      <c r="G60" s="101"/>
      <c r="H60" s="101"/>
      <c r="I60" s="101"/>
      <c r="J60" s="102">
        <f>J122</f>
        <v>0</v>
      </c>
      <c r="L60" s="99"/>
    </row>
    <row r="61" spans="2:47" s="9" customFormat="1" ht="19.95" customHeight="1">
      <c r="B61" s="103"/>
      <c r="D61" s="104" t="s">
        <v>115</v>
      </c>
      <c r="E61" s="105"/>
      <c r="F61" s="105"/>
      <c r="G61" s="105"/>
      <c r="H61" s="105"/>
      <c r="I61" s="105"/>
      <c r="J61" s="106">
        <f>J123</f>
        <v>0</v>
      </c>
      <c r="L61" s="103"/>
    </row>
    <row r="62" spans="2:47" s="9" customFormat="1" ht="19.95" customHeight="1">
      <c r="B62" s="103"/>
      <c r="D62" s="104" t="s">
        <v>116</v>
      </c>
      <c r="E62" s="105"/>
      <c r="F62" s="105"/>
      <c r="G62" s="105"/>
      <c r="H62" s="105"/>
      <c r="I62" s="105"/>
      <c r="J62" s="106">
        <f>J207</f>
        <v>0</v>
      </c>
      <c r="L62" s="103"/>
    </row>
    <row r="63" spans="2:47" s="9" customFormat="1" ht="19.95" customHeight="1">
      <c r="B63" s="103"/>
      <c r="D63" s="104" t="s">
        <v>117</v>
      </c>
      <c r="E63" s="105"/>
      <c r="F63" s="105"/>
      <c r="G63" s="105"/>
      <c r="H63" s="105"/>
      <c r="I63" s="105"/>
      <c r="J63" s="106">
        <f>J286</f>
        <v>0</v>
      </c>
      <c r="L63" s="103"/>
    </row>
    <row r="64" spans="2:47" s="9" customFormat="1" ht="19.95" customHeight="1">
      <c r="B64" s="103"/>
      <c r="D64" s="104" t="s">
        <v>118</v>
      </c>
      <c r="E64" s="105"/>
      <c r="F64" s="105"/>
      <c r="G64" s="105"/>
      <c r="H64" s="105"/>
      <c r="I64" s="105"/>
      <c r="J64" s="106">
        <f>J310</f>
        <v>0</v>
      </c>
      <c r="L64" s="103"/>
    </row>
    <row r="65" spans="2:12" s="9" customFormat="1" ht="19.95" customHeight="1">
      <c r="B65" s="103"/>
      <c r="D65" s="104" t="s">
        <v>119</v>
      </c>
      <c r="E65" s="105"/>
      <c r="F65" s="105"/>
      <c r="G65" s="105"/>
      <c r="H65" s="105"/>
      <c r="I65" s="105"/>
      <c r="J65" s="106">
        <f>J400</f>
        <v>0</v>
      </c>
      <c r="L65" s="103"/>
    </row>
    <row r="66" spans="2:12" s="9" customFormat="1" ht="19.95" customHeight="1">
      <c r="B66" s="103"/>
      <c r="D66" s="104" t="s">
        <v>120</v>
      </c>
      <c r="E66" s="105"/>
      <c r="F66" s="105"/>
      <c r="G66" s="105"/>
      <c r="H66" s="105"/>
      <c r="I66" s="105"/>
      <c r="J66" s="106">
        <f>J407</f>
        <v>0</v>
      </c>
      <c r="L66" s="103"/>
    </row>
    <row r="67" spans="2:12" s="9" customFormat="1" ht="19.95" customHeight="1">
      <c r="B67" s="103"/>
      <c r="D67" s="104" t="s">
        <v>121</v>
      </c>
      <c r="E67" s="105"/>
      <c r="F67" s="105"/>
      <c r="G67" s="105"/>
      <c r="H67" s="105"/>
      <c r="I67" s="105"/>
      <c r="J67" s="106">
        <f>J501</f>
        <v>0</v>
      </c>
      <c r="L67" s="103"/>
    </row>
    <row r="68" spans="2:12" s="9" customFormat="1" ht="19.95" customHeight="1">
      <c r="B68" s="103"/>
      <c r="D68" s="104" t="s">
        <v>122</v>
      </c>
      <c r="E68" s="105"/>
      <c r="F68" s="105"/>
      <c r="G68" s="105"/>
      <c r="H68" s="105"/>
      <c r="I68" s="105"/>
      <c r="J68" s="106">
        <f>J749</f>
        <v>0</v>
      </c>
      <c r="L68" s="103"/>
    </row>
    <row r="69" spans="2:12" s="9" customFormat="1" ht="19.95" customHeight="1">
      <c r="B69" s="103"/>
      <c r="D69" s="104" t="s">
        <v>123</v>
      </c>
      <c r="E69" s="105"/>
      <c r="F69" s="105"/>
      <c r="G69" s="105"/>
      <c r="H69" s="105"/>
      <c r="I69" s="105"/>
      <c r="J69" s="106">
        <f>J759</f>
        <v>0</v>
      </c>
      <c r="L69" s="103"/>
    </row>
    <row r="70" spans="2:12" s="8" customFormat="1" ht="24.9" customHeight="1">
      <c r="B70" s="99"/>
      <c r="D70" s="100" t="s">
        <v>124</v>
      </c>
      <c r="E70" s="101"/>
      <c r="F70" s="101"/>
      <c r="G70" s="101"/>
      <c r="H70" s="101"/>
      <c r="I70" s="101"/>
      <c r="J70" s="102">
        <f>J762</f>
        <v>0</v>
      </c>
      <c r="L70" s="99"/>
    </row>
    <row r="71" spans="2:12" s="9" customFormat="1" ht="19.95" customHeight="1">
      <c r="B71" s="103"/>
      <c r="D71" s="104" t="s">
        <v>125</v>
      </c>
      <c r="E71" s="105"/>
      <c r="F71" s="105"/>
      <c r="G71" s="105"/>
      <c r="H71" s="105"/>
      <c r="I71" s="105"/>
      <c r="J71" s="106">
        <f>J763</f>
        <v>0</v>
      </c>
      <c r="L71" s="103"/>
    </row>
    <row r="72" spans="2:12" s="9" customFormat="1" ht="19.95" customHeight="1">
      <c r="B72" s="103"/>
      <c r="D72" s="104" t="s">
        <v>126</v>
      </c>
      <c r="E72" s="105"/>
      <c r="F72" s="105"/>
      <c r="G72" s="105"/>
      <c r="H72" s="105"/>
      <c r="I72" s="105"/>
      <c r="J72" s="106">
        <f>J788</f>
        <v>0</v>
      </c>
      <c r="L72" s="103"/>
    </row>
    <row r="73" spans="2:12" s="9" customFormat="1" ht="19.95" customHeight="1">
      <c r="B73" s="103"/>
      <c r="D73" s="104" t="s">
        <v>127</v>
      </c>
      <c r="E73" s="105"/>
      <c r="F73" s="105"/>
      <c r="G73" s="105"/>
      <c r="H73" s="105"/>
      <c r="I73" s="105"/>
      <c r="J73" s="106">
        <f>J803</f>
        <v>0</v>
      </c>
      <c r="L73" s="103"/>
    </row>
    <row r="74" spans="2:12" s="9" customFormat="1" ht="19.95" customHeight="1">
      <c r="B74" s="103"/>
      <c r="D74" s="104" t="s">
        <v>128</v>
      </c>
      <c r="E74" s="105"/>
      <c r="F74" s="105"/>
      <c r="G74" s="105"/>
      <c r="H74" s="105"/>
      <c r="I74" s="105"/>
      <c r="J74" s="106">
        <f>J842</f>
        <v>0</v>
      </c>
      <c r="L74" s="103"/>
    </row>
    <row r="75" spans="2:12" s="9" customFormat="1" ht="19.95" customHeight="1">
      <c r="B75" s="103"/>
      <c r="D75" s="104" t="s">
        <v>129</v>
      </c>
      <c r="E75" s="105"/>
      <c r="F75" s="105"/>
      <c r="G75" s="105"/>
      <c r="H75" s="105"/>
      <c r="I75" s="105"/>
      <c r="J75" s="106">
        <f>J855</f>
        <v>0</v>
      </c>
      <c r="L75" s="103"/>
    </row>
    <row r="76" spans="2:12" s="9" customFormat="1" ht="19.95" customHeight="1">
      <c r="B76" s="103"/>
      <c r="D76" s="104" t="s">
        <v>130</v>
      </c>
      <c r="E76" s="105"/>
      <c r="F76" s="105"/>
      <c r="G76" s="105"/>
      <c r="H76" s="105"/>
      <c r="I76" s="105"/>
      <c r="J76" s="106">
        <f>J874</f>
        <v>0</v>
      </c>
      <c r="L76" s="103"/>
    </row>
    <row r="77" spans="2:12" s="9" customFormat="1" ht="19.95" customHeight="1">
      <c r="B77" s="103"/>
      <c r="D77" s="104" t="s">
        <v>131</v>
      </c>
      <c r="E77" s="105"/>
      <c r="F77" s="105"/>
      <c r="G77" s="105"/>
      <c r="H77" s="105"/>
      <c r="I77" s="105"/>
      <c r="J77" s="106">
        <f>J880</f>
        <v>0</v>
      </c>
      <c r="L77" s="103"/>
    </row>
    <row r="78" spans="2:12" s="9" customFormat="1" ht="19.95" customHeight="1">
      <c r="B78" s="103"/>
      <c r="D78" s="104" t="s">
        <v>132</v>
      </c>
      <c r="E78" s="105"/>
      <c r="F78" s="105"/>
      <c r="G78" s="105"/>
      <c r="H78" s="105"/>
      <c r="I78" s="105"/>
      <c r="J78" s="106">
        <f>J926</f>
        <v>0</v>
      </c>
      <c r="L78" s="103"/>
    </row>
    <row r="79" spans="2:12" s="9" customFormat="1" ht="19.95" customHeight="1">
      <c r="B79" s="103"/>
      <c r="D79" s="104" t="s">
        <v>133</v>
      </c>
      <c r="E79" s="105"/>
      <c r="F79" s="105"/>
      <c r="G79" s="105"/>
      <c r="H79" s="105"/>
      <c r="I79" s="105"/>
      <c r="J79" s="106">
        <f>J942</f>
        <v>0</v>
      </c>
      <c r="L79" s="103"/>
    </row>
    <row r="80" spans="2:12" s="9" customFormat="1" ht="19.95" customHeight="1">
      <c r="B80" s="103"/>
      <c r="D80" s="104" t="s">
        <v>134</v>
      </c>
      <c r="E80" s="105"/>
      <c r="F80" s="105"/>
      <c r="G80" s="105"/>
      <c r="H80" s="105"/>
      <c r="I80" s="105"/>
      <c r="J80" s="106">
        <f>J967</f>
        <v>0</v>
      </c>
      <c r="L80" s="103"/>
    </row>
    <row r="81" spans="2:12" s="9" customFormat="1" ht="19.95" customHeight="1">
      <c r="B81" s="103"/>
      <c r="D81" s="104" t="s">
        <v>135</v>
      </c>
      <c r="E81" s="105"/>
      <c r="F81" s="105"/>
      <c r="G81" s="105"/>
      <c r="H81" s="105"/>
      <c r="I81" s="105"/>
      <c r="J81" s="106">
        <f>J1072</f>
        <v>0</v>
      </c>
      <c r="L81" s="103"/>
    </row>
    <row r="82" spans="2:12" s="9" customFormat="1" ht="19.95" customHeight="1">
      <c r="B82" s="103"/>
      <c r="D82" s="104" t="s">
        <v>136</v>
      </c>
      <c r="E82" s="105"/>
      <c r="F82" s="105"/>
      <c r="G82" s="105"/>
      <c r="H82" s="105"/>
      <c r="I82" s="105"/>
      <c r="J82" s="106">
        <f>J1105</f>
        <v>0</v>
      </c>
      <c r="L82" s="103"/>
    </row>
    <row r="83" spans="2:12" s="9" customFormat="1" ht="19.95" customHeight="1">
      <c r="B83" s="103"/>
      <c r="D83" s="104" t="s">
        <v>137</v>
      </c>
      <c r="E83" s="105"/>
      <c r="F83" s="105"/>
      <c r="G83" s="105"/>
      <c r="H83" s="105"/>
      <c r="I83" s="105"/>
      <c r="J83" s="106">
        <f>J1175</f>
        <v>0</v>
      </c>
      <c r="L83" s="103"/>
    </row>
    <row r="84" spans="2:12" s="9" customFormat="1" ht="19.95" customHeight="1">
      <c r="B84" s="103"/>
      <c r="D84" s="104" t="s">
        <v>138</v>
      </c>
      <c r="E84" s="105"/>
      <c r="F84" s="105"/>
      <c r="G84" s="105"/>
      <c r="H84" s="105"/>
      <c r="I84" s="105"/>
      <c r="J84" s="106">
        <f>J1294</f>
        <v>0</v>
      </c>
      <c r="L84" s="103"/>
    </row>
    <row r="85" spans="2:12" s="9" customFormat="1" ht="19.95" customHeight="1">
      <c r="B85" s="103"/>
      <c r="D85" s="104" t="s">
        <v>139</v>
      </c>
      <c r="E85" s="105"/>
      <c r="F85" s="105"/>
      <c r="G85" s="105"/>
      <c r="H85" s="105"/>
      <c r="I85" s="105"/>
      <c r="J85" s="106">
        <f>J1313</f>
        <v>0</v>
      </c>
      <c r="L85" s="103"/>
    </row>
    <row r="86" spans="2:12" s="9" customFormat="1" ht="19.95" customHeight="1">
      <c r="B86" s="103"/>
      <c r="D86" s="104" t="s">
        <v>140</v>
      </c>
      <c r="E86" s="105"/>
      <c r="F86" s="105"/>
      <c r="G86" s="105"/>
      <c r="H86" s="105"/>
      <c r="I86" s="105"/>
      <c r="J86" s="106">
        <f>J1336</f>
        <v>0</v>
      </c>
      <c r="L86" s="103"/>
    </row>
    <row r="87" spans="2:12" s="9" customFormat="1" ht="19.95" customHeight="1">
      <c r="B87" s="103"/>
      <c r="D87" s="104" t="s">
        <v>141</v>
      </c>
      <c r="E87" s="105"/>
      <c r="F87" s="105"/>
      <c r="G87" s="105"/>
      <c r="H87" s="105"/>
      <c r="I87" s="105"/>
      <c r="J87" s="106">
        <f>J1386</f>
        <v>0</v>
      </c>
      <c r="L87" s="103"/>
    </row>
    <row r="88" spans="2:12" s="9" customFormat="1" ht="19.95" customHeight="1">
      <c r="B88" s="103"/>
      <c r="D88" s="104" t="s">
        <v>142</v>
      </c>
      <c r="E88" s="105"/>
      <c r="F88" s="105"/>
      <c r="G88" s="105"/>
      <c r="H88" s="105"/>
      <c r="I88" s="105"/>
      <c r="J88" s="106">
        <f>J1400</f>
        <v>0</v>
      </c>
      <c r="L88" s="103"/>
    </row>
    <row r="89" spans="2:12" s="9" customFormat="1" ht="19.95" customHeight="1">
      <c r="B89" s="103"/>
      <c r="D89" s="104" t="s">
        <v>143</v>
      </c>
      <c r="E89" s="105"/>
      <c r="F89" s="105"/>
      <c r="G89" s="105"/>
      <c r="H89" s="105"/>
      <c r="I89" s="105"/>
      <c r="J89" s="106">
        <f>J1437</f>
        <v>0</v>
      </c>
      <c r="L89" s="103"/>
    </row>
    <row r="90" spans="2:12" s="9" customFormat="1" ht="19.95" customHeight="1">
      <c r="B90" s="103"/>
      <c r="D90" s="104" t="s">
        <v>144</v>
      </c>
      <c r="E90" s="105"/>
      <c r="F90" s="105"/>
      <c r="G90" s="105"/>
      <c r="H90" s="105"/>
      <c r="I90" s="105"/>
      <c r="J90" s="106">
        <f>J1475</f>
        <v>0</v>
      </c>
      <c r="L90" s="103"/>
    </row>
    <row r="91" spans="2:12" s="9" customFormat="1" ht="19.95" customHeight="1">
      <c r="B91" s="103"/>
      <c r="D91" s="104" t="s">
        <v>145</v>
      </c>
      <c r="E91" s="105"/>
      <c r="F91" s="105"/>
      <c r="G91" s="105"/>
      <c r="H91" s="105"/>
      <c r="I91" s="105"/>
      <c r="J91" s="106">
        <f>J1504</f>
        <v>0</v>
      </c>
      <c r="L91" s="103"/>
    </row>
    <row r="92" spans="2:12" s="9" customFormat="1" ht="19.95" customHeight="1">
      <c r="B92" s="103"/>
      <c r="D92" s="104" t="s">
        <v>146</v>
      </c>
      <c r="E92" s="105"/>
      <c r="F92" s="105"/>
      <c r="G92" s="105"/>
      <c r="H92" s="105"/>
      <c r="I92" s="105"/>
      <c r="J92" s="106">
        <f>J1534</f>
        <v>0</v>
      </c>
      <c r="L92" s="103"/>
    </row>
    <row r="93" spans="2:12" s="9" customFormat="1" ht="19.95" customHeight="1">
      <c r="B93" s="103"/>
      <c r="D93" s="104" t="s">
        <v>147</v>
      </c>
      <c r="E93" s="105"/>
      <c r="F93" s="105"/>
      <c r="G93" s="105"/>
      <c r="H93" s="105"/>
      <c r="I93" s="105"/>
      <c r="J93" s="106">
        <f>J1579</f>
        <v>0</v>
      </c>
      <c r="L93" s="103"/>
    </row>
    <row r="94" spans="2:12" s="9" customFormat="1" ht="19.95" customHeight="1">
      <c r="B94" s="103"/>
      <c r="D94" s="104" t="s">
        <v>148</v>
      </c>
      <c r="E94" s="105"/>
      <c r="F94" s="105"/>
      <c r="G94" s="105"/>
      <c r="H94" s="105"/>
      <c r="I94" s="105"/>
      <c r="J94" s="106">
        <f>J1622</f>
        <v>0</v>
      </c>
      <c r="L94" s="103"/>
    </row>
    <row r="95" spans="2:12" s="9" customFormat="1" ht="19.95" customHeight="1">
      <c r="B95" s="103"/>
      <c r="D95" s="104" t="s">
        <v>149</v>
      </c>
      <c r="E95" s="105"/>
      <c r="F95" s="105"/>
      <c r="G95" s="105"/>
      <c r="H95" s="105"/>
      <c r="I95" s="105"/>
      <c r="J95" s="106">
        <f>J1642</f>
        <v>0</v>
      </c>
      <c r="L95" s="103"/>
    </row>
    <row r="96" spans="2:12" s="9" customFormat="1" ht="19.95" customHeight="1">
      <c r="B96" s="103"/>
      <c r="D96" s="104" t="s">
        <v>150</v>
      </c>
      <c r="E96" s="105"/>
      <c r="F96" s="105"/>
      <c r="G96" s="105"/>
      <c r="H96" s="105"/>
      <c r="I96" s="105"/>
      <c r="J96" s="106">
        <f>J1675</f>
        <v>0</v>
      </c>
      <c r="L96" s="103"/>
    </row>
    <row r="97" spans="2:12" s="8" customFormat="1" ht="24.9" customHeight="1">
      <c r="B97" s="99"/>
      <c r="D97" s="100" t="s">
        <v>151</v>
      </c>
      <c r="E97" s="101"/>
      <c r="F97" s="101"/>
      <c r="G97" s="101"/>
      <c r="H97" s="101"/>
      <c r="I97" s="101"/>
      <c r="J97" s="102">
        <f>J1721</f>
        <v>0</v>
      </c>
      <c r="L97" s="99"/>
    </row>
    <row r="98" spans="2:12" s="9" customFormat="1" ht="19.95" customHeight="1">
      <c r="B98" s="103"/>
      <c r="D98" s="104" t="s">
        <v>152</v>
      </c>
      <c r="E98" s="105"/>
      <c r="F98" s="105"/>
      <c r="G98" s="105"/>
      <c r="H98" s="105"/>
      <c r="I98" s="105"/>
      <c r="J98" s="106">
        <f>J1722</f>
        <v>0</v>
      </c>
      <c r="L98" s="103"/>
    </row>
    <row r="99" spans="2:12" s="9" customFormat="1" ht="19.95" customHeight="1">
      <c r="B99" s="103"/>
      <c r="D99" s="104" t="s">
        <v>153</v>
      </c>
      <c r="E99" s="105"/>
      <c r="F99" s="105"/>
      <c r="G99" s="105"/>
      <c r="H99" s="105"/>
      <c r="I99" s="105"/>
      <c r="J99" s="106">
        <f>J1744</f>
        <v>0</v>
      </c>
      <c r="L99" s="103"/>
    </row>
    <row r="100" spans="2:12" s="9" customFormat="1" ht="19.95" customHeight="1">
      <c r="B100" s="103"/>
      <c r="D100" s="104" t="s">
        <v>154</v>
      </c>
      <c r="E100" s="105"/>
      <c r="F100" s="105"/>
      <c r="G100" s="105"/>
      <c r="H100" s="105"/>
      <c r="I100" s="105"/>
      <c r="J100" s="106">
        <f>J1749</f>
        <v>0</v>
      </c>
      <c r="L100" s="103"/>
    </row>
    <row r="101" spans="2:12" s="9" customFormat="1" ht="19.95" customHeight="1">
      <c r="B101" s="103"/>
      <c r="D101" s="104" t="s">
        <v>155</v>
      </c>
      <c r="E101" s="105"/>
      <c r="F101" s="105"/>
      <c r="G101" s="105"/>
      <c r="H101" s="105"/>
      <c r="I101" s="105"/>
      <c r="J101" s="106">
        <f>J1757</f>
        <v>0</v>
      </c>
      <c r="L101" s="103"/>
    </row>
    <row r="102" spans="2:12" s="1" customFormat="1" ht="21.75" customHeight="1">
      <c r="B102" s="31"/>
      <c r="L102" s="31"/>
    </row>
    <row r="103" spans="2:12" s="1" customFormat="1" ht="6.9" customHeight="1">
      <c r="B103" s="40"/>
      <c r="C103" s="41"/>
      <c r="D103" s="41"/>
      <c r="E103" s="41"/>
      <c r="F103" s="41"/>
      <c r="G103" s="41"/>
      <c r="H103" s="41"/>
      <c r="I103" s="41"/>
      <c r="J103" s="41"/>
      <c r="K103" s="41"/>
      <c r="L103" s="31"/>
    </row>
    <row r="107" spans="2:12" s="1" customFormat="1" ht="6.9" customHeight="1">
      <c r="B107" s="42"/>
      <c r="C107" s="43"/>
      <c r="D107" s="43"/>
      <c r="E107" s="43"/>
      <c r="F107" s="43"/>
      <c r="G107" s="43"/>
      <c r="H107" s="43"/>
      <c r="I107" s="43"/>
      <c r="J107" s="43"/>
      <c r="K107" s="43"/>
      <c r="L107" s="31"/>
    </row>
    <row r="108" spans="2:12" s="1" customFormat="1" ht="24.9" customHeight="1">
      <c r="B108" s="31"/>
      <c r="C108" s="20" t="s">
        <v>156</v>
      </c>
      <c r="L108" s="31"/>
    </row>
    <row r="109" spans="2:12" s="1" customFormat="1" ht="6.9" customHeight="1">
      <c r="B109" s="31"/>
      <c r="L109" s="31"/>
    </row>
    <row r="110" spans="2:12" s="1" customFormat="1" ht="12" customHeight="1">
      <c r="B110" s="31"/>
      <c r="C110" s="26" t="s">
        <v>16</v>
      </c>
      <c r="L110" s="31"/>
    </row>
    <row r="111" spans="2:12" s="1" customFormat="1" ht="26.25" customHeight="1">
      <c r="B111" s="31"/>
      <c r="E111" s="229" t="str">
        <f>E7</f>
        <v>VZDĚLÁVACÍ INSTITUCE RAJHRAD, MEZINÁRODNÍ AKADEMIE SV. BENEDIKTA Z NURSIE PRO UMĚLECKÉ VZDĚLÁVÁNÍ</v>
      </c>
      <c r="F111" s="230"/>
      <c r="G111" s="230"/>
      <c r="H111" s="230"/>
      <c r="L111" s="31"/>
    </row>
    <row r="112" spans="2:12" s="1" customFormat="1" ht="12" customHeight="1">
      <c r="B112" s="31"/>
      <c r="C112" s="26" t="s">
        <v>107</v>
      </c>
      <c r="L112" s="31"/>
    </row>
    <row r="113" spans="2:65" s="1" customFormat="1" ht="16.5" customHeight="1">
      <c r="B113" s="31"/>
      <c r="E113" s="192" t="str">
        <f>E9</f>
        <v>17-2023_A - Stavební část</v>
      </c>
      <c r="F113" s="231"/>
      <c r="G113" s="231"/>
      <c r="H113" s="231"/>
      <c r="L113" s="31"/>
    </row>
    <row r="114" spans="2:65" s="1" customFormat="1" ht="6.9" customHeight="1">
      <c r="B114" s="31"/>
      <c r="L114" s="31"/>
    </row>
    <row r="115" spans="2:65" s="1" customFormat="1" ht="12" customHeight="1">
      <c r="B115" s="31"/>
      <c r="C115" s="26" t="s">
        <v>21</v>
      </c>
      <c r="F115" s="24" t="str">
        <f>F12</f>
        <v>Rajhrad</v>
      </c>
      <c r="I115" s="26" t="s">
        <v>23</v>
      </c>
      <c r="J115" s="48" t="str">
        <f>IF(J12="","",J12)</f>
        <v>26. 9. 2023</v>
      </c>
      <c r="L115" s="31"/>
    </row>
    <row r="116" spans="2:65" s="1" customFormat="1" ht="6.9" customHeight="1">
      <c r="B116" s="31"/>
      <c r="L116" s="31"/>
    </row>
    <row r="117" spans="2:65" s="1" customFormat="1" ht="25.65" customHeight="1">
      <c r="B117" s="31"/>
      <c r="C117" s="26" t="s">
        <v>25</v>
      </c>
      <c r="F117" s="24" t="str">
        <f>E15</f>
        <v xml:space="preserve"> </v>
      </c>
      <c r="I117" s="26" t="s">
        <v>31</v>
      </c>
      <c r="J117" s="29" t="str">
        <f>E21</f>
        <v>PEER COLLECTIVE s.r.o.</v>
      </c>
      <c r="L117" s="31"/>
    </row>
    <row r="118" spans="2:65" s="1" customFormat="1" ht="15.15" customHeight="1">
      <c r="B118" s="31"/>
      <c r="C118" s="26" t="s">
        <v>29</v>
      </c>
      <c r="F118" s="24" t="str">
        <f>IF(E18="","",E18)</f>
        <v>Vyplň údaj</v>
      </c>
      <c r="I118" s="26" t="s">
        <v>36</v>
      </c>
      <c r="J118" s="29" t="str">
        <f>E24</f>
        <v xml:space="preserve"> </v>
      </c>
      <c r="L118" s="31"/>
    </row>
    <row r="119" spans="2:65" s="1" customFormat="1" ht="10.35" customHeight="1">
      <c r="B119" s="31"/>
      <c r="L119" s="31"/>
    </row>
    <row r="120" spans="2:65" s="10" customFormat="1" ht="29.25" customHeight="1">
      <c r="B120" s="107"/>
      <c r="C120" s="108" t="s">
        <v>157</v>
      </c>
      <c r="D120" s="109" t="s">
        <v>58</v>
      </c>
      <c r="E120" s="109" t="s">
        <v>54</v>
      </c>
      <c r="F120" s="109" t="s">
        <v>55</v>
      </c>
      <c r="G120" s="109" t="s">
        <v>158</v>
      </c>
      <c r="H120" s="109" t="s">
        <v>159</v>
      </c>
      <c r="I120" s="109" t="s">
        <v>160</v>
      </c>
      <c r="J120" s="109" t="s">
        <v>112</v>
      </c>
      <c r="K120" s="110" t="s">
        <v>161</v>
      </c>
      <c r="L120" s="107"/>
      <c r="M120" s="55" t="s">
        <v>19</v>
      </c>
      <c r="N120" s="56" t="s">
        <v>43</v>
      </c>
      <c r="O120" s="56" t="s">
        <v>162</v>
      </c>
      <c r="P120" s="56" t="s">
        <v>163</v>
      </c>
      <c r="Q120" s="56" t="s">
        <v>164</v>
      </c>
      <c r="R120" s="56" t="s">
        <v>165</v>
      </c>
      <c r="S120" s="56" t="s">
        <v>166</v>
      </c>
      <c r="T120" s="57" t="s">
        <v>167</v>
      </c>
    </row>
    <row r="121" spans="2:65" s="1" customFormat="1" ht="22.8" customHeight="1">
      <c r="B121" s="31"/>
      <c r="C121" s="60" t="s">
        <v>168</v>
      </c>
      <c r="J121" s="111">
        <f>BK121</f>
        <v>0</v>
      </c>
      <c r="L121" s="31"/>
      <c r="M121" s="58"/>
      <c r="N121" s="49"/>
      <c r="O121" s="49"/>
      <c r="P121" s="112">
        <f>P122+P762+P1721</f>
        <v>0</v>
      </c>
      <c r="Q121" s="49"/>
      <c r="R121" s="112">
        <f>R122+R762+R1721</f>
        <v>740.47841929999993</v>
      </c>
      <c r="S121" s="49"/>
      <c r="T121" s="113">
        <f>T122+T762+T1721</f>
        <v>775.5080185999999</v>
      </c>
      <c r="AT121" s="16" t="s">
        <v>72</v>
      </c>
      <c r="AU121" s="16" t="s">
        <v>113</v>
      </c>
      <c r="BK121" s="114">
        <f>BK122+BK762+BK1721</f>
        <v>0</v>
      </c>
    </row>
    <row r="122" spans="2:65" s="11" customFormat="1" ht="25.95" customHeight="1">
      <c r="B122" s="115"/>
      <c r="D122" s="116" t="s">
        <v>72</v>
      </c>
      <c r="E122" s="117" t="s">
        <v>169</v>
      </c>
      <c r="F122" s="117" t="s">
        <v>170</v>
      </c>
      <c r="I122" s="118"/>
      <c r="J122" s="119">
        <f>BK122</f>
        <v>0</v>
      </c>
      <c r="L122" s="115"/>
      <c r="M122" s="120"/>
      <c r="P122" s="121">
        <f>P123+P207+P286+P310+P400+P407+P501+P749+P759</f>
        <v>0</v>
      </c>
      <c r="R122" s="121">
        <f>R123+R207+R286+R310+R400+R407+R501+R749+R759</f>
        <v>442.28201753999997</v>
      </c>
      <c r="T122" s="122">
        <f>T123+T207+T286+T310+T400+T407+T501+T749+T759</f>
        <v>605.41740599999991</v>
      </c>
      <c r="AR122" s="116" t="s">
        <v>81</v>
      </c>
      <c r="AT122" s="123" t="s">
        <v>72</v>
      </c>
      <c r="AU122" s="123" t="s">
        <v>73</v>
      </c>
      <c r="AY122" s="116" t="s">
        <v>171</v>
      </c>
      <c r="BK122" s="124">
        <f>BK123+BK207+BK286+BK310+BK400+BK407+BK501+BK749+BK759</f>
        <v>0</v>
      </c>
    </row>
    <row r="123" spans="2:65" s="11" customFormat="1" ht="22.8" customHeight="1">
      <c r="B123" s="115"/>
      <c r="D123" s="116" t="s">
        <v>72</v>
      </c>
      <c r="E123" s="125" t="s">
        <v>81</v>
      </c>
      <c r="F123" s="125" t="s">
        <v>172</v>
      </c>
      <c r="I123" s="118"/>
      <c r="J123" s="126">
        <f>BK123</f>
        <v>0</v>
      </c>
      <c r="L123" s="115"/>
      <c r="M123" s="120"/>
      <c r="P123" s="121">
        <f>SUM(P124:P206)</f>
        <v>0</v>
      </c>
      <c r="R123" s="121">
        <f>SUM(R124:R206)</f>
        <v>54.509</v>
      </c>
      <c r="T123" s="122">
        <f>SUM(T124:T206)</f>
        <v>0</v>
      </c>
      <c r="AR123" s="116" t="s">
        <v>81</v>
      </c>
      <c r="AT123" s="123" t="s">
        <v>72</v>
      </c>
      <c r="AU123" s="123" t="s">
        <v>81</v>
      </c>
      <c r="AY123" s="116" t="s">
        <v>171</v>
      </c>
      <c r="BK123" s="124">
        <f>SUM(BK124:BK206)</f>
        <v>0</v>
      </c>
    </row>
    <row r="124" spans="2:65" s="1" customFormat="1" ht="44.25" customHeight="1">
      <c r="B124" s="31"/>
      <c r="C124" s="127" t="s">
        <v>81</v>
      </c>
      <c r="D124" s="127" t="s">
        <v>173</v>
      </c>
      <c r="E124" s="128" t="s">
        <v>174</v>
      </c>
      <c r="F124" s="129" t="s">
        <v>175</v>
      </c>
      <c r="G124" s="130" t="s">
        <v>176</v>
      </c>
      <c r="H124" s="131">
        <v>48</v>
      </c>
      <c r="I124" s="132"/>
      <c r="J124" s="133">
        <f>ROUND(I124*H124,2)</f>
        <v>0</v>
      </c>
      <c r="K124" s="129" t="s">
        <v>177</v>
      </c>
      <c r="L124" s="31"/>
      <c r="M124" s="134" t="s">
        <v>19</v>
      </c>
      <c r="N124" s="135" t="s">
        <v>44</v>
      </c>
      <c r="P124" s="136">
        <f>O124*H124</f>
        <v>0</v>
      </c>
      <c r="Q124" s="136">
        <v>0</v>
      </c>
      <c r="R124" s="136">
        <f>Q124*H124</f>
        <v>0</v>
      </c>
      <c r="S124" s="136">
        <v>0</v>
      </c>
      <c r="T124" s="137">
        <f>S124*H124</f>
        <v>0</v>
      </c>
      <c r="AR124" s="138" t="s">
        <v>178</v>
      </c>
      <c r="AT124" s="138" t="s">
        <v>173</v>
      </c>
      <c r="AU124" s="138" t="s">
        <v>83</v>
      </c>
      <c r="AY124" s="16" t="s">
        <v>171</v>
      </c>
      <c r="BE124" s="139">
        <f>IF(N124="základní",J124,0)</f>
        <v>0</v>
      </c>
      <c r="BF124" s="139">
        <f>IF(N124="snížená",J124,0)</f>
        <v>0</v>
      </c>
      <c r="BG124" s="139">
        <f>IF(N124="zákl. přenesená",J124,0)</f>
        <v>0</v>
      </c>
      <c r="BH124" s="139">
        <f>IF(N124="sníž. přenesená",J124,0)</f>
        <v>0</v>
      </c>
      <c r="BI124" s="139">
        <f>IF(N124="nulová",J124,0)</f>
        <v>0</v>
      </c>
      <c r="BJ124" s="16" t="s">
        <v>81</v>
      </c>
      <c r="BK124" s="139">
        <f>ROUND(I124*H124,2)</f>
        <v>0</v>
      </c>
      <c r="BL124" s="16" t="s">
        <v>178</v>
      </c>
      <c r="BM124" s="138" t="s">
        <v>179</v>
      </c>
    </row>
    <row r="125" spans="2:65" s="1" customFormat="1" ht="10.199999999999999">
      <c r="B125" s="31"/>
      <c r="D125" s="140" t="s">
        <v>180</v>
      </c>
      <c r="F125" s="141" t="s">
        <v>181</v>
      </c>
      <c r="I125" s="142"/>
      <c r="L125" s="31"/>
      <c r="M125" s="143"/>
      <c r="T125" s="52"/>
      <c r="AT125" s="16" t="s">
        <v>180</v>
      </c>
      <c r="AU125" s="16" t="s">
        <v>83</v>
      </c>
    </row>
    <row r="126" spans="2:65" s="12" customFormat="1" ht="10.199999999999999">
      <c r="B126" s="144"/>
      <c r="D126" s="145" t="s">
        <v>182</v>
      </c>
      <c r="E126" s="146" t="s">
        <v>19</v>
      </c>
      <c r="F126" s="147" t="s">
        <v>183</v>
      </c>
      <c r="H126" s="146" t="s">
        <v>19</v>
      </c>
      <c r="I126" s="148"/>
      <c r="L126" s="144"/>
      <c r="M126" s="149"/>
      <c r="T126" s="150"/>
      <c r="AT126" s="146" t="s">
        <v>182</v>
      </c>
      <c r="AU126" s="146" t="s">
        <v>83</v>
      </c>
      <c r="AV126" s="12" t="s">
        <v>81</v>
      </c>
      <c r="AW126" s="12" t="s">
        <v>35</v>
      </c>
      <c r="AX126" s="12" t="s">
        <v>73</v>
      </c>
      <c r="AY126" s="146" t="s">
        <v>171</v>
      </c>
    </row>
    <row r="127" spans="2:65" s="13" customFormat="1" ht="10.199999999999999">
      <c r="B127" s="151"/>
      <c r="D127" s="145" t="s">
        <v>182</v>
      </c>
      <c r="E127" s="152" t="s">
        <v>19</v>
      </c>
      <c r="F127" s="153" t="s">
        <v>184</v>
      </c>
      <c r="H127" s="154">
        <v>15</v>
      </c>
      <c r="I127" s="155"/>
      <c r="L127" s="151"/>
      <c r="M127" s="156"/>
      <c r="T127" s="157"/>
      <c r="AT127" s="152" t="s">
        <v>182</v>
      </c>
      <c r="AU127" s="152" t="s">
        <v>83</v>
      </c>
      <c r="AV127" s="13" t="s">
        <v>83</v>
      </c>
      <c r="AW127" s="13" t="s">
        <v>35</v>
      </c>
      <c r="AX127" s="13" t="s">
        <v>73</v>
      </c>
      <c r="AY127" s="152" t="s">
        <v>171</v>
      </c>
    </row>
    <row r="128" spans="2:65" s="12" customFormat="1" ht="10.199999999999999">
      <c r="B128" s="144"/>
      <c r="D128" s="145" t="s">
        <v>182</v>
      </c>
      <c r="E128" s="146" t="s">
        <v>19</v>
      </c>
      <c r="F128" s="147" t="s">
        <v>185</v>
      </c>
      <c r="H128" s="146" t="s">
        <v>19</v>
      </c>
      <c r="I128" s="148"/>
      <c r="L128" s="144"/>
      <c r="M128" s="149"/>
      <c r="T128" s="150"/>
      <c r="AT128" s="146" t="s">
        <v>182</v>
      </c>
      <c r="AU128" s="146" t="s">
        <v>83</v>
      </c>
      <c r="AV128" s="12" t="s">
        <v>81</v>
      </c>
      <c r="AW128" s="12" t="s">
        <v>35</v>
      </c>
      <c r="AX128" s="12" t="s">
        <v>73</v>
      </c>
      <c r="AY128" s="146" t="s">
        <v>171</v>
      </c>
    </row>
    <row r="129" spans="2:65" s="13" customFormat="1" ht="10.199999999999999">
      <c r="B129" s="151"/>
      <c r="D129" s="145" t="s">
        <v>182</v>
      </c>
      <c r="E129" s="152" t="s">
        <v>19</v>
      </c>
      <c r="F129" s="153" t="s">
        <v>186</v>
      </c>
      <c r="H129" s="154">
        <v>27</v>
      </c>
      <c r="I129" s="155"/>
      <c r="L129" s="151"/>
      <c r="M129" s="156"/>
      <c r="T129" s="157"/>
      <c r="AT129" s="152" t="s">
        <v>182</v>
      </c>
      <c r="AU129" s="152" t="s">
        <v>83</v>
      </c>
      <c r="AV129" s="13" t="s">
        <v>83</v>
      </c>
      <c r="AW129" s="13" t="s">
        <v>35</v>
      </c>
      <c r="AX129" s="13" t="s">
        <v>73</v>
      </c>
      <c r="AY129" s="152" t="s">
        <v>171</v>
      </c>
    </row>
    <row r="130" spans="2:65" s="12" customFormat="1" ht="10.199999999999999">
      <c r="B130" s="144"/>
      <c r="D130" s="145" t="s">
        <v>182</v>
      </c>
      <c r="E130" s="146" t="s">
        <v>19</v>
      </c>
      <c r="F130" s="147" t="s">
        <v>187</v>
      </c>
      <c r="H130" s="146" t="s">
        <v>19</v>
      </c>
      <c r="I130" s="148"/>
      <c r="L130" s="144"/>
      <c r="M130" s="149"/>
      <c r="T130" s="150"/>
      <c r="AT130" s="146" t="s">
        <v>182</v>
      </c>
      <c r="AU130" s="146" t="s">
        <v>83</v>
      </c>
      <c r="AV130" s="12" t="s">
        <v>81</v>
      </c>
      <c r="AW130" s="12" t="s">
        <v>35</v>
      </c>
      <c r="AX130" s="12" t="s">
        <v>73</v>
      </c>
      <c r="AY130" s="146" t="s">
        <v>171</v>
      </c>
    </row>
    <row r="131" spans="2:65" s="13" customFormat="1" ht="10.199999999999999">
      <c r="B131" s="151"/>
      <c r="D131" s="145" t="s">
        <v>182</v>
      </c>
      <c r="E131" s="152" t="s">
        <v>19</v>
      </c>
      <c r="F131" s="153" t="s">
        <v>188</v>
      </c>
      <c r="H131" s="154">
        <v>6</v>
      </c>
      <c r="I131" s="155"/>
      <c r="L131" s="151"/>
      <c r="M131" s="156"/>
      <c r="T131" s="157"/>
      <c r="AT131" s="152" t="s">
        <v>182</v>
      </c>
      <c r="AU131" s="152" t="s">
        <v>83</v>
      </c>
      <c r="AV131" s="13" t="s">
        <v>83</v>
      </c>
      <c r="AW131" s="13" t="s">
        <v>35</v>
      </c>
      <c r="AX131" s="13" t="s">
        <v>73</v>
      </c>
      <c r="AY131" s="152" t="s">
        <v>171</v>
      </c>
    </row>
    <row r="132" spans="2:65" s="14" customFormat="1" ht="10.199999999999999">
      <c r="B132" s="158"/>
      <c r="D132" s="145" t="s">
        <v>182</v>
      </c>
      <c r="E132" s="159" t="s">
        <v>19</v>
      </c>
      <c r="F132" s="160" t="s">
        <v>189</v>
      </c>
      <c r="H132" s="161">
        <v>48</v>
      </c>
      <c r="I132" s="162"/>
      <c r="L132" s="158"/>
      <c r="M132" s="163"/>
      <c r="T132" s="164"/>
      <c r="AT132" s="159" t="s">
        <v>182</v>
      </c>
      <c r="AU132" s="159" t="s">
        <v>83</v>
      </c>
      <c r="AV132" s="14" t="s">
        <v>178</v>
      </c>
      <c r="AW132" s="14" t="s">
        <v>35</v>
      </c>
      <c r="AX132" s="14" t="s">
        <v>81</v>
      </c>
      <c r="AY132" s="159" t="s">
        <v>171</v>
      </c>
    </row>
    <row r="133" spans="2:65" s="1" customFormat="1" ht="44.25" customHeight="1">
      <c r="B133" s="31"/>
      <c r="C133" s="127" t="s">
        <v>83</v>
      </c>
      <c r="D133" s="127" t="s">
        <v>173</v>
      </c>
      <c r="E133" s="128" t="s">
        <v>190</v>
      </c>
      <c r="F133" s="129" t="s">
        <v>191</v>
      </c>
      <c r="G133" s="130" t="s">
        <v>176</v>
      </c>
      <c r="H133" s="131">
        <v>97.71</v>
      </c>
      <c r="I133" s="132"/>
      <c r="J133" s="133">
        <f>ROUND(I133*H133,2)</f>
        <v>0</v>
      </c>
      <c r="K133" s="129" t="s">
        <v>177</v>
      </c>
      <c r="L133" s="31"/>
      <c r="M133" s="134" t="s">
        <v>19</v>
      </c>
      <c r="N133" s="135" t="s">
        <v>44</v>
      </c>
      <c r="P133" s="136">
        <f>O133*H133</f>
        <v>0</v>
      </c>
      <c r="Q133" s="136">
        <v>0</v>
      </c>
      <c r="R133" s="136">
        <f>Q133*H133</f>
        <v>0</v>
      </c>
      <c r="S133" s="136">
        <v>0</v>
      </c>
      <c r="T133" s="137">
        <f>S133*H133</f>
        <v>0</v>
      </c>
      <c r="AR133" s="138" t="s">
        <v>178</v>
      </c>
      <c r="AT133" s="138" t="s">
        <v>173</v>
      </c>
      <c r="AU133" s="138" t="s">
        <v>83</v>
      </c>
      <c r="AY133" s="16" t="s">
        <v>171</v>
      </c>
      <c r="BE133" s="139">
        <f>IF(N133="základní",J133,0)</f>
        <v>0</v>
      </c>
      <c r="BF133" s="139">
        <f>IF(N133="snížená",J133,0)</f>
        <v>0</v>
      </c>
      <c r="BG133" s="139">
        <f>IF(N133="zákl. přenesená",J133,0)</f>
        <v>0</v>
      </c>
      <c r="BH133" s="139">
        <f>IF(N133="sníž. přenesená",J133,0)</f>
        <v>0</v>
      </c>
      <c r="BI133" s="139">
        <f>IF(N133="nulová",J133,0)</f>
        <v>0</v>
      </c>
      <c r="BJ133" s="16" t="s">
        <v>81</v>
      </c>
      <c r="BK133" s="139">
        <f>ROUND(I133*H133,2)</f>
        <v>0</v>
      </c>
      <c r="BL133" s="16" t="s">
        <v>178</v>
      </c>
      <c r="BM133" s="138" t="s">
        <v>192</v>
      </c>
    </row>
    <row r="134" spans="2:65" s="1" customFormat="1" ht="10.199999999999999">
      <c r="B134" s="31"/>
      <c r="D134" s="140" t="s">
        <v>180</v>
      </c>
      <c r="F134" s="141" t="s">
        <v>193</v>
      </c>
      <c r="I134" s="142"/>
      <c r="L134" s="31"/>
      <c r="M134" s="143"/>
      <c r="T134" s="52"/>
      <c r="AT134" s="16" t="s">
        <v>180</v>
      </c>
      <c r="AU134" s="16" t="s">
        <v>83</v>
      </c>
    </row>
    <row r="135" spans="2:65" s="12" customFormat="1" ht="10.199999999999999">
      <c r="B135" s="144"/>
      <c r="D135" s="145" t="s">
        <v>182</v>
      </c>
      <c r="E135" s="146" t="s">
        <v>19</v>
      </c>
      <c r="F135" s="147" t="s">
        <v>194</v>
      </c>
      <c r="H135" s="146" t="s">
        <v>19</v>
      </c>
      <c r="I135" s="148"/>
      <c r="L135" s="144"/>
      <c r="M135" s="149"/>
      <c r="T135" s="150"/>
      <c r="AT135" s="146" t="s">
        <v>182</v>
      </c>
      <c r="AU135" s="146" t="s">
        <v>83</v>
      </c>
      <c r="AV135" s="12" t="s">
        <v>81</v>
      </c>
      <c r="AW135" s="12" t="s">
        <v>35</v>
      </c>
      <c r="AX135" s="12" t="s">
        <v>73</v>
      </c>
      <c r="AY135" s="146" t="s">
        <v>171</v>
      </c>
    </row>
    <row r="136" spans="2:65" s="13" customFormat="1" ht="10.199999999999999">
      <c r="B136" s="151"/>
      <c r="D136" s="145" t="s">
        <v>182</v>
      </c>
      <c r="E136" s="152" t="s">
        <v>19</v>
      </c>
      <c r="F136" s="153" t="s">
        <v>195</v>
      </c>
      <c r="H136" s="154">
        <v>97.71</v>
      </c>
      <c r="I136" s="155"/>
      <c r="L136" s="151"/>
      <c r="M136" s="156"/>
      <c r="T136" s="157"/>
      <c r="AT136" s="152" t="s">
        <v>182</v>
      </c>
      <c r="AU136" s="152" t="s">
        <v>83</v>
      </c>
      <c r="AV136" s="13" t="s">
        <v>83</v>
      </c>
      <c r="AW136" s="13" t="s">
        <v>35</v>
      </c>
      <c r="AX136" s="13" t="s">
        <v>81</v>
      </c>
      <c r="AY136" s="152" t="s">
        <v>171</v>
      </c>
    </row>
    <row r="137" spans="2:65" s="1" customFormat="1" ht="24.15" customHeight="1">
      <c r="B137" s="31"/>
      <c r="C137" s="127" t="s">
        <v>102</v>
      </c>
      <c r="D137" s="127" t="s">
        <v>173</v>
      </c>
      <c r="E137" s="128" t="s">
        <v>196</v>
      </c>
      <c r="F137" s="129" t="s">
        <v>197</v>
      </c>
      <c r="G137" s="130" t="s">
        <v>176</v>
      </c>
      <c r="H137" s="131">
        <v>6.8689999999999998</v>
      </c>
      <c r="I137" s="132"/>
      <c r="J137" s="133">
        <f>ROUND(I137*H137,2)</f>
        <v>0</v>
      </c>
      <c r="K137" s="129" t="s">
        <v>177</v>
      </c>
      <c r="L137" s="31"/>
      <c r="M137" s="134" t="s">
        <v>19</v>
      </c>
      <c r="N137" s="135" t="s">
        <v>44</v>
      </c>
      <c r="P137" s="136">
        <f>O137*H137</f>
        <v>0</v>
      </c>
      <c r="Q137" s="136">
        <v>0</v>
      </c>
      <c r="R137" s="136">
        <f>Q137*H137</f>
        <v>0</v>
      </c>
      <c r="S137" s="136">
        <v>0</v>
      </c>
      <c r="T137" s="137">
        <f>S137*H137</f>
        <v>0</v>
      </c>
      <c r="AR137" s="138" t="s">
        <v>178</v>
      </c>
      <c r="AT137" s="138" t="s">
        <v>173</v>
      </c>
      <c r="AU137" s="138" t="s">
        <v>83</v>
      </c>
      <c r="AY137" s="16" t="s">
        <v>171</v>
      </c>
      <c r="BE137" s="139">
        <f>IF(N137="základní",J137,0)</f>
        <v>0</v>
      </c>
      <c r="BF137" s="139">
        <f>IF(N137="snížená",J137,0)</f>
        <v>0</v>
      </c>
      <c r="BG137" s="139">
        <f>IF(N137="zákl. přenesená",J137,0)</f>
        <v>0</v>
      </c>
      <c r="BH137" s="139">
        <f>IF(N137="sníž. přenesená",J137,0)</f>
        <v>0</v>
      </c>
      <c r="BI137" s="139">
        <f>IF(N137="nulová",J137,0)</f>
        <v>0</v>
      </c>
      <c r="BJ137" s="16" t="s">
        <v>81</v>
      </c>
      <c r="BK137" s="139">
        <f>ROUND(I137*H137,2)</f>
        <v>0</v>
      </c>
      <c r="BL137" s="16" t="s">
        <v>178</v>
      </c>
      <c r="BM137" s="138" t="s">
        <v>198</v>
      </c>
    </row>
    <row r="138" spans="2:65" s="1" customFormat="1" ht="10.199999999999999">
      <c r="B138" s="31"/>
      <c r="D138" s="140" t="s">
        <v>180</v>
      </c>
      <c r="F138" s="141" t="s">
        <v>199</v>
      </c>
      <c r="I138" s="142"/>
      <c r="L138" s="31"/>
      <c r="M138" s="143"/>
      <c r="T138" s="52"/>
      <c r="AT138" s="16" t="s">
        <v>180</v>
      </c>
      <c r="AU138" s="16" t="s">
        <v>83</v>
      </c>
    </row>
    <row r="139" spans="2:65" s="12" customFormat="1" ht="10.199999999999999">
      <c r="B139" s="144"/>
      <c r="D139" s="145" t="s">
        <v>182</v>
      </c>
      <c r="E139" s="146" t="s">
        <v>19</v>
      </c>
      <c r="F139" s="147" t="s">
        <v>200</v>
      </c>
      <c r="H139" s="146" t="s">
        <v>19</v>
      </c>
      <c r="I139" s="148"/>
      <c r="L139" s="144"/>
      <c r="M139" s="149"/>
      <c r="T139" s="150"/>
      <c r="AT139" s="146" t="s">
        <v>182</v>
      </c>
      <c r="AU139" s="146" t="s">
        <v>83</v>
      </c>
      <c r="AV139" s="12" t="s">
        <v>81</v>
      </c>
      <c r="AW139" s="12" t="s">
        <v>35</v>
      </c>
      <c r="AX139" s="12" t="s">
        <v>73</v>
      </c>
      <c r="AY139" s="146" t="s">
        <v>171</v>
      </c>
    </row>
    <row r="140" spans="2:65" s="13" customFormat="1" ht="10.199999999999999">
      <c r="B140" s="151"/>
      <c r="D140" s="145" t="s">
        <v>182</v>
      </c>
      <c r="E140" s="152" t="s">
        <v>19</v>
      </c>
      <c r="F140" s="153" t="s">
        <v>201</v>
      </c>
      <c r="H140" s="154">
        <v>0.65900000000000003</v>
      </c>
      <c r="I140" s="155"/>
      <c r="L140" s="151"/>
      <c r="M140" s="156"/>
      <c r="T140" s="157"/>
      <c r="AT140" s="152" t="s">
        <v>182</v>
      </c>
      <c r="AU140" s="152" t="s">
        <v>83</v>
      </c>
      <c r="AV140" s="13" t="s">
        <v>83</v>
      </c>
      <c r="AW140" s="13" t="s">
        <v>35</v>
      </c>
      <c r="AX140" s="13" t="s">
        <v>73</v>
      </c>
      <c r="AY140" s="152" t="s">
        <v>171</v>
      </c>
    </row>
    <row r="141" spans="2:65" s="12" customFormat="1" ht="10.199999999999999">
      <c r="B141" s="144"/>
      <c r="D141" s="145" t="s">
        <v>182</v>
      </c>
      <c r="E141" s="146" t="s">
        <v>19</v>
      </c>
      <c r="F141" s="147" t="s">
        <v>202</v>
      </c>
      <c r="H141" s="146" t="s">
        <v>19</v>
      </c>
      <c r="I141" s="148"/>
      <c r="L141" s="144"/>
      <c r="M141" s="149"/>
      <c r="T141" s="150"/>
      <c r="AT141" s="146" t="s">
        <v>182</v>
      </c>
      <c r="AU141" s="146" t="s">
        <v>83</v>
      </c>
      <c r="AV141" s="12" t="s">
        <v>81</v>
      </c>
      <c r="AW141" s="12" t="s">
        <v>35</v>
      </c>
      <c r="AX141" s="12" t="s">
        <v>73</v>
      </c>
      <c r="AY141" s="146" t="s">
        <v>171</v>
      </c>
    </row>
    <row r="142" spans="2:65" s="13" customFormat="1" ht="10.199999999999999">
      <c r="B142" s="151"/>
      <c r="D142" s="145" t="s">
        <v>182</v>
      </c>
      <c r="E142" s="152" t="s">
        <v>19</v>
      </c>
      <c r="F142" s="153" t="s">
        <v>203</v>
      </c>
      <c r="H142" s="154">
        <v>0.41699999999999998</v>
      </c>
      <c r="I142" s="155"/>
      <c r="L142" s="151"/>
      <c r="M142" s="156"/>
      <c r="T142" s="157"/>
      <c r="AT142" s="152" t="s">
        <v>182</v>
      </c>
      <c r="AU142" s="152" t="s">
        <v>83</v>
      </c>
      <c r="AV142" s="13" t="s">
        <v>83</v>
      </c>
      <c r="AW142" s="13" t="s">
        <v>35</v>
      </c>
      <c r="AX142" s="13" t="s">
        <v>73</v>
      </c>
      <c r="AY142" s="152" t="s">
        <v>171</v>
      </c>
    </row>
    <row r="143" spans="2:65" s="12" customFormat="1" ht="10.199999999999999">
      <c r="B143" s="144"/>
      <c r="D143" s="145" t="s">
        <v>182</v>
      </c>
      <c r="E143" s="146" t="s">
        <v>19</v>
      </c>
      <c r="F143" s="147" t="s">
        <v>204</v>
      </c>
      <c r="H143" s="146" t="s">
        <v>19</v>
      </c>
      <c r="I143" s="148"/>
      <c r="L143" s="144"/>
      <c r="M143" s="149"/>
      <c r="T143" s="150"/>
      <c r="AT143" s="146" t="s">
        <v>182</v>
      </c>
      <c r="AU143" s="146" t="s">
        <v>83</v>
      </c>
      <c r="AV143" s="12" t="s">
        <v>81</v>
      </c>
      <c r="AW143" s="12" t="s">
        <v>35</v>
      </c>
      <c r="AX143" s="12" t="s">
        <v>73</v>
      </c>
      <c r="AY143" s="146" t="s">
        <v>171</v>
      </c>
    </row>
    <row r="144" spans="2:65" s="13" customFormat="1" ht="10.199999999999999">
      <c r="B144" s="151"/>
      <c r="D144" s="145" t="s">
        <v>182</v>
      </c>
      <c r="E144" s="152" t="s">
        <v>19</v>
      </c>
      <c r="F144" s="153" t="s">
        <v>205</v>
      </c>
      <c r="H144" s="154">
        <v>0.875</v>
      </c>
      <c r="I144" s="155"/>
      <c r="L144" s="151"/>
      <c r="M144" s="156"/>
      <c r="T144" s="157"/>
      <c r="AT144" s="152" t="s">
        <v>182</v>
      </c>
      <c r="AU144" s="152" t="s">
        <v>83</v>
      </c>
      <c r="AV144" s="13" t="s">
        <v>83</v>
      </c>
      <c r="AW144" s="13" t="s">
        <v>35</v>
      </c>
      <c r="AX144" s="13" t="s">
        <v>73</v>
      </c>
      <c r="AY144" s="152" t="s">
        <v>171</v>
      </c>
    </row>
    <row r="145" spans="2:65" s="13" customFormat="1" ht="10.199999999999999">
      <c r="B145" s="151"/>
      <c r="D145" s="145" t="s">
        <v>182</v>
      </c>
      <c r="E145" s="152" t="s">
        <v>19</v>
      </c>
      <c r="F145" s="153" t="s">
        <v>206</v>
      </c>
      <c r="H145" s="154">
        <v>1.3129999999999999</v>
      </c>
      <c r="I145" s="155"/>
      <c r="L145" s="151"/>
      <c r="M145" s="156"/>
      <c r="T145" s="157"/>
      <c r="AT145" s="152" t="s">
        <v>182</v>
      </c>
      <c r="AU145" s="152" t="s">
        <v>83</v>
      </c>
      <c r="AV145" s="13" t="s">
        <v>83</v>
      </c>
      <c r="AW145" s="13" t="s">
        <v>35</v>
      </c>
      <c r="AX145" s="13" t="s">
        <v>73</v>
      </c>
      <c r="AY145" s="152" t="s">
        <v>171</v>
      </c>
    </row>
    <row r="146" spans="2:65" s="13" customFormat="1" ht="10.199999999999999">
      <c r="B146" s="151"/>
      <c r="D146" s="145" t="s">
        <v>182</v>
      </c>
      <c r="E146" s="152" t="s">
        <v>19</v>
      </c>
      <c r="F146" s="153" t="s">
        <v>205</v>
      </c>
      <c r="H146" s="154">
        <v>0.875</v>
      </c>
      <c r="I146" s="155"/>
      <c r="L146" s="151"/>
      <c r="M146" s="156"/>
      <c r="T146" s="157"/>
      <c r="AT146" s="152" t="s">
        <v>182</v>
      </c>
      <c r="AU146" s="152" t="s">
        <v>83</v>
      </c>
      <c r="AV146" s="13" t="s">
        <v>83</v>
      </c>
      <c r="AW146" s="13" t="s">
        <v>35</v>
      </c>
      <c r="AX146" s="13" t="s">
        <v>73</v>
      </c>
      <c r="AY146" s="152" t="s">
        <v>171</v>
      </c>
    </row>
    <row r="147" spans="2:65" s="13" customFormat="1" ht="10.199999999999999">
      <c r="B147" s="151"/>
      <c r="D147" s="145" t="s">
        <v>182</v>
      </c>
      <c r="E147" s="152" t="s">
        <v>19</v>
      </c>
      <c r="F147" s="153" t="s">
        <v>207</v>
      </c>
      <c r="H147" s="154">
        <v>0.20300000000000001</v>
      </c>
      <c r="I147" s="155"/>
      <c r="L147" s="151"/>
      <c r="M147" s="156"/>
      <c r="T147" s="157"/>
      <c r="AT147" s="152" t="s">
        <v>182</v>
      </c>
      <c r="AU147" s="152" t="s">
        <v>83</v>
      </c>
      <c r="AV147" s="13" t="s">
        <v>83</v>
      </c>
      <c r="AW147" s="13" t="s">
        <v>35</v>
      </c>
      <c r="AX147" s="13" t="s">
        <v>73</v>
      </c>
      <c r="AY147" s="152" t="s">
        <v>171</v>
      </c>
    </row>
    <row r="148" spans="2:65" s="12" customFormat="1" ht="10.199999999999999">
      <c r="B148" s="144"/>
      <c r="D148" s="145" t="s">
        <v>182</v>
      </c>
      <c r="E148" s="146" t="s">
        <v>19</v>
      </c>
      <c r="F148" s="147" t="s">
        <v>208</v>
      </c>
      <c r="H148" s="146" t="s">
        <v>19</v>
      </c>
      <c r="I148" s="148"/>
      <c r="L148" s="144"/>
      <c r="M148" s="149"/>
      <c r="T148" s="150"/>
      <c r="AT148" s="146" t="s">
        <v>182</v>
      </c>
      <c r="AU148" s="146" t="s">
        <v>83</v>
      </c>
      <c r="AV148" s="12" t="s">
        <v>81</v>
      </c>
      <c r="AW148" s="12" t="s">
        <v>35</v>
      </c>
      <c r="AX148" s="12" t="s">
        <v>73</v>
      </c>
      <c r="AY148" s="146" t="s">
        <v>171</v>
      </c>
    </row>
    <row r="149" spans="2:65" s="13" customFormat="1" ht="10.199999999999999">
      <c r="B149" s="151"/>
      <c r="D149" s="145" t="s">
        <v>182</v>
      </c>
      <c r="E149" s="152" t="s">
        <v>19</v>
      </c>
      <c r="F149" s="153" t="s">
        <v>209</v>
      </c>
      <c r="H149" s="154">
        <v>0.56299999999999994</v>
      </c>
      <c r="I149" s="155"/>
      <c r="L149" s="151"/>
      <c r="M149" s="156"/>
      <c r="T149" s="157"/>
      <c r="AT149" s="152" t="s">
        <v>182</v>
      </c>
      <c r="AU149" s="152" t="s">
        <v>83</v>
      </c>
      <c r="AV149" s="13" t="s">
        <v>83</v>
      </c>
      <c r="AW149" s="13" t="s">
        <v>35</v>
      </c>
      <c r="AX149" s="13" t="s">
        <v>73</v>
      </c>
      <c r="AY149" s="152" t="s">
        <v>171</v>
      </c>
    </row>
    <row r="150" spans="2:65" s="13" customFormat="1" ht="10.199999999999999">
      <c r="B150" s="151"/>
      <c r="D150" s="145" t="s">
        <v>182</v>
      </c>
      <c r="E150" s="152" t="s">
        <v>19</v>
      </c>
      <c r="F150" s="153" t="s">
        <v>210</v>
      </c>
      <c r="H150" s="154">
        <v>0.39300000000000002</v>
      </c>
      <c r="I150" s="155"/>
      <c r="L150" s="151"/>
      <c r="M150" s="156"/>
      <c r="T150" s="157"/>
      <c r="AT150" s="152" t="s">
        <v>182</v>
      </c>
      <c r="AU150" s="152" t="s">
        <v>83</v>
      </c>
      <c r="AV150" s="13" t="s">
        <v>83</v>
      </c>
      <c r="AW150" s="13" t="s">
        <v>35</v>
      </c>
      <c r="AX150" s="13" t="s">
        <v>73</v>
      </c>
      <c r="AY150" s="152" t="s">
        <v>171</v>
      </c>
    </row>
    <row r="151" spans="2:65" s="12" customFormat="1" ht="10.199999999999999">
      <c r="B151" s="144"/>
      <c r="D151" s="145" t="s">
        <v>182</v>
      </c>
      <c r="E151" s="146" t="s">
        <v>19</v>
      </c>
      <c r="F151" s="147" t="s">
        <v>211</v>
      </c>
      <c r="H151" s="146" t="s">
        <v>19</v>
      </c>
      <c r="I151" s="148"/>
      <c r="L151" s="144"/>
      <c r="M151" s="149"/>
      <c r="T151" s="150"/>
      <c r="AT151" s="146" t="s">
        <v>182</v>
      </c>
      <c r="AU151" s="146" t="s">
        <v>83</v>
      </c>
      <c r="AV151" s="12" t="s">
        <v>81</v>
      </c>
      <c r="AW151" s="12" t="s">
        <v>35</v>
      </c>
      <c r="AX151" s="12" t="s">
        <v>73</v>
      </c>
      <c r="AY151" s="146" t="s">
        <v>171</v>
      </c>
    </row>
    <row r="152" spans="2:65" s="13" customFormat="1" ht="10.199999999999999">
      <c r="B152" s="151"/>
      <c r="D152" s="145" t="s">
        <v>182</v>
      </c>
      <c r="E152" s="152" t="s">
        <v>19</v>
      </c>
      <c r="F152" s="153" t="s">
        <v>212</v>
      </c>
      <c r="H152" s="154">
        <v>0.26600000000000001</v>
      </c>
      <c r="I152" s="155"/>
      <c r="L152" s="151"/>
      <c r="M152" s="156"/>
      <c r="T152" s="157"/>
      <c r="AT152" s="152" t="s">
        <v>182</v>
      </c>
      <c r="AU152" s="152" t="s">
        <v>83</v>
      </c>
      <c r="AV152" s="13" t="s">
        <v>83</v>
      </c>
      <c r="AW152" s="13" t="s">
        <v>35</v>
      </c>
      <c r="AX152" s="13" t="s">
        <v>73</v>
      </c>
      <c r="AY152" s="152" t="s">
        <v>171</v>
      </c>
    </row>
    <row r="153" spans="2:65" s="12" customFormat="1" ht="10.199999999999999">
      <c r="B153" s="144"/>
      <c r="D153" s="145" t="s">
        <v>182</v>
      </c>
      <c r="E153" s="146" t="s">
        <v>19</v>
      </c>
      <c r="F153" s="147" t="s">
        <v>213</v>
      </c>
      <c r="H153" s="146" t="s">
        <v>19</v>
      </c>
      <c r="I153" s="148"/>
      <c r="L153" s="144"/>
      <c r="M153" s="149"/>
      <c r="T153" s="150"/>
      <c r="AT153" s="146" t="s">
        <v>182</v>
      </c>
      <c r="AU153" s="146" t="s">
        <v>83</v>
      </c>
      <c r="AV153" s="12" t="s">
        <v>81</v>
      </c>
      <c r="AW153" s="12" t="s">
        <v>35</v>
      </c>
      <c r="AX153" s="12" t="s">
        <v>73</v>
      </c>
      <c r="AY153" s="146" t="s">
        <v>171</v>
      </c>
    </row>
    <row r="154" spans="2:65" s="12" customFormat="1" ht="10.199999999999999">
      <c r="B154" s="144"/>
      <c r="D154" s="145" t="s">
        <v>182</v>
      </c>
      <c r="E154" s="146" t="s">
        <v>19</v>
      </c>
      <c r="F154" s="147" t="s">
        <v>214</v>
      </c>
      <c r="H154" s="146" t="s">
        <v>19</v>
      </c>
      <c r="I154" s="148"/>
      <c r="L154" s="144"/>
      <c r="M154" s="149"/>
      <c r="T154" s="150"/>
      <c r="AT154" s="146" t="s">
        <v>182</v>
      </c>
      <c r="AU154" s="146" t="s">
        <v>83</v>
      </c>
      <c r="AV154" s="12" t="s">
        <v>81</v>
      </c>
      <c r="AW154" s="12" t="s">
        <v>35</v>
      </c>
      <c r="AX154" s="12" t="s">
        <v>73</v>
      </c>
      <c r="AY154" s="146" t="s">
        <v>171</v>
      </c>
    </row>
    <row r="155" spans="2:65" s="12" customFormat="1" ht="10.199999999999999">
      <c r="B155" s="144"/>
      <c r="D155" s="145" t="s">
        <v>182</v>
      </c>
      <c r="E155" s="146" t="s">
        <v>19</v>
      </c>
      <c r="F155" s="147" t="s">
        <v>215</v>
      </c>
      <c r="H155" s="146" t="s">
        <v>19</v>
      </c>
      <c r="I155" s="148"/>
      <c r="L155" s="144"/>
      <c r="M155" s="149"/>
      <c r="T155" s="150"/>
      <c r="AT155" s="146" t="s">
        <v>182</v>
      </c>
      <c r="AU155" s="146" t="s">
        <v>83</v>
      </c>
      <c r="AV155" s="12" t="s">
        <v>81</v>
      </c>
      <c r="AW155" s="12" t="s">
        <v>35</v>
      </c>
      <c r="AX155" s="12" t="s">
        <v>73</v>
      </c>
      <c r="AY155" s="146" t="s">
        <v>171</v>
      </c>
    </row>
    <row r="156" spans="2:65" s="13" customFormat="1" ht="10.199999999999999">
      <c r="B156" s="151"/>
      <c r="D156" s="145" t="s">
        <v>182</v>
      </c>
      <c r="E156" s="152" t="s">
        <v>19</v>
      </c>
      <c r="F156" s="153" t="s">
        <v>216</v>
      </c>
      <c r="H156" s="154">
        <v>0.64300000000000002</v>
      </c>
      <c r="I156" s="155"/>
      <c r="L156" s="151"/>
      <c r="M156" s="156"/>
      <c r="T156" s="157"/>
      <c r="AT156" s="152" t="s">
        <v>182</v>
      </c>
      <c r="AU156" s="152" t="s">
        <v>83</v>
      </c>
      <c r="AV156" s="13" t="s">
        <v>83</v>
      </c>
      <c r="AW156" s="13" t="s">
        <v>35</v>
      </c>
      <c r="AX156" s="13" t="s">
        <v>73</v>
      </c>
      <c r="AY156" s="152" t="s">
        <v>171</v>
      </c>
    </row>
    <row r="157" spans="2:65" s="12" customFormat="1" ht="10.199999999999999">
      <c r="B157" s="144"/>
      <c r="D157" s="145" t="s">
        <v>182</v>
      </c>
      <c r="E157" s="146" t="s">
        <v>19</v>
      </c>
      <c r="F157" s="147" t="s">
        <v>217</v>
      </c>
      <c r="H157" s="146" t="s">
        <v>19</v>
      </c>
      <c r="I157" s="148"/>
      <c r="L157" s="144"/>
      <c r="M157" s="149"/>
      <c r="T157" s="150"/>
      <c r="AT157" s="146" t="s">
        <v>182</v>
      </c>
      <c r="AU157" s="146" t="s">
        <v>83</v>
      </c>
      <c r="AV157" s="12" t="s">
        <v>81</v>
      </c>
      <c r="AW157" s="12" t="s">
        <v>35</v>
      </c>
      <c r="AX157" s="12" t="s">
        <v>73</v>
      </c>
      <c r="AY157" s="146" t="s">
        <v>171</v>
      </c>
    </row>
    <row r="158" spans="2:65" s="13" customFormat="1" ht="10.199999999999999">
      <c r="B158" s="151"/>
      <c r="D158" s="145" t="s">
        <v>182</v>
      </c>
      <c r="E158" s="152" t="s">
        <v>19</v>
      </c>
      <c r="F158" s="153" t="s">
        <v>218</v>
      </c>
      <c r="H158" s="154">
        <v>0.66200000000000003</v>
      </c>
      <c r="I158" s="155"/>
      <c r="L158" s="151"/>
      <c r="M158" s="156"/>
      <c r="T158" s="157"/>
      <c r="AT158" s="152" t="s">
        <v>182</v>
      </c>
      <c r="AU158" s="152" t="s">
        <v>83</v>
      </c>
      <c r="AV158" s="13" t="s">
        <v>83</v>
      </c>
      <c r="AW158" s="13" t="s">
        <v>35</v>
      </c>
      <c r="AX158" s="13" t="s">
        <v>73</v>
      </c>
      <c r="AY158" s="152" t="s">
        <v>171</v>
      </c>
    </row>
    <row r="159" spans="2:65" s="14" customFormat="1" ht="10.199999999999999">
      <c r="B159" s="158"/>
      <c r="D159" s="145" t="s">
        <v>182</v>
      </c>
      <c r="E159" s="159" t="s">
        <v>19</v>
      </c>
      <c r="F159" s="160" t="s">
        <v>189</v>
      </c>
      <c r="H159" s="161">
        <v>6.8689999999999998</v>
      </c>
      <c r="I159" s="162"/>
      <c r="L159" s="158"/>
      <c r="M159" s="163"/>
      <c r="T159" s="164"/>
      <c r="AT159" s="159" t="s">
        <v>182</v>
      </c>
      <c r="AU159" s="159" t="s">
        <v>83</v>
      </c>
      <c r="AV159" s="14" t="s">
        <v>178</v>
      </c>
      <c r="AW159" s="14" t="s">
        <v>35</v>
      </c>
      <c r="AX159" s="14" t="s">
        <v>81</v>
      </c>
      <c r="AY159" s="159" t="s">
        <v>171</v>
      </c>
    </row>
    <row r="160" spans="2:65" s="1" customFormat="1" ht="55.5" customHeight="1">
      <c r="B160" s="31"/>
      <c r="C160" s="127" t="s">
        <v>178</v>
      </c>
      <c r="D160" s="127" t="s">
        <v>173</v>
      </c>
      <c r="E160" s="128" t="s">
        <v>219</v>
      </c>
      <c r="F160" s="129" t="s">
        <v>220</v>
      </c>
      <c r="G160" s="130" t="s">
        <v>176</v>
      </c>
      <c r="H160" s="131">
        <v>104.57899999999999</v>
      </c>
      <c r="I160" s="132"/>
      <c r="J160" s="133">
        <f>ROUND(I160*H160,2)</f>
        <v>0</v>
      </c>
      <c r="K160" s="129" t="s">
        <v>177</v>
      </c>
      <c r="L160" s="31"/>
      <c r="M160" s="134" t="s">
        <v>19</v>
      </c>
      <c r="N160" s="135" t="s">
        <v>44</v>
      </c>
      <c r="P160" s="136">
        <f>O160*H160</f>
        <v>0</v>
      </c>
      <c r="Q160" s="136">
        <v>0</v>
      </c>
      <c r="R160" s="136">
        <f>Q160*H160</f>
        <v>0</v>
      </c>
      <c r="S160" s="136">
        <v>0</v>
      </c>
      <c r="T160" s="137">
        <f>S160*H160</f>
        <v>0</v>
      </c>
      <c r="AR160" s="138" t="s">
        <v>178</v>
      </c>
      <c r="AT160" s="138" t="s">
        <v>173</v>
      </c>
      <c r="AU160" s="138" t="s">
        <v>83</v>
      </c>
      <c r="AY160" s="16" t="s">
        <v>171</v>
      </c>
      <c r="BE160" s="139">
        <f>IF(N160="základní",J160,0)</f>
        <v>0</v>
      </c>
      <c r="BF160" s="139">
        <f>IF(N160="snížená",J160,0)</f>
        <v>0</v>
      </c>
      <c r="BG160" s="139">
        <f>IF(N160="zákl. přenesená",J160,0)</f>
        <v>0</v>
      </c>
      <c r="BH160" s="139">
        <f>IF(N160="sníž. přenesená",J160,0)</f>
        <v>0</v>
      </c>
      <c r="BI160" s="139">
        <f>IF(N160="nulová",J160,0)</f>
        <v>0</v>
      </c>
      <c r="BJ160" s="16" t="s">
        <v>81</v>
      </c>
      <c r="BK160" s="139">
        <f>ROUND(I160*H160,2)</f>
        <v>0</v>
      </c>
      <c r="BL160" s="16" t="s">
        <v>178</v>
      </c>
      <c r="BM160" s="138" t="s">
        <v>221</v>
      </c>
    </row>
    <row r="161" spans="2:65" s="1" customFormat="1" ht="10.199999999999999">
      <c r="B161" s="31"/>
      <c r="D161" s="140" t="s">
        <v>180</v>
      </c>
      <c r="F161" s="141" t="s">
        <v>222</v>
      </c>
      <c r="I161" s="142"/>
      <c r="L161" s="31"/>
      <c r="M161" s="143"/>
      <c r="T161" s="52"/>
      <c r="AT161" s="16" t="s">
        <v>180</v>
      </c>
      <c r="AU161" s="16" t="s">
        <v>83</v>
      </c>
    </row>
    <row r="162" spans="2:65" s="12" customFormat="1" ht="10.199999999999999">
      <c r="B162" s="144"/>
      <c r="D162" s="145" t="s">
        <v>182</v>
      </c>
      <c r="E162" s="146" t="s">
        <v>19</v>
      </c>
      <c r="F162" s="147" t="s">
        <v>194</v>
      </c>
      <c r="H162" s="146" t="s">
        <v>19</v>
      </c>
      <c r="I162" s="148"/>
      <c r="L162" s="144"/>
      <c r="M162" s="149"/>
      <c r="T162" s="150"/>
      <c r="AT162" s="146" t="s">
        <v>182</v>
      </c>
      <c r="AU162" s="146" t="s">
        <v>83</v>
      </c>
      <c r="AV162" s="12" t="s">
        <v>81</v>
      </c>
      <c r="AW162" s="12" t="s">
        <v>35</v>
      </c>
      <c r="AX162" s="12" t="s">
        <v>73</v>
      </c>
      <c r="AY162" s="146" t="s">
        <v>171</v>
      </c>
    </row>
    <row r="163" spans="2:65" s="13" customFormat="1" ht="10.199999999999999">
      <c r="B163" s="151"/>
      <c r="D163" s="145" t="s">
        <v>182</v>
      </c>
      <c r="E163" s="152" t="s">
        <v>19</v>
      </c>
      <c r="F163" s="153" t="s">
        <v>195</v>
      </c>
      <c r="H163" s="154">
        <v>97.71</v>
      </c>
      <c r="I163" s="155"/>
      <c r="L163" s="151"/>
      <c r="M163" s="156"/>
      <c r="T163" s="157"/>
      <c r="AT163" s="152" t="s">
        <v>182</v>
      </c>
      <c r="AU163" s="152" t="s">
        <v>83</v>
      </c>
      <c r="AV163" s="13" t="s">
        <v>83</v>
      </c>
      <c r="AW163" s="13" t="s">
        <v>35</v>
      </c>
      <c r="AX163" s="13" t="s">
        <v>73</v>
      </c>
      <c r="AY163" s="152" t="s">
        <v>171</v>
      </c>
    </row>
    <row r="164" spans="2:65" s="12" customFormat="1" ht="10.199999999999999">
      <c r="B164" s="144"/>
      <c r="D164" s="145" t="s">
        <v>182</v>
      </c>
      <c r="E164" s="146" t="s">
        <v>19</v>
      </c>
      <c r="F164" s="147" t="s">
        <v>223</v>
      </c>
      <c r="H164" s="146" t="s">
        <v>19</v>
      </c>
      <c r="I164" s="148"/>
      <c r="L164" s="144"/>
      <c r="M164" s="149"/>
      <c r="T164" s="150"/>
      <c r="AT164" s="146" t="s">
        <v>182</v>
      </c>
      <c r="AU164" s="146" t="s">
        <v>83</v>
      </c>
      <c r="AV164" s="12" t="s">
        <v>81</v>
      </c>
      <c r="AW164" s="12" t="s">
        <v>35</v>
      </c>
      <c r="AX164" s="12" t="s">
        <v>73</v>
      </c>
      <c r="AY164" s="146" t="s">
        <v>171</v>
      </c>
    </row>
    <row r="165" spans="2:65" s="13" customFormat="1" ht="10.199999999999999">
      <c r="B165" s="151"/>
      <c r="D165" s="145" t="s">
        <v>182</v>
      </c>
      <c r="E165" s="152" t="s">
        <v>19</v>
      </c>
      <c r="F165" s="153" t="s">
        <v>224</v>
      </c>
      <c r="H165" s="154">
        <v>6.8689999999999998</v>
      </c>
      <c r="I165" s="155"/>
      <c r="L165" s="151"/>
      <c r="M165" s="156"/>
      <c r="T165" s="157"/>
      <c r="AT165" s="152" t="s">
        <v>182</v>
      </c>
      <c r="AU165" s="152" t="s">
        <v>83</v>
      </c>
      <c r="AV165" s="13" t="s">
        <v>83</v>
      </c>
      <c r="AW165" s="13" t="s">
        <v>35</v>
      </c>
      <c r="AX165" s="13" t="s">
        <v>73</v>
      </c>
      <c r="AY165" s="152" t="s">
        <v>171</v>
      </c>
    </row>
    <row r="166" spans="2:65" s="14" customFormat="1" ht="10.199999999999999">
      <c r="B166" s="158"/>
      <c r="D166" s="145" t="s">
        <v>182</v>
      </c>
      <c r="E166" s="159" t="s">
        <v>19</v>
      </c>
      <c r="F166" s="160" t="s">
        <v>189</v>
      </c>
      <c r="H166" s="161">
        <v>104.57899999999999</v>
      </c>
      <c r="I166" s="162"/>
      <c r="L166" s="158"/>
      <c r="M166" s="163"/>
      <c r="T166" s="164"/>
      <c r="AT166" s="159" t="s">
        <v>182</v>
      </c>
      <c r="AU166" s="159" t="s">
        <v>83</v>
      </c>
      <c r="AV166" s="14" t="s">
        <v>178</v>
      </c>
      <c r="AW166" s="14" t="s">
        <v>35</v>
      </c>
      <c r="AX166" s="14" t="s">
        <v>81</v>
      </c>
      <c r="AY166" s="159" t="s">
        <v>171</v>
      </c>
    </row>
    <row r="167" spans="2:65" s="1" customFormat="1" ht="62.7" customHeight="1">
      <c r="B167" s="31"/>
      <c r="C167" s="127" t="s">
        <v>225</v>
      </c>
      <c r="D167" s="127" t="s">
        <v>173</v>
      </c>
      <c r="E167" s="128" t="s">
        <v>226</v>
      </c>
      <c r="F167" s="129" t="s">
        <v>227</v>
      </c>
      <c r="G167" s="130" t="s">
        <v>176</v>
      </c>
      <c r="H167" s="131">
        <v>68.69</v>
      </c>
      <c r="I167" s="132"/>
      <c r="J167" s="133">
        <f>ROUND(I167*H167,2)</f>
        <v>0</v>
      </c>
      <c r="K167" s="129" t="s">
        <v>177</v>
      </c>
      <c r="L167" s="31"/>
      <c r="M167" s="134" t="s">
        <v>19</v>
      </c>
      <c r="N167" s="135" t="s">
        <v>44</v>
      </c>
      <c r="P167" s="136">
        <f>O167*H167</f>
        <v>0</v>
      </c>
      <c r="Q167" s="136">
        <v>0</v>
      </c>
      <c r="R167" s="136">
        <f>Q167*H167</f>
        <v>0</v>
      </c>
      <c r="S167" s="136">
        <v>0</v>
      </c>
      <c r="T167" s="137">
        <f>S167*H167</f>
        <v>0</v>
      </c>
      <c r="AR167" s="138" t="s">
        <v>178</v>
      </c>
      <c r="AT167" s="138" t="s">
        <v>173</v>
      </c>
      <c r="AU167" s="138" t="s">
        <v>83</v>
      </c>
      <c r="AY167" s="16" t="s">
        <v>171</v>
      </c>
      <c r="BE167" s="139">
        <f>IF(N167="základní",J167,0)</f>
        <v>0</v>
      </c>
      <c r="BF167" s="139">
        <f>IF(N167="snížená",J167,0)</f>
        <v>0</v>
      </c>
      <c r="BG167" s="139">
        <f>IF(N167="zákl. přenesená",J167,0)</f>
        <v>0</v>
      </c>
      <c r="BH167" s="139">
        <f>IF(N167="sníž. přenesená",J167,0)</f>
        <v>0</v>
      </c>
      <c r="BI167" s="139">
        <f>IF(N167="nulová",J167,0)</f>
        <v>0</v>
      </c>
      <c r="BJ167" s="16" t="s">
        <v>81</v>
      </c>
      <c r="BK167" s="139">
        <f>ROUND(I167*H167,2)</f>
        <v>0</v>
      </c>
      <c r="BL167" s="16" t="s">
        <v>178</v>
      </c>
      <c r="BM167" s="138" t="s">
        <v>228</v>
      </c>
    </row>
    <row r="168" spans="2:65" s="1" customFormat="1" ht="10.199999999999999">
      <c r="B168" s="31"/>
      <c r="D168" s="140" t="s">
        <v>180</v>
      </c>
      <c r="F168" s="141" t="s">
        <v>229</v>
      </c>
      <c r="I168" s="142"/>
      <c r="L168" s="31"/>
      <c r="M168" s="143"/>
      <c r="T168" s="52"/>
      <c r="AT168" s="16" t="s">
        <v>180</v>
      </c>
      <c r="AU168" s="16" t="s">
        <v>83</v>
      </c>
    </row>
    <row r="169" spans="2:65" s="13" customFormat="1" ht="10.199999999999999">
      <c r="B169" s="151"/>
      <c r="D169" s="145" t="s">
        <v>182</v>
      </c>
      <c r="F169" s="153" t="s">
        <v>230</v>
      </c>
      <c r="H169" s="154">
        <v>68.69</v>
      </c>
      <c r="I169" s="155"/>
      <c r="L169" s="151"/>
      <c r="M169" s="156"/>
      <c r="T169" s="157"/>
      <c r="AT169" s="152" t="s">
        <v>182</v>
      </c>
      <c r="AU169" s="152" t="s">
        <v>83</v>
      </c>
      <c r="AV169" s="13" t="s">
        <v>83</v>
      </c>
      <c r="AW169" s="13" t="s">
        <v>4</v>
      </c>
      <c r="AX169" s="13" t="s">
        <v>81</v>
      </c>
      <c r="AY169" s="152" t="s">
        <v>171</v>
      </c>
    </row>
    <row r="170" spans="2:65" s="1" customFormat="1" ht="62.7" customHeight="1">
      <c r="B170" s="31"/>
      <c r="C170" s="127" t="s">
        <v>231</v>
      </c>
      <c r="D170" s="127" t="s">
        <v>173</v>
      </c>
      <c r="E170" s="128" t="s">
        <v>232</v>
      </c>
      <c r="F170" s="129" t="s">
        <v>233</v>
      </c>
      <c r="G170" s="130" t="s">
        <v>176</v>
      </c>
      <c r="H170" s="131">
        <v>136.57900000000001</v>
      </c>
      <c r="I170" s="132"/>
      <c r="J170" s="133">
        <f>ROUND(I170*H170,2)</f>
        <v>0</v>
      </c>
      <c r="K170" s="129" t="s">
        <v>177</v>
      </c>
      <c r="L170" s="31"/>
      <c r="M170" s="134" t="s">
        <v>19</v>
      </c>
      <c r="N170" s="135" t="s">
        <v>44</v>
      </c>
      <c r="P170" s="136">
        <f>O170*H170</f>
        <v>0</v>
      </c>
      <c r="Q170" s="136">
        <v>0</v>
      </c>
      <c r="R170" s="136">
        <f>Q170*H170</f>
        <v>0</v>
      </c>
      <c r="S170" s="136">
        <v>0</v>
      </c>
      <c r="T170" s="137">
        <f>S170*H170</f>
        <v>0</v>
      </c>
      <c r="AR170" s="138" t="s">
        <v>178</v>
      </c>
      <c r="AT170" s="138" t="s">
        <v>173</v>
      </c>
      <c r="AU170" s="138" t="s">
        <v>83</v>
      </c>
      <c r="AY170" s="16" t="s">
        <v>171</v>
      </c>
      <c r="BE170" s="139">
        <f>IF(N170="základní",J170,0)</f>
        <v>0</v>
      </c>
      <c r="BF170" s="139">
        <f>IF(N170="snížená",J170,0)</f>
        <v>0</v>
      </c>
      <c r="BG170" s="139">
        <f>IF(N170="zákl. přenesená",J170,0)</f>
        <v>0</v>
      </c>
      <c r="BH170" s="139">
        <f>IF(N170="sníž. přenesená",J170,0)</f>
        <v>0</v>
      </c>
      <c r="BI170" s="139">
        <f>IF(N170="nulová",J170,0)</f>
        <v>0</v>
      </c>
      <c r="BJ170" s="16" t="s">
        <v>81</v>
      </c>
      <c r="BK170" s="139">
        <f>ROUND(I170*H170,2)</f>
        <v>0</v>
      </c>
      <c r="BL170" s="16" t="s">
        <v>178</v>
      </c>
      <c r="BM170" s="138" t="s">
        <v>234</v>
      </c>
    </row>
    <row r="171" spans="2:65" s="1" customFormat="1" ht="10.199999999999999">
      <c r="B171" s="31"/>
      <c r="D171" s="140" t="s">
        <v>180</v>
      </c>
      <c r="F171" s="141" t="s">
        <v>235</v>
      </c>
      <c r="I171" s="142"/>
      <c r="L171" s="31"/>
      <c r="M171" s="143"/>
      <c r="T171" s="52"/>
      <c r="AT171" s="16" t="s">
        <v>180</v>
      </c>
      <c r="AU171" s="16" t="s">
        <v>83</v>
      </c>
    </row>
    <row r="172" spans="2:65" s="12" customFormat="1" ht="10.199999999999999">
      <c r="B172" s="144"/>
      <c r="D172" s="145" t="s">
        <v>182</v>
      </c>
      <c r="E172" s="146" t="s">
        <v>19</v>
      </c>
      <c r="F172" s="147" t="s">
        <v>194</v>
      </c>
      <c r="H172" s="146" t="s">
        <v>19</v>
      </c>
      <c r="I172" s="148"/>
      <c r="L172" s="144"/>
      <c r="M172" s="149"/>
      <c r="T172" s="150"/>
      <c r="AT172" s="146" t="s">
        <v>182</v>
      </c>
      <c r="AU172" s="146" t="s">
        <v>83</v>
      </c>
      <c r="AV172" s="12" t="s">
        <v>81</v>
      </c>
      <c r="AW172" s="12" t="s">
        <v>35</v>
      </c>
      <c r="AX172" s="12" t="s">
        <v>73</v>
      </c>
      <c r="AY172" s="146" t="s">
        <v>171</v>
      </c>
    </row>
    <row r="173" spans="2:65" s="13" customFormat="1" ht="10.199999999999999">
      <c r="B173" s="151"/>
      <c r="D173" s="145" t="s">
        <v>182</v>
      </c>
      <c r="E173" s="152" t="s">
        <v>19</v>
      </c>
      <c r="F173" s="153" t="s">
        <v>195</v>
      </c>
      <c r="H173" s="154">
        <v>97.71</v>
      </c>
      <c r="I173" s="155"/>
      <c r="L173" s="151"/>
      <c r="M173" s="156"/>
      <c r="T173" s="157"/>
      <c r="AT173" s="152" t="s">
        <v>182</v>
      </c>
      <c r="AU173" s="152" t="s">
        <v>83</v>
      </c>
      <c r="AV173" s="13" t="s">
        <v>83</v>
      </c>
      <c r="AW173" s="13" t="s">
        <v>35</v>
      </c>
      <c r="AX173" s="13" t="s">
        <v>73</v>
      </c>
      <c r="AY173" s="152" t="s">
        <v>171</v>
      </c>
    </row>
    <row r="174" spans="2:65" s="12" customFormat="1" ht="10.199999999999999">
      <c r="B174" s="144"/>
      <c r="D174" s="145" t="s">
        <v>182</v>
      </c>
      <c r="E174" s="146" t="s">
        <v>19</v>
      </c>
      <c r="F174" s="147" t="s">
        <v>223</v>
      </c>
      <c r="H174" s="146" t="s">
        <v>19</v>
      </c>
      <c r="I174" s="148"/>
      <c r="L174" s="144"/>
      <c r="M174" s="149"/>
      <c r="T174" s="150"/>
      <c r="AT174" s="146" t="s">
        <v>182</v>
      </c>
      <c r="AU174" s="146" t="s">
        <v>83</v>
      </c>
      <c r="AV174" s="12" t="s">
        <v>81</v>
      </c>
      <c r="AW174" s="12" t="s">
        <v>35</v>
      </c>
      <c r="AX174" s="12" t="s">
        <v>73</v>
      </c>
      <c r="AY174" s="146" t="s">
        <v>171</v>
      </c>
    </row>
    <row r="175" spans="2:65" s="13" customFormat="1" ht="10.199999999999999">
      <c r="B175" s="151"/>
      <c r="D175" s="145" t="s">
        <v>182</v>
      </c>
      <c r="E175" s="152" t="s">
        <v>19</v>
      </c>
      <c r="F175" s="153" t="s">
        <v>224</v>
      </c>
      <c r="H175" s="154">
        <v>6.8689999999999998</v>
      </c>
      <c r="I175" s="155"/>
      <c r="L175" s="151"/>
      <c r="M175" s="156"/>
      <c r="T175" s="157"/>
      <c r="AT175" s="152" t="s">
        <v>182</v>
      </c>
      <c r="AU175" s="152" t="s">
        <v>83</v>
      </c>
      <c r="AV175" s="13" t="s">
        <v>83</v>
      </c>
      <c r="AW175" s="13" t="s">
        <v>35</v>
      </c>
      <c r="AX175" s="13" t="s">
        <v>73</v>
      </c>
      <c r="AY175" s="152" t="s">
        <v>171</v>
      </c>
    </row>
    <row r="176" spans="2:65" s="12" customFormat="1" ht="10.199999999999999">
      <c r="B176" s="144"/>
      <c r="D176" s="145" t="s">
        <v>182</v>
      </c>
      <c r="E176" s="146" t="s">
        <v>19</v>
      </c>
      <c r="F176" s="147" t="s">
        <v>236</v>
      </c>
      <c r="H176" s="146" t="s">
        <v>19</v>
      </c>
      <c r="I176" s="148"/>
      <c r="L176" s="144"/>
      <c r="M176" s="149"/>
      <c r="T176" s="150"/>
      <c r="AT176" s="146" t="s">
        <v>182</v>
      </c>
      <c r="AU176" s="146" t="s">
        <v>83</v>
      </c>
      <c r="AV176" s="12" t="s">
        <v>81</v>
      </c>
      <c r="AW176" s="12" t="s">
        <v>35</v>
      </c>
      <c r="AX176" s="12" t="s">
        <v>73</v>
      </c>
      <c r="AY176" s="146" t="s">
        <v>171</v>
      </c>
    </row>
    <row r="177" spans="2:65" s="13" customFormat="1" ht="10.199999999999999">
      <c r="B177" s="151"/>
      <c r="D177" s="145" t="s">
        <v>182</v>
      </c>
      <c r="E177" s="152" t="s">
        <v>19</v>
      </c>
      <c r="F177" s="153" t="s">
        <v>237</v>
      </c>
      <c r="H177" s="154">
        <v>32</v>
      </c>
      <c r="I177" s="155"/>
      <c r="L177" s="151"/>
      <c r="M177" s="156"/>
      <c r="T177" s="157"/>
      <c r="AT177" s="152" t="s">
        <v>182</v>
      </c>
      <c r="AU177" s="152" t="s">
        <v>83</v>
      </c>
      <c r="AV177" s="13" t="s">
        <v>83</v>
      </c>
      <c r="AW177" s="13" t="s">
        <v>35</v>
      </c>
      <c r="AX177" s="13" t="s">
        <v>73</v>
      </c>
      <c r="AY177" s="152" t="s">
        <v>171</v>
      </c>
    </row>
    <row r="178" spans="2:65" s="14" customFormat="1" ht="10.199999999999999">
      <c r="B178" s="158"/>
      <c r="D178" s="145" t="s">
        <v>182</v>
      </c>
      <c r="E178" s="159" t="s">
        <v>19</v>
      </c>
      <c r="F178" s="160" t="s">
        <v>189</v>
      </c>
      <c r="H178" s="161">
        <v>136.57900000000001</v>
      </c>
      <c r="I178" s="162"/>
      <c r="L178" s="158"/>
      <c r="M178" s="163"/>
      <c r="T178" s="164"/>
      <c r="AT178" s="159" t="s">
        <v>182</v>
      </c>
      <c r="AU178" s="159" t="s">
        <v>83</v>
      </c>
      <c r="AV178" s="14" t="s">
        <v>178</v>
      </c>
      <c r="AW178" s="14" t="s">
        <v>35</v>
      </c>
      <c r="AX178" s="14" t="s">
        <v>81</v>
      </c>
      <c r="AY178" s="159" t="s">
        <v>171</v>
      </c>
    </row>
    <row r="179" spans="2:65" s="1" customFormat="1" ht="44.25" customHeight="1">
      <c r="B179" s="31"/>
      <c r="C179" s="127" t="s">
        <v>238</v>
      </c>
      <c r="D179" s="127" t="s">
        <v>173</v>
      </c>
      <c r="E179" s="128" t="s">
        <v>239</v>
      </c>
      <c r="F179" s="129" t="s">
        <v>240</v>
      </c>
      <c r="G179" s="130" t="s">
        <v>176</v>
      </c>
      <c r="H179" s="131">
        <v>61.180999999999997</v>
      </c>
      <c r="I179" s="132"/>
      <c r="J179" s="133">
        <f>ROUND(I179*H179,2)</f>
        <v>0</v>
      </c>
      <c r="K179" s="129" t="s">
        <v>177</v>
      </c>
      <c r="L179" s="31"/>
      <c r="M179" s="134" t="s">
        <v>19</v>
      </c>
      <c r="N179" s="135" t="s">
        <v>44</v>
      </c>
      <c r="P179" s="136">
        <f>O179*H179</f>
        <v>0</v>
      </c>
      <c r="Q179" s="136">
        <v>0</v>
      </c>
      <c r="R179" s="136">
        <f>Q179*H179</f>
        <v>0</v>
      </c>
      <c r="S179" s="136">
        <v>0</v>
      </c>
      <c r="T179" s="137">
        <f>S179*H179</f>
        <v>0</v>
      </c>
      <c r="AR179" s="138" t="s">
        <v>178</v>
      </c>
      <c r="AT179" s="138" t="s">
        <v>173</v>
      </c>
      <c r="AU179" s="138" t="s">
        <v>83</v>
      </c>
      <c r="AY179" s="16" t="s">
        <v>171</v>
      </c>
      <c r="BE179" s="139">
        <f>IF(N179="základní",J179,0)</f>
        <v>0</v>
      </c>
      <c r="BF179" s="139">
        <f>IF(N179="snížená",J179,0)</f>
        <v>0</v>
      </c>
      <c r="BG179" s="139">
        <f>IF(N179="zákl. přenesená",J179,0)</f>
        <v>0</v>
      </c>
      <c r="BH179" s="139">
        <f>IF(N179="sníž. přenesená",J179,0)</f>
        <v>0</v>
      </c>
      <c r="BI179" s="139">
        <f>IF(N179="nulová",J179,0)</f>
        <v>0</v>
      </c>
      <c r="BJ179" s="16" t="s">
        <v>81</v>
      </c>
      <c r="BK179" s="139">
        <f>ROUND(I179*H179,2)</f>
        <v>0</v>
      </c>
      <c r="BL179" s="16" t="s">
        <v>178</v>
      </c>
      <c r="BM179" s="138" t="s">
        <v>241</v>
      </c>
    </row>
    <row r="180" spans="2:65" s="1" customFormat="1" ht="10.199999999999999">
      <c r="B180" s="31"/>
      <c r="D180" s="140" t="s">
        <v>180</v>
      </c>
      <c r="F180" s="141" t="s">
        <v>242</v>
      </c>
      <c r="I180" s="142"/>
      <c r="L180" s="31"/>
      <c r="M180" s="143"/>
      <c r="T180" s="52"/>
      <c r="AT180" s="16" t="s">
        <v>180</v>
      </c>
      <c r="AU180" s="16" t="s">
        <v>83</v>
      </c>
    </row>
    <row r="181" spans="2:65" s="12" customFormat="1" ht="10.199999999999999">
      <c r="B181" s="144"/>
      <c r="D181" s="145" t="s">
        <v>182</v>
      </c>
      <c r="E181" s="146" t="s">
        <v>19</v>
      </c>
      <c r="F181" s="147" t="s">
        <v>243</v>
      </c>
      <c r="H181" s="146" t="s">
        <v>19</v>
      </c>
      <c r="I181" s="148"/>
      <c r="L181" s="144"/>
      <c r="M181" s="149"/>
      <c r="T181" s="150"/>
      <c r="AT181" s="146" t="s">
        <v>182</v>
      </c>
      <c r="AU181" s="146" t="s">
        <v>83</v>
      </c>
      <c r="AV181" s="12" t="s">
        <v>81</v>
      </c>
      <c r="AW181" s="12" t="s">
        <v>35</v>
      </c>
      <c r="AX181" s="12" t="s">
        <v>73</v>
      </c>
      <c r="AY181" s="146" t="s">
        <v>171</v>
      </c>
    </row>
    <row r="182" spans="2:65" s="13" customFormat="1" ht="10.199999999999999">
      <c r="B182" s="151"/>
      <c r="D182" s="145" t="s">
        <v>182</v>
      </c>
      <c r="E182" s="152" t="s">
        <v>19</v>
      </c>
      <c r="F182" s="153" t="s">
        <v>244</v>
      </c>
      <c r="H182" s="154">
        <v>61.180999999999997</v>
      </c>
      <c r="I182" s="155"/>
      <c r="L182" s="151"/>
      <c r="M182" s="156"/>
      <c r="T182" s="157"/>
      <c r="AT182" s="152" t="s">
        <v>182</v>
      </c>
      <c r="AU182" s="152" t="s">
        <v>83</v>
      </c>
      <c r="AV182" s="13" t="s">
        <v>83</v>
      </c>
      <c r="AW182" s="13" t="s">
        <v>35</v>
      </c>
      <c r="AX182" s="13" t="s">
        <v>81</v>
      </c>
      <c r="AY182" s="152" t="s">
        <v>171</v>
      </c>
    </row>
    <row r="183" spans="2:65" s="1" customFormat="1" ht="44.25" customHeight="1">
      <c r="B183" s="31"/>
      <c r="C183" s="127" t="s">
        <v>245</v>
      </c>
      <c r="D183" s="127" t="s">
        <v>173</v>
      </c>
      <c r="E183" s="128" t="s">
        <v>246</v>
      </c>
      <c r="F183" s="129" t="s">
        <v>247</v>
      </c>
      <c r="G183" s="130" t="s">
        <v>176</v>
      </c>
      <c r="H183" s="131">
        <v>16</v>
      </c>
      <c r="I183" s="132"/>
      <c r="J183" s="133">
        <f>ROUND(I183*H183,2)</f>
        <v>0</v>
      </c>
      <c r="K183" s="129" t="s">
        <v>177</v>
      </c>
      <c r="L183" s="31"/>
      <c r="M183" s="134" t="s">
        <v>19</v>
      </c>
      <c r="N183" s="135" t="s">
        <v>44</v>
      </c>
      <c r="P183" s="136">
        <f>O183*H183</f>
        <v>0</v>
      </c>
      <c r="Q183" s="136">
        <v>0</v>
      </c>
      <c r="R183" s="136">
        <f>Q183*H183</f>
        <v>0</v>
      </c>
      <c r="S183" s="136">
        <v>0</v>
      </c>
      <c r="T183" s="137">
        <f>S183*H183</f>
        <v>0</v>
      </c>
      <c r="AR183" s="138" t="s">
        <v>178</v>
      </c>
      <c r="AT183" s="138" t="s">
        <v>173</v>
      </c>
      <c r="AU183" s="138" t="s">
        <v>83</v>
      </c>
      <c r="AY183" s="16" t="s">
        <v>171</v>
      </c>
      <c r="BE183" s="139">
        <f>IF(N183="základní",J183,0)</f>
        <v>0</v>
      </c>
      <c r="BF183" s="139">
        <f>IF(N183="snížená",J183,0)</f>
        <v>0</v>
      </c>
      <c r="BG183" s="139">
        <f>IF(N183="zákl. přenesená",J183,0)</f>
        <v>0</v>
      </c>
      <c r="BH183" s="139">
        <f>IF(N183="sníž. přenesená",J183,0)</f>
        <v>0</v>
      </c>
      <c r="BI183" s="139">
        <f>IF(N183="nulová",J183,0)</f>
        <v>0</v>
      </c>
      <c r="BJ183" s="16" t="s">
        <v>81</v>
      </c>
      <c r="BK183" s="139">
        <f>ROUND(I183*H183,2)</f>
        <v>0</v>
      </c>
      <c r="BL183" s="16" t="s">
        <v>178</v>
      </c>
      <c r="BM183" s="138" t="s">
        <v>248</v>
      </c>
    </row>
    <row r="184" spans="2:65" s="1" customFormat="1" ht="10.199999999999999">
      <c r="B184" s="31"/>
      <c r="D184" s="140" t="s">
        <v>180</v>
      </c>
      <c r="F184" s="141" t="s">
        <v>249</v>
      </c>
      <c r="I184" s="142"/>
      <c r="L184" s="31"/>
      <c r="M184" s="143"/>
      <c r="T184" s="52"/>
      <c r="AT184" s="16" t="s">
        <v>180</v>
      </c>
      <c r="AU184" s="16" t="s">
        <v>83</v>
      </c>
    </row>
    <row r="185" spans="2:65" s="12" customFormat="1" ht="10.199999999999999">
      <c r="B185" s="144"/>
      <c r="D185" s="145" t="s">
        <v>182</v>
      </c>
      <c r="E185" s="146" t="s">
        <v>19</v>
      </c>
      <c r="F185" s="147" t="s">
        <v>183</v>
      </c>
      <c r="H185" s="146" t="s">
        <v>19</v>
      </c>
      <c r="I185" s="148"/>
      <c r="L185" s="144"/>
      <c r="M185" s="149"/>
      <c r="T185" s="150"/>
      <c r="AT185" s="146" t="s">
        <v>182</v>
      </c>
      <c r="AU185" s="146" t="s">
        <v>83</v>
      </c>
      <c r="AV185" s="12" t="s">
        <v>81</v>
      </c>
      <c r="AW185" s="12" t="s">
        <v>35</v>
      </c>
      <c r="AX185" s="12" t="s">
        <v>73</v>
      </c>
      <c r="AY185" s="146" t="s">
        <v>171</v>
      </c>
    </row>
    <row r="186" spans="2:65" s="13" customFormat="1" ht="10.199999999999999">
      <c r="B186" s="151"/>
      <c r="D186" s="145" t="s">
        <v>182</v>
      </c>
      <c r="E186" s="152" t="s">
        <v>19</v>
      </c>
      <c r="F186" s="153" t="s">
        <v>250</v>
      </c>
      <c r="H186" s="154">
        <v>5</v>
      </c>
      <c r="I186" s="155"/>
      <c r="L186" s="151"/>
      <c r="M186" s="156"/>
      <c r="T186" s="157"/>
      <c r="AT186" s="152" t="s">
        <v>182</v>
      </c>
      <c r="AU186" s="152" t="s">
        <v>83</v>
      </c>
      <c r="AV186" s="13" t="s">
        <v>83</v>
      </c>
      <c r="AW186" s="13" t="s">
        <v>35</v>
      </c>
      <c r="AX186" s="13" t="s">
        <v>73</v>
      </c>
      <c r="AY186" s="152" t="s">
        <v>171</v>
      </c>
    </row>
    <row r="187" spans="2:65" s="12" customFormat="1" ht="10.199999999999999">
      <c r="B187" s="144"/>
      <c r="D187" s="145" t="s">
        <v>182</v>
      </c>
      <c r="E187" s="146" t="s">
        <v>19</v>
      </c>
      <c r="F187" s="147" t="s">
        <v>185</v>
      </c>
      <c r="H187" s="146" t="s">
        <v>19</v>
      </c>
      <c r="I187" s="148"/>
      <c r="L187" s="144"/>
      <c r="M187" s="149"/>
      <c r="T187" s="150"/>
      <c r="AT187" s="146" t="s">
        <v>182</v>
      </c>
      <c r="AU187" s="146" t="s">
        <v>83</v>
      </c>
      <c r="AV187" s="12" t="s">
        <v>81</v>
      </c>
      <c r="AW187" s="12" t="s">
        <v>35</v>
      </c>
      <c r="AX187" s="12" t="s">
        <v>73</v>
      </c>
      <c r="AY187" s="146" t="s">
        <v>171</v>
      </c>
    </row>
    <row r="188" spans="2:65" s="13" customFormat="1" ht="10.199999999999999">
      <c r="B188" s="151"/>
      <c r="D188" s="145" t="s">
        <v>182</v>
      </c>
      <c r="E188" s="152" t="s">
        <v>19</v>
      </c>
      <c r="F188" s="153" t="s">
        <v>251</v>
      </c>
      <c r="H188" s="154">
        <v>9</v>
      </c>
      <c r="I188" s="155"/>
      <c r="L188" s="151"/>
      <c r="M188" s="156"/>
      <c r="T188" s="157"/>
      <c r="AT188" s="152" t="s">
        <v>182</v>
      </c>
      <c r="AU188" s="152" t="s">
        <v>83</v>
      </c>
      <c r="AV188" s="13" t="s">
        <v>83</v>
      </c>
      <c r="AW188" s="13" t="s">
        <v>35</v>
      </c>
      <c r="AX188" s="13" t="s">
        <v>73</v>
      </c>
      <c r="AY188" s="152" t="s">
        <v>171</v>
      </c>
    </row>
    <row r="189" spans="2:65" s="12" customFormat="1" ht="10.199999999999999">
      <c r="B189" s="144"/>
      <c r="D189" s="145" t="s">
        <v>182</v>
      </c>
      <c r="E189" s="146" t="s">
        <v>19</v>
      </c>
      <c r="F189" s="147" t="s">
        <v>252</v>
      </c>
      <c r="H189" s="146" t="s">
        <v>19</v>
      </c>
      <c r="I189" s="148"/>
      <c r="L189" s="144"/>
      <c r="M189" s="149"/>
      <c r="T189" s="150"/>
      <c r="AT189" s="146" t="s">
        <v>182</v>
      </c>
      <c r="AU189" s="146" t="s">
        <v>83</v>
      </c>
      <c r="AV189" s="12" t="s">
        <v>81</v>
      </c>
      <c r="AW189" s="12" t="s">
        <v>35</v>
      </c>
      <c r="AX189" s="12" t="s">
        <v>73</v>
      </c>
      <c r="AY189" s="146" t="s">
        <v>171</v>
      </c>
    </row>
    <row r="190" spans="2:65" s="13" customFormat="1" ht="10.199999999999999">
      <c r="B190" s="151"/>
      <c r="D190" s="145" t="s">
        <v>182</v>
      </c>
      <c r="E190" s="152" t="s">
        <v>19</v>
      </c>
      <c r="F190" s="153" t="s">
        <v>253</v>
      </c>
      <c r="H190" s="154">
        <v>2</v>
      </c>
      <c r="I190" s="155"/>
      <c r="L190" s="151"/>
      <c r="M190" s="156"/>
      <c r="T190" s="157"/>
      <c r="AT190" s="152" t="s">
        <v>182</v>
      </c>
      <c r="AU190" s="152" t="s">
        <v>83</v>
      </c>
      <c r="AV190" s="13" t="s">
        <v>83</v>
      </c>
      <c r="AW190" s="13" t="s">
        <v>35</v>
      </c>
      <c r="AX190" s="13" t="s">
        <v>73</v>
      </c>
      <c r="AY190" s="152" t="s">
        <v>171</v>
      </c>
    </row>
    <row r="191" spans="2:65" s="14" customFormat="1" ht="10.199999999999999">
      <c r="B191" s="158"/>
      <c r="D191" s="145" t="s">
        <v>182</v>
      </c>
      <c r="E191" s="159" t="s">
        <v>19</v>
      </c>
      <c r="F191" s="160" t="s">
        <v>189</v>
      </c>
      <c r="H191" s="161">
        <v>16</v>
      </c>
      <c r="I191" s="162"/>
      <c r="L191" s="158"/>
      <c r="M191" s="163"/>
      <c r="T191" s="164"/>
      <c r="AT191" s="159" t="s">
        <v>182</v>
      </c>
      <c r="AU191" s="159" t="s">
        <v>83</v>
      </c>
      <c r="AV191" s="14" t="s">
        <v>178</v>
      </c>
      <c r="AW191" s="14" t="s">
        <v>35</v>
      </c>
      <c r="AX191" s="14" t="s">
        <v>81</v>
      </c>
      <c r="AY191" s="159" t="s">
        <v>171</v>
      </c>
    </row>
    <row r="192" spans="2:65" s="1" customFormat="1" ht="44.25" customHeight="1">
      <c r="B192" s="31"/>
      <c r="C192" s="127" t="s">
        <v>254</v>
      </c>
      <c r="D192" s="127" t="s">
        <v>173</v>
      </c>
      <c r="E192" s="128" t="s">
        <v>255</v>
      </c>
      <c r="F192" s="129" t="s">
        <v>256</v>
      </c>
      <c r="G192" s="130" t="s">
        <v>176</v>
      </c>
      <c r="H192" s="131">
        <v>32</v>
      </c>
      <c r="I192" s="132"/>
      <c r="J192" s="133">
        <f>ROUND(I192*H192,2)</f>
        <v>0</v>
      </c>
      <c r="K192" s="129" t="s">
        <v>177</v>
      </c>
      <c r="L192" s="31"/>
      <c r="M192" s="134" t="s">
        <v>19</v>
      </c>
      <c r="N192" s="135" t="s">
        <v>44</v>
      </c>
      <c r="P192" s="136">
        <f>O192*H192</f>
        <v>0</v>
      </c>
      <c r="Q192" s="136">
        <v>0</v>
      </c>
      <c r="R192" s="136">
        <f>Q192*H192</f>
        <v>0</v>
      </c>
      <c r="S192" s="136">
        <v>0</v>
      </c>
      <c r="T192" s="137">
        <f>S192*H192</f>
        <v>0</v>
      </c>
      <c r="AR192" s="138" t="s">
        <v>178</v>
      </c>
      <c r="AT192" s="138" t="s">
        <v>173</v>
      </c>
      <c r="AU192" s="138" t="s">
        <v>83</v>
      </c>
      <c r="AY192" s="16" t="s">
        <v>171</v>
      </c>
      <c r="BE192" s="139">
        <f>IF(N192="základní",J192,0)</f>
        <v>0</v>
      </c>
      <c r="BF192" s="139">
        <f>IF(N192="snížená",J192,0)</f>
        <v>0</v>
      </c>
      <c r="BG192" s="139">
        <f>IF(N192="zákl. přenesená",J192,0)</f>
        <v>0</v>
      </c>
      <c r="BH192" s="139">
        <f>IF(N192="sníž. přenesená",J192,0)</f>
        <v>0</v>
      </c>
      <c r="BI192" s="139">
        <f>IF(N192="nulová",J192,0)</f>
        <v>0</v>
      </c>
      <c r="BJ192" s="16" t="s">
        <v>81</v>
      </c>
      <c r="BK192" s="139">
        <f>ROUND(I192*H192,2)</f>
        <v>0</v>
      </c>
      <c r="BL192" s="16" t="s">
        <v>178</v>
      </c>
      <c r="BM192" s="138" t="s">
        <v>257</v>
      </c>
    </row>
    <row r="193" spans="2:65" s="1" customFormat="1" ht="10.199999999999999">
      <c r="B193" s="31"/>
      <c r="D193" s="140" t="s">
        <v>180</v>
      </c>
      <c r="F193" s="141" t="s">
        <v>258</v>
      </c>
      <c r="I193" s="142"/>
      <c r="L193" s="31"/>
      <c r="M193" s="143"/>
      <c r="T193" s="52"/>
      <c r="AT193" s="16" t="s">
        <v>180</v>
      </c>
      <c r="AU193" s="16" t="s">
        <v>83</v>
      </c>
    </row>
    <row r="194" spans="2:65" s="12" customFormat="1" ht="10.199999999999999">
      <c r="B194" s="144"/>
      <c r="D194" s="145" t="s">
        <v>182</v>
      </c>
      <c r="E194" s="146" t="s">
        <v>19</v>
      </c>
      <c r="F194" s="147" t="s">
        <v>183</v>
      </c>
      <c r="H194" s="146" t="s">
        <v>19</v>
      </c>
      <c r="I194" s="148"/>
      <c r="L194" s="144"/>
      <c r="M194" s="149"/>
      <c r="T194" s="150"/>
      <c r="AT194" s="146" t="s">
        <v>182</v>
      </c>
      <c r="AU194" s="146" t="s">
        <v>83</v>
      </c>
      <c r="AV194" s="12" t="s">
        <v>81</v>
      </c>
      <c r="AW194" s="12" t="s">
        <v>35</v>
      </c>
      <c r="AX194" s="12" t="s">
        <v>73</v>
      </c>
      <c r="AY194" s="146" t="s">
        <v>171</v>
      </c>
    </row>
    <row r="195" spans="2:65" s="13" customFormat="1" ht="10.199999999999999">
      <c r="B195" s="151"/>
      <c r="D195" s="145" t="s">
        <v>182</v>
      </c>
      <c r="E195" s="152" t="s">
        <v>19</v>
      </c>
      <c r="F195" s="153" t="s">
        <v>259</v>
      </c>
      <c r="H195" s="154">
        <v>10</v>
      </c>
      <c r="I195" s="155"/>
      <c r="L195" s="151"/>
      <c r="M195" s="156"/>
      <c r="T195" s="157"/>
      <c r="AT195" s="152" t="s">
        <v>182</v>
      </c>
      <c r="AU195" s="152" t="s">
        <v>83</v>
      </c>
      <c r="AV195" s="13" t="s">
        <v>83</v>
      </c>
      <c r="AW195" s="13" t="s">
        <v>35</v>
      </c>
      <c r="AX195" s="13" t="s">
        <v>73</v>
      </c>
      <c r="AY195" s="152" t="s">
        <v>171</v>
      </c>
    </row>
    <row r="196" spans="2:65" s="12" customFormat="1" ht="10.199999999999999">
      <c r="B196" s="144"/>
      <c r="D196" s="145" t="s">
        <v>182</v>
      </c>
      <c r="E196" s="146" t="s">
        <v>19</v>
      </c>
      <c r="F196" s="147" t="s">
        <v>185</v>
      </c>
      <c r="H196" s="146" t="s">
        <v>19</v>
      </c>
      <c r="I196" s="148"/>
      <c r="L196" s="144"/>
      <c r="M196" s="149"/>
      <c r="T196" s="150"/>
      <c r="AT196" s="146" t="s">
        <v>182</v>
      </c>
      <c r="AU196" s="146" t="s">
        <v>83</v>
      </c>
      <c r="AV196" s="12" t="s">
        <v>81</v>
      </c>
      <c r="AW196" s="12" t="s">
        <v>35</v>
      </c>
      <c r="AX196" s="12" t="s">
        <v>73</v>
      </c>
      <c r="AY196" s="146" t="s">
        <v>171</v>
      </c>
    </row>
    <row r="197" spans="2:65" s="13" customFormat="1" ht="10.199999999999999">
      <c r="B197" s="151"/>
      <c r="D197" s="145" t="s">
        <v>182</v>
      </c>
      <c r="E197" s="152" t="s">
        <v>19</v>
      </c>
      <c r="F197" s="153" t="s">
        <v>260</v>
      </c>
      <c r="H197" s="154">
        <v>18</v>
      </c>
      <c r="I197" s="155"/>
      <c r="L197" s="151"/>
      <c r="M197" s="156"/>
      <c r="T197" s="157"/>
      <c r="AT197" s="152" t="s">
        <v>182</v>
      </c>
      <c r="AU197" s="152" t="s">
        <v>83</v>
      </c>
      <c r="AV197" s="13" t="s">
        <v>83</v>
      </c>
      <c r="AW197" s="13" t="s">
        <v>35</v>
      </c>
      <c r="AX197" s="13" t="s">
        <v>73</v>
      </c>
      <c r="AY197" s="152" t="s">
        <v>171</v>
      </c>
    </row>
    <row r="198" spans="2:65" s="12" customFormat="1" ht="10.199999999999999">
      <c r="B198" s="144"/>
      <c r="D198" s="145" t="s">
        <v>182</v>
      </c>
      <c r="E198" s="146" t="s">
        <v>19</v>
      </c>
      <c r="F198" s="147" t="s">
        <v>252</v>
      </c>
      <c r="H198" s="146" t="s">
        <v>19</v>
      </c>
      <c r="I198" s="148"/>
      <c r="L198" s="144"/>
      <c r="M198" s="149"/>
      <c r="T198" s="150"/>
      <c r="AT198" s="146" t="s">
        <v>182</v>
      </c>
      <c r="AU198" s="146" t="s">
        <v>83</v>
      </c>
      <c r="AV198" s="12" t="s">
        <v>81</v>
      </c>
      <c r="AW198" s="12" t="s">
        <v>35</v>
      </c>
      <c r="AX198" s="12" t="s">
        <v>73</v>
      </c>
      <c r="AY198" s="146" t="s">
        <v>171</v>
      </c>
    </row>
    <row r="199" spans="2:65" s="13" customFormat="1" ht="10.199999999999999">
      <c r="B199" s="151"/>
      <c r="D199" s="145" t="s">
        <v>182</v>
      </c>
      <c r="E199" s="152" t="s">
        <v>19</v>
      </c>
      <c r="F199" s="153" t="s">
        <v>261</v>
      </c>
      <c r="H199" s="154">
        <v>4</v>
      </c>
      <c r="I199" s="155"/>
      <c r="L199" s="151"/>
      <c r="M199" s="156"/>
      <c r="T199" s="157"/>
      <c r="AT199" s="152" t="s">
        <v>182</v>
      </c>
      <c r="AU199" s="152" t="s">
        <v>83</v>
      </c>
      <c r="AV199" s="13" t="s">
        <v>83</v>
      </c>
      <c r="AW199" s="13" t="s">
        <v>35</v>
      </c>
      <c r="AX199" s="13" t="s">
        <v>73</v>
      </c>
      <c r="AY199" s="152" t="s">
        <v>171</v>
      </c>
    </row>
    <row r="200" spans="2:65" s="14" customFormat="1" ht="10.199999999999999">
      <c r="B200" s="158"/>
      <c r="D200" s="145" t="s">
        <v>182</v>
      </c>
      <c r="E200" s="159" t="s">
        <v>19</v>
      </c>
      <c r="F200" s="160" t="s">
        <v>189</v>
      </c>
      <c r="H200" s="161">
        <v>32</v>
      </c>
      <c r="I200" s="162"/>
      <c r="L200" s="158"/>
      <c r="M200" s="163"/>
      <c r="T200" s="164"/>
      <c r="AT200" s="159" t="s">
        <v>182</v>
      </c>
      <c r="AU200" s="159" t="s">
        <v>83</v>
      </c>
      <c r="AV200" s="14" t="s">
        <v>178</v>
      </c>
      <c r="AW200" s="14" t="s">
        <v>35</v>
      </c>
      <c r="AX200" s="14" t="s">
        <v>81</v>
      </c>
      <c r="AY200" s="159" t="s">
        <v>171</v>
      </c>
    </row>
    <row r="201" spans="2:65" s="1" customFormat="1" ht="16.5" customHeight="1">
      <c r="B201" s="31"/>
      <c r="C201" s="165" t="s">
        <v>262</v>
      </c>
      <c r="D201" s="165" t="s">
        <v>263</v>
      </c>
      <c r="E201" s="166" t="s">
        <v>264</v>
      </c>
      <c r="F201" s="167" t="s">
        <v>265</v>
      </c>
      <c r="G201" s="168" t="s">
        <v>266</v>
      </c>
      <c r="H201" s="169">
        <v>54.509</v>
      </c>
      <c r="I201" s="170"/>
      <c r="J201" s="171">
        <f>ROUND(I201*H201,2)</f>
        <v>0</v>
      </c>
      <c r="K201" s="167" t="s">
        <v>177</v>
      </c>
      <c r="L201" s="172"/>
      <c r="M201" s="173" t="s">
        <v>19</v>
      </c>
      <c r="N201" s="174" t="s">
        <v>44</v>
      </c>
      <c r="P201" s="136">
        <f>O201*H201</f>
        <v>0</v>
      </c>
      <c r="Q201" s="136">
        <v>1</v>
      </c>
      <c r="R201" s="136">
        <f>Q201*H201</f>
        <v>54.509</v>
      </c>
      <c r="S201" s="136">
        <v>0</v>
      </c>
      <c r="T201" s="137">
        <f>S201*H201</f>
        <v>0</v>
      </c>
      <c r="AR201" s="138" t="s">
        <v>245</v>
      </c>
      <c r="AT201" s="138" t="s">
        <v>263</v>
      </c>
      <c r="AU201" s="138" t="s">
        <v>83</v>
      </c>
      <c r="AY201" s="16" t="s">
        <v>171</v>
      </c>
      <c r="BE201" s="139">
        <f>IF(N201="základní",J201,0)</f>
        <v>0</v>
      </c>
      <c r="BF201" s="139">
        <f>IF(N201="snížená",J201,0)</f>
        <v>0</v>
      </c>
      <c r="BG201" s="139">
        <f>IF(N201="zákl. přenesená",J201,0)</f>
        <v>0</v>
      </c>
      <c r="BH201" s="139">
        <f>IF(N201="sníž. přenesená",J201,0)</f>
        <v>0</v>
      </c>
      <c r="BI201" s="139">
        <f>IF(N201="nulová",J201,0)</f>
        <v>0</v>
      </c>
      <c r="BJ201" s="16" t="s">
        <v>81</v>
      </c>
      <c r="BK201" s="139">
        <f>ROUND(I201*H201,2)</f>
        <v>0</v>
      </c>
      <c r="BL201" s="16" t="s">
        <v>178</v>
      </c>
      <c r="BM201" s="138" t="s">
        <v>267</v>
      </c>
    </row>
    <row r="202" spans="2:65" s="13" customFormat="1" ht="10.199999999999999">
      <c r="B202" s="151"/>
      <c r="D202" s="145" t="s">
        <v>182</v>
      </c>
      <c r="F202" s="153" t="s">
        <v>268</v>
      </c>
      <c r="H202" s="154">
        <v>54.509</v>
      </c>
      <c r="I202" s="155"/>
      <c r="L202" s="151"/>
      <c r="M202" s="156"/>
      <c r="T202" s="157"/>
      <c r="AT202" s="152" t="s">
        <v>182</v>
      </c>
      <c r="AU202" s="152" t="s">
        <v>83</v>
      </c>
      <c r="AV202" s="13" t="s">
        <v>83</v>
      </c>
      <c r="AW202" s="13" t="s">
        <v>4</v>
      </c>
      <c r="AX202" s="13" t="s">
        <v>81</v>
      </c>
      <c r="AY202" s="152" t="s">
        <v>171</v>
      </c>
    </row>
    <row r="203" spans="2:65" s="1" customFormat="1" ht="37.799999999999997" customHeight="1">
      <c r="B203" s="31"/>
      <c r="C203" s="127" t="s">
        <v>269</v>
      </c>
      <c r="D203" s="127" t="s">
        <v>173</v>
      </c>
      <c r="E203" s="128" t="s">
        <v>270</v>
      </c>
      <c r="F203" s="129" t="s">
        <v>271</v>
      </c>
      <c r="G203" s="130" t="s">
        <v>272</v>
      </c>
      <c r="H203" s="131">
        <v>57.103000000000002</v>
      </c>
      <c r="I203" s="132"/>
      <c r="J203" s="133">
        <f>ROUND(I203*H203,2)</f>
        <v>0</v>
      </c>
      <c r="K203" s="129" t="s">
        <v>177</v>
      </c>
      <c r="L203" s="31"/>
      <c r="M203" s="134" t="s">
        <v>19</v>
      </c>
      <c r="N203" s="135" t="s">
        <v>44</v>
      </c>
      <c r="P203" s="136">
        <f>O203*H203</f>
        <v>0</v>
      </c>
      <c r="Q203" s="136">
        <v>0</v>
      </c>
      <c r="R203" s="136">
        <f>Q203*H203</f>
        <v>0</v>
      </c>
      <c r="S203" s="136">
        <v>0</v>
      </c>
      <c r="T203" s="137">
        <f>S203*H203</f>
        <v>0</v>
      </c>
      <c r="AR203" s="138" t="s">
        <v>178</v>
      </c>
      <c r="AT203" s="138" t="s">
        <v>173</v>
      </c>
      <c r="AU203" s="138" t="s">
        <v>83</v>
      </c>
      <c r="AY203" s="16" t="s">
        <v>171</v>
      </c>
      <c r="BE203" s="139">
        <f>IF(N203="základní",J203,0)</f>
        <v>0</v>
      </c>
      <c r="BF203" s="139">
        <f>IF(N203="snížená",J203,0)</f>
        <v>0</v>
      </c>
      <c r="BG203" s="139">
        <f>IF(N203="zákl. přenesená",J203,0)</f>
        <v>0</v>
      </c>
      <c r="BH203" s="139">
        <f>IF(N203="sníž. přenesená",J203,0)</f>
        <v>0</v>
      </c>
      <c r="BI203" s="139">
        <f>IF(N203="nulová",J203,0)</f>
        <v>0</v>
      </c>
      <c r="BJ203" s="16" t="s">
        <v>81</v>
      </c>
      <c r="BK203" s="139">
        <f>ROUND(I203*H203,2)</f>
        <v>0</v>
      </c>
      <c r="BL203" s="16" t="s">
        <v>178</v>
      </c>
      <c r="BM203" s="138" t="s">
        <v>273</v>
      </c>
    </row>
    <row r="204" spans="2:65" s="1" customFormat="1" ht="10.199999999999999">
      <c r="B204" s="31"/>
      <c r="D204" s="140" t="s">
        <v>180</v>
      </c>
      <c r="F204" s="141" t="s">
        <v>274</v>
      </c>
      <c r="I204" s="142"/>
      <c r="L204" s="31"/>
      <c r="M204" s="143"/>
      <c r="T204" s="52"/>
      <c r="AT204" s="16" t="s">
        <v>180</v>
      </c>
      <c r="AU204" s="16" t="s">
        <v>83</v>
      </c>
    </row>
    <row r="205" spans="2:65" s="12" customFormat="1" ht="10.199999999999999">
      <c r="B205" s="144"/>
      <c r="D205" s="145" t="s">
        <v>182</v>
      </c>
      <c r="E205" s="146" t="s">
        <v>19</v>
      </c>
      <c r="F205" s="147" t="s">
        <v>243</v>
      </c>
      <c r="H205" s="146" t="s">
        <v>19</v>
      </c>
      <c r="I205" s="148"/>
      <c r="L205" s="144"/>
      <c r="M205" s="149"/>
      <c r="T205" s="150"/>
      <c r="AT205" s="146" t="s">
        <v>182</v>
      </c>
      <c r="AU205" s="146" t="s">
        <v>83</v>
      </c>
      <c r="AV205" s="12" t="s">
        <v>81</v>
      </c>
      <c r="AW205" s="12" t="s">
        <v>35</v>
      </c>
      <c r="AX205" s="12" t="s">
        <v>73</v>
      </c>
      <c r="AY205" s="146" t="s">
        <v>171</v>
      </c>
    </row>
    <row r="206" spans="2:65" s="13" customFormat="1" ht="10.199999999999999">
      <c r="B206" s="151"/>
      <c r="D206" s="145" t="s">
        <v>182</v>
      </c>
      <c r="E206" s="152" t="s">
        <v>19</v>
      </c>
      <c r="F206" s="153" t="s">
        <v>275</v>
      </c>
      <c r="H206" s="154">
        <v>57.103000000000002</v>
      </c>
      <c r="I206" s="155"/>
      <c r="L206" s="151"/>
      <c r="M206" s="156"/>
      <c r="T206" s="157"/>
      <c r="AT206" s="152" t="s">
        <v>182</v>
      </c>
      <c r="AU206" s="152" t="s">
        <v>83</v>
      </c>
      <c r="AV206" s="13" t="s">
        <v>83</v>
      </c>
      <c r="AW206" s="13" t="s">
        <v>35</v>
      </c>
      <c r="AX206" s="13" t="s">
        <v>81</v>
      </c>
      <c r="AY206" s="152" t="s">
        <v>171</v>
      </c>
    </row>
    <row r="207" spans="2:65" s="11" customFormat="1" ht="22.8" customHeight="1">
      <c r="B207" s="115"/>
      <c r="D207" s="116" t="s">
        <v>72</v>
      </c>
      <c r="E207" s="125" t="s">
        <v>276</v>
      </c>
      <c r="F207" s="125" t="s">
        <v>277</v>
      </c>
      <c r="I207" s="118"/>
      <c r="J207" s="126">
        <f>BK207</f>
        <v>0</v>
      </c>
      <c r="L207" s="115"/>
      <c r="M207" s="120"/>
      <c r="P207" s="121">
        <f>SUM(P208:P285)</f>
        <v>0</v>
      </c>
      <c r="R207" s="121">
        <f>SUM(R208:R285)</f>
        <v>20.630158999999999</v>
      </c>
      <c r="T207" s="122">
        <f>SUM(T208:T285)</f>
        <v>2.92035</v>
      </c>
      <c r="AR207" s="116" t="s">
        <v>81</v>
      </c>
      <c r="AT207" s="123" t="s">
        <v>72</v>
      </c>
      <c r="AU207" s="123" t="s">
        <v>81</v>
      </c>
      <c r="AY207" s="116" t="s">
        <v>171</v>
      </c>
      <c r="BK207" s="124">
        <f>SUM(BK208:BK285)</f>
        <v>0</v>
      </c>
    </row>
    <row r="208" spans="2:65" s="1" customFormat="1" ht="44.25" customHeight="1">
      <c r="B208" s="31"/>
      <c r="C208" s="127" t="s">
        <v>278</v>
      </c>
      <c r="D208" s="127" t="s">
        <v>173</v>
      </c>
      <c r="E208" s="128" t="s">
        <v>279</v>
      </c>
      <c r="F208" s="129" t="s">
        <v>280</v>
      </c>
      <c r="G208" s="130" t="s">
        <v>176</v>
      </c>
      <c r="H208" s="131">
        <v>24.946000000000002</v>
      </c>
      <c r="I208" s="132"/>
      <c r="J208" s="133">
        <f>ROUND(I208*H208,2)</f>
        <v>0</v>
      </c>
      <c r="K208" s="129" t="s">
        <v>177</v>
      </c>
      <c r="L208" s="31"/>
      <c r="M208" s="134" t="s">
        <v>19</v>
      </c>
      <c r="N208" s="135" t="s">
        <v>44</v>
      </c>
      <c r="P208" s="136">
        <f>O208*H208</f>
        <v>0</v>
      </c>
      <c r="Q208" s="136">
        <v>0</v>
      </c>
      <c r="R208" s="136">
        <f>Q208*H208</f>
        <v>0</v>
      </c>
      <c r="S208" s="136">
        <v>0</v>
      </c>
      <c r="T208" s="137">
        <f>S208*H208</f>
        <v>0</v>
      </c>
      <c r="AR208" s="138" t="s">
        <v>178</v>
      </c>
      <c r="AT208" s="138" t="s">
        <v>173</v>
      </c>
      <c r="AU208" s="138" t="s">
        <v>83</v>
      </c>
      <c r="AY208" s="16" t="s">
        <v>171</v>
      </c>
      <c r="BE208" s="139">
        <f>IF(N208="základní",J208,0)</f>
        <v>0</v>
      </c>
      <c r="BF208" s="139">
        <f>IF(N208="snížená",J208,0)</f>
        <v>0</v>
      </c>
      <c r="BG208" s="139">
        <f>IF(N208="zákl. přenesená",J208,0)</f>
        <v>0</v>
      </c>
      <c r="BH208" s="139">
        <f>IF(N208="sníž. přenesená",J208,0)</f>
        <v>0</v>
      </c>
      <c r="BI208" s="139">
        <f>IF(N208="nulová",J208,0)</f>
        <v>0</v>
      </c>
      <c r="BJ208" s="16" t="s">
        <v>81</v>
      </c>
      <c r="BK208" s="139">
        <f>ROUND(I208*H208,2)</f>
        <v>0</v>
      </c>
      <c r="BL208" s="16" t="s">
        <v>178</v>
      </c>
      <c r="BM208" s="138" t="s">
        <v>281</v>
      </c>
    </row>
    <row r="209" spans="2:65" s="1" customFormat="1" ht="10.199999999999999">
      <c r="B209" s="31"/>
      <c r="D209" s="140" t="s">
        <v>180</v>
      </c>
      <c r="F209" s="141" t="s">
        <v>282</v>
      </c>
      <c r="I209" s="142"/>
      <c r="L209" s="31"/>
      <c r="M209" s="143"/>
      <c r="T209" s="52"/>
      <c r="AT209" s="16" t="s">
        <v>180</v>
      </c>
      <c r="AU209" s="16" t="s">
        <v>83</v>
      </c>
    </row>
    <row r="210" spans="2:65" s="12" customFormat="1" ht="10.199999999999999">
      <c r="B210" s="144"/>
      <c r="D210" s="145" t="s">
        <v>182</v>
      </c>
      <c r="E210" s="146" t="s">
        <v>19</v>
      </c>
      <c r="F210" s="147" t="s">
        <v>283</v>
      </c>
      <c r="H210" s="146" t="s">
        <v>19</v>
      </c>
      <c r="I210" s="148"/>
      <c r="L210" s="144"/>
      <c r="M210" s="149"/>
      <c r="T210" s="150"/>
      <c r="AT210" s="146" t="s">
        <v>182</v>
      </c>
      <c r="AU210" s="146" t="s">
        <v>83</v>
      </c>
      <c r="AV210" s="12" t="s">
        <v>81</v>
      </c>
      <c r="AW210" s="12" t="s">
        <v>35</v>
      </c>
      <c r="AX210" s="12" t="s">
        <v>73</v>
      </c>
      <c r="AY210" s="146" t="s">
        <v>171</v>
      </c>
    </row>
    <row r="211" spans="2:65" s="13" customFormat="1" ht="20.399999999999999">
      <c r="B211" s="151"/>
      <c r="D211" s="145" t="s">
        <v>182</v>
      </c>
      <c r="E211" s="152" t="s">
        <v>19</v>
      </c>
      <c r="F211" s="153" t="s">
        <v>284</v>
      </c>
      <c r="H211" s="154">
        <v>6.9740000000000002</v>
      </c>
      <c r="I211" s="155"/>
      <c r="L211" s="151"/>
      <c r="M211" s="156"/>
      <c r="T211" s="157"/>
      <c r="AT211" s="152" t="s">
        <v>182</v>
      </c>
      <c r="AU211" s="152" t="s">
        <v>83</v>
      </c>
      <c r="AV211" s="13" t="s">
        <v>83</v>
      </c>
      <c r="AW211" s="13" t="s">
        <v>35</v>
      </c>
      <c r="AX211" s="13" t="s">
        <v>73</v>
      </c>
      <c r="AY211" s="152" t="s">
        <v>171</v>
      </c>
    </row>
    <row r="212" spans="2:65" s="12" customFormat="1" ht="10.199999999999999">
      <c r="B212" s="144"/>
      <c r="D212" s="145" t="s">
        <v>182</v>
      </c>
      <c r="E212" s="146" t="s">
        <v>19</v>
      </c>
      <c r="F212" s="147" t="s">
        <v>285</v>
      </c>
      <c r="H212" s="146" t="s">
        <v>19</v>
      </c>
      <c r="I212" s="148"/>
      <c r="L212" s="144"/>
      <c r="M212" s="149"/>
      <c r="T212" s="150"/>
      <c r="AT212" s="146" t="s">
        <v>182</v>
      </c>
      <c r="AU212" s="146" t="s">
        <v>83</v>
      </c>
      <c r="AV212" s="12" t="s">
        <v>81</v>
      </c>
      <c r="AW212" s="12" t="s">
        <v>35</v>
      </c>
      <c r="AX212" s="12" t="s">
        <v>73</v>
      </c>
      <c r="AY212" s="146" t="s">
        <v>171</v>
      </c>
    </row>
    <row r="213" spans="2:65" s="13" customFormat="1" ht="10.199999999999999">
      <c r="B213" s="151"/>
      <c r="D213" s="145" t="s">
        <v>182</v>
      </c>
      <c r="E213" s="152" t="s">
        <v>19</v>
      </c>
      <c r="F213" s="153" t="s">
        <v>286</v>
      </c>
      <c r="H213" s="154">
        <v>6.016</v>
      </c>
      <c r="I213" s="155"/>
      <c r="L213" s="151"/>
      <c r="M213" s="156"/>
      <c r="T213" s="157"/>
      <c r="AT213" s="152" t="s">
        <v>182</v>
      </c>
      <c r="AU213" s="152" t="s">
        <v>83</v>
      </c>
      <c r="AV213" s="13" t="s">
        <v>83</v>
      </c>
      <c r="AW213" s="13" t="s">
        <v>35</v>
      </c>
      <c r="AX213" s="13" t="s">
        <v>73</v>
      </c>
      <c r="AY213" s="152" t="s">
        <v>171</v>
      </c>
    </row>
    <row r="214" spans="2:65" s="12" customFormat="1" ht="10.199999999999999">
      <c r="B214" s="144"/>
      <c r="D214" s="145" t="s">
        <v>182</v>
      </c>
      <c r="E214" s="146" t="s">
        <v>19</v>
      </c>
      <c r="F214" s="147" t="s">
        <v>287</v>
      </c>
      <c r="H214" s="146" t="s">
        <v>19</v>
      </c>
      <c r="I214" s="148"/>
      <c r="L214" s="144"/>
      <c r="M214" s="149"/>
      <c r="T214" s="150"/>
      <c r="AT214" s="146" t="s">
        <v>182</v>
      </c>
      <c r="AU214" s="146" t="s">
        <v>83</v>
      </c>
      <c r="AV214" s="12" t="s">
        <v>81</v>
      </c>
      <c r="AW214" s="12" t="s">
        <v>35</v>
      </c>
      <c r="AX214" s="12" t="s">
        <v>73</v>
      </c>
      <c r="AY214" s="146" t="s">
        <v>171</v>
      </c>
    </row>
    <row r="215" spans="2:65" s="13" customFormat="1" ht="10.199999999999999">
      <c r="B215" s="151"/>
      <c r="D215" s="145" t="s">
        <v>182</v>
      </c>
      <c r="E215" s="152" t="s">
        <v>19</v>
      </c>
      <c r="F215" s="153" t="s">
        <v>288</v>
      </c>
      <c r="H215" s="154">
        <v>1.86</v>
      </c>
      <c r="I215" s="155"/>
      <c r="L215" s="151"/>
      <c r="M215" s="156"/>
      <c r="T215" s="157"/>
      <c r="AT215" s="152" t="s">
        <v>182</v>
      </c>
      <c r="AU215" s="152" t="s">
        <v>83</v>
      </c>
      <c r="AV215" s="13" t="s">
        <v>83</v>
      </c>
      <c r="AW215" s="13" t="s">
        <v>35</v>
      </c>
      <c r="AX215" s="13" t="s">
        <v>73</v>
      </c>
      <c r="AY215" s="152" t="s">
        <v>171</v>
      </c>
    </row>
    <row r="216" spans="2:65" s="12" customFormat="1" ht="10.199999999999999">
      <c r="B216" s="144"/>
      <c r="D216" s="145" t="s">
        <v>182</v>
      </c>
      <c r="E216" s="146" t="s">
        <v>19</v>
      </c>
      <c r="F216" s="147" t="s">
        <v>289</v>
      </c>
      <c r="H216" s="146" t="s">
        <v>19</v>
      </c>
      <c r="I216" s="148"/>
      <c r="L216" s="144"/>
      <c r="M216" s="149"/>
      <c r="T216" s="150"/>
      <c r="AT216" s="146" t="s">
        <v>182</v>
      </c>
      <c r="AU216" s="146" t="s">
        <v>83</v>
      </c>
      <c r="AV216" s="12" t="s">
        <v>81</v>
      </c>
      <c r="AW216" s="12" t="s">
        <v>35</v>
      </c>
      <c r="AX216" s="12" t="s">
        <v>73</v>
      </c>
      <c r="AY216" s="146" t="s">
        <v>171</v>
      </c>
    </row>
    <row r="217" spans="2:65" s="13" customFormat="1" ht="10.199999999999999">
      <c r="B217" s="151"/>
      <c r="D217" s="145" t="s">
        <v>182</v>
      </c>
      <c r="E217" s="152" t="s">
        <v>19</v>
      </c>
      <c r="F217" s="153" t="s">
        <v>290</v>
      </c>
      <c r="H217" s="154">
        <v>10.096</v>
      </c>
      <c r="I217" s="155"/>
      <c r="L217" s="151"/>
      <c r="M217" s="156"/>
      <c r="T217" s="157"/>
      <c r="AT217" s="152" t="s">
        <v>182</v>
      </c>
      <c r="AU217" s="152" t="s">
        <v>83</v>
      </c>
      <c r="AV217" s="13" t="s">
        <v>83</v>
      </c>
      <c r="AW217" s="13" t="s">
        <v>35</v>
      </c>
      <c r="AX217" s="13" t="s">
        <v>73</v>
      </c>
      <c r="AY217" s="152" t="s">
        <v>171</v>
      </c>
    </row>
    <row r="218" spans="2:65" s="14" customFormat="1" ht="10.199999999999999">
      <c r="B218" s="158"/>
      <c r="D218" s="145" t="s">
        <v>182</v>
      </c>
      <c r="E218" s="159" t="s">
        <v>19</v>
      </c>
      <c r="F218" s="160" t="s">
        <v>189</v>
      </c>
      <c r="H218" s="161">
        <v>24.946000000000002</v>
      </c>
      <c r="I218" s="162"/>
      <c r="L218" s="158"/>
      <c r="M218" s="163"/>
      <c r="T218" s="164"/>
      <c r="AT218" s="159" t="s">
        <v>182</v>
      </c>
      <c r="AU218" s="159" t="s">
        <v>83</v>
      </c>
      <c r="AV218" s="14" t="s">
        <v>178</v>
      </c>
      <c r="AW218" s="14" t="s">
        <v>35</v>
      </c>
      <c r="AX218" s="14" t="s">
        <v>81</v>
      </c>
      <c r="AY218" s="159" t="s">
        <v>171</v>
      </c>
    </row>
    <row r="219" spans="2:65" s="1" customFormat="1" ht="55.5" customHeight="1">
      <c r="B219" s="31"/>
      <c r="C219" s="127" t="s">
        <v>291</v>
      </c>
      <c r="D219" s="127" t="s">
        <v>173</v>
      </c>
      <c r="E219" s="128" t="s">
        <v>292</v>
      </c>
      <c r="F219" s="129" t="s">
        <v>293</v>
      </c>
      <c r="G219" s="130" t="s">
        <v>176</v>
      </c>
      <c r="H219" s="131">
        <v>23.376999999999999</v>
      </c>
      <c r="I219" s="132"/>
      <c r="J219" s="133">
        <f>ROUND(I219*H219,2)</f>
        <v>0</v>
      </c>
      <c r="K219" s="129" t="s">
        <v>177</v>
      </c>
      <c r="L219" s="31"/>
      <c r="M219" s="134" t="s">
        <v>19</v>
      </c>
      <c r="N219" s="135" t="s">
        <v>44</v>
      </c>
      <c r="P219" s="136">
        <f>O219*H219</f>
        <v>0</v>
      </c>
      <c r="Q219" s="136">
        <v>0</v>
      </c>
      <c r="R219" s="136">
        <f>Q219*H219</f>
        <v>0</v>
      </c>
      <c r="S219" s="136">
        <v>0</v>
      </c>
      <c r="T219" s="137">
        <f>S219*H219</f>
        <v>0</v>
      </c>
      <c r="AR219" s="138" t="s">
        <v>178</v>
      </c>
      <c r="AT219" s="138" t="s">
        <v>173</v>
      </c>
      <c r="AU219" s="138" t="s">
        <v>83</v>
      </c>
      <c r="AY219" s="16" t="s">
        <v>171</v>
      </c>
      <c r="BE219" s="139">
        <f>IF(N219="základní",J219,0)</f>
        <v>0</v>
      </c>
      <c r="BF219" s="139">
        <f>IF(N219="snížená",J219,0)</f>
        <v>0</v>
      </c>
      <c r="BG219" s="139">
        <f>IF(N219="zákl. přenesená",J219,0)</f>
        <v>0</v>
      </c>
      <c r="BH219" s="139">
        <f>IF(N219="sníž. přenesená",J219,0)</f>
        <v>0</v>
      </c>
      <c r="BI219" s="139">
        <f>IF(N219="nulová",J219,0)</f>
        <v>0</v>
      </c>
      <c r="BJ219" s="16" t="s">
        <v>81</v>
      </c>
      <c r="BK219" s="139">
        <f>ROUND(I219*H219,2)</f>
        <v>0</v>
      </c>
      <c r="BL219" s="16" t="s">
        <v>178</v>
      </c>
      <c r="BM219" s="138" t="s">
        <v>294</v>
      </c>
    </row>
    <row r="220" spans="2:65" s="1" customFormat="1" ht="10.199999999999999">
      <c r="B220" s="31"/>
      <c r="D220" s="140" t="s">
        <v>180</v>
      </c>
      <c r="F220" s="141" t="s">
        <v>295</v>
      </c>
      <c r="I220" s="142"/>
      <c r="L220" s="31"/>
      <c r="M220" s="143"/>
      <c r="T220" s="52"/>
      <c r="AT220" s="16" t="s">
        <v>180</v>
      </c>
      <c r="AU220" s="16" t="s">
        <v>83</v>
      </c>
    </row>
    <row r="221" spans="2:65" s="13" customFormat="1" ht="10.199999999999999">
      <c r="B221" s="151"/>
      <c r="D221" s="145" t="s">
        <v>182</v>
      </c>
      <c r="E221" s="152" t="s">
        <v>19</v>
      </c>
      <c r="F221" s="153" t="s">
        <v>296</v>
      </c>
      <c r="H221" s="154">
        <v>23.376999999999999</v>
      </c>
      <c r="I221" s="155"/>
      <c r="L221" s="151"/>
      <c r="M221" s="156"/>
      <c r="T221" s="157"/>
      <c r="AT221" s="152" t="s">
        <v>182</v>
      </c>
      <c r="AU221" s="152" t="s">
        <v>83</v>
      </c>
      <c r="AV221" s="13" t="s">
        <v>83</v>
      </c>
      <c r="AW221" s="13" t="s">
        <v>35</v>
      </c>
      <c r="AX221" s="13" t="s">
        <v>81</v>
      </c>
      <c r="AY221" s="152" t="s">
        <v>171</v>
      </c>
    </row>
    <row r="222" spans="2:65" s="1" customFormat="1" ht="62.7" customHeight="1">
      <c r="B222" s="31"/>
      <c r="C222" s="127" t="s">
        <v>297</v>
      </c>
      <c r="D222" s="127" t="s">
        <v>173</v>
      </c>
      <c r="E222" s="128" t="s">
        <v>298</v>
      </c>
      <c r="F222" s="129" t="s">
        <v>299</v>
      </c>
      <c r="G222" s="130" t="s">
        <v>176</v>
      </c>
      <c r="H222" s="131">
        <v>233.77</v>
      </c>
      <c r="I222" s="132"/>
      <c r="J222" s="133">
        <f>ROUND(I222*H222,2)</f>
        <v>0</v>
      </c>
      <c r="K222" s="129" t="s">
        <v>177</v>
      </c>
      <c r="L222" s="31"/>
      <c r="M222" s="134" t="s">
        <v>19</v>
      </c>
      <c r="N222" s="135" t="s">
        <v>44</v>
      </c>
      <c r="P222" s="136">
        <f>O222*H222</f>
        <v>0</v>
      </c>
      <c r="Q222" s="136">
        <v>0</v>
      </c>
      <c r="R222" s="136">
        <f>Q222*H222</f>
        <v>0</v>
      </c>
      <c r="S222" s="136">
        <v>0</v>
      </c>
      <c r="T222" s="137">
        <f>S222*H222</f>
        <v>0</v>
      </c>
      <c r="AR222" s="138" t="s">
        <v>178</v>
      </c>
      <c r="AT222" s="138" t="s">
        <v>173</v>
      </c>
      <c r="AU222" s="138" t="s">
        <v>83</v>
      </c>
      <c r="AY222" s="16" t="s">
        <v>171</v>
      </c>
      <c r="BE222" s="139">
        <f>IF(N222="základní",J222,0)</f>
        <v>0</v>
      </c>
      <c r="BF222" s="139">
        <f>IF(N222="snížená",J222,0)</f>
        <v>0</v>
      </c>
      <c r="BG222" s="139">
        <f>IF(N222="zákl. přenesená",J222,0)</f>
        <v>0</v>
      </c>
      <c r="BH222" s="139">
        <f>IF(N222="sníž. přenesená",J222,0)</f>
        <v>0</v>
      </c>
      <c r="BI222" s="139">
        <f>IF(N222="nulová",J222,0)</f>
        <v>0</v>
      </c>
      <c r="BJ222" s="16" t="s">
        <v>81</v>
      </c>
      <c r="BK222" s="139">
        <f>ROUND(I222*H222,2)</f>
        <v>0</v>
      </c>
      <c r="BL222" s="16" t="s">
        <v>178</v>
      </c>
      <c r="BM222" s="138" t="s">
        <v>300</v>
      </c>
    </row>
    <row r="223" spans="2:65" s="1" customFormat="1" ht="10.199999999999999">
      <c r="B223" s="31"/>
      <c r="D223" s="140" t="s">
        <v>180</v>
      </c>
      <c r="F223" s="141" t="s">
        <v>301</v>
      </c>
      <c r="I223" s="142"/>
      <c r="L223" s="31"/>
      <c r="M223" s="143"/>
      <c r="T223" s="52"/>
      <c r="AT223" s="16" t="s">
        <v>180</v>
      </c>
      <c r="AU223" s="16" t="s">
        <v>83</v>
      </c>
    </row>
    <row r="224" spans="2:65" s="13" customFormat="1" ht="10.199999999999999">
      <c r="B224" s="151"/>
      <c r="D224" s="145" t="s">
        <v>182</v>
      </c>
      <c r="F224" s="153" t="s">
        <v>302</v>
      </c>
      <c r="H224" s="154">
        <v>233.77</v>
      </c>
      <c r="I224" s="155"/>
      <c r="L224" s="151"/>
      <c r="M224" s="156"/>
      <c r="T224" s="157"/>
      <c r="AT224" s="152" t="s">
        <v>182</v>
      </c>
      <c r="AU224" s="152" t="s">
        <v>83</v>
      </c>
      <c r="AV224" s="13" t="s">
        <v>83</v>
      </c>
      <c r="AW224" s="13" t="s">
        <v>4</v>
      </c>
      <c r="AX224" s="13" t="s">
        <v>81</v>
      </c>
      <c r="AY224" s="152" t="s">
        <v>171</v>
      </c>
    </row>
    <row r="225" spans="2:65" s="1" customFormat="1" ht="44.25" customHeight="1">
      <c r="B225" s="31"/>
      <c r="C225" s="127" t="s">
        <v>8</v>
      </c>
      <c r="D225" s="127" t="s">
        <v>173</v>
      </c>
      <c r="E225" s="128" t="s">
        <v>303</v>
      </c>
      <c r="F225" s="129" t="s">
        <v>304</v>
      </c>
      <c r="G225" s="130" t="s">
        <v>176</v>
      </c>
      <c r="H225" s="131">
        <v>12.459</v>
      </c>
      <c r="I225" s="132"/>
      <c r="J225" s="133">
        <f>ROUND(I225*H225,2)</f>
        <v>0</v>
      </c>
      <c r="K225" s="129" t="s">
        <v>177</v>
      </c>
      <c r="L225" s="31"/>
      <c r="M225" s="134" t="s">
        <v>19</v>
      </c>
      <c r="N225" s="135" t="s">
        <v>44</v>
      </c>
      <c r="P225" s="136">
        <f>O225*H225</f>
        <v>0</v>
      </c>
      <c r="Q225" s="136">
        <v>0</v>
      </c>
      <c r="R225" s="136">
        <f>Q225*H225</f>
        <v>0</v>
      </c>
      <c r="S225" s="136">
        <v>0</v>
      </c>
      <c r="T225" s="137">
        <f>S225*H225</f>
        <v>0</v>
      </c>
      <c r="AR225" s="138" t="s">
        <v>178</v>
      </c>
      <c r="AT225" s="138" t="s">
        <v>173</v>
      </c>
      <c r="AU225" s="138" t="s">
        <v>83</v>
      </c>
      <c r="AY225" s="16" t="s">
        <v>171</v>
      </c>
      <c r="BE225" s="139">
        <f>IF(N225="základní",J225,0)</f>
        <v>0</v>
      </c>
      <c r="BF225" s="139">
        <f>IF(N225="snížená",J225,0)</f>
        <v>0</v>
      </c>
      <c r="BG225" s="139">
        <f>IF(N225="zákl. přenesená",J225,0)</f>
        <v>0</v>
      </c>
      <c r="BH225" s="139">
        <f>IF(N225="sníž. přenesená",J225,0)</f>
        <v>0</v>
      </c>
      <c r="BI225" s="139">
        <f>IF(N225="nulová",J225,0)</f>
        <v>0</v>
      </c>
      <c r="BJ225" s="16" t="s">
        <v>81</v>
      </c>
      <c r="BK225" s="139">
        <f>ROUND(I225*H225,2)</f>
        <v>0</v>
      </c>
      <c r="BL225" s="16" t="s">
        <v>178</v>
      </c>
      <c r="BM225" s="138" t="s">
        <v>305</v>
      </c>
    </row>
    <row r="226" spans="2:65" s="1" customFormat="1" ht="10.199999999999999">
      <c r="B226" s="31"/>
      <c r="D226" s="140" t="s">
        <v>180</v>
      </c>
      <c r="F226" s="141" t="s">
        <v>306</v>
      </c>
      <c r="I226" s="142"/>
      <c r="L226" s="31"/>
      <c r="M226" s="143"/>
      <c r="T226" s="52"/>
      <c r="AT226" s="16" t="s">
        <v>180</v>
      </c>
      <c r="AU226" s="16" t="s">
        <v>83</v>
      </c>
    </row>
    <row r="227" spans="2:65" s="12" customFormat="1" ht="10.199999999999999">
      <c r="B227" s="144"/>
      <c r="D227" s="145" t="s">
        <v>182</v>
      </c>
      <c r="E227" s="146" t="s">
        <v>19</v>
      </c>
      <c r="F227" s="147" t="s">
        <v>283</v>
      </c>
      <c r="H227" s="146" t="s">
        <v>19</v>
      </c>
      <c r="I227" s="148"/>
      <c r="L227" s="144"/>
      <c r="M227" s="149"/>
      <c r="T227" s="150"/>
      <c r="AT227" s="146" t="s">
        <v>182</v>
      </c>
      <c r="AU227" s="146" t="s">
        <v>83</v>
      </c>
      <c r="AV227" s="12" t="s">
        <v>81</v>
      </c>
      <c r="AW227" s="12" t="s">
        <v>35</v>
      </c>
      <c r="AX227" s="12" t="s">
        <v>73</v>
      </c>
      <c r="AY227" s="146" t="s">
        <v>171</v>
      </c>
    </row>
    <row r="228" spans="2:65" s="13" customFormat="1" ht="10.199999999999999">
      <c r="B228" s="151"/>
      <c r="D228" s="145" t="s">
        <v>182</v>
      </c>
      <c r="E228" s="152" t="s">
        <v>19</v>
      </c>
      <c r="F228" s="153" t="s">
        <v>307</v>
      </c>
      <c r="H228" s="154">
        <v>3.665</v>
      </c>
      <c r="I228" s="155"/>
      <c r="L228" s="151"/>
      <c r="M228" s="156"/>
      <c r="T228" s="157"/>
      <c r="AT228" s="152" t="s">
        <v>182</v>
      </c>
      <c r="AU228" s="152" t="s">
        <v>83</v>
      </c>
      <c r="AV228" s="13" t="s">
        <v>83</v>
      </c>
      <c r="AW228" s="13" t="s">
        <v>35</v>
      </c>
      <c r="AX228" s="13" t="s">
        <v>73</v>
      </c>
      <c r="AY228" s="152" t="s">
        <v>171</v>
      </c>
    </row>
    <row r="229" spans="2:65" s="12" customFormat="1" ht="10.199999999999999">
      <c r="B229" s="144"/>
      <c r="D229" s="145" t="s">
        <v>182</v>
      </c>
      <c r="E229" s="146" t="s">
        <v>19</v>
      </c>
      <c r="F229" s="147" t="s">
        <v>285</v>
      </c>
      <c r="H229" s="146" t="s">
        <v>19</v>
      </c>
      <c r="I229" s="148"/>
      <c r="L229" s="144"/>
      <c r="M229" s="149"/>
      <c r="T229" s="150"/>
      <c r="AT229" s="146" t="s">
        <v>182</v>
      </c>
      <c r="AU229" s="146" t="s">
        <v>83</v>
      </c>
      <c r="AV229" s="12" t="s">
        <v>81</v>
      </c>
      <c r="AW229" s="12" t="s">
        <v>35</v>
      </c>
      <c r="AX229" s="12" t="s">
        <v>73</v>
      </c>
      <c r="AY229" s="146" t="s">
        <v>171</v>
      </c>
    </row>
    <row r="230" spans="2:65" s="13" customFormat="1" ht="10.199999999999999">
      <c r="B230" s="151"/>
      <c r="D230" s="145" t="s">
        <v>182</v>
      </c>
      <c r="E230" s="152" t="s">
        <v>19</v>
      </c>
      <c r="F230" s="153" t="s">
        <v>308</v>
      </c>
      <c r="H230" s="154">
        <v>3.2919999999999998</v>
      </c>
      <c r="I230" s="155"/>
      <c r="L230" s="151"/>
      <c r="M230" s="156"/>
      <c r="T230" s="157"/>
      <c r="AT230" s="152" t="s">
        <v>182</v>
      </c>
      <c r="AU230" s="152" t="s">
        <v>83</v>
      </c>
      <c r="AV230" s="13" t="s">
        <v>83</v>
      </c>
      <c r="AW230" s="13" t="s">
        <v>35</v>
      </c>
      <c r="AX230" s="13" t="s">
        <v>73</v>
      </c>
      <c r="AY230" s="152" t="s">
        <v>171</v>
      </c>
    </row>
    <row r="231" spans="2:65" s="12" customFormat="1" ht="10.199999999999999">
      <c r="B231" s="144"/>
      <c r="D231" s="145" t="s">
        <v>182</v>
      </c>
      <c r="E231" s="146" t="s">
        <v>19</v>
      </c>
      <c r="F231" s="147" t="s">
        <v>287</v>
      </c>
      <c r="H231" s="146" t="s">
        <v>19</v>
      </c>
      <c r="I231" s="148"/>
      <c r="L231" s="144"/>
      <c r="M231" s="149"/>
      <c r="T231" s="150"/>
      <c r="AT231" s="146" t="s">
        <v>182</v>
      </c>
      <c r="AU231" s="146" t="s">
        <v>83</v>
      </c>
      <c r="AV231" s="12" t="s">
        <v>81</v>
      </c>
      <c r="AW231" s="12" t="s">
        <v>35</v>
      </c>
      <c r="AX231" s="12" t="s">
        <v>73</v>
      </c>
      <c r="AY231" s="146" t="s">
        <v>171</v>
      </c>
    </row>
    <row r="232" spans="2:65" s="13" customFormat="1" ht="10.199999999999999">
      <c r="B232" s="151"/>
      <c r="D232" s="145" t="s">
        <v>182</v>
      </c>
      <c r="E232" s="152" t="s">
        <v>19</v>
      </c>
      <c r="F232" s="153" t="s">
        <v>309</v>
      </c>
      <c r="H232" s="154">
        <v>0.16700000000000001</v>
      </c>
      <c r="I232" s="155"/>
      <c r="L232" s="151"/>
      <c r="M232" s="156"/>
      <c r="T232" s="157"/>
      <c r="AT232" s="152" t="s">
        <v>182</v>
      </c>
      <c r="AU232" s="152" t="s">
        <v>83</v>
      </c>
      <c r="AV232" s="13" t="s">
        <v>83</v>
      </c>
      <c r="AW232" s="13" t="s">
        <v>35</v>
      </c>
      <c r="AX232" s="13" t="s">
        <v>73</v>
      </c>
      <c r="AY232" s="152" t="s">
        <v>171</v>
      </c>
    </row>
    <row r="233" spans="2:65" s="12" customFormat="1" ht="10.199999999999999">
      <c r="B233" s="144"/>
      <c r="D233" s="145" t="s">
        <v>182</v>
      </c>
      <c r="E233" s="146" t="s">
        <v>19</v>
      </c>
      <c r="F233" s="147" t="s">
        <v>289</v>
      </c>
      <c r="H233" s="146" t="s">
        <v>19</v>
      </c>
      <c r="I233" s="148"/>
      <c r="L233" s="144"/>
      <c r="M233" s="149"/>
      <c r="T233" s="150"/>
      <c r="AT233" s="146" t="s">
        <v>182</v>
      </c>
      <c r="AU233" s="146" t="s">
        <v>83</v>
      </c>
      <c r="AV233" s="12" t="s">
        <v>81</v>
      </c>
      <c r="AW233" s="12" t="s">
        <v>35</v>
      </c>
      <c r="AX233" s="12" t="s">
        <v>73</v>
      </c>
      <c r="AY233" s="146" t="s">
        <v>171</v>
      </c>
    </row>
    <row r="234" spans="2:65" s="13" customFormat="1" ht="10.199999999999999">
      <c r="B234" s="151"/>
      <c r="D234" s="145" t="s">
        <v>182</v>
      </c>
      <c r="E234" s="152" t="s">
        <v>19</v>
      </c>
      <c r="F234" s="153" t="s">
        <v>310</v>
      </c>
      <c r="H234" s="154">
        <v>5.335</v>
      </c>
      <c r="I234" s="155"/>
      <c r="L234" s="151"/>
      <c r="M234" s="156"/>
      <c r="T234" s="157"/>
      <c r="AT234" s="152" t="s">
        <v>182</v>
      </c>
      <c r="AU234" s="152" t="s">
        <v>83</v>
      </c>
      <c r="AV234" s="13" t="s">
        <v>83</v>
      </c>
      <c r="AW234" s="13" t="s">
        <v>35</v>
      </c>
      <c r="AX234" s="13" t="s">
        <v>73</v>
      </c>
      <c r="AY234" s="152" t="s">
        <v>171</v>
      </c>
    </row>
    <row r="235" spans="2:65" s="14" customFormat="1" ht="10.199999999999999">
      <c r="B235" s="158"/>
      <c r="D235" s="145" t="s">
        <v>182</v>
      </c>
      <c r="E235" s="159" t="s">
        <v>19</v>
      </c>
      <c r="F235" s="160" t="s">
        <v>189</v>
      </c>
      <c r="H235" s="161">
        <v>12.459</v>
      </c>
      <c r="I235" s="162"/>
      <c r="L235" s="158"/>
      <c r="M235" s="163"/>
      <c r="T235" s="164"/>
      <c r="AT235" s="159" t="s">
        <v>182</v>
      </c>
      <c r="AU235" s="159" t="s">
        <v>83</v>
      </c>
      <c r="AV235" s="14" t="s">
        <v>178</v>
      </c>
      <c r="AW235" s="14" t="s">
        <v>35</v>
      </c>
      <c r="AX235" s="14" t="s">
        <v>81</v>
      </c>
      <c r="AY235" s="159" t="s">
        <v>171</v>
      </c>
    </row>
    <row r="236" spans="2:65" s="1" customFormat="1" ht="66.75" customHeight="1">
      <c r="B236" s="31"/>
      <c r="C236" s="127" t="s">
        <v>311</v>
      </c>
      <c r="D236" s="127" t="s">
        <v>173</v>
      </c>
      <c r="E236" s="128" t="s">
        <v>312</v>
      </c>
      <c r="F236" s="129" t="s">
        <v>313</v>
      </c>
      <c r="G236" s="130" t="s">
        <v>176</v>
      </c>
      <c r="H236" s="131">
        <v>10.89</v>
      </c>
      <c r="I236" s="132"/>
      <c r="J236" s="133">
        <f>ROUND(I236*H236,2)</f>
        <v>0</v>
      </c>
      <c r="K236" s="129" t="s">
        <v>177</v>
      </c>
      <c r="L236" s="31"/>
      <c r="M236" s="134" t="s">
        <v>19</v>
      </c>
      <c r="N236" s="135" t="s">
        <v>44</v>
      </c>
      <c r="P236" s="136">
        <f>O236*H236</f>
        <v>0</v>
      </c>
      <c r="Q236" s="136">
        <v>0</v>
      </c>
      <c r="R236" s="136">
        <f>Q236*H236</f>
        <v>0</v>
      </c>
      <c r="S236" s="136">
        <v>0</v>
      </c>
      <c r="T236" s="137">
        <f>S236*H236</f>
        <v>0</v>
      </c>
      <c r="AR236" s="138" t="s">
        <v>178</v>
      </c>
      <c r="AT236" s="138" t="s">
        <v>173</v>
      </c>
      <c r="AU236" s="138" t="s">
        <v>83</v>
      </c>
      <c r="AY236" s="16" t="s">
        <v>171</v>
      </c>
      <c r="BE236" s="139">
        <f>IF(N236="základní",J236,0)</f>
        <v>0</v>
      </c>
      <c r="BF236" s="139">
        <f>IF(N236="snížená",J236,0)</f>
        <v>0</v>
      </c>
      <c r="BG236" s="139">
        <f>IF(N236="zákl. přenesená",J236,0)</f>
        <v>0</v>
      </c>
      <c r="BH236" s="139">
        <f>IF(N236="sníž. přenesená",J236,0)</f>
        <v>0</v>
      </c>
      <c r="BI236" s="139">
        <f>IF(N236="nulová",J236,0)</f>
        <v>0</v>
      </c>
      <c r="BJ236" s="16" t="s">
        <v>81</v>
      </c>
      <c r="BK236" s="139">
        <f>ROUND(I236*H236,2)</f>
        <v>0</v>
      </c>
      <c r="BL236" s="16" t="s">
        <v>178</v>
      </c>
      <c r="BM236" s="138" t="s">
        <v>314</v>
      </c>
    </row>
    <row r="237" spans="2:65" s="1" customFormat="1" ht="10.199999999999999">
      <c r="B237" s="31"/>
      <c r="D237" s="140" t="s">
        <v>180</v>
      </c>
      <c r="F237" s="141" t="s">
        <v>315</v>
      </c>
      <c r="I237" s="142"/>
      <c r="L237" s="31"/>
      <c r="M237" s="143"/>
      <c r="T237" s="52"/>
      <c r="AT237" s="16" t="s">
        <v>180</v>
      </c>
      <c r="AU237" s="16" t="s">
        <v>83</v>
      </c>
    </row>
    <row r="238" spans="2:65" s="12" customFormat="1" ht="10.199999999999999">
      <c r="B238" s="144"/>
      <c r="D238" s="145" t="s">
        <v>182</v>
      </c>
      <c r="E238" s="146" t="s">
        <v>19</v>
      </c>
      <c r="F238" s="147" t="s">
        <v>283</v>
      </c>
      <c r="H238" s="146" t="s">
        <v>19</v>
      </c>
      <c r="I238" s="148"/>
      <c r="L238" s="144"/>
      <c r="M238" s="149"/>
      <c r="T238" s="150"/>
      <c r="AT238" s="146" t="s">
        <v>182</v>
      </c>
      <c r="AU238" s="146" t="s">
        <v>83</v>
      </c>
      <c r="AV238" s="12" t="s">
        <v>81</v>
      </c>
      <c r="AW238" s="12" t="s">
        <v>35</v>
      </c>
      <c r="AX238" s="12" t="s">
        <v>73</v>
      </c>
      <c r="AY238" s="146" t="s">
        <v>171</v>
      </c>
    </row>
    <row r="239" spans="2:65" s="13" customFormat="1" ht="10.199999999999999">
      <c r="B239" s="151"/>
      <c r="D239" s="145" t="s">
        <v>182</v>
      </c>
      <c r="E239" s="152" t="s">
        <v>19</v>
      </c>
      <c r="F239" s="153" t="s">
        <v>316</v>
      </c>
      <c r="H239" s="154">
        <v>2.8860000000000001</v>
      </c>
      <c r="I239" s="155"/>
      <c r="L239" s="151"/>
      <c r="M239" s="156"/>
      <c r="T239" s="157"/>
      <c r="AT239" s="152" t="s">
        <v>182</v>
      </c>
      <c r="AU239" s="152" t="s">
        <v>83</v>
      </c>
      <c r="AV239" s="13" t="s">
        <v>83</v>
      </c>
      <c r="AW239" s="13" t="s">
        <v>35</v>
      </c>
      <c r="AX239" s="13" t="s">
        <v>73</v>
      </c>
      <c r="AY239" s="152" t="s">
        <v>171</v>
      </c>
    </row>
    <row r="240" spans="2:65" s="12" customFormat="1" ht="10.199999999999999">
      <c r="B240" s="144"/>
      <c r="D240" s="145" t="s">
        <v>182</v>
      </c>
      <c r="E240" s="146" t="s">
        <v>19</v>
      </c>
      <c r="F240" s="147" t="s">
        <v>285</v>
      </c>
      <c r="H240" s="146" t="s">
        <v>19</v>
      </c>
      <c r="I240" s="148"/>
      <c r="L240" s="144"/>
      <c r="M240" s="149"/>
      <c r="T240" s="150"/>
      <c r="AT240" s="146" t="s">
        <v>182</v>
      </c>
      <c r="AU240" s="146" t="s">
        <v>83</v>
      </c>
      <c r="AV240" s="12" t="s">
        <v>81</v>
      </c>
      <c r="AW240" s="12" t="s">
        <v>35</v>
      </c>
      <c r="AX240" s="12" t="s">
        <v>73</v>
      </c>
      <c r="AY240" s="146" t="s">
        <v>171</v>
      </c>
    </row>
    <row r="241" spans="2:65" s="13" customFormat="1" ht="10.199999999999999">
      <c r="B241" s="151"/>
      <c r="D241" s="145" t="s">
        <v>182</v>
      </c>
      <c r="E241" s="152" t="s">
        <v>19</v>
      </c>
      <c r="F241" s="153" t="s">
        <v>317</v>
      </c>
      <c r="H241" s="154">
        <v>2.3759999999999999</v>
      </c>
      <c r="I241" s="155"/>
      <c r="L241" s="151"/>
      <c r="M241" s="156"/>
      <c r="T241" s="157"/>
      <c r="AT241" s="152" t="s">
        <v>182</v>
      </c>
      <c r="AU241" s="152" t="s">
        <v>83</v>
      </c>
      <c r="AV241" s="13" t="s">
        <v>83</v>
      </c>
      <c r="AW241" s="13" t="s">
        <v>35</v>
      </c>
      <c r="AX241" s="13" t="s">
        <v>73</v>
      </c>
      <c r="AY241" s="152" t="s">
        <v>171</v>
      </c>
    </row>
    <row r="242" spans="2:65" s="12" customFormat="1" ht="10.199999999999999">
      <c r="B242" s="144"/>
      <c r="D242" s="145" t="s">
        <v>182</v>
      </c>
      <c r="E242" s="146" t="s">
        <v>19</v>
      </c>
      <c r="F242" s="147" t="s">
        <v>287</v>
      </c>
      <c r="H242" s="146" t="s">
        <v>19</v>
      </c>
      <c r="I242" s="148"/>
      <c r="L242" s="144"/>
      <c r="M242" s="149"/>
      <c r="T242" s="150"/>
      <c r="AT242" s="146" t="s">
        <v>182</v>
      </c>
      <c r="AU242" s="146" t="s">
        <v>83</v>
      </c>
      <c r="AV242" s="12" t="s">
        <v>81</v>
      </c>
      <c r="AW242" s="12" t="s">
        <v>35</v>
      </c>
      <c r="AX242" s="12" t="s">
        <v>73</v>
      </c>
      <c r="AY242" s="146" t="s">
        <v>171</v>
      </c>
    </row>
    <row r="243" spans="2:65" s="13" customFormat="1" ht="10.199999999999999">
      <c r="B243" s="151"/>
      <c r="D243" s="145" t="s">
        <v>182</v>
      </c>
      <c r="E243" s="152" t="s">
        <v>19</v>
      </c>
      <c r="F243" s="153" t="s">
        <v>318</v>
      </c>
      <c r="H243" s="154">
        <v>1.476</v>
      </c>
      <c r="I243" s="155"/>
      <c r="L243" s="151"/>
      <c r="M243" s="156"/>
      <c r="T243" s="157"/>
      <c r="AT243" s="152" t="s">
        <v>182</v>
      </c>
      <c r="AU243" s="152" t="s">
        <v>83</v>
      </c>
      <c r="AV243" s="13" t="s">
        <v>83</v>
      </c>
      <c r="AW243" s="13" t="s">
        <v>35</v>
      </c>
      <c r="AX243" s="13" t="s">
        <v>73</v>
      </c>
      <c r="AY243" s="152" t="s">
        <v>171</v>
      </c>
    </row>
    <row r="244" spans="2:65" s="12" customFormat="1" ht="10.199999999999999">
      <c r="B244" s="144"/>
      <c r="D244" s="145" t="s">
        <v>182</v>
      </c>
      <c r="E244" s="146" t="s">
        <v>19</v>
      </c>
      <c r="F244" s="147" t="s">
        <v>289</v>
      </c>
      <c r="H244" s="146" t="s">
        <v>19</v>
      </c>
      <c r="I244" s="148"/>
      <c r="L244" s="144"/>
      <c r="M244" s="149"/>
      <c r="T244" s="150"/>
      <c r="AT244" s="146" t="s">
        <v>182</v>
      </c>
      <c r="AU244" s="146" t="s">
        <v>83</v>
      </c>
      <c r="AV244" s="12" t="s">
        <v>81</v>
      </c>
      <c r="AW244" s="12" t="s">
        <v>35</v>
      </c>
      <c r="AX244" s="12" t="s">
        <v>73</v>
      </c>
      <c r="AY244" s="146" t="s">
        <v>171</v>
      </c>
    </row>
    <row r="245" spans="2:65" s="13" customFormat="1" ht="10.199999999999999">
      <c r="B245" s="151"/>
      <c r="D245" s="145" t="s">
        <v>182</v>
      </c>
      <c r="E245" s="152" t="s">
        <v>19</v>
      </c>
      <c r="F245" s="153" t="s">
        <v>319</v>
      </c>
      <c r="H245" s="154">
        <v>4.1520000000000001</v>
      </c>
      <c r="I245" s="155"/>
      <c r="L245" s="151"/>
      <c r="M245" s="156"/>
      <c r="T245" s="157"/>
      <c r="AT245" s="152" t="s">
        <v>182</v>
      </c>
      <c r="AU245" s="152" t="s">
        <v>83</v>
      </c>
      <c r="AV245" s="13" t="s">
        <v>83</v>
      </c>
      <c r="AW245" s="13" t="s">
        <v>35</v>
      </c>
      <c r="AX245" s="13" t="s">
        <v>73</v>
      </c>
      <c r="AY245" s="152" t="s">
        <v>171</v>
      </c>
    </row>
    <row r="246" spans="2:65" s="14" customFormat="1" ht="10.199999999999999">
      <c r="B246" s="158"/>
      <c r="D246" s="145" t="s">
        <v>182</v>
      </c>
      <c r="E246" s="159" t="s">
        <v>19</v>
      </c>
      <c r="F246" s="160" t="s">
        <v>189</v>
      </c>
      <c r="H246" s="161">
        <v>10.89</v>
      </c>
      <c r="I246" s="162"/>
      <c r="L246" s="158"/>
      <c r="M246" s="163"/>
      <c r="T246" s="164"/>
      <c r="AT246" s="159" t="s">
        <v>182</v>
      </c>
      <c r="AU246" s="159" t="s">
        <v>83</v>
      </c>
      <c r="AV246" s="14" t="s">
        <v>178</v>
      </c>
      <c r="AW246" s="14" t="s">
        <v>35</v>
      </c>
      <c r="AX246" s="14" t="s">
        <v>81</v>
      </c>
      <c r="AY246" s="159" t="s">
        <v>171</v>
      </c>
    </row>
    <row r="247" spans="2:65" s="1" customFormat="1" ht="16.5" customHeight="1">
      <c r="B247" s="31"/>
      <c r="C247" s="165" t="s">
        <v>320</v>
      </c>
      <c r="D247" s="165" t="s">
        <v>263</v>
      </c>
      <c r="E247" s="166" t="s">
        <v>321</v>
      </c>
      <c r="F247" s="167" t="s">
        <v>322</v>
      </c>
      <c r="G247" s="168" t="s">
        <v>266</v>
      </c>
      <c r="H247" s="169">
        <v>20.59</v>
      </c>
      <c r="I247" s="170"/>
      <c r="J247" s="171">
        <f>ROUND(I247*H247,2)</f>
        <v>0</v>
      </c>
      <c r="K247" s="167" t="s">
        <v>177</v>
      </c>
      <c r="L247" s="172"/>
      <c r="M247" s="173" t="s">
        <v>19</v>
      </c>
      <c r="N247" s="174" t="s">
        <v>44</v>
      </c>
      <c r="P247" s="136">
        <f>O247*H247</f>
        <v>0</v>
      </c>
      <c r="Q247" s="136">
        <v>1</v>
      </c>
      <c r="R247" s="136">
        <f>Q247*H247</f>
        <v>20.59</v>
      </c>
      <c r="S247" s="136">
        <v>0</v>
      </c>
      <c r="T247" s="137">
        <f>S247*H247</f>
        <v>0</v>
      </c>
      <c r="AR247" s="138" t="s">
        <v>245</v>
      </c>
      <c r="AT247" s="138" t="s">
        <v>263</v>
      </c>
      <c r="AU247" s="138" t="s">
        <v>83</v>
      </c>
      <c r="AY247" s="16" t="s">
        <v>171</v>
      </c>
      <c r="BE247" s="139">
        <f>IF(N247="základní",J247,0)</f>
        <v>0</v>
      </c>
      <c r="BF247" s="139">
        <f>IF(N247="snížená",J247,0)</f>
        <v>0</v>
      </c>
      <c r="BG247" s="139">
        <f>IF(N247="zákl. přenesená",J247,0)</f>
        <v>0</v>
      </c>
      <c r="BH247" s="139">
        <f>IF(N247="sníž. přenesená",J247,0)</f>
        <v>0</v>
      </c>
      <c r="BI247" s="139">
        <f>IF(N247="nulová",J247,0)</f>
        <v>0</v>
      </c>
      <c r="BJ247" s="16" t="s">
        <v>81</v>
      </c>
      <c r="BK247" s="139">
        <f>ROUND(I247*H247,2)</f>
        <v>0</v>
      </c>
      <c r="BL247" s="16" t="s">
        <v>178</v>
      </c>
      <c r="BM247" s="138" t="s">
        <v>323</v>
      </c>
    </row>
    <row r="248" spans="2:65" s="13" customFormat="1" ht="10.199999999999999">
      <c r="B248" s="151"/>
      <c r="D248" s="145" t="s">
        <v>182</v>
      </c>
      <c r="F248" s="153" t="s">
        <v>324</v>
      </c>
      <c r="H248" s="154">
        <v>20.59</v>
      </c>
      <c r="I248" s="155"/>
      <c r="L248" s="151"/>
      <c r="M248" s="156"/>
      <c r="T248" s="157"/>
      <c r="AT248" s="152" t="s">
        <v>182</v>
      </c>
      <c r="AU248" s="152" t="s">
        <v>83</v>
      </c>
      <c r="AV248" s="13" t="s">
        <v>83</v>
      </c>
      <c r="AW248" s="13" t="s">
        <v>4</v>
      </c>
      <c r="AX248" s="13" t="s">
        <v>81</v>
      </c>
      <c r="AY248" s="152" t="s">
        <v>171</v>
      </c>
    </row>
    <row r="249" spans="2:65" s="1" customFormat="1" ht="37.799999999999997" customHeight="1">
      <c r="B249" s="31"/>
      <c r="C249" s="127" t="s">
        <v>325</v>
      </c>
      <c r="D249" s="127" t="s">
        <v>173</v>
      </c>
      <c r="E249" s="128" t="s">
        <v>326</v>
      </c>
      <c r="F249" s="129" t="s">
        <v>327</v>
      </c>
      <c r="G249" s="130" t="s">
        <v>328</v>
      </c>
      <c r="H249" s="131">
        <v>51.4</v>
      </c>
      <c r="I249" s="132"/>
      <c r="J249" s="133">
        <f>ROUND(I249*H249,2)</f>
        <v>0</v>
      </c>
      <c r="K249" s="129" t="s">
        <v>177</v>
      </c>
      <c r="L249" s="31"/>
      <c r="M249" s="134" t="s">
        <v>19</v>
      </c>
      <c r="N249" s="135" t="s">
        <v>44</v>
      </c>
      <c r="P249" s="136">
        <f>O249*H249</f>
        <v>0</v>
      </c>
      <c r="Q249" s="136">
        <v>0</v>
      </c>
      <c r="R249" s="136">
        <f>Q249*H249</f>
        <v>0</v>
      </c>
      <c r="S249" s="136">
        <v>0.04</v>
      </c>
      <c r="T249" s="137">
        <f>S249*H249</f>
        <v>2.056</v>
      </c>
      <c r="AR249" s="138" t="s">
        <v>178</v>
      </c>
      <c r="AT249" s="138" t="s">
        <v>173</v>
      </c>
      <c r="AU249" s="138" t="s">
        <v>83</v>
      </c>
      <c r="AY249" s="16" t="s">
        <v>171</v>
      </c>
      <c r="BE249" s="139">
        <f>IF(N249="základní",J249,0)</f>
        <v>0</v>
      </c>
      <c r="BF249" s="139">
        <f>IF(N249="snížená",J249,0)</f>
        <v>0</v>
      </c>
      <c r="BG249" s="139">
        <f>IF(N249="zákl. přenesená",J249,0)</f>
        <v>0</v>
      </c>
      <c r="BH249" s="139">
        <f>IF(N249="sníž. přenesená",J249,0)</f>
        <v>0</v>
      </c>
      <c r="BI249" s="139">
        <f>IF(N249="nulová",J249,0)</f>
        <v>0</v>
      </c>
      <c r="BJ249" s="16" t="s">
        <v>81</v>
      </c>
      <c r="BK249" s="139">
        <f>ROUND(I249*H249,2)</f>
        <v>0</v>
      </c>
      <c r="BL249" s="16" t="s">
        <v>178</v>
      </c>
      <c r="BM249" s="138" t="s">
        <v>329</v>
      </c>
    </row>
    <row r="250" spans="2:65" s="1" customFormat="1" ht="10.199999999999999">
      <c r="B250" s="31"/>
      <c r="D250" s="140" t="s">
        <v>180</v>
      </c>
      <c r="F250" s="141" t="s">
        <v>330</v>
      </c>
      <c r="I250" s="142"/>
      <c r="L250" s="31"/>
      <c r="M250" s="143"/>
      <c r="T250" s="52"/>
      <c r="AT250" s="16" t="s">
        <v>180</v>
      </c>
      <c r="AU250" s="16" t="s">
        <v>83</v>
      </c>
    </row>
    <row r="251" spans="2:65" s="12" customFormat="1" ht="10.199999999999999">
      <c r="B251" s="144"/>
      <c r="D251" s="145" t="s">
        <v>182</v>
      </c>
      <c r="E251" s="146" t="s">
        <v>19</v>
      </c>
      <c r="F251" s="147" t="s">
        <v>331</v>
      </c>
      <c r="H251" s="146" t="s">
        <v>19</v>
      </c>
      <c r="I251" s="148"/>
      <c r="L251" s="144"/>
      <c r="M251" s="149"/>
      <c r="T251" s="150"/>
      <c r="AT251" s="146" t="s">
        <v>182</v>
      </c>
      <c r="AU251" s="146" t="s">
        <v>83</v>
      </c>
      <c r="AV251" s="12" t="s">
        <v>81</v>
      </c>
      <c r="AW251" s="12" t="s">
        <v>35</v>
      </c>
      <c r="AX251" s="12" t="s">
        <v>73</v>
      </c>
      <c r="AY251" s="146" t="s">
        <v>171</v>
      </c>
    </row>
    <row r="252" spans="2:65" s="13" customFormat="1" ht="10.199999999999999">
      <c r="B252" s="151"/>
      <c r="D252" s="145" t="s">
        <v>182</v>
      </c>
      <c r="E252" s="152" t="s">
        <v>19</v>
      </c>
      <c r="F252" s="153" t="s">
        <v>332</v>
      </c>
      <c r="H252" s="154">
        <v>1.1000000000000001</v>
      </c>
      <c r="I252" s="155"/>
      <c r="L252" s="151"/>
      <c r="M252" s="156"/>
      <c r="T252" s="157"/>
      <c r="AT252" s="152" t="s">
        <v>182</v>
      </c>
      <c r="AU252" s="152" t="s">
        <v>83</v>
      </c>
      <c r="AV252" s="13" t="s">
        <v>83</v>
      </c>
      <c r="AW252" s="13" t="s">
        <v>35</v>
      </c>
      <c r="AX252" s="13" t="s">
        <v>73</v>
      </c>
      <c r="AY252" s="152" t="s">
        <v>171</v>
      </c>
    </row>
    <row r="253" spans="2:65" s="12" customFormat="1" ht="10.199999999999999">
      <c r="B253" s="144"/>
      <c r="D253" s="145" t="s">
        <v>182</v>
      </c>
      <c r="E253" s="146" t="s">
        <v>19</v>
      </c>
      <c r="F253" s="147" t="s">
        <v>333</v>
      </c>
      <c r="H253" s="146" t="s">
        <v>19</v>
      </c>
      <c r="I253" s="148"/>
      <c r="L253" s="144"/>
      <c r="M253" s="149"/>
      <c r="T253" s="150"/>
      <c r="AT253" s="146" t="s">
        <v>182</v>
      </c>
      <c r="AU253" s="146" t="s">
        <v>83</v>
      </c>
      <c r="AV253" s="12" t="s">
        <v>81</v>
      </c>
      <c r="AW253" s="12" t="s">
        <v>35</v>
      </c>
      <c r="AX253" s="12" t="s">
        <v>73</v>
      </c>
      <c r="AY253" s="146" t="s">
        <v>171</v>
      </c>
    </row>
    <row r="254" spans="2:65" s="13" customFormat="1" ht="10.199999999999999">
      <c r="B254" s="151"/>
      <c r="D254" s="145" t="s">
        <v>182</v>
      </c>
      <c r="E254" s="152" t="s">
        <v>19</v>
      </c>
      <c r="F254" s="153" t="s">
        <v>334</v>
      </c>
      <c r="H254" s="154">
        <v>36</v>
      </c>
      <c r="I254" s="155"/>
      <c r="L254" s="151"/>
      <c r="M254" s="156"/>
      <c r="T254" s="157"/>
      <c r="AT254" s="152" t="s">
        <v>182</v>
      </c>
      <c r="AU254" s="152" t="s">
        <v>83</v>
      </c>
      <c r="AV254" s="13" t="s">
        <v>83</v>
      </c>
      <c r="AW254" s="13" t="s">
        <v>35</v>
      </c>
      <c r="AX254" s="13" t="s">
        <v>73</v>
      </c>
      <c r="AY254" s="152" t="s">
        <v>171</v>
      </c>
    </row>
    <row r="255" spans="2:65" s="12" customFormat="1" ht="10.199999999999999">
      <c r="B255" s="144"/>
      <c r="D255" s="145" t="s">
        <v>182</v>
      </c>
      <c r="E255" s="146" t="s">
        <v>19</v>
      </c>
      <c r="F255" s="147" t="s">
        <v>335</v>
      </c>
      <c r="H255" s="146" t="s">
        <v>19</v>
      </c>
      <c r="I255" s="148"/>
      <c r="L255" s="144"/>
      <c r="M255" s="149"/>
      <c r="T255" s="150"/>
      <c r="AT255" s="146" t="s">
        <v>182</v>
      </c>
      <c r="AU255" s="146" t="s">
        <v>83</v>
      </c>
      <c r="AV255" s="12" t="s">
        <v>81</v>
      </c>
      <c r="AW255" s="12" t="s">
        <v>35</v>
      </c>
      <c r="AX255" s="12" t="s">
        <v>73</v>
      </c>
      <c r="AY255" s="146" t="s">
        <v>171</v>
      </c>
    </row>
    <row r="256" spans="2:65" s="13" customFormat="1" ht="10.199999999999999">
      <c r="B256" s="151"/>
      <c r="D256" s="145" t="s">
        <v>182</v>
      </c>
      <c r="E256" s="152" t="s">
        <v>19</v>
      </c>
      <c r="F256" s="153" t="s">
        <v>336</v>
      </c>
      <c r="H256" s="154">
        <v>14.3</v>
      </c>
      <c r="I256" s="155"/>
      <c r="L256" s="151"/>
      <c r="M256" s="156"/>
      <c r="T256" s="157"/>
      <c r="AT256" s="152" t="s">
        <v>182</v>
      </c>
      <c r="AU256" s="152" t="s">
        <v>83</v>
      </c>
      <c r="AV256" s="13" t="s">
        <v>83</v>
      </c>
      <c r="AW256" s="13" t="s">
        <v>35</v>
      </c>
      <c r="AX256" s="13" t="s">
        <v>73</v>
      </c>
      <c r="AY256" s="152" t="s">
        <v>171</v>
      </c>
    </row>
    <row r="257" spans="2:65" s="14" customFormat="1" ht="10.199999999999999">
      <c r="B257" s="158"/>
      <c r="D257" s="145" t="s">
        <v>182</v>
      </c>
      <c r="E257" s="159" t="s">
        <v>19</v>
      </c>
      <c r="F257" s="160" t="s">
        <v>189</v>
      </c>
      <c r="H257" s="161">
        <v>51.4</v>
      </c>
      <c r="I257" s="162"/>
      <c r="L257" s="158"/>
      <c r="M257" s="163"/>
      <c r="T257" s="164"/>
      <c r="AT257" s="159" t="s">
        <v>182</v>
      </c>
      <c r="AU257" s="159" t="s">
        <v>83</v>
      </c>
      <c r="AV257" s="14" t="s">
        <v>178</v>
      </c>
      <c r="AW257" s="14" t="s">
        <v>35</v>
      </c>
      <c r="AX257" s="14" t="s">
        <v>81</v>
      </c>
      <c r="AY257" s="159" t="s">
        <v>171</v>
      </c>
    </row>
    <row r="258" spans="2:65" s="1" customFormat="1" ht="44.25" customHeight="1">
      <c r="B258" s="31"/>
      <c r="C258" s="127" t="s">
        <v>337</v>
      </c>
      <c r="D258" s="127" t="s">
        <v>173</v>
      </c>
      <c r="E258" s="128" t="s">
        <v>338</v>
      </c>
      <c r="F258" s="129" t="s">
        <v>339</v>
      </c>
      <c r="G258" s="130" t="s">
        <v>328</v>
      </c>
      <c r="H258" s="131">
        <v>6.25</v>
      </c>
      <c r="I258" s="132"/>
      <c r="J258" s="133">
        <f>ROUND(I258*H258,2)</f>
        <v>0</v>
      </c>
      <c r="K258" s="129" t="s">
        <v>177</v>
      </c>
      <c r="L258" s="31"/>
      <c r="M258" s="134" t="s">
        <v>19</v>
      </c>
      <c r="N258" s="135" t="s">
        <v>44</v>
      </c>
      <c r="P258" s="136">
        <f>O258*H258</f>
        <v>0</v>
      </c>
      <c r="Q258" s="136">
        <v>1.42E-3</v>
      </c>
      <c r="R258" s="136">
        <f>Q258*H258</f>
        <v>8.8750000000000009E-3</v>
      </c>
      <c r="S258" s="136">
        <v>2.9000000000000001E-2</v>
      </c>
      <c r="T258" s="137">
        <f>S258*H258</f>
        <v>0.18125000000000002</v>
      </c>
      <c r="AR258" s="138" t="s">
        <v>178</v>
      </c>
      <c r="AT258" s="138" t="s">
        <v>173</v>
      </c>
      <c r="AU258" s="138" t="s">
        <v>83</v>
      </c>
      <c r="AY258" s="16" t="s">
        <v>171</v>
      </c>
      <c r="BE258" s="139">
        <f>IF(N258="základní",J258,0)</f>
        <v>0</v>
      </c>
      <c r="BF258" s="139">
        <f>IF(N258="snížená",J258,0)</f>
        <v>0</v>
      </c>
      <c r="BG258" s="139">
        <f>IF(N258="zákl. přenesená",J258,0)</f>
        <v>0</v>
      </c>
      <c r="BH258" s="139">
        <f>IF(N258="sníž. přenesená",J258,0)</f>
        <v>0</v>
      </c>
      <c r="BI258" s="139">
        <f>IF(N258="nulová",J258,0)</f>
        <v>0</v>
      </c>
      <c r="BJ258" s="16" t="s">
        <v>81</v>
      </c>
      <c r="BK258" s="139">
        <f>ROUND(I258*H258,2)</f>
        <v>0</v>
      </c>
      <c r="BL258" s="16" t="s">
        <v>178</v>
      </c>
      <c r="BM258" s="138" t="s">
        <v>340</v>
      </c>
    </row>
    <row r="259" spans="2:65" s="1" customFormat="1" ht="10.199999999999999">
      <c r="B259" s="31"/>
      <c r="D259" s="140" t="s">
        <v>180</v>
      </c>
      <c r="F259" s="141" t="s">
        <v>341</v>
      </c>
      <c r="I259" s="142"/>
      <c r="L259" s="31"/>
      <c r="M259" s="143"/>
      <c r="T259" s="52"/>
      <c r="AT259" s="16" t="s">
        <v>180</v>
      </c>
      <c r="AU259" s="16" t="s">
        <v>83</v>
      </c>
    </row>
    <row r="260" spans="2:65" s="12" customFormat="1" ht="10.199999999999999">
      <c r="B260" s="144"/>
      <c r="D260" s="145" t="s">
        <v>182</v>
      </c>
      <c r="E260" s="146" t="s">
        <v>19</v>
      </c>
      <c r="F260" s="147" t="s">
        <v>342</v>
      </c>
      <c r="H260" s="146" t="s">
        <v>19</v>
      </c>
      <c r="I260" s="148"/>
      <c r="L260" s="144"/>
      <c r="M260" s="149"/>
      <c r="T260" s="150"/>
      <c r="AT260" s="146" t="s">
        <v>182</v>
      </c>
      <c r="AU260" s="146" t="s">
        <v>83</v>
      </c>
      <c r="AV260" s="12" t="s">
        <v>81</v>
      </c>
      <c r="AW260" s="12" t="s">
        <v>35</v>
      </c>
      <c r="AX260" s="12" t="s">
        <v>73</v>
      </c>
      <c r="AY260" s="146" t="s">
        <v>171</v>
      </c>
    </row>
    <row r="261" spans="2:65" s="13" customFormat="1" ht="10.199999999999999">
      <c r="B261" s="151"/>
      <c r="D261" s="145" t="s">
        <v>182</v>
      </c>
      <c r="E261" s="152" t="s">
        <v>19</v>
      </c>
      <c r="F261" s="153" t="s">
        <v>343</v>
      </c>
      <c r="H261" s="154">
        <v>0.8</v>
      </c>
      <c r="I261" s="155"/>
      <c r="L261" s="151"/>
      <c r="M261" s="156"/>
      <c r="T261" s="157"/>
      <c r="AT261" s="152" t="s">
        <v>182</v>
      </c>
      <c r="AU261" s="152" t="s">
        <v>83</v>
      </c>
      <c r="AV261" s="13" t="s">
        <v>83</v>
      </c>
      <c r="AW261" s="13" t="s">
        <v>35</v>
      </c>
      <c r="AX261" s="13" t="s">
        <v>73</v>
      </c>
      <c r="AY261" s="152" t="s">
        <v>171</v>
      </c>
    </row>
    <row r="262" spans="2:65" s="12" customFormat="1" ht="10.199999999999999">
      <c r="B262" s="144"/>
      <c r="D262" s="145" t="s">
        <v>182</v>
      </c>
      <c r="E262" s="146" t="s">
        <v>19</v>
      </c>
      <c r="F262" s="147" t="s">
        <v>344</v>
      </c>
      <c r="H262" s="146" t="s">
        <v>19</v>
      </c>
      <c r="I262" s="148"/>
      <c r="L262" s="144"/>
      <c r="M262" s="149"/>
      <c r="T262" s="150"/>
      <c r="AT262" s="146" t="s">
        <v>182</v>
      </c>
      <c r="AU262" s="146" t="s">
        <v>83</v>
      </c>
      <c r="AV262" s="12" t="s">
        <v>81</v>
      </c>
      <c r="AW262" s="12" t="s">
        <v>35</v>
      </c>
      <c r="AX262" s="12" t="s">
        <v>73</v>
      </c>
      <c r="AY262" s="146" t="s">
        <v>171</v>
      </c>
    </row>
    <row r="263" spans="2:65" s="13" customFormat="1" ht="10.199999999999999">
      <c r="B263" s="151"/>
      <c r="D263" s="145" t="s">
        <v>182</v>
      </c>
      <c r="E263" s="152" t="s">
        <v>19</v>
      </c>
      <c r="F263" s="153" t="s">
        <v>345</v>
      </c>
      <c r="H263" s="154">
        <v>1.55</v>
      </c>
      <c r="I263" s="155"/>
      <c r="L263" s="151"/>
      <c r="M263" s="156"/>
      <c r="T263" s="157"/>
      <c r="AT263" s="152" t="s">
        <v>182</v>
      </c>
      <c r="AU263" s="152" t="s">
        <v>83</v>
      </c>
      <c r="AV263" s="13" t="s">
        <v>83</v>
      </c>
      <c r="AW263" s="13" t="s">
        <v>35</v>
      </c>
      <c r="AX263" s="13" t="s">
        <v>73</v>
      </c>
      <c r="AY263" s="152" t="s">
        <v>171</v>
      </c>
    </row>
    <row r="264" spans="2:65" s="12" customFormat="1" ht="10.199999999999999">
      <c r="B264" s="144"/>
      <c r="D264" s="145" t="s">
        <v>182</v>
      </c>
      <c r="E264" s="146" t="s">
        <v>19</v>
      </c>
      <c r="F264" s="147" t="s">
        <v>204</v>
      </c>
      <c r="H264" s="146" t="s">
        <v>19</v>
      </c>
      <c r="I264" s="148"/>
      <c r="L264" s="144"/>
      <c r="M264" s="149"/>
      <c r="T264" s="150"/>
      <c r="AT264" s="146" t="s">
        <v>182</v>
      </c>
      <c r="AU264" s="146" t="s">
        <v>83</v>
      </c>
      <c r="AV264" s="12" t="s">
        <v>81</v>
      </c>
      <c r="AW264" s="12" t="s">
        <v>35</v>
      </c>
      <c r="AX264" s="12" t="s">
        <v>73</v>
      </c>
      <c r="AY264" s="146" t="s">
        <v>171</v>
      </c>
    </row>
    <row r="265" spans="2:65" s="13" customFormat="1" ht="10.199999999999999">
      <c r="B265" s="151"/>
      <c r="D265" s="145" t="s">
        <v>182</v>
      </c>
      <c r="E265" s="152" t="s">
        <v>19</v>
      </c>
      <c r="F265" s="153" t="s">
        <v>346</v>
      </c>
      <c r="H265" s="154">
        <v>0.5</v>
      </c>
      <c r="I265" s="155"/>
      <c r="L265" s="151"/>
      <c r="M265" s="156"/>
      <c r="T265" s="157"/>
      <c r="AT265" s="152" t="s">
        <v>182</v>
      </c>
      <c r="AU265" s="152" t="s">
        <v>83</v>
      </c>
      <c r="AV265" s="13" t="s">
        <v>83</v>
      </c>
      <c r="AW265" s="13" t="s">
        <v>35</v>
      </c>
      <c r="AX265" s="13" t="s">
        <v>73</v>
      </c>
      <c r="AY265" s="152" t="s">
        <v>171</v>
      </c>
    </row>
    <row r="266" spans="2:65" s="12" customFormat="1" ht="10.199999999999999">
      <c r="B266" s="144"/>
      <c r="D266" s="145" t="s">
        <v>182</v>
      </c>
      <c r="E266" s="146" t="s">
        <v>19</v>
      </c>
      <c r="F266" s="147" t="s">
        <v>211</v>
      </c>
      <c r="H266" s="146" t="s">
        <v>19</v>
      </c>
      <c r="I266" s="148"/>
      <c r="L266" s="144"/>
      <c r="M266" s="149"/>
      <c r="T266" s="150"/>
      <c r="AT266" s="146" t="s">
        <v>182</v>
      </c>
      <c r="AU266" s="146" t="s">
        <v>83</v>
      </c>
      <c r="AV266" s="12" t="s">
        <v>81</v>
      </c>
      <c r="AW266" s="12" t="s">
        <v>35</v>
      </c>
      <c r="AX266" s="12" t="s">
        <v>73</v>
      </c>
      <c r="AY266" s="146" t="s">
        <v>171</v>
      </c>
    </row>
    <row r="267" spans="2:65" s="13" customFormat="1" ht="10.199999999999999">
      <c r="B267" s="151"/>
      <c r="D267" s="145" t="s">
        <v>182</v>
      </c>
      <c r="E267" s="152" t="s">
        <v>19</v>
      </c>
      <c r="F267" s="153" t="s">
        <v>347</v>
      </c>
      <c r="H267" s="154">
        <v>2.2000000000000002</v>
      </c>
      <c r="I267" s="155"/>
      <c r="L267" s="151"/>
      <c r="M267" s="156"/>
      <c r="T267" s="157"/>
      <c r="AT267" s="152" t="s">
        <v>182</v>
      </c>
      <c r="AU267" s="152" t="s">
        <v>83</v>
      </c>
      <c r="AV267" s="13" t="s">
        <v>83</v>
      </c>
      <c r="AW267" s="13" t="s">
        <v>35</v>
      </c>
      <c r="AX267" s="13" t="s">
        <v>73</v>
      </c>
      <c r="AY267" s="152" t="s">
        <v>171</v>
      </c>
    </row>
    <row r="268" spans="2:65" s="12" customFormat="1" ht="10.199999999999999">
      <c r="B268" s="144"/>
      <c r="D268" s="145" t="s">
        <v>182</v>
      </c>
      <c r="E268" s="146" t="s">
        <v>19</v>
      </c>
      <c r="F268" s="147" t="s">
        <v>348</v>
      </c>
      <c r="H268" s="146" t="s">
        <v>19</v>
      </c>
      <c r="I268" s="148"/>
      <c r="L268" s="144"/>
      <c r="M268" s="149"/>
      <c r="T268" s="150"/>
      <c r="AT268" s="146" t="s">
        <v>182</v>
      </c>
      <c r="AU268" s="146" t="s">
        <v>83</v>
      </c>
      <c r="AV268" s="12" t="s">
        <v>81</v>
      </c>
      <c r="AW268" s="12" t="s">
        <v>35</v>
      </c>
      <c r="AX268" s="12" t="s">
        <v>73</v>
      </c>
      <c r="AY268" s="146" t="s">
        <v>171</v>
      </c>
    </row>
    <row r="269" spans="2:65" s="13" customFormat="1" ht="10.199999999999999">
      <c r="B269" s="151"/>
      <c r="D269" s="145" t="s">
        <v>182</v>
      </c>
      <c r="E269" s="152" t="s">
        <v>19</v>
      </c>
      <c r="F269" s="153" t="s">
        <v>349</v>
      </c>
      <c r="H269" s="154">
        <v>0.6</v>
      </c>
      <c r="I269" s="155"/>
      <c r="L269" s="151"/>
      <c r="M269" s="156"/>
      <c r="T269" s="157"/>
      <c r="AT269" s="152" t="s">
        <v>182</v>
      </c>
      <c r="AU269" s="152" t="s">
        <v>83</v>
      </c>
      <c r="AV269" s="13" t="s">
        <v>83</v>
      </c>
      <c r="AW269" s="13" t="s">
        <v>35</v>
      </c>
      <c r="AX269" s="13" t="s">
        <v>73</v>
      </c>
      <c r="AY269" s="152" t="s">
        <v>171</v>
      </c>
    </row>
    <row r="270" spans="2:65" s="12" customFormat="1" ht="10.199999999999999">
      <c r="B270" s="144"/>
      <c r="D270" s="145" t="s">
        <v>182</v>
      </c>
      <c r="E270" s="146" t="s">
        <v>19</v>
      </c>
      <c r="F270" s="147" t="s">
        <v>350</v>
      </c>
      <c r="H270" s="146" t="s">
        <v>19</v>
      </c>
      <c r="I270" s="148"/>
      <c r="L270" s="144"/>
      <c r="M270" s="149"/>
      <c r="T270" s="150"/>
      <c r="AT270" s="146" t="s">
        <v>182</v>
      </c>
      <c r="AU270" s="146" t="s">
        <v>83</v>
      </c>
      <c r="AV270" s="12" t="s">
        <v>81</v>
      </c>
      <c r="AW270" s="12" t="s">
        <v>35</v>
      </c>
      <c r="AX270" s="12" t="s">
        <v>73</v>
      </c>
      <c r="AY270" s="146" t="s">
        <v>171</v>
      </c>
    </row>
    <row r="271" spans="2:65" s="13" customFormat="1" ht="10.199999999999999">
      <c r="B271" s="151"/>
      <c r="D271" s="145" t="s">
        <v>182</v>
      </c>
      <c r="E271" s="152" t="s">
        <v>19</v>
      </c>
      <c r="F271" s="153" t="s">
        <v>349</v>
      </c>
      <c r="H271" s="154">
        <v>0.6</v>
      </c>
      <c r="I271" s="155"/>
      <c r="L271" s="151"/>
      <c r="M271" s="156"/>
      <c r="T271" s="157"/>
      <c r="AT271" s="152" t="s">
        <v>182</v>
      </c>
      <c r="AU271" s="152" t="s">
        <v>83</v>
      </c>
      <c r="AV271" s="13" t="s">
        <v>83</v>
      </c>
      <c r="AW271" s="13" t="s">
        <v>35</v>
      </c>
      <c r="AX271" s="13" t="s">
        <v>73</v>
      </c>
      <c r="AY271" s="152" t="s">
        <v>171</v>
      </c>
    </row>
    <row r="272" spans="2:65" s="14" customFormat="1" ht="10.199999999999999">
      <c r="B272" s="158"/>
      <c r="D272" s="145" t="s">
        <v>182</v>
      </c>
      <c r="E272" s="159" t="s">
        <v>19</v>
      </c>
      <c r="F272" s="160" t="s">
        <v>189</v>
      </c>
      <c r="H272" s="161">
        <v>6.25</v>
      </c>
      <c r="I272" s="162"/>
      <c r="L272" s="158"/>
      <c r="M272" s="163"/>
      <c r="T272" s="164"/>
      <c r="AT272" s="159" t="s">
        <v>182</v>
      </c>
      <c r="AU272" s="159" t="s">
        <v>83</v>
      </c>
      <c r="AV272" s="14" t="s">
        <v>178</v>
      </c>
      <c r="AW272" s="14" t="s">
        <v>35</v>
      </c>
      <c r="AX272" s="14" t="s">
        <v>81</v>
      </c>
      <c r="AY272" s="159" t="s">
        <v>171</v>
      </c>
    </row>
    <row r="273" spans="2:65" s="1" customFormat="1" ht="44.25" customHeight="1">
      <c r="B273" s="31"/>
      <c r="C273" s="127" t="s">
        <v>351</v>
      </c>
      <c r="D273" s="127" t="s">
        <v>173</v>
      </c>
      <c r="E273" s="128" t="s">
        <v>352</v>
      </c>
      <c r="F273" s="129" t="s">
        <v>353</v>
      </c>
      <c r="G273" s="130" t="s">
        <v>328</v>
      </c>
      <c r="H273" s="131">
        <v>9.9</v>
      </c>
      <c r="I273" s="132"/>
      <c r="J273" s="133">
        <f>ROUND(I273*H273,2)</f>
        <v>0</v>
      </c>
      <c r="K273" s="129" t="s">
        <v>177</v>
      </c>
      <c r="L273" s="31"/>
      <c r="M273" s="134" t="s">
        <v>19</v>
      </c>
      <c r="N273" s="135" t="s">
        <v>44</v>
      </c>
      <c r="P273" s="136">
        <f>O273*H273</f>
        <v>0</v>
      </c>
      <c r="Q273" s="136">
        <v>3.16E-3</v>
      </c>
      <c r="R273" s="136">
        <f>Q273*H273</f>
        <v>3.1283999999999999E-2</v>
      </c>
      <c r="S273" s="136">
        <v>6.9000000000000006E-2</v>
      </c>
      <c r="T273" s="137">
        <f>S273*H273</f>
        <v>0.68310000000000004</v>
      </c>
      <c r="AR273" s="138" t="s">
        <v>178</v>
      </c>
      <c r="AT273" s="138" t="s">
        <v>173</v>
      </c>
      <c r="AU273" s="138" t="s">
        <v>83</v>
      </c>
      <c r="AY273" s="16" t="s">
        <v>171</v>
      </c>
      <c r="BE273" s="139">
        <f>IF(N273="základní",J273,0)</f>
        <v>0</v>
      </c>
      <c r="BF273" s="139">
        <f>IF(N273="snížená",J273,0)</f>
        <v>0</v>
      </c>
      <c r="BG273" s="139">
        <f>IF(N273="zákl. přenesená",J273,0)</f>
        <v>0</v>
      </c>
      <c r="BH273" s="139">
        <f>IF(N273="sníž. přenesená",J273,0)</f>
        <v>0</v>
      </c>
      <c r="BI273" s="139">
        <f>IF(N273="nulová",J273,0)</f>
        <v>0</v>
      </c>
      <c r="BJ273" s="16" t="s">
        <v>81</v>
      </c>
      <c r="BK273" s="139">
        <f>ROUND(I273*H273,2)</f>
        <v>0</v>
      </c>
      <c r="BL273" s="16" t="s">
        <v>178</v>
      </c>
      <c r="BM273" s="138" t="s">
        <v>354</v>
      </c>
    </row>
    <row r="274" spans="2:65" s="1" customFormat="1" ht="10.199999999999999">
      <c r="B274" s="31"/>
      <c r="D274" s="140" t="s">
        <v>180</v>
      </c>
      <c r="F274" s="141" t="s">
        <v>355</v>
      </c>
      <c r="I274" s="142"/>
      <c r="L274" s="31"/>
      <c r="M274" s="143"/>
      <c r="T274" s="52"/>
      <c r="AT274" s="16" t="s">
        <v>180</v>
      </c>
      <c r="AU274" s="16" t="s">
        <v>83</v>
      </c>
    </row>
    <row r="275" spans="2:65" s="12" customFormat="1" ht="10.199999999999999">
      <c r="B275" s="144"/>
      <c r="D275" s="145" t="s">
        <v>182</v>
      </c>
      <c r="E275" s="146" t="s">
        <v>19</v>
      </c>
      <c r="F275" s="147" t="s">
        <v>283</v>
      </c>
      <c r="H275" s="146" t="s">
        <v>19</v>
      </c>
      <c r="I275" s="148"/>
      <c r="L275" s="144"/>
      <c r="M275" s="149"/>
      <c r="T275" s="150"/>
      <c r="AT275" s="146" t="s">
        <v>182</v>
      </c>
      <c r="AU275" s="146" t="s">
        <v>83</v>
      </c>
      <c r="AV275" s="12" t="s">
        <v>81</v>
      </c>
      <c r="AW275" s="12" t="s">
        <v>35</v>
      </c>
      <c r="AX275" s="12" t="s">
        <v>73</v>
      </c>
      <c r="AY275" s="146" t="s">
        <v>171</v>
      </c>
    </row>
    <row r="276" spans="2:65" s="13" customFormat="1" ht="10.199999999999999">
      <c r="B276" s="151"/>
      <c r="D276" s="145" t="s">
        <v>182</v>
      </c>
      <c r="E276" s="152" t="s">
        <v>19</v>
      </c>
      <c r="F276" s="153" t="s">
        <v>345</v>
      </c>
      <c r="H276" s="154">
        <v>1.55</v>
      </c>
      <c r="I276" s="155"/>
      <c r="L276" s="151"/>
      <c r="M276" s="156"/>
      <c r="T276" s="157"/>
      <c r="AT276" s="152" t="s">
        <v>182</v>
      </c>
      <c r="AU276" s="152" t="s">
        <v>83</v>
      </c>
      <c r="AV276" s="13" t="s">
        <v>83</v>
      </c>
      <c r="AW276" s="13" t="s">
        <v>35</v>
      </c>
      <c r="AX276" s="13" t="s">
        <v>73</v>
      </c>
      <c r="AY276" s="152" t="s">
        <v>171</v>
      </c>
    </row>
    <row r="277" spans="2:65" s="12" customFormat="1" ht="10.199999999999999">
      <c r="B277" s="144"/>
      <c r="D277" s="145" t="s">
        <v>182</v>
      </c>
      <c r="E277" s="146" t="s">
        <v>19</v>
      </c>
      <c r="F277" s="147" t="s">
        <v>285</v>
      </c>
      <c r="H277" s="146" t="s">
        <v>19</v>
      </c>
      <c r="I277" s="148"/>
      <c r="L277" s="144"/>
      <c r="M277" s="149"/>
      <c r="T277" s="150"/>
      <c r="AT277" s="146" t="s">
        <v>182</v>
      </c>
      <c r="AU277" s="146" t="s">
        <v>83</v>
      </c>
      <c r="AV277" s="12" t="s">
        <v>81</v>
      </c>
      <c r="AW277" s="12" t="s">
        <v>35</v>
      </c>
      <c r="AX277" s="12" t="s">
        <v>73</v>
      </c>
      <c r="AY277" s="146" t="s">
        <v>171</v>
      </c>
    </row>
    <row r="278" spans="2:65" s="13" customFormat="1" ht="10.199999999999999">
      <c r="B278" s="151"/>
      <c r="D278" s="145" t="s">
        <v>182</v>
      </c>
      <c r="E278" s="152" t="s">
        <v>19</v>
      </c>
      <c r="F278" s="153" t="s">
        <v>356</v>
      </c>
      <c r="H278" s="154">
        <v>1.7</v>
      </c>
      <c r="I278" s="155"/>
      <c r="L278" s="151"/>
      <c r="M278" s="156"/>
      <c r="T278" s="157"/>
      <c r="AT278" s="152" t="s">
        <v>182</v>
      </c>
      <c r="AU278" s="152" t="s">
        <v>83</v>
      </c>
      <c r="AV278" s="13" t="s">
        <v>83</v>
      </c>
      <c r="AW278" s="13" t="s">
        <v>35</v>
      </c>
      <c r="AX278" s="13" t="s">
        <v>73</v>
      </c>
      <c r="AY278" s="152" t="s">
        <v>171</v>
      </c>
    </row>
    <row r="279" spans="2:65" s="12" customFormat="1" ht="10.199999999999999">
      <c r="B279" s="144"/>
      <c r="D279" s="145" t="s">
        <v>182</v>
      </c>
      <c r="E279" s="146" t="s">
        <v>19</v>
      </c>
      <c r="F279" s="147" t="s">
        <v>287</v>
      </c>
      <c r="H279" s="146" t="s">
        <v>19</v>
      </c>
      <c r="I279" s="148"/>
      <c r="L279" s="144"/>
      <c r="M279" s="149"/>
      <c r="T279" s="150"/>
      <c r="AT279" s="146" t="s">
        <v>182</v>
      </c>
      <c r="AU279" s="146" t="s">
        <v>83</v>
      </c>
      <c r="AV279" s="12" t="s">
        <v>81</v>
      </c>
      <c r="AW279" s="12" t="s">
        <v>35</v>
      </c>
      <c r="AX279" s="12" t="s">
        <v>73</v>
      </c>
      <c r="AY279" s="146" t="s">
        <v>171</v>
      </c>
    </row>
    <row r="280" spans="2:65" s="13" customFormat="1" ht="10.199999999999999">
      <c r="B280" s="151"/>
      <c r="D280" s="145" t="s">
        <v>182</v>
      </c>
      <c r="E280" s="152" t="s">
        <v>19</v>
      </c>
      <c r="F280" s="153" t="s">
        <v>357</v>
      </c>
      <c r="H280" s="154">
        <v>2.2999999999999998</v>
      </c>
      <c r="I280" s="155"/>
      <c r="L280" s="151"/>
      <c r="M280" s="156"/>
      <c r="T280" s="157"/>
      <c r="AT280" s="152" t="s">
        <v>182</v>
      </c>
      <c r="AU280" s="152" t="s">
        <v>83</v>
      </c>
      <c r="AV280" s="13" t="s">
        <v>83</v>
      </c>
      <c r="AW280" s="13" t="s">
        <v>35</v>
      </c>
      <c r="AX280" s="13" t="s">
        <v>73</v>
      </c>
      <c r="AY280" s="152" t="s">
        <v>171</v>
      </c>
    </row>
    <row r="281" spans="2:65" s="12" customFormat="1" ht="10.199999999999999">
      <c r="B281" s="144"/>
      <c r="D281" s="145" t="s">
        <v>182</v>
      </c>
      <c r="E281" s="146" t="s">
        <v>19</v>
      </c>
      <c r="F281" s="147" t="s">
        <v>289</v>
      </c>
      <c r="H281" s="146" t="s">
        <v>19</v>
      </c>
      <c r="I281" s="148"/>
      <c r="L281" s="144"/>
      <c r="M281" s="149"/>
      <c r="T281" s="150"/>
      <c r="AT281" s="146" t="s">
        <v>182</v>
      </c>
      <c r="AU281" s="146" t="s">
        <v>83</v>
      </c>
      <c r="AV281" s="12" t="s">
        <v>81</v>
      </c>
      <c r="AW281" s="12" t="s">
        <v>35</v>
      </c>
      <c r="AX281" s="12" t="s">
        <v>73</v>
      </c>
      <c r="AY281" s="146" t="s">
        <v>171</v>
      </c>
    </row>
    <row r="282" spans="2:65" s="13" customFormat="1" ht="10.199999999999999">
      <c r="B282" s="151"/>
      <c r="D282" s="145" t="s">
        <v>182</v>
      </c>
      <c r="E282" s="152" t="s">
        <v>19</v>
      </c>
      <c r="F282" s="153" t="s">
        <v>358</v>
      </c>
      <c r="H282" s="154">
        <v>1.75</v>
      </c>
      <c r="I282" s="155"/>
      <c r="L282" s="151"/>
      <c r="M282" s="156"/>
      <c r="T282" s="157"/>
      <c r="AT282" s="152" t="s">
        <v>182</v>
      </c>
      <c r="AU282" s="152" t="s">
        <v>83</v>
      </c>
      <c r="AV282" s="13" t="s">
        <v>83</v>
      </c>
      <c r="AW282" s="13" t="s">
        <v>35</v>
      </c>
      <c r="AX282" s="13" t="s">
        <v>73</v>
      </c>
      <c r="AY282" s="152" t="s">
        <v>171</v>
      </c>
    </row>
    <row r="283" spans="2:65" s="12" customFormat="1" ht="10.199999999999999">
      <c r="B283" s="144"/>
      <c r="D283" s="145" t="s">
        <v>182</v>
      </c>
      <c r="E283" s="146" t="s">
        <v>19</v>
      </c>
      <c r="F283" s="147" t="s">
        <v>359</v>
      </c>
      <c r="H283" s="146" t="s">
        <v>19</v>
      </c>
      <c r="I283" s="148"/>
      <c r="L283" s="144"/>
      <c r="M283" s="149"/>
      <c r="T283" s="150"/>
      <c r="AT283" s="146" t="s">
        <v>182</v>
      </c>
      <c r="AU283" s="146" t="s">
        <v>83</v>
      </c>
      <c r="AV283" s="12" t="s">
        <v>81</v>
      </c>
      <c r="AW283" s="12" t="s">
        <v>35</v>
      </c>
      <c r="AX283" s="12" t="s">
        <v>73</v>
      </c>
      <c r="AY283" s="146" t="s">
        <v>171</v>
      </c>
    </row>
    <row r="284" spans="2:65" s="13" customFormat="1" ht="10.199999999999999">
      <c r="B284" s="151"/>
      <c r="D284" s="145" t="s">
        <v>182</v>
      </c>
      <c r="E284" s="152" t="s">
        <v>19</v>
      </c>
      <c r="F284" s="153" t="s">
        <v>360</v>
      </c>
      <c r="H284" s="154">
        <v>2.6</v>
      </c>
      <c r="I284" s="155"/>
      <c r="L284" s="151"/>
      <c r="M284" s="156"/>
      <c r="T284" s="157"/>
      <c r="AT284" s="152" t="s">
        <v>182</v>
      </c>
      <c r="AU284" s="152" t="s">
        <v>83</v>
      </c>
      <c r="AV284" s="13" t="s">
        <v>83</v>
      </c>
      <c r="AW284" s="13" t="s">
        <v>35</v>
      </c>
      <c r="AX284" s="13" t="s">
        <v>73</v>
      </c>
      <c r="AY284" s="152" t="s">
        <v>171</v>
      </c>
    </row>
    <row r="285" spans="2:65" s="14" customFormat="1" ht="10.199999999999999">
      <c r="B285" s="158"/>
      <c r="D285" s="145" t="s">
        <v>182</v>
      </c>
      <c r="E285" s="159" t="s">
        <v>19</v>
      </c>
      <c r="F285" s="160" t="s">
        <v>189</v>
      </c>
      <c r="H285" s="161">
        <v>9.9</v>
      </c>
      <c r="I285" s="162"/>
      <c r="L285" s="158"/>
      <c r="M285" s="163"/>
      <c r="T285" s="164"/>
      <c r="AT285" s="159" t="s">
        <v>182</v>
      </c>
      <c r="AU285" s="159" t="s">
        <v>83</v>
      </c>
      <c r="AV285" s="14" t="s">
        <v>178</v>
      </c>
      <c r="AW285" s="14" t="s">
        <v>35</v>
      </c>
      <c r="AX285" s="14" t="s">
        <v>81</v>
      </c>
      <c r="AY285" s="159" t="s">
        <v>171</v>
      </c>
    </row>
    <row r="286" spans="2:65" s="11" customFormat="1" ht="22.8" customHeight="1">
      <c r="B286" s="115"/>
      <c r="D286" s="116" t="s">
        <v>72</v>
      </c>
      <c r="E286" s="125" t="s">
        <v>83</v>
      </c>
      <c r="F286" s="125" t="s">
        <v>361</v>
      </c>
      <c r="I286" s="118"/>
      <c r="J286" s="126">
        <f>BK286</f>
        <v>0</v>
      </c>
      <c r="L286" s="115"/>
      <c r="M286" s="120"/>
      <c r="P286" s="121">
        <f>SUM(P287:P309)</f>
        <v>0</v>
      </c>
      <c r="R286" s="121">
        <f>SUM(R287:R309)</f>
        <v>17.185345029999997</v>
      </c>
      <c r="T286" s="122">
        <f>SUM(T287:T309)</f>
        <v>0</v>
      </c>
      <c r="AR286" s="116" t="s">
        <v>81</v>
      </c>
      <c r="AT286" s="123" t="s">
        <v>72</v>
      </c>
      <c r="AU286" s="123" t="s">
        <v>81</v>
      </c>
      <c r="AY286" s="116" t="s">
        <v>171</v>
      </c>
      <c r="BK286" s="124">
        <f>SUM(BK287:BK309)</f>
        <v>0</v>
      </c>
    </row>
    <row r="287" spans="2:65" s="1" customFormat="1" ht="24.15" customHeight="1">
      <c r="B287" s="31"/>
      <c r="C287" s="127" t="s">
        <v>7</v>
      </c>
      <c r="D287" s="127" t="s">
        <v>173</v>
      </c>
      <c r="E287" s="128" t="s">
        <v>362</v>
      </c>
      <c r="F287" s="129" t="s">
        <v>363</v>
      </c>
      <c r="G287" s="130" t="s">
        <v>176</v>
      </c>
      <c r="H287" s="131">
        <v>6.8689999999999998</v>
      </c>
      <c r="I287" s="132"/>
      <c r="J287" s="133">
        <f>ROUND(I287*H287,2)</f>
        <v>0</v>
      </c>
      <c r="K287" s="129" t="s">
        <v>177</v>
      </c>
      <c r="L287" s="31"/>
      <c r="M287" s="134" t="s">
        <v>19</v>
      </c>
      <c r="N287" s="135" t="s">
        <v>44</v>
      </c>
      <c r="P287" s="136">
        <f>O287*H287</f>
        <v>0</v>
      </c>
      <c r="Q287" s="136">
        <v>2.5018699999999998</v>
      </c>
      <c r="R287" s="136">
        <f>Q287*H287</f>
        <v>17.185345029999997</v>
      </c>
      <c r="S287" s="136">
        <v>0</v>
      </c>
      <c r="T287" s="137">
        <f>S287*H287</f>
        <v>0</v>
      </c>
      <c r="AR287" s="138" t="s">
        <v>178</v>
      </c>
      <c r="AT287" s="138" t="s">
        <v>173</v>
      </c>
      <c r="AU287" s="138" t="s">
        <v>83</v>
      </c>
      <c r="AY287" s="16" t="s">
        <v>171</v>
      </c>
      <c r="BE287" s="139">
        <f>IF(N287="základní",J287,0)</f>
        <v>0</v>
      </c>
      <c r="BF287" s="139">
        <f>IF(N287="snížená",J287,0)</f>
        <v>0</v>
      </c>
      <c r="BG287" s="139">
        <f>IF(N287="zákl. přenesená",J287,0)</f>
        <v>0</v>
      </c>
      <c r="BH287" s="139">
        <f>IF(N287="sníž. přenesená",J287,0)</f>
        <v>0</v>
      </c>
      <c r="BI287" s="139">
        <f>IF(N287="nulová",J287,0)</f>
        <v>0</v>
      </c>
      <c r="BJ287" s="16" t="s">
        <v>81</v>
      </c>
      <c r="BK287" s="139">
        <f>ROUND(I287*H287,2)</f>
        <v>0</v>
      </c>
      <c r="BL287" s="16" t="s">
        <v>178</v>
      </c>
      <c r="BM287" s="138" t="s">
        <v>364</v>
      </c>
    </row>
    <row r="288" spans="2:65" s="1" customFormat="1" ht="10.199999999999999">
      <c r="B288" s="31"/>
      <c r="D288" s="140" t="s">
        <v>180</v>
      </c>
      <c r="F288" s="141" t="s">
        <v>365</v>
      </c>
      <c r="I288" s="142"/>
      <c r="L288" s="31"/>
      <c r="M288" s="143"/>
      <c r="T288" s="52"/>
      <c r="AT288" s="16" t="s">
        <v>180</v>
      </c>
      <c r="AU288" s="16" t="s">
        <v>83</v>
      </c>
    </row>
    <row r="289" spans="2:51" s="12" customFormat="1" ht="10.199999999999999">
      <c r="B289" s="144"/>
      <c r="D289" s="145" t="s">
        <v>182</v>
      </c>
      <c r="E289" s="146" t="s">
        <v>19</v>
      </c>
      <c r="F289" s="147" t="s">
        <v>200</v>
      </c>
      <c r="H289" s="146" t="s">
        <v>19</v>
      </c>
      <c r="I289" s="148"/>
      <c r="L289" s="144"/>
      <c r="M289" s="149"/>
      <c r="T289" s="150"/>
      <c r="AT289" s="146" t="s">
        <v>182</v>
      </c>
      <c r="AU289" s="146" t="s">
        <v>83</v>
      </c>
      <c r="AV289" s="12" t="s">
        <v>81</v>
      </c>
      <c r="AW289" s="12" t="s">
        <v>35</v>
      </c>
      <c r="AX289" s="12" t="s">
        <v>73</v>
      </c>
      <c r="AY289" s="146" t="s">
        <v>171</v>
      </c>
    </row>
    <row r="290" spans="2:51" s="13" customFormat="1" ht="10.199999999999999">
      <c r="B290" s="151"/>
      <c r="D290" s="145" t="s">
        <v>182</v>
      </c>
      <c r="E290" s="152" t="s">
        <v>19</v>
      </c>
      <c r="F290" s="153" t="s">
        <v>201</v>
      </c>
      <c r="H290" s="154">
        <v>0.65900000000000003</v>
      </c>
      <c r="I290" s="155"/>
      <c r="L290" s="151"/>
      <c r="M290" s="156"/>
      <c r="T290" s="157"/>
      <c r="AT290" s="152" t="s">
        <v>182</v>
      </c>
      <c r="AU290" s="152" t="s">
        <v>83</v>
      </c>
      <c r="AV290" s="13" t="s">
        <v>83</v>
      </c>
      <c r="AW290" s="13" t="s">
        <v>35</v>
      </c>
      <c r="AX290" s="13" t="s">
        <v>73</v>
      </c>
      <c r="AY290" s="152" t="s">
        <v>171</v>
      </c>
    </row>
    <row r="291" spans="2:51" s="12" customFormat="1" ht="10.199999999999999">
      <c r="B291" s="144"/>
      <c r="D291" s="145" t="s">
        <v>182</v>
      </c>
      <c r="E291" s="146" t="s">
        <v>19</v>
      </c>
      <c r="F291" s="147" t="s">
        <v>202</v>
      </c>
      <c r="H291" s="146" t="s">
        <v>19</v>
      </c>
      <c r="I291" s="148"/>
      <c r="L291" s="144"/>
      <c r="M291" s="149"/>
      <c r="T291" s="150"/>
      <c r="AT291" s="146" t="s">
        <v>182</v>
      </c>
      <c r="AU291" s="146" t="s">
        <v>83</v>
      </c>
      <c r="AV291" s="12" t="s">
        <v>81</v>
      </c>
      <c r="AW291" s="12" t="s">
        <v>35</v>
      </c>
      <c r="AX291" s="12" t="s">
        <v>73</v>
      </c>
      <c r="AY291" s="146" t="s">
        <v>171</v>
      </c>
    </row>
    <row r="292" spans="2:51" s="13" customFormat="1" ht="10.199999999999999">
      <c r="B292" s="151"/>
      <c r="D292" s="145" t="s">
        <v>182</v>
      </c>
      <c r="E292" s="152" t="s">
        <v>19</v>
      </c>
      <c r="F292" s="153" t="s">
        <v>203</v>
      </c>
      <c r="H292" s="154">
        <v>0.41699999999999998</v>
      </c>
      <c r="I292" s="155"/>
      <c r="L292" s="151"/>
      <c r="M292" s="156"/>
      <c r="T292" s="157"/>
      <c r="AT292" s="152" t="s">
        <v>182</v>
      </c>
      <c r="AU292" s="152" t="s">
        <v>83</v>
      </c>
      <c r="AV292" s="13" t="s">
        <v>83</v>
      </c>
      <c r="AW292" s="13" t="s">
        <v>35</v>
      </c>
      <c r="AX292" s="13" t="s">
        <v>73</v>
      </c>
      <c r="AY292" s="152" t="s">
        <v>171</v>
      </c>
    </row>
    <row r="293" spans="2:51" s="12" customFormat="1" ht="10.199999999999999">
      <c r="B293" s="144"/>
      <c r="D293" s="145" t="s">
        <v>182</v>
      </c>
      <c r="E293" s="146" t="s">
        <v>19</v>
      </c>
      <c r="F293" s="147" t="s">
        <v>204</v>
      </c>
      <c r="H293" s="146" t="s">
        <v>19</v>
      </c>
      <c r="I293" s="148"/>
      <c r="L293" s="144"/>
      <c r="M293" s="149"/>
      <c r="T293" s="150"/>
      <c r="AT293" s="146" t="s">
        <v>182</v>
      </c>
      <c r="AU293" s="146" t="s">
        <v>83</v>
      </c>
      <c r="AV293" s="12" t="s">
        <v>81</v>
      </c>
      <c r="AW293" s="12" t="s">
        <v>35</v>
      </c>
      <c r="AX293" s="12" t="s">
        <v>73</v>
      </c>
      <c r="AY293" s="146" t="s">
        <v>171</v>
      </c>
    </row>
    <row r="294" spans="2:51" s="13" customFormat="1" ht="10.199999999999999">
      <c r="B294" s="151"/>
      <c r="D294" s="145" t="s">
        <v>182</v>
      </c>
      <c r="E294" s="152" t="s">
        <v>19</v>
      </c>
      <c r="F294" s="153" t="s">
        <v>205</v>
      </c>
      <c r="H294" s="154">
        <v>0.875</v>
      </c>
      <c r="I294" s="155"/>
      <c r="L294" s="151"/>
      <c r="M294" s="156"/>
      <c r="T294" s="157"/>
      <c r="AT294" s="152" t="s">
        <v>182</v>
      </c>
      <c r="AU294" s="152" t="s">
        <v>83</v>
      </c>
      <c r="AV294" s="13" t="s">
        <v>83</v>
      </c>
      <c r="AW294" s="13" t="s">
        <v>35</v>
      </c>
      <c r="AX294" s="13" t="s">
        <v>73</v>
      </c>
      <c r="AY294" s="152" t="s">
        <v>171</v>
      </c>
    </row>
    <row r="295" spans="2:51" s="13" customFormat="1" ht="10.199999999999999">
      <c r="B295" s="151"/>
      <c r="D295" s="145" t="s">
        <v>182</v>
      </c>
      <c r="E295" s="152" t="s">
        <v>19</v>
      </c>
      <c r="F295" s="153" t="s">
        <v>206</v>
      </c>
      <c r="H295" s="154">
        <v>1.3129999999999999</v>
      </c>
      <c r="I295" s="155"/>
      <c r="L295" s="151"/>
      <c r="M295" s="156"/>
      <c r="T295" s="157"/>
      <c r="AT295" s="152" t="s">
        <v>182</v>
      </c>
      <c r="AU295" s="152" t="s">
        <v>83</v>
      </c>
      <c r="AV295" s="13" t="s">
        <v>83</v>
      </c>
      <c r="AW295" s="13" t="s">
        <v>35</v>
      </c>
      <c r="AX295" s="13" t="s">
        <v>73</v>
      </c>
      <c r="AY295" s="152" t="s">
        <v>171</v>
      </c>
    </row>
    <row r="296" spans="2:51" s="13" customFormat="1" ht="10.199999999999999">
      <c r="B296" s="151"/>
      <c r="D296" s="145" t="s">
        <v>182</v>
      </c>
      <c r="E296" s="152" t="s">
        <v>19</v>
      </c>
      <c r="F296" s="153" t="s">
        <v>205</v>
      </c>
      <c r="H296" s="154">
        <v>0.875</v>
      </c>
      <c r="I296" s="155"/>
      <c r="L296" s="151"/>
      <c r="M296" s="156"/>
      <c r="T296" s="157"/>
      <c r="AT296" s="152" t="s">
        <v>182</v>
      </c>
      <c r="AU296" s="152" t="s">
        <v>83</v>
      </c>
      <c r="AV296" s="13" t="s">
        <v>83</v>
      </c>
      <c r="AW296" s="13" t="s">
        <v>35</v>
      </c>
      <c r="AX296" s="13" t="s">
        <v>73</v>
      </c>
      <c r="AY296" s="152" t="s">
        <v>171</v>
      </c>
    </row>
    <row r="297" spans="2:51" s="13" customFormat="1" ht="10.199999999999999">
      <c r="B297" s="151"/>
      <c r="D297" s="145" t="s">
        <v>182</v>
      </c>
      <c r="E297" s="152" t="s">
        <v>19</v>
      </c>
      <c r="F297" s="153" t="s">
        <v>207</v>
      </c>
      <c r="H297" s="154">
        <v>0.20300000000000001</v>
      </c>
      <c r="I297" s="155"/>
      <c r="L297" s="151"/>
      <c r="M297" s="156"/>
      <c r="T297" s="157"/>
      <c r="AT297" s="152" t="s">
        <v>182</v>
      </c>
      <c r="AU297" s="152" t="s">
        <v>83</v>
      </c>
      <c r="AV297" s="13" t="s">
        <v>83</v>
      </c>
      <c r="AW297" s="13" t="s">
        <v>35</v>
      </c>
      <c r="AX297" s="13" t="s">
        <v>73</v>
      </c>
      <c r="AY297" s="152" t="s">
        <v>171</v>
      </c>
    </row>
    <row r="298" spans="2:51" s="12" customFormat="1" ht="10.199999999999999">
      <c r="B298" s="144"/>
      <c r="D298" s="145" t="s">
        <v>182</v>
      </c>
      <c r="E298" s="146" t="s">
        <v>19</v>
      </c>
      <c r="F298" s="147" t="s">
        <v>208</v>
      </c>
      <c r="H298" s="146" t="s">
        <v>19</v>
      </c>
      <c r="I298" s="148"/>
      <c r="L298" s="144"/>
      <c r="M298" s="149"/>
      <c r="T298" s="150"/>
      <c r="AT298" s="146" t="s">
        <v>182</v>
      </c>
      <c r="AU298" s="146" t="s">
        <v>83</v>
      </c>
      <c r="AV298" s="12" t="s">
        <v>81</v>
      </c>
      <c r="AW298" s="12" t="s">
        <v>35</v>
      </c>
      <c r="AX298" s="12" t="s">
        <v>73</v>
      </c>
      <c r="AY298" s="146" t="s">
        <v>171</v>
      </c>
    </row>
    <row r="299" spans="2:51" s="13" customFormat="1" ht="10.199999999999999">
      <c r="B299" s="151"/>
      <c r="D299" s="145" t="s">
        <v>182</v>
      </c>
      <c r="E299" s="152" t="s">
        <v>19</v>
      </c>
      <c r="F299" s="153" t="s">
        <v>209</v>
      </c>
      <c r="H299" s="154">
        <v>0.56299999999999994</v>
      </c>
      <c r="I299" s="155"/>
      <c r="L299" s="151"/>
      <c r="M299" s="156"/>
      <c r="T299" s="157"/>
      <c r="AT299" s="152" t="s">
        <v>182</v>
      </c>
      <c r="AU299" s="152" t="s">
        <v>83</v>
      </c>
      <c r="AV299" s="13" t="s">
        <v>83</v>
      </c>
      <c r="AW299" s="13" t="s">
        <v>35</v>
      </c>
      <c r="AX299" s="13" t="s">
        <v>73</v>
      </c>
      <c r="AY299" s="152" t="s">
        <v>171</v>
      </c>
    </row>
    <row r="300" spans="2:51" s="13" customFormat="1" ht="10.199999999999999">
      <c r="B300" s="151"/>
      <c r="D300" s="145" t="s">
        <v>182</v>
      </c>
      <c r="E300" s="152" t="s">
        <v>19</v>
      </c>
      <c r="F300" s="153" t="s">
        <v>210</v>
      </c>
      <c r="H300" s="154">
        <v>0.39300000000000002</v>
      </c>
      <c r="I300" s="155"/>
      <c r="L300" s="151"/>
      <c r="M300" s="156"/>
      <c r="T300" s="157"/>
      <c r="AT300" s="152" t="s">
        <v>182</v>
      </c>
      <c r="AU300" s="152" t="s">
        <v>83</v>
      </c>
      <c r="AV300" s="13" t="s">
        <v>83</v>
      </c>
      <c r="AW300" s="13" t="s">
        <v>35</v>
      </c>
      <c r="AX300" s="13" t="s">
        <v>73</v>
      </c>
      <c r="AY300" s="152" t="s">
        <v>171</v>
      </c>
    </row>
    <row r="301" spans="2:51" s="12" customFormat="1" ht="10.199999999999999">
      <c r="B301" s="144"/>
      <c r="D301" s="145" t="s">
        <v>182</v>
      </c>
      <c r="E301" s="146" t="s">
        <v>19</v>
      </c>
      <c r="F301" s="147" t="s">
        <v>211</v>
      </c>
      <c r="H301" s="146" t="s">
        <v>19</v>
      </c>
      <c r="I301" s="148"/>
      <c r="L301" s="144"/>
      <c r="M301" s="149"/>
      <c r="T301" s="150"/>
      <c r="AT301" s="146" t="s">
        <v>182</v>
      </c>
      <c r="AU301" s="146" t="s">
        <v>83</v>
      </c>
      <c r="AV301" s="12" t="s">
        <v>81</v>
      </c>
      <c r="AW301" s="12" t="s">
        <v>35</v>
      </c>
      <c r="AX301" s="12" t="s">
        <v>73</v>
      </c>
      <c r="AY301" s="146" t="s">
        <v>171</v>
      </c>
    </row>
    <row r="302" spans="2:51" s="13" customFormat="1" ht="10.199999999999999">
      <c r="B302" s="151"/>
      <c r="D302" s="145" t="s">
        <v>182</v>
      </c>
      <c r="E302" s="152" t="s">
        <v>19</v>
      </c>
      <c r="F302" s="153" t="s">
        <v>212</v>
      </c>
      <c r="H302" s="154">
        <v>0.26600000000000001</v>
      </c>
      <c r="I302" s="155"/>
      <c r="L302" s="151"/>
      <c r="M302" s="156"/>
      <c r="T302" s="157"/>
      <c r="AT302" s="152" t="s">
        <v>182</v>
      </c>
      <c r="AU302" s="152" t="s">
        <v>83</v>
      </c>
      <c r="AV302" s="13" t="s">
        <v>83</v>
      </c>
      <c r="AW302" s="13" t="s">
        <v>35</v>
      </c>
      <c r="AX302" s="13" t="s">
        <v>73</v>
      </c>
      <c r="AY302" s="152" t="s">
        <v>171</v>
      </c>
    </row>
    <row r="303" spans="2:51" s="12" customFormat="1" ht="10.199999999999999">
      <c r="B303" s="144"/>
      <c r="D303" s="145" t="s">
        <v>182</v>
      </c>
      <c r="E303" s="146" t="s">
        <v>19</v>
      </c>
      <c r="F303" s="147" t="s">
        <v>213</v>
      </c>
      <c r="H303" s="146" t="s">
        <v>19</v>
      </c>
      <c r="I303" s="148"/>
      <c r="L303" s="144"/>
      <c r="M303" s="149"/>
      <c r="T303" s="150"/>
      <c r="AT303" s="146" t="s">
        <v>182</v>
      </c>
      <c r="AU303" s="146" t="s">
        <v>83</v>
      </c>
      <c r="AV303" s="12" t="s">
        <v>81</v>
      </c>
      <c r="AW303" s="12" t="s">
        <v>35</v>
      </c>
      <c r="AX303" s="12" t="s">
        <v>73</v>
      </c>
      <c r="AY303" s="146" t="s">
        <v>171</v>
      </c>
    </row>
    <row r="304" spans="2:51" s="12" customFormat="1" ht="10.199999999999999">
      <c r="B304" s="144"/>
      <c r="D304" s="145" t="s">
        <v>182</v>
      </c>
      <c r="E304" s="146" t="s">
        <v>19</v>
      </c>
      <c r="F304" s="147" t="s">
        <v>214</v>
      </c>
      <c r="H304" s="146" t="s">
        <v>19</v>
      </c>
      <c r="I304" s="148"/>
      <c r="L304" s="144"/>
      <c r="M304" s="149"/>
      <c r="T304" s="150"/>
      <c r="AT304" s="146" t="s">
        <v>182</v>
      </c>
      <c r="AU304" s="146" t="s">
        <v>83</v>
      </c>
      <c r="AV304" s="12" t="s">
        <v>81</v>
      </c>
      <c r="AW304" s="12" t="s">
        <v>35</v>
      </c>
      <c r="AX304" s="12" t="s">
        <v>73</v>
      </c>
      <c r="AY304" s="146" t="s">
        <v>171</v>
      </c>
    </row>
    <row r="305" spans="2:65" s="12" customFormat="1" ht="10.199999999999999">
      <c r="B305" s="144"/>
      <c r="D305" s="145" t="s">
        <v>182</v>
      </c>
      <c r="E305" s="146" t="s">
        <v>19</v>
      </c>
      <c r="F305" s="147" t="s">
        <v>215</v>
      </c>
      <c r="H305" s="146" t="s">
        <v>19</v>
      </c>
      <c r="I305" s="148"/>
      <c r="L305" s="144"/>
      <c r="M305" s="149"/>
      <c r="T305" s="150"/>
      <c r="AT305" s="146" t="s">
        <v>182</v>
      </c>
      <c r="AU305" s="146" t="s">
        <v>83</v>
      </c>
      <c r="AV305" s="12" t="s">
        <v>81</v>
      </c>
      <c r="AW305" s="12" t="s">
        <v>35</v>
      </c>
      <c r="AX305" s="12" t="s">
        <v>73</v>
      </c>
      <c r="AY305" s="146" t="s">
        <v>171</v>
      </c>
    </row>
    <row r="306" spans="2:65" s="13" customFormat="1" ht="10.199999999999999">
      <c r="B306" s="151"/>
      <c r="D306" s="145" t="s">
        <v>182</v>
      </c>
      <c r="E306" s="152" t="s">
        <v>19</v>
      </c>
      <c r="F306" s="153" t="s">
        <v>216</v>
      </c>
      <c r="H306" s="154">
        <v>0.64300000000000002</v>
      </c>
      <c r="I306" s="155"/>
      <c r="L306" s="151"/>
      <c r="M306" s="156"/>
      <c r="T306" s="157"/>
      <c r="AT306" s="152" t="s">
        <v>182</v>
      </c>
      <c r="AU306" s="152" t="s">
        <v>83</v>
      </c>
      <c r="AV306" s="13" t="s">
        <v>83</v>
      </c>
      <c r="AW306" s="13" t="s">
        <v>35</v>
      </c>
      <c r="AX306" s="13" t="s">
        <v>73</v>
      </c>
      <c r="AY306" s="152" t="s">
        <v>171</v>
      </c>
    </row>
    <row r="307" spans="2:65" s="12" customFormat="1" ht="10.199999999999999">
      <c r="B307" s="144"/>
      <c r="D307" s="145" t="s">
        <v>182</v>
      </c>
      <c r="E307" s="146" t="s">
        <v>19</v>
      </c>
      <c r="F307" s="147" t="s">
        <v>217</v>
      </c>
      <c r="H307" s="146" t="s">
        <v>19</v>
      </c>
      <c r="I307" s="148"/>
      <c r="L307" s="144"/>
      <c r="M307" s="149"/>
      <c r="T307" s="150"/>
      <c r="AT307" s="146" t="s">
        <v>182</v>
      </c>
      <c r="AU307" s="146" t="s">
        <v>83</v>
      </c>
      <c r="AV307" s="12" t="s">
        <v>81</v>
      </c>
      <c r="AW307" s="12" t="s">
        <v>35</v>
      </c>
      <c r="AX307" s="12" t="s">
        <v>73</v>
      </c>
      <c r="AY307" s="146" t="s">
        <v>171</v>
      </c>
    </row>
    <row r="308" spans="2:65" s="13" customFormat="1" ht="10.199999999999999">
      <c r="B308" s="151"/>
      <c r="D308" s="145" t="s">
        <v>182</v>
      </c>
      <c r="E308" s="152" t="s">
        <v>19</v>
      </c>
      <c r="F308" s="153" t="s">
        <v>218</v>
      </c>
      <c r="H308" s="154">
        <v>0.66200000000000003</v>
      </c>
      <c r="I308" s="155"/>
      <c r="L308" s="151"/>
      <c r="M308" s="156"/>
      <c r="T308" s="157"/>
      <c r="AT308" s="152" t="s">
        <v>182</v>
      </c>
      <c r="AU308" s="152" t="s">
        <v>83</v>
      </c>
      <c r="AV308" s="13" t="s">
        <v>83</v>
      </c>
      <c r="AW308" s="13" t="s">
        <v>35</v>
      </c>
      <c r="AX308" s="13" t="s">
        <v>73</v>
      </c>
      <c r="AY308" s="152" t="s">
        <v>171</v>
      </c>
    </row>
    <row r="309" spans="2:65" s="14" customFormat="1" ht="10.199999999999999">
      <c r="B309" s="158"/>
      <c r="D309" s="145" t="s">
        <v>182</v>
      </c>
      <c r="E309" s="159" t="s">
        <v>19</v>
      </c>
      <c r="F309" s="160" t="s">
        <v>189</v>
      </c>
      <c r="H309" s="161">
        <v>6.8689999999999998</v>
      </c>
      <c r="I309" s="162"/>
      <c r="L309" s="158"/>
      <c r="M309" s="163"/>
      <c r="T309" s="164"/>
      <c r="AT309" s="159" t="s">
        <v>182</v>
      </c>
      <c r="AU309" s="159" t="s">
        <v>83</v>
      </c>
      <c r="AV309" s="14" t="s">
        <v>178</v>
      </c>
      <c r="AW309" s="14" t="s">
        <v>35</v>
      </c>
      <c r="AX309" s="14" t="s">
        <v>81</v>
      </c>
      <c r="AY309" s="159" t="s">
        <v>171</v>
      </c>
    </row>
    <row r="310" spans="2:65" s="11" customFormat="1" ht="22.8" customHeight="1">
      <c r="B310" s="115"/>
      <c r="D310" s="116" t="s">
        <v>72</v>
      </c>
      <c r="E310" s="125" t="s">
        <v>102</v>
      </c>
      <c r="F310" s="125" t="s">
        <v>366</v>
      </c>
      <c r="I310" s="118"/>
      <c r="J310" s="126">
        <f>BK310</f>
        <v>0</v>
      </c>
      <c r="L310" s="115"/>
      <c r="M310" s="120"/>
      <c r="P310" s="121">
        <f>SUM(P311:P399)</f>
        <v>0</v>
      </c>
      <c r="R310" s="121">
        <f>SUM(R311:R399)</f>
        <v>19.27637167</v>
      </c>
      <c r="T310" s="122">
        <f>SUM(T311:T399)</f>
        <v>3.5100000000000001E-3</v>
      </c>
      <c r="AR310" s="116" t="s">
        <v>81</v>
      </c>
      <c r="AT310" s="123" t="s">
        <v>72</v>
      </c>
      <c r="AU310" s="123" t="s">
        <v>81</v>
      </c>
      <c r="AY310" s="116" t="s">
        <v>171</v>
      </c>
      <c r="BK310" s="124">
        <f>SUM(BK311:BK399)</f>
        <v>0</v>
      </c>
    </row>
    <row r="311" spans="2:65" s="1" customFormat="1" ht="33" customHeight="1">
      <c r="B311" s="31"/>
      <c r="C311" s="127" t="s">
        <v>367</v>
      </c>
      <c r="D311" s="127" t="s">
        <v>173</v>
      </c>
      <c r="E311" s="128" t="s">
        <v>368</v>
      </c>
      <c r="F311" s="129" t="s">
        <v>369</v>
      </c>
      <c r="G311" s="130" t="s">
        <v>176</v>
      </c>
      <c r="H311" s="131">
        <v>1.2</v>
      </c>
      <c r="I311" s="132"/>
      <c r="J311" s="133">
        <f>ROUND(I311*H311,2)</f>
        <v>0</v>
      </c>
      <c r="K311" s="129" t="s">
        <v>177</v>
      </c>
      <c r="L311" s="31"/>
      <c r="M311" s="134" t="s">
        <v>19</v>
      </c>
      <c r="N311" s="135" t="s">
        <v>44</v>
      </c>
      <c r="P311" s="136">
        <f>O311*H311</f>
        <v>0</v>
      </c>
      <c r="Q311" s="136">
        <v>1.6285000000000001</v>
      </c>
      <c r="R311" s="136">
        <f>Q311*H311</f>
        <v>1.9541999999999999</v>
      </c>
      <c r="S311" s="136">
        <v>0</v>
      </c>
      <c r="T311" s="137">
        <f>S311*H311</f>
        <v>0</v>
      </c>
      <c r="AR311" s="138" t="s">
        <v>178</v>
      </c>
      <c r="AT311" s="138" t="s">
        <v>173</v>
      </c>
      <c r="AU311" s="138" t="s">
        <v>83</v>
      </c>
      <c r="AY311" s="16" t="s">
        <v>171</v>
      </c>
      <c r="BE311" s="139">
        <f>IF(N311="základní",J311,0)</f>
        <v>0</v>
      </c>
      <c r="BF311" s="139">
        <f>IF(N311="snížená",J311,0)</f>
        <v>0</v>
      </c>
      <c r="BG311" s="139">
        <f>IF(N311="zákl. přenesená",J311,0)</f>
        <v>0</v>
      </c>
      <c r="BH311" s="139">
        <f>IF(N311="sníž. přenesená",J311,0)</f>
        <v>0</v>
      </c>
      <c r="BI311" s="139">
        <f>IF(N311="nulová",J311,0)</f>
        <v>0</v>
      </c>
      <c r="BJ311" s="16" t="s">
        <v>81</v>
      </c>
      <c r="BK311" s="139">
        <f>ROUND(I311*H311,2)</f>
        <v>0</v>
      </c>
      <c r="BL311" s="16" t="s">
        <v>178</v>
      </c>
      <c r="BM311" s="138" t="s">
        <v>370</v>
      </c>
    </row>
    <row r="312" spans="2:65" s="1" customFormat="1" ht="10.199999999999999">
      <c r="B312" s="31"/>
      <c r="D312" s="140" t="s">
        <v>180</v>
      </c>
      <c r="F312" s="141" t="s">
        <v>371</v>
      </c>
      <c r="I312" s="142"/>
      <c r="L312" s="31"/>
      <c r="M312" s="143"/>
      <c r="T312" s="52"/>
      <c r="AT312" s="16" t="s">
        <v>180</v>
      </c>
      <c r="AU312" s="16" t="s">
        <v>83</v>
      </c>
    </row>
    <row r="313" spans="2:65" s="12" customFormat="1" ht="10.199999999999999">
      <c r="B313" s="144"/>
      <c r="D313" s="145" t="s">
        <v>182</v>
      </c>
      <c r="E313" s="146" t="s">
        <v>19</v>
      </c>
      <c r="F313" s="147" t="s">
        <v>372</v>
      </c>
      <c r="H313" s="146" t="s">
        <v>19</v>
      </c>
      <c r="I313" s="148"/>
      <c r="L313" s="144"/>
      <c r="M313" s="149"/>
      <c r="T313" s="150"/>
      <c r="AT313" s="146" t="s">
        <v>182</v>
      </c>
      <c r="AU313" s="146" t="s">
        <v>83</v>
      </c>
      <c r="AV313" s="12" t="s">
        <v>81</v>
      </c>
      <c r="AW313" s="12" t="s">
        <v>35</v>
      </c>
      <c r="AX313" s="12" t="s">
        <v>73</v>
      </c>
      <c r="AY313" s="146" t="s">
        <v>171</v>
      </c>
    </row>
    <row r="314" spans="2:65" s="13" customFormat="1" ht="10.199999999999999">
      <c r="B314" s="151"/>
      <c r="D314" s="145" t="s">
        <v>182</v>
      </c>
      <c r="E314" s="152" t="s">
        <v>19</v>
      </c>
      <c r="F314" s="153" t="s">
        <v>373</v>
      </c>
      <c r="H314" s="154">
        <v>0.81</v>
      </c>
      <c r="I314" s="155"/>
      <c r="L314" s="151"/>
      <c r="M314" s="156"/>
      <c r="T314" s="157"/>
      <c r="AT314" s="152" t="s">
        <v>182</v>
      </c>
      <c r="AU314" s="152" t="s">
        <v>83</v>
      </c>
      <c r="AV314" s="13" t="s">
        <v>83</v>
      </c>
      <c r="AW314" s="13" t="s">
        <v>35</v>
      </c>
      <c r="AX314" s="13" t="s">
        <v>73</v>
      </c>
      <c r="AY314" s="152" t="s">
        <v>171</v>
      </c>
    </row>
    <row r="315" spans="2:65" s="12" customFormat="1" ht="10.199999999999999">
      <c r="B315" s="144"/>
      <c r="D315" s="145" t="s">
        <v>182</v>
      </c>
      <c r="E315" s="146" t="s">
        <v>19</v>
      </c>
      <c r="F315" s="147" t="s">
        <v>374</v>
      </c>
      <c r="H315" s="146" t="s">
        <v>19</v>
      </c>
      <c r="I315" s="148"/>
      <c r="L315" s="144"/>
      <c r="M315" s="149"/>
      <c r="T315" s="150"/>
      <c r="AT315" s="146" t="s">
        <v>182</v>
      </c>
      <c r="AU315" s="146" t="s">
        <v>83</v>
      </c>
      <c r="AV315" s="12" t="s">
        <v>81</v>
      </c>
      <c r="AW315" s="12" t="s">
        <v>35</v>
      </c>
      <c r="AX315" s="12" t="s">
        <v>73</v>
      </c>
      <c r="AY315" s="146" t="s">
        <v>171</v>
      </c>
    </row>
    <row r="316" spans="2:65" s="13" customFormat="1" ht="10.199999999999999">
      <c r="B316" s="151"/>
      <c r="D316" s="145" t="s">
        <v>182</v>
      </c>
      <c r="E316" s="152" t="s">
        <v>19</v>
      </c>
      <c r="F316" s="153" t="s">
        <v>375</v>
      </c>
      <c r="H316" s="154">
        <v>0.15</v>
      </c>
      <c r="I316" s="155"/>
      <c r="L316" s="151"/>
      <c r="M316" s="156"/>
      <c r="T316" s="157"/>
      <c r="AT316" s="152" t="s">
        <v>182</v>
      </c>
      <c r="AU316" s="152" t="s">
        <v>83</v>
      </c>
      <c r="AV316" s="13" t="s">
        <v>83</v>
      </c>
      <c r="AW316" s="13" t="s">
        <v>35</v>
      </c>
      <c r="AX316" s="13" t="s">
        <v>73</v>
      </c>
      <c r="AY316" s="152" t="s">
        <v>171</v>
      </c>
    </row>
    <row r="317" spans="2:65" s="12" customFormat="1" ht="10.199999999999999">
      <c r="B317" s="144"/>
      <c r="D317" s="145" t="s">
        <v>182</v>
      </c>
      <c r="E317" s="146" t="s">
        <v>19</v>
      </c>
      <c r="F317" s="147" t="s">
        <v>376</v>
      </c>
      <c r="H317" s="146" t="s">
        <v>19</v>
      </c>
      <c r="I317" s="148"/>
      <c r="L317" s="144"/>
      <c r="M317" s="149"/>
      <c r="T317" s="150"/>
      <c r="AT317" s="146" t="s">
        <v>182</v>
      </c>
      <c r="AU317" s="146" t="s">
        <v>83</v>
      </c>
      <c r="AV317" s="12" t="s">
        <v>81</v>
      </c>
      <c r="AW317" s="12" t="s">
        <v>35</v>
      </c>
      <c r="AX317" s="12" t="s">
        <v>73</v>
      </c>
      <c r="AY317" s="146" t="s">
        <v>171</v>
      </c>
    </row>
    <row r="318" spans="2:65" s="13" customFormat="1" ht="10.199999999999999">
      <c r="B318" s="151"/>
      <c r="D318" s="145" t="s">
        <v>182</v>
      </c>
      <c r="E318" s="152" t="s">
        <v>19</v>
      </c>
      <c r="F318" s="153" t="s">
        <v>377</v>
      </c>
      <c r="H318" s="154">
        <v>0.24</v>
      </c>
      <c r="I318" s="155"/>
      <c r="L318" s="151"/>
      <c r="M318" s="156"/>
      <c r="T318" s="157"/>
      <c r="AT318" s="152" t="s">
        <v>182</v>
      </c>
      <c r="AU318" s="152" t="s">
        <v>83</v>
      </c>
      <c r="AV318" s="13" t="s">
        <v>83</v>
      </c>
      <c r="AW318" s="13" t="s">
        <v>35</v>
      </c>
      <c r="AX318" s="13" t="s">
        <v>73</v>
      </c>
      <c r="AY318" s="152" t="s">
        <v>171</v>
      </c>
    </row>
    <row r="319" spans="2:65" s="14" customFormat="1" ht="10.199999999999999">
      <c r="B319" s="158"/>
      <c r="D319" s="145" t="s">
        <v>182</v>
      </c>
      <c r="E319" s="159" t="s">
        <v>19</v>
      </c>
      <c r="F319" s="160" t="s">
        <v>189</v>
      </c>
      <c r="H319" s="161">
        <v>1.2</v>
      </c>
      <c r="I319" s="162"/>
      <c r="L319" s="158"/>
      <c r="M319" s="163"/>
      <c r="T319" s="164"/>
      <c r="AT319" s="159" t="s">
        <v>182</v>
      </c>
      <c r="AU319" s="159" t="s">
        <v>83</v>
      </c>
      <c r="AV319" s="14" t="s">
        <v>178</v>
      </c>
      <c r="AW319" s="14" t="s">
        <v>35</v>
      </c>
      <c r="AX319" s="14" t="s">
        <v>81</v>
      </c>
      <c r="AY319" s="159" t="s">
        <v>171</v>
      </c>
    </row>
    <row r="320" spans="2:65" s="1" customFormat="1" ht="44.25" customHeight="1">
      <c r="B320" s="31"/>
      <c r="C320" s="127" t="s">
        <v>378</v>
      </c>
      <c r="D320" s="127" t="s">
        <v>173</v>
      </c>
      <c r="E320" s="128" t="s">
        <v>379</v>
      </c>
      <c r="F320" s="129" t="s">
        <v>380</v>
      </c>
      <c r="G320" s="130" t="s">
        <v>272</v>
      </c>
      <c r="H320" s="131">
        <v>25.577000000000002</v>
      </c>
      <c r="I320" s="132"/>
      <c r="J320" s="133">
        <f>ROUND(I320*H320,2)</f>
        <v>0</v>
      </c>
      <c r="K320" s="129" t="s">
        <v>177</v>
      </c>
      <c r="L320" s="31"/>
      <c r="M320" s="134" t="s">
        <v>19</v>
      </c>
      <c r="N320" s="135" t="s">
        <v>44</v>
      </c>
      <c r="P320" s="136">
        <f>O320*H320</f>
        <v>0</v>
      </c>
      <c r="Q320" s="136">
        <v>0.28716999999999998</v>
      </c>
      <c r="R320" s="136">
        <f>Q320*H320</f>
        <v>7.3449470899999998</v>
      </c>
      <c r="S320" s="136">
        <v>0</v>
      </c>
      <c r="T320" s="137">
        <f>S320*H320</f>
        <v>0</v>
      </c>
      <c r="AR320" s="138" t="s">
        <v>178</v>
      </c>
      <c r="AT320" s="138" t="s">
        <v>173</v>
      </c>
      <c r="AU320" s="138" t="s">
        <v>83</v>
      </c>
      <c r="AY320" s="16" t="s">
        <v>171</v>
      </c>
      <c r="BE320" s="139">
        <f>IF(N320="základní",J320,0)</f>
        <v>0</v>
      </c>
      <c r="BF320" s="139">
        <f>IF(N320="snížená",J320,0)</f>
        <v>0</v>
      </c>
      <c r="BG320" s="139">
        <f>IF(N320="zákl. přenesená",J320,0)</f>
        <v>0</v>
      </c>
      <c r="BH320" s="139">
        <f>IF(N320="sníž. přenesená",J320,0)</f>
        <v>0</v>
      </c>
      <c r="BI320" s="139">
        <f>IF(N320="nulová",J320,0)</f>
        <v>0</v>
      </c>
      <c r="BJ320" s="16" t="s">
        <v>81</v>
      </c>
      <c r="BK320" s="139">
        <f>ROUND(I320*H320,2)</f>
        <v>0</v>
      </c>
      <c r="BL320" s="16" t="s">
        <v>178</v>
      </c>
      <c r="BM320" s="138" t="s">
        <v>381</v>
      </c>
    </row>
    <row r="321" spans="2:65" s="1" customFormat="1" ht="10.199999999999999">
      <c r="B321" s="31"/>
      <c r="D321" s="140" t="s">
        <v>180</v>
      </c>
      <c r="F321" s="141" t="s">
        <v>382</v>
      </c>
      <c r="I321" s="142"/>
      <c r="L321" s="31"/>
      <c r="M321" s="143"/>
      <c r="T321" s="52"/>
      <c r="AT321" s="16" t="s">
        <v>180</v>
      </c>
      <c r="AU321" s="16" t="s">
        <v>83</v>
      </c>
    </row>
    <row r="322" spans="2:65" s="12" customFormat="1" ht="10.199999999999999">
      <c r="B322" s="144"/>
      <c r="D322" s="145" t="s">
        <v>182</v>
      </c>
      <c r="E322" s="146" t="s">
        <v>19</v>
      </c>
      <c r="F322" s="147" t="s">
        <v>383</v>
      </c>
      <c r="H322" s="146" t="s">
        <v>19</v>
      </c>
      <c r="I322" s="148"/>
      <c r="L322" s="144"/>
      <c r="M322" s="149"/>
      <c r="T322" s="150"/>
      <c r="AT322" s="146" t="s">
        <v>182</v>
      </c>
      <c r="AU322" s="146" t="s">
        <v>83</v>
      </c>
      <c r="AV322" s="12" t="s">
        <v>81</v>
      </c>
      <c r="AW322" s="12" t="s">
        <v>35</v>
      </c>
      <c r="AX322" s="12" t="s">
        <v>73</v>
      </c>
      <c r="AY322" s="146" t="s">
        <v>171</v>
      </c>
    </row>
    <row r="323" spans="2:65" s="13" customFormat="1" ht="10.199999999999999">
      <c r="B323" s="151"/>
      <c r="D323" s="145" t="s">
        <v>182</v>
      </c>
      <c r="E323" s="152" t="s">
        <v>19</v>
      </c>
      <c r="F323" s="153" t="s">
        <v>384</v>
      </c>
      <c r="H323" s="154">
        <v>11.13</v>
      </c>
      <c r="I323" s="155"/>
      <c r="L323" s="151"/>
      <c r="M323" s="156"/>
      <c r="T323" s="157"/>
      <c r="AT323" s="152" t="s">
        <v>182</v>
      </c>
      <c r="AU323" s="152" t="s">
        <v>83</v>
      </c>
      <c r="AV323" s="13" t="s">
        <v>83</v>
      </c>
      <c r="AW323" s="13" t="s">
        <v>35</v>
      </c>
      <c r="AX323" s="13" t="s">
        <v>73</v>
      </c>
      <c r="AY323" s="152" t="s">
        <v>171</v>
      </c>
    </row>
    <row r="324" spans="2:65" s="12" customFormat="1" ht="10.199999999999999">
      <c r="B324" s="144"/>
      <c r="D324" s="145" t="s">
        <v>182</v>
      </c>
      <c r="E324" s="146" t="s">
        <v>19</v>
      </c>
      <c r="F324" s="147" t="s">
        <v>385</v>
      </c>
      <c r="H324" s="146" t="s">
        <v>19</v>
      </c>
      <c r="I324" s="148"/>
      <c r="L324" s="144"/>
      <c r="M324" s="149"/>
      <c r="T324" s="150"/>
      <c r="AT324" s="146" t="s">
        <v>182</v>
      </c>
      <c r="AU324" s="146" t="s">
        <v>83</v>
      </c>
      <c r="AV324" s="12" t="s">
        <v>81</v>
      </c>
      <c r="AW324" s="12" t="s">
        <v>35</v>
      </c>
      <c r="AX324" s="12" t="s">
        <v>73</v>
      </c>
      <c r="AY324" s="146" t="s">
        <v>171</v>
      </c>
    </row>
    <row r="325" spans="2:65" s="13" customFormat="1" ht="10.199999999999999">
      <c r="B325" s="151"/>
      <c r="D325" s="145" t="s">
        <v>182</v>
      </c>
      <c r="E325" s="152" t="s">
        <v>19</v>
      </c>
      <c r="F325" s="153" t="s">
        <v>386</v>
      </c>
      <c r="H325" s="154">
        <v>7.08</v>
      </c>
      <c r="I325" s="155"/>
      <c r="L325" s="151"/>
      <c r="M325" s="156"/>
      <c r="T325" s="157"/>
      <c r="AT325" s="152" t="s">
        <v>182</v>
      </c>
      <c r="AU325" s="152" t="s">
        <v>83</v>
      </c>
      <c r="AV325" s="13" t="s">
        <v>83</v>
      </c>
      <c r="AW325" s="13" t="s">
        <v>35</v>
      </c>
      <c r="AX325" s="13" t="s">
        <v>73</v>
      </c>
      <c r="AY325" s="152" t="s">
        <v>171</v>
      </c>
    </row>
    <row r="326" spans="2:65" s="13" customFormat="1" ht="10.199999999999999">
      <c r="B326" s="151"/>
      <c r="D326" s="145" t="s">
        <v>182</v>
      </c>
      <c r="E326" s="152" t="s">
        <v>19</v>
      </c>
      <c r="F326" s="153" t="s">
        <v>387</v>
      </c>
      <c r="H326" s="154">
        <v>7.367</v>
      </c>
      <c r="I326" s="155"/>
      <c r="L326" s="151"/>
      <c r="M326" s="156"/>
      <c r="T326" s="157"/>
      <c r="AT326" s="152" t="s">
        <v>182</v>
      </c>
      <c r="AU326" s="152" t="s">
        <v>83</v>
      </c>
      <c r="AV326" s="13" t="s">
        <v>83</v>
      </c>
      <c r="AW326" s="13" t="s">
        <v>35</v>
      </c>
      <c r="AX326" s="13" t="s">
        <v>73</v>
      </c>
      <c r="AY326" s="152" t="s">
        <v>171</v>
      </c>
    </row>
    <row r="327" spans="2:65" s="14" customFormat="1" ht="10.199999999999999">
      <c r="B327" s="158"/>
      <c r="D327" s="145" t="s">
        <v>182</v>
      </c>
      <c r="E327" s="159" t="s">
        <v>19</v>
      </c>
      <c r="F327" s="160" t="s">
        <v>189</v>
      </c>
      <c r="H327" s="161">
        <v>25.577000000000002</v>
      </c>
      <c r="I327" s="162"/>
      <c r="L327" s="158"/>
      <c r="M327" s="163"/>
      <c r="T327" s="164"/>
      <c r="AT327" s="159" t="s">
        <v>182</v>
      </c>
      <c r="AU327" s="159" t="s">
        <v>83</v>
      </c>
      <c r="AV327" s="14" t="s">
        <v>178</v>
      </c>
      <c r="AW327" s="14" t="s">
        <v>35</v>
      </c>
      <c r="AX327" s="14" t="s">
        <v>81</v>
      </c>
      <c r="AY327" s="159" t="s">
        <v>171</v>
      </c>
    </row>
    <row r="328" spans="2:65" s="1" customFormat="1" ht="44.25" customHeight="1">
      <c r="B328" s="31"/>
      <c r="C328" s="127" t="s">
        <v>388</v>
      </c>
      <c r="D328" s="127" t="s">
        <v>173</v>
      </c>
      <c r="E328" s="128" t="s">
        <v>389</v>
      </c>
      <c r="F328" s="129" t="s">
        <v>390</v>
      </c>
      <c r="G328" s="130" t="s">
        <v>272</v>
      </c>
      <c r="H328" s="131">
        <v>9.7200000000000006</v>
      </c>
      <c r="I328" s="132"/>
      <c r="J328" s="133">
        <f>ROUND(I328*H328,2)</f>
        <v>0</v>
      </c>
      <c r="K328" s="129" t="s">
        <v>177</v>
      </c>
      <c r="L328" s="31"/>
      <c r="M328" s="134" t="s">
        <v>19</v>
      </c>
      <c r="N328" s="135" t="s">
        <v>44</v>
      </c>
      <c r="P328" s="136">
        <f>O328*H328</f>
        <v>0</v>
      </c>
      <c r="Q328" s="136">
        <v>0.34775</v>
      </c>
      <c r="R328" s="136">
        <f>Q328*H328</f>
        <v>3.3801300000000003</v>
      </c>
      <c r="S328" s="136">
        <v>0</v>
      </c>
      <c r="T328" s="137">
        <f>S328*H328</f>
        <v>0</v>
      </c>
      <c r="AR328" s="138" t="s">
        <v>178</v>
      </c>
      <c r="AT328" s="138" t="s">
        <v>173</v>
      </c>
      <c r="AU328" s="138" t="s">
        <v>83</v>
      </c>
      <c r="AY328" s="16" t="s">
        <v>171</v>
      </c>
      <c r="BE328" s="139">
        <f>IF(N328="základní",J328,0)</f>
        <v>0</v>
      </c>
      <c r="BF328" s="139">
        <f>IF(N328="snížená",J328,0)</f>
        <v>0</v>
      </c>
      <c r="BG328" s="139">
        <f>IF(N328="zákl. přenesená",J328,0)</f>
        <v>0</v>
      </c>
      <c r="BH328" s="139">
        <f>IF(N328="sníž. přenesená",J328,0)</f>
        <v>0</v>
      </c>
      <c r="BI328" s="139">
        <f>IF(N328="nulová",J328,0)</f>
        <v>0</v>
      </c>
      <c r="BJ328" s="16" t="s">
        <v>81</v>
      </c>
      <c r="BK328" s="139">
        <f>ROUND(I328*H328,2)</f>
        <v>0</v>
      </c>
      <c r="BL328" s="16" t="s">
        <v>178</v>
      </c>
      <c r="BM328" s="138" t="s">
        <v>391</v>
      </c>
    </row>
    <row r="329" spans="2:65" s="1" customFormat="1" ht="10.199999999999999">
      <c r="B329" s="31"/>
      <c r="D329" s="140" t="s">
        <v>180</v>
      </c>
      <c r="F329" s="141" t="s">
        <v>392</v>
      </c>
      <c r="I329" s="142"/>
      <c r="L329" s="31"/>
      <c r="M329" s="143"/>
      <c r="T329" s="52"/>
      <c r="AT329" s="16" t="s">
        <v>180</v>
      </c>
      <c r="AU329" s="16" t="s">
        <v>83</v>
      </c>
    </row>
    <row r="330" spans="2:65" s="12" customFormat="1" ht="10.199999999999999">
      <c r="B330" s="144"/>
      <c r="D330" s="145" t="s">
        <v>182</v>
      </c>
      <c r="E330" s="146" t="s">
        <v>19</v>
      </c>
      <c r="F330" s="147" t="s">
        <v>393</v>
      </c>
      <c r="H330" s="146" t="s">
        <v>19</v>
      </c>
      <c r="I330" s="148"/>
      <c r="L330" s="144"/>
      <c r="M330" s="149"/>
      <c r="T330" s="150"/>
      <c r="AT330" s="146" t="s">
        <v>182</v>
      </c>
      <c r="AU330" s="146" t="s">
        <v>83</v>
      </c>
      <c r="AV330" s="12" t="s">
        <v>81</v>
      </c>
      <c r="AW330" s="12" t="s">
        <v>35</v>
      </c>
      <c r="AX330" s="12" t="s">
        <v>73</v>
      </c>
      <c r="AY330" s="146" t="s">
        <v>171</v>
      </c>
    </row>
    <row r="331" spans="2:65" s="13" customFormat="1" ht="10.199999999999999">
      <c r="B331" s="151"/>
      <c r="D331" s="145" t="s">
        <v>182</v>
      </c>
      <c r="E331" s="152" t="s">
        <v>19</v>
      </c>
      <c r="F331" s="153" t="s">
        <v>394</v>
      </c>
      <c r="H331" s="154">
        <v>1.8</v>
      </c>
      <c r="I331" s="155"/>
      <c r="L331" s="151"/>
      <c r="M331" s="156"/>
      <c r="T331" s="157"/>
      <c r="AT331" s="152" t="s">
        <v>182</v>
      </c>
      <c r="AU331" s="152" t="s">
        <v>83</v>
      </c>
      <c r="AV331" s="13" t="s">
        <v>83</v>
      </c>
      <c r="AW331" s="13" t="s">
        <v>35</v>
      </c>
      <c r="AX331" s="13" t="s">
        <v>73</v>
      </c>
      <c r="AY331" s="152" t="s">
        <v>171</v>
      </c>
    </row>
    <row r="332" spans="2:65" s="12" customFormat="1" ht="10.199999999999999">
      <c r="B332" s="144"/>
      <c r="D332" s="145" t="s">
        <v>182</v>
      </c>
      <c r="E332" s="146" t="s">
        <v>19</v>
      </c>
      <c r="F332" s="147" t="s">
        <v>395</v>
      </c>
      <c r="H332" s="146" t="s">
        <v>19</v>
      </c>
      <c r="I332" s="148"/>
      <c r="L332" s="144"/>
      <c r="M332" s="149"/>
      <c r="T332" s="150"/>
      <c r="AT332" s="146" t="s">
        <v>182</v>
      </c>
      <c r="AU332" s="146" t="s">
        <v>83</v>
      </c>
      <c r="AV332" s="12" t="s">
        <v>81</v>
      </c>
      <c r="AW332" s="12" t="s">
        <v>35</v>
      </c>
      <c r="AX332" s="12" t="s">
        <v>73</v>
      </c>
      <c r="AY332" s="146" t="s">
        <v>171</v>
      </c>
    </row>
    <row r="333" spans="2:65" s="13" customFormat="1" ht="10.199999999999999">
      <c r="B333" s="151"/>
      <c r="D333" s="145" t="s">
        <v>182</v>
      </c>
      <c r="E333" s="152" t="s">
        <v>19</v>
      </c>
      <c r="F333" s="153" t="s">
        <v>396</v>
      </c>
      <c r="H333" s="154">
        <v>4.5</v>
      </c>
      <c r="I333" s="155"/>
      <c r="L333" s="151"/>
      <c r="M333" s="156"/>
      <c r="T333" s="157"/>
      <c r="AT333" s="152" t="s">
        <v>182</v>
      </c>
      <c r="AU333" s="152" t="s">
        <v>83</v>
      </c>
      <c r="AV333" s="13" t="s">
        <v>83</v>
      </c>
      <c r="AW333" s="13" t="s">
        <v>35</v>
      </c>
      <c r="AX333" s="13" t="s">
        <v>73</v>
      </c>
      <c r="AY333" s="152" t="s">
        <v>171</v>
      </c>
    </row>
    <row r="334" spans="2:65" s="12" customFormat="1" ht="10.199999999999999">
      <c r="B334" s="144"/>
      <c r="D334" s="145" t="s">
        <v>182</v>
      </c>
      <c r="E334" s="146" t="s">
        <v>19</v>
      </c>
      <c r="F334" s="147" t="s">
        <v>397</v>
      </c>
      <c r="H334" s="146" t="s">
        <v>19</v>
      </c>
      <c r="I334" s="148"/>
      <c r="L334" s="144"/>
      <c r="M334" s="149"/>
      <c r="T334" s="150"/>
      <c r="AT334" s="146" t="s">
        <v>182</v>
      </c>
      <c r="AU334" s="146" t="s">
        <v>83</v>
      </c>
      <c r="AV334" s="12" t="s">
        <v>81</v>
      </c>
      <c r="AW334" s="12" t="s">
        <v>35</v>
      </c>
      <c r="AX334" s="12" t="s">
        <v>73</v>
      </c>
      <c r="AY334" s="146" t="s">
        <v>171</v>
      </c>
    </row>
    <row r="335" spans="2:65" s="13" customFormat="1" ht="10.199999999999999">
      <c r="B335" s="151"/>
      <c r="D335" s="145" t="s">
        <v>182</v>
      </c>
      <c r="E335" s="152" t="s">
        <v>19</v>
      </c>
      <c r="F335" s="153" t="s">
        <v>398</v>
      </c>
      <c r="H335" s="154">
        <v>3.42</v>
      </c>
      <c r="I335" s="155"/>
      <c r="L335" s="151"/>
      <c r="M335" s="156"/>
      <c r="T335" s="157"/>
      <c r="AT335" s="152" t="s">
        <v>182</v>
      </c>
      <c r="AU335" s="152" t="s">
        <v>83</v>
      </c>
      <c r="AV335" s="13" t="s">
        <v>83</v>
      </c>
      <c r="AW335" s="13" t="s">
        <v>35</v>
      </c>
      <c r="AX335" s="13" t="s">
        <v>73</v>
      </c>
      <c r="AY335" s="152" t="s">
        <v>171</v>
      </c>
    </row>
    <row r="336" spans="2:65" s="14" customFormat="1" ht="10.199999999999999">
      <c r="B336" s="158"/>
      <c r="D336" s="145" t="s">
        <v>182</v>
      </c>
      <c r="E336" s="159" t="s">
        <v>19</v>
      </c>
      <c r="F336" s="160" t="s">
        <v>189</v>
      </c>
      <c r="H336" s="161">
        <v>9.7200000000000006</v>
      </c>
      <c r="I336" s="162"/>
      <c r="L336" s="158"/>
      <c r="M336" s="163"/>
      <c r="T336" s="164"/>
      <c r="AT336" s="159" t="s">
        <v>182</v>
      </c>
      <c r="AU336" s="159" t="s">
        <v>83</v>
      </c>
      <c r="AV336" s="14" t="s">
        <v>178</v>
      </c>
      <c r="AW336" s="14" t="s">
        <v>35</v>
      </c>
      <c r="AX336" s="14" t="s">
        <v>81</v>
      </c>
      <c r="AY336" s="159" t="s">
        <v>171</v>
      </c>
    </row>
    <row r="337" spans="2:65" s="1" customFormat="1" ht="37.799999999999997" customHeight="1">
      <c r="B337" s="31"/>
      <c r="C337" s="127" t="s">
        <v>399</v>
      </c>
      <c r="D337" s="127" t="s">
        <v>173</v>
      </c>
      <c r="E337" s="128" t="s">
        <v>400</v>
      </c>
      <c r="F337" s="129" t="s">
        <v>401</v>
      </c>
      <c r="G337" s="130" t="s">
        <v>402</v>
      </c>
      <c r="H337" s="131">
        <v>11</v>
      </c>
      <c r="I337" s="132"/>
      <c r="J337" s="133">
        <f>ROUND(I337*H337,2)</f>
        <v>0</v>
      </c>
      <c r="K337" s="129" t="s">
        <v>177</v>
      </c>
      <c r="L337" s="31"/>
      <c r="M337" s="134" t="s">
        <v>19</v>
      </c>
      <c r="N337" s="135" t="s">
        <v>44</v>
      </c>
      <c r="P337" s="136">
        <f>O337*H337</f>
        <v>0</v>
      </c>
      <c r="Q337" s="136">
        <v>2.588E-2</v>
      </c>
      <c r="R337" s="136">
        <f>Q337*H337</f>
        <v>0.28467999999999999</v>
      </c>
      <c r="S337" s="136">
        <v>0</v>
      </c>
      <c r="T337" s="137">
        <f>S337*H337</f>
        <v>0</v>
      </c>
      <c r="AR337" s="138" t="s">
        <v>178</v>
      </c>
      <c r="AT337" s="138" t="s">
        <v>173</v>
      </c>
      <c r="AU337" s="138" t="s">
        <v>83</v>
      </c>
      <c r="AY337" s="16" t="s">
        <v>171</v>
      </c>
      <c r="BE337" s="139">
        <f>IF(N337="základní",J337,0)</f>
        <v>0</v>
      </c>
      <c r="BF337" s="139">
        <f>IF(N337="snížená",J337,0)</f>
        <v>0</v>
      </c>
      <c r="BG337" s="139">
        <f>IF(N337="zákl. přenesená",J337,0)</f>
        <v>0</v>
      </c>
      <c r="BH337" s="139">
        <f>IF(N337="sníž. přenesená",J337,0)</f>
        <v>0</v>
      </c>
      <c r="BI337" s="139">
        <f>IF(N337="nulová",J337,0)</f>
        <v>0</v>
      </c>
      <c r="BJ337" s="16" t="s">
        <v>81</v>
      </c>
      <c r="BK337" s="139">
        <f>ROUND(I337*H337,2)</f>
        <v>0</v>
      </c>
      <c r="BL337" s="16" t="s">
        <v>178</v>
      </c>
      <c r="BM337" s="138" t="s">
        <v>403</v>
      </c>
    </row>
    <row r="338" spans="2:65" s="1" customFormat="1" ht="10.199999999999999">
      <c r="B338" s="31"/>
      <c r="D338" s="140" t="s">
        <v>180</v>
      </c>
      <c r="F338" s="141" t="s">
        <v>404</v>
      </c>
      <c r="I338" s="142"/>
      <c r="L338" s="31"/>
      <c r="M338" s="143"/>
      <c r="T338" s="52"/>
      <c r="AT338" s="16" t="s">
        <v>180</v>
      </c>
      <c r="AU338" s="16" t="s">
        <v>83</v>
      </c>
    </row>
    <row r="339" spans="2:65" s="12" customFormat="1" ht="10.199999999999999">
      <c r="B339" s="144"/>
      <c r="D339" s="145" t="s">
        <v>182</v>
      </c>
      <c r="E339" s="146" t="s">
        <v>19</v>
      </c>
      <c r="F339" s="147" t="s">
        <v>405</v>
      </c>
      <c r="H339" s="146" t="s">
        <v>19</v>
      </c>
      <c r="I339" s="148"/>
      <c r="L339" s="144"/>
      <c r="M339" s="149"/>
      <c r="T339" s="150"/>
      <c r="AT339" s="146" t="s">
        <v>182</v>
      </c>
      <c r="AU339" s="146" t="s">
        <v>83</v>
      </c>
      <c r="AV339" s="12" t="s">
        <v>81</v>
      </c>
      <c r="AW339" s="12" t="s">
        <v>35</v>
      </c>
      <c r="AX339" s="12" t="s">
        <v>73</v>
      </c>
      <c r="AY339" s="146" t="s">
        <v>171</v>
      </c>
    </row>
    <row r="340" spans="2:65" s="13" customFormat="1" ht="10.199999999999999">
      <c r="B340" s="151"/>
      <c r="D340" s="145" t="s">
        <v>182</v>
      </c>
      <c r="E340" s="152" t="s">
        <v>19</v>
      </c>
      <c r="F340" s="153" t="s">
        <v>238</v>
      </c>
      <c r="H340" s="154">
        <v>7</v>
      </c>
      <c r="I340" s="155"/>
      <c r="L340" s="151"/>
      <c r="M340" s="156"/>
      <c r="T340" s="157"/>
      <c r="AT340" s="152" t="s">
        <v>182</v>
      </c>
      <c r="AU340" s="152" t="s">
        <v>83</v>
      </c>
      <c r="AV340" s="13" t="s">
        <v>83</v>
      </c>
      <c r="AW340" s="13" t="s">
        <v>35</v>
      </c>
      <c r="AX340" s="13" t="s">
        <v>73</v>
      </c>
      <c r="AY340" s="152" t="s">
        <v>171</v>
      </c>
    </row>
    <row r="341" spans="2:65" s="12" customFormat="1" ht="10.199999999999999">
      <c r="B341" s="144"/>
      <c r="D341" s="145" t="s">
        <v>182</v>
      </c>
      <c r="E341" s="146" t="s">
        <v>19</v>
      </c>
      <c r="F341" s="147" t="s">
        <v>406</v>
      </c>
      <c r="H341" s="146" t="s">
        <v>19</v>
      </c>
      <c r="I341" s="148"/>
      <c r="L341" s="144"/>
      <c r="M341" s="149"/>
      <c r="T341" s="150"/>
      <c r="AT341" s="146" t="s">
        <v>182</v>
      </c>
      <c r="AU341" s="146" t="s">
        <v>83</v>
      </c>
      <c r="AV341" s="12" t="s">
        <v>81</v>
      </c>
      <c r="AW341" s="12" t="s">
        <v>35</v>
      </c>
      <c r="AX341" s="12" t="s">
        <v>73</v>
      </c>
      <c r="AY341" s="146" t="s">
        <v>171</v>
      </c>
    </row>
    <row r="342" spans="2:65" s="13" customFormat="1" ht="10.199999999999999">
      <c r="B342" s="151"/>
      <c r="D342" s="145" t="s">
        <v>182</v>
      </c>
      <c r="E342" s="152" t="s">
        <v>19</v>
      </c>
      <c r="F342" s="153" t="s">
        <v>81</v>
      </c>
      <c r="H342" s="154">
        <v>1</v>
      </c>
      <c r="I342" s="155"/>
      <c r="L342" s="151"/>
      <c r="M342" s="156"/>
      <c r="T342" s="157"/>
      <c r="AT342" s="152" t="s">
        <v>182</v>
      </c>
      <c r="AU342" s="152" t="s">
        <v>83</v>
      </c>
      <c r="AV342" s="13" t="s">
        <v>83</v>
      </c>
      <c r="AW342" s="13" t="s">
        <v>35</v>
      </c>
      <c r="AX342" s="13" t="s">
        <v>73</v>
      </c>
      <c r="AY342" s="152" t="s">
        <v>171</v>
      </c>
    </row>
    <row r="343" spans="2:65" s="12" customFormat="1" ht="10.199999999999999">
      <c r="B343" s="144"/>
      <c r="D343" s="145" t="s">
        <v>182</v>
      </c>
      <c r="E343" s="146" t="s">
        <v>19</v>
      </c>
      <c r="F343" s="147" t="s">
        <v>407</v>
      </c>
      <c r="H343" s="146" t="s">
        <v>19</v>
      </c>
      <c r="I343" s="148"/>
      <c r="L343" s="144"/>
      <c r="M343" s="149"/>
      <c r="T343" s="150"/>
      <c r="AT343" s="146" t="s">
        <v>182</v>
      </c>
      <c r="AU343" s="146" t="s">
        <v>83</v>
      </c>
      <c r="AV343" s="12" t="s">
        <v>81</v>
      </c>
      <c r="AW343" s="12" t="s">
        <v>35</v>
      </c>
      <c r="AX343" s="12" t="s">
        <v>73</v>
      </c>
      <c r="AY343" s="146" t="s">
        <v>171</v>
      </c>
    </row>
    <row r="344" spans="2:65" s="13" customFormat="1" ht="10.199999999999999">
      <c r="B344" s="151"/>
      <c r="D344" s="145" t="s">
        <v>182</v>
      </c>
      <c r="E344" s="152" t="s">
        <v>19</v>
      </c>
      <c r="F344" s="153" t="s">
        <v>102</v>
      </c>
      <c r="H344" s="154">
        <v>3</v>
      </c>
      <c r="I344" s="155"/>
      <c r="L344" s="151"/>
      <c r="M344" s="156"/>
      <c r="T344" s="157"/>
      <c r="AT344" s="152" t="s">
        <v>182</v>
      </c>
      <c r="AU344" s="152" t="s">
        <v>83</v>
      </c>
      <c r="AV344" s="13" t="s">
        <v>83</v>
      </c>
      <c r="AW344" s="13" t="s">
        <v>35</v>
      </c>
      <c r="AX344" s="13" t="s">
        <v>73</v>
      </c>
      <c r="AY344" s="152" t="s">
        <v>171</v>
      </c>
    </row>
    <row r="345" spans="2:65" s="14" customFormat="1" ht="10.199999999999999">
      <c r="B345" s="158"/>
      <c r="D345" s="145" t="s">
        <v>182</v>
      </c>
      <c r="E345" s="159" t="s">
        <v>19</v>
      </c>
      <c r="F345" s="160" t="s">
        <v>189</v>
      </c>
      <c r="H345" s="161">
        <v>11</v>
      </c>
      <c r="I345" s="162"/>
      <c r="L345" s="158"/>
      <c r="M345" s="163"/>
      <c r="T345" s="164"/>
      <c r="AT345" s="159" t="s">
        <v>182</v>
      </c>
      <c r="AU345" s="159" t="s">
        <v>83</v>
      </c>
      <c r="AV345" s="14" t="s">
        <v>178</v>
      </c>
      <c r="AW345" s="14" t="s">
        <v>35</v>
      </c>
      <c r="AX345" s="14" t="s">
        <v>81</v>
      </c>
      <c r="AY345" s="159" t="s">
        <v>171</v>
      </c>
    </row>
    <row r="346" spans="2:65" s="1" customFormat="1" ht="24.15" customHeight="1">
      <c r="B346" s="31"/>
      <c r="C346" s="165" t="s">
        <v>408</v>
      </c>
      <c r="D346" s="165" t="s">
        <v>263</v>
      </c>
      <c r="E346" s="166" t="s">
        <v>409</v>
      </c>
      <c r="F346" s="167" t="s">
        <v>410</v>
      </c>
      <c r="G346" s="168" t="s">
        <v>402</v>
      </c>
      <c r="H346" s="169">
        <v>7</v>
      </c>
      <c r="I346" s="170"/>
      <c r="J346" s="171">
        <f>ROUND(I346*H346,2)</f>
        <v>0</v>
      </c>
      <c r="K346" s="167" t="s">
        <v>177</v>
      </c>
      <c r="L346" s="172"/>
      <c r="M346" s="173" t="s">
        <v>19</v>
      </c>
      <c r="N346" s="174" t="s">
        <v>44</v>
      </c>
      <c r="P346" s="136">
        <f>O346*H346</f>
        <v>0</v>
      </c>
      <c r="Q346" s="136">
        <v>1.7000000000000001E-2</v>
      </c>
      <c r="R346" s="136">
        <f>Q346*H346</f>
        <v>0.11900000000000001</v>
      </c>
      <c r="S346" s="136">
        <v>0</v>
      </c>
      <c r="T346" s="137">
        <f>S346*H346</f>
        <v>0</v>
      </c>
      <c r="AR346" s="138" t="s">
        <v>245</v>
      </c>
      <c r="AT346" s="138" t="s">
        <v>263</v>
      </c>
      <c r="AU346" s="138" t="s">
        <v>83</v>
      </c>
      <c r="AY346" s="16" t="s">
        <v>171</v>
      </c>
      <c r="BE346" s="139">
        <f>IF(N346="základní",J346,0)</f>
        <v>0</v>
      </c>
      <c r="BF346" s="139">
        <f>IF(N346="snížená",J346,0)</f>
        <v>0</v>
      </c>
      <c r="BG346" s="139">
        <f>IF(N346="zákl. přenesená",J346,0)</f>
        <v>0</v>
      </c>
      <c r="BH346" s="139">
        <f>IF(N346="sníž. přenesená",J346,0)</f>
        <v>0</v>
      </c>
      <c r="BI346" s="139">
        <f>IF(N346="nulová",J346,0)</f>
        <v>0</v>
      </c>
      <c r="BJ346" s="16" t="s">
        <v>81</v>
      </c>
      <c r="BK346" s="139">
        <f>ROUND(I346*H346,2)</f>
        <v>0</v>
      </c>
      <c r="BL346" s="16" t="s">
        <v>178</v>
      </c>
      <c r="BM346" s="138" t="s">
        <v>411</v>
      </c>
    </row>
    <row r="347" spans="2:65" s="1" customFormat="1" ht="24.15" customHeight="1">
      <c r="B347" s="31"/>
      <c r="C347" s="165" t="s">
        <v>412</v>
      </c>
      <c r="D347" s="165" t="s">
        <v>263</v>
      </c>
      <c r="E347" s="166" t="s">
        <v>413</v>
      </c>
      <c r="F347" s="167" t="s">
        <v>414</v>
      </c>
      <c r="G347" s="168" t="s">
        <v>402</v>
      </c>
      <c r="H347" s="169">
        <v>1</v>
      </c>
      <c r="I347" s="170"/>
      <c r="J347" s="171">
        <f>ROUND(I347*H347,2)</f>
        <v>0</v>
      </c>
      <c r="K347" s="167" t="s">
        <v>177</v>
      </c>
      <c r="L347" s="172"/>
      <c r="M347" s="173" t="s">
        <v>19</v>
      </c>
      <c r="N347" s="174" t="s">
        <v>44</v>
      </c>
      <c r="P347" s="136">
        <f>O347*H347</f>
        <v>0</v>
      </c>
      <c r="Q347" s="136">
        <v>1.9E-2</v>
      </c>
      <c r="R347" s="136">
        <f>Q347*H347</f>
        <v>1.9E-2</v>
      </c>
      <c r="S347" s="136">
        <v>0</v>
      </c>
      <c r="T347" s="137">
        <f>S347*H347</f>
        <v>0</v>
      </c>
      <c r="AR347" s="138" t="s">
        <v>245</v>
      </c>
      <c r="AT347" s="138" t="s">
        <v>263</v>
      </c>
      <c r="AU347" s="138" t="s">
        <v>83</v>
      </c>
      <c r="AY347" s="16" t="s">
        <v>171</v>
      </c>
      <c r="BE347" s="139">
        <f>IF(N347="základní",J347,0)</f>
        <v>0</v>
      </c>
      <c r="BF347" s="139">
        <f>IF(N347="snížená",J347,0)</f>
        <v>0</v>
      </c>
      <c r="BG347" s="139">
        <f>IF(N347="zákl. přenesená",J347,0)</f>
        <v>0</v>
      </c>
      <c r="BH347" s="139">
        <f>IF(N347="sníž. přenesená",J347,0)</f>
        <v>0</v>
      </c>
      <c r="BI347" s="139">
        <f>IF(N347="nulová",J347,0)</f>
        <v>0</v>
      </c>
      <c r="BJ347" s="16" t="s">
        <v>81</v>
      </c>
      <c r="BK347" s="139">
        <f>ROUND(I347*H347,2)</f>
        <v>0</v>
      </c>
      <c r="BL347" s="16" t="s">
        <v>178</v>
      </c>
      <c r="BM347" s="138" t="s">
        <v>415</v>
      </c>
    </row>
    <row r="348" spans="2:65" s="1" customFormat="1" ht="16.5" customHeight="1">
      <c r="B348" s="31"/>
      <c r="C348" s="165" t="s">
        <v>416</v>
      </c>
      <c r="D348" s="165" t="s">
        <v>263</v>
      </c>
      <c r="E348" s="166" t="s">
        <v>417</v>
      </c>
      <c r="F348" s="167" t="s">
        <v>418</v>
      </c>
      <c r="G348" s="168" t="s">
        <v>402</v>
      </c>
      <c r="H348" s="169">
        <v>3</v>
      </c>
      <c r="I348" s="170"/>
      <c r="J348" s="171">
        <f>ROUND(I348*H348,2)</f>
        <v>0</v>
      </c>
      <c r="K348" s="167" t="s">
        <v>177</v>
      </c>
      <c r="L348" s="172"/>
      <c r="M348" s="173" t="s">
        <v>19</v>
      </c>
      <c r="N348" s="174" t="s">
        <v>44</v>
      </c>
      <c r="P348" s="136">
        <f>O348*H348</f>
        <v>0</v>
      </c>
      <c r="Q348" s="136">
        <v>5.3999999999999999E-2</v>
      </c>
      <c r="R348" s="136">
        <f>Q348*H348</f>
        <v>0.16200000000000001</v>
      </c>
      <c r="S348" s="136">
        <v>0</v>
      </c>
      <c r="T348" s="137">
        <f>S348*H348</f>
        <v>0</v>
      </c>
      <c r="AR348" s="138" t="s">
        <v>245</v>
      </c>
      <c r="AT348" s="138" t="s">
        <v>263</v>
      </c>
      <c r="AU348" s="138" t="s">
        <v>83</v>
      </c>
      <c r="AY348" s="16" t="s">
        <v>171</v>
      </c>
      <c r="BE348" s="139">
        <f>IF(N348="základní",J348,0)</f>
        <v>0</v>
      </c>
      <c r="BF348" s="139">
        <f>IF(N348="snížená",J348,0)</f>
        <v>0</v>
      </c>
      <c r="BG348" s="139">
        <f>IF(N348="zákl. přenesená",J348,0)</f>
        <v>0</v>
      </c>
      <c r="BH348" s="139">
        <f>IF(N348="sníž. přenesená",J348,0)</f>
        <v>0</v>
      </c>
      <c r="BI348" s="139">
        <f>IF(N348="nulová",J348,0)</f>
        <v>0</v>
      </c>
      <c r="BJ348" s="16" t="s">
        <v>81</v>
      </c>
      <c r="BK348" s="139">
        <f>ROUND(I348*H348,2)</f>
        <v>0</v>
      </c>
      <c r="BL348" s="16" t="s">
        <v>178</v>
      </c>
      <c r="BM348" s="138" t="s">
        <v>419</v>
      </c>
    </row>
    <row r="349" spans="2:65" s="1" customFormat="1" ht="33" customHeight="1">
      <c r="B349" s="31"/>
      <c r="C349" s="127" t="s">
        <v>420</v>
      </c>
      <c r="D349" s="127" t="s">
        <v>173</v>
      </c>
      <c r="E349" s="128" t="s">
        <v>421</v>
      </c>
      <c r="F349" s="129" t="s">
        <v>422</v>
      </c>
      <c r="G349" s="130" t="s">
        <v>266</v>
      </c>
      <c r="H349" s="131">
        <v>0.39800000000000002</v>
      </c>
      <c r="I349" s="132"/>
      <c r="J349" s="133">
        <f>ROUND(I349*H349,2)</f>
        <v>0</v>
      </c>
      <c r="K349" s="129" t="s">
        <v>177</v>
      </c>
      <c r="L349" s="31"/>
      <c r="M349" s="134" t="s">
        <v>19</v>
      </c>
      <c r="N349" s="135" t="s">
        <v>44</v>
      </c>
      <c r="P349" s="136">
        <f>O349*H349</f>
        <v>0</v>
      </c>
      <c r="Q349" s="136">
        <v>1.0900000000000001</v>
      </c>
      <c r="R349" s="136">
        <f>Q349*H349</f>
        <v>0.43382000000000004</v>
      </c>
      <c r="S349" s="136">
        <v>0</v>
      </c>
      <c r="T349" s="137">
        <f>S349*H349</f>
        <v>0</v>
      </c>
      <c r="AR349" s="138" t="s">
        <v>178</v>
      </c>
      <c r="AT349" s="138" t="s">
        <v>173</v>
      </c>
      <c r="AU349" s="138" t="s">
        <v>83</v>
      </c>
      <c r="AY349" s="16" t="s">
        <v>171</v>
      </c>
      <c r="BE349" s="139">
        <f>IF(N349="základní",J349,0)</f>
        <v>0</v>
      </c>
      <c r="BF349" s="139">
        <f>IF(N349="snížená",J349,0)</f>
        <v>0</v>
      </c>
      <c r="BG349" s="139">
        <f>IF(N349="zákl. přenesená",J349,0)</f>
        <v>0</v>
      </c>
      <c r="BH349" s="139">
        <f>IF(N349="sníž. přenesená",J349,0)</f>
        <v>0</v>
      </c>
      <c r="BI349" s="139">
        <f>IF(N349="nulová",J349,0)</f>
        <v>0</v>
      </c>
      <c r="BJ349" s="16" t="s">
        <v>81</v>
      </c>
      <c r="BK349" s="139">
        <f>ROUND(I349*H349,2)</f>
        <v>0</v>
      </c>
      <c r="BL349" s="16" t="s">
        <v>178</v>
      </c>
      <c r="BM349" s="138" t="s">
        <v>423</v>
      </c>
    </row>
    <row r="350" spans="2:65" s="1" customFormat="1" ht="10.199999999999999">
      <c r="B350" s="31"/>
      <c r="D350" s="140" t="s">
        <v>180</v>
      </c>
      <c r="F350" s="141" t="s">
        <v>424</v>
      </c>
      <c r="I350" s="142"/>
      <c r="L350" s="31"/>
      <c r="M350" s="143"/>
      <c r="T350" s="52"/>
      <c r="AT350" s="16" t="s">
        <v>180</v>
      </c>
      <c r="AU350" s="16" t="s">
        <v>83</v>
      </c>
    </row>
    <row r="351" spans="2:65" s="12" customFormat="1" ht="10.199999999999999">
      <c r="B351" s="144"/>
      <c r="D351" s="145" t="s">
        <v>182</v>
      </c>
      <c r="E351" s="146" t="s">
        <v>19</v>
      </c>
      <c r="F351" s="147" t="s">
        <v>425</v>
      </c>
      <c r="H351" s="146" t="s">
        <v>19</v>
      </c>
      <c r="I351" s="148"/>
      <c r="L351" s="144"/>
      <c r="M351" s="149"/>
      <c r="T351" s="150"/>
      <c r="AT351" s="146" t="s">
        <v>182</v>
      </c>
      <c r="AU351" s="146" t="s">
        <v>83</v>
      </c>
      <c r="AV351" s="12" t="s">
        <v>81</v>
      </c>
      <c r="AW351" s="12" t="s">
        <v>35</v>
      </c>
      <c r="AX351" s="12" t="s">
        <v>73</v>
      </c>
      <c r="AY351" s="146" t="s">
        <v>171</v>
      </c>
    </row>
    <row r="352" spans="2:65" s="13" customFormat="1" ht="10.199999999999999">
      <c r="B352" s="151"/>
      <c r="D352" s="145" t="s">
        <v>182</v>
      </c>
      <c r="E352" s="152" t="s">
        <v>19</v>
      </c>
      <c r="F352" s="153" t="s">
        <v>426</v>
      </c>
      <c r="H352" s="154">
        <v>0.122</v>
      </c>
      <c r="I352" s="155"/>
      <c r="L352" s="151"/>
      <c r="M352" s="156"/>
      <c r="T352" s="157"/>
      <c r="AT352" s="152" t="s">
        <v>182</v>
      </c>
      <c r="AU352" s="152" t="s">
        <v>83</v>
      </c>
      <c r="AV352" s="13" t="s">
        <v>83</v>
      </c>
      <c r="AW352" s="13" t="s">
        <v>35</v>
      </c>
      <c r="AX352" s="13" t="s">
        <v>73</v>
      </c>
      <c r="AY352" s="152" t="s">
        <v>171</v>
      </c>
    </row>
    <row r="353" spans="2:65" s="12" customFormat="1" ht="10.199999999999999">
      <c r="B353" s="144"/>
      <c r="D353" s="145" t="s">
        <v>182</v>
      </c>
      <c r="E353" s="146" t="s">
        <v>19</v>
      </c>
      <c r="F353" s="147" t="s">
        <v>427</v>
      </c>
      <c r="H353" s="146" t="s">
        <v>19</v>
      </c>
      <c r="I353" s="148"/>
      <c r="L353" s="144"/>
      <c r="M353" s="149"/>
      <c r="T353" s="150"/>
      <c r="AT353" s="146" t="s">
        <v>182</v>
      </c>
      <c r="AU353" s="146" t="s">
        <v>83</v>
      </c>
      <c r="AV353" s="12" t="s">
        <v>81</v>
      </c>
      <c r="AW353" s="12" t="s">
        <v>35</v>
      </c>
      <c r="AX353" s="12" t="s">
        <v>73</v>
      </c>
      <c r="AY353" s="146" t="s">
        <v>171</v>
      </c>
    </row>
    <row r="354" spans="2:65" s="13" customFormat="1" ht="10.199999999999999">
      <c r="B354" s="151"/>
      <c r="D354" s="145" t="s">
        <v>182</v>
      </c>
      <c r="E354" s="152" t="s">
        <v>19</v>
      </c>
      <c r="F354" s="153" t="s">
        <v>428</v>
      </c>
      <c r="H354" s="154">
        <v>7.0999999999999994E-2</v>
      </c>
      <c r="I354" s="155"/>
      <c r="L354" s="151"/>
      <c r="M354" s="156"/>
      <c r="T354" s="157"/>
      <c r="AT354" s="152" t="s">
        <v>182</v>
      </c>
      <c r="AU354" s="152" t="s">
        <v>83</v>
      </c>
      <c r="AV354" s="13" t="s">
        <v>83</v>
      </c>
      <c r="AW354" s="13" t="s">
        <v>35</v>
      </c>
      <c r="AX354" s="13" t="s">
        <v>73</v>
      </c>
      <c r="AY354" s="152" t="s">
        <v>171</v>
      </c>
    </row>
    <row r="355" spans="2:65" s="12" customFormat="1" ht="10.199999999999999">
      <c r="B355" s="144"/>
      <c r="D355" s="145" t="s">
        <v>182</v>
      </c>
      <c r="E355" s="146" t="s">
        <v>19</v>
      </c>
      <c r="F355" s="147" t="s">
        <v>429</v>
      </c>
      <c r="H355" s="146" t="s">
        <v>19</v>
      </c>
      <c r="I355" s="148"/>
      <c r="L355" s="144"/>
      <c r="M355" s="149"/>
      <c r="T355" s="150"/>
      <c r="AT355" s="146" t="s">
        <v>182</v>
      </c>
      <c r="AU355" s="146" t="s">
        <v>83</v>
      </c>
      <c r="AV355" s="12" t="s">
        <v>81</v>
      </c>
      <c r="AW355" s="12" t="s">
        <v>35</v>
      </c>
      <c r="AX355" s="12" t="s">
        <v>73</v>
      </c>
      <c r="AY355" s="146" t="s">
        <v>171</v>
      </c>
    </row>
    <row r="356" spans="2:65" s="13" customFormat="1" ht="10.199999999999999">
      <c r="B356" s="151"/>
      <c r="D356" s="145" t="s">
        <v>182</v>
      </c>
      <c r="E356" s="152" t="s">
        <v>19</v>
      </c>
      <c r="F356" s="153" t="s">
        <v>430</v>
      </c>
      <c r="H356" s="154">
        <v>6.4000000000000001E-2</v>
      </c>
      <c r="I356" s="155"/>
      <c r="L356" s="151"/>
      <c r="M356" s="156"/>
      <c r="T356" s="157"/>
      <c r="AT356" s="152" t="s">
        <v>182</v>
      </c>
      <c r="AU356" s="152" t="s">
        <v>83</v>
      </c>
      <c r="AV356" s="13" t="s">
        <v>83</v>
      </c>
      <c r="AW356" s="13" t="s">
        <v>35</v>
      </c>
      <c r="AX356" s="13" t="s">
        <v>73</v>
      </c>
      <c r="AY356" s="152" t="s">
        <v>171</v>
      </c>
    </row>
    <row r="357" spans="2:65" s="13" customFormat="1" ht="10.199999999999999">
      <c r="B357" s="151"/>
      <c r="D357" s="145" t="s">
        <v>182</v>
      </c>
      <c r="E357" s="152" t="s">
        <v>19</v>
      </c>
      <c r="F357" s="153" t="s">
        <v>431</v>
      </c>
      <c r="H357" s="154">
        <v>0.14099999999999999</v>
      </c>
      <c r="I357" s="155"/>
      <c r="L357" s="151"/>
      <c r="M357" s="156"/>
      <c r="T357" s="157"/>
      <c r="AT357" s="152" t="s">
        <v>182</v>
      </c>
      <c r="AU357" s="152" t="s">
        <v>83</v>
      </c>
      <c r="AV357" s="13" t="s">
        <v>83</v>
      </c>
      <c r="AW357" s="13" t="s">
        <v>35</v>
      </c>
      <c r="AX357" s="13" t="s">
        <v>73</v>
      </c>
      <c r="AY357" s="152" t="s">
        <v>171</v>
      </c>
    </row>
    <row r="358" spans="2:65" s="14" customFormat="1" ht="10.199999999999999">
      <c r="B358" s="158"/>
      <c r="D358" s="145" t="s">
        <v>182</v>
      </c>
      <c r="E358" s="159" t="s">
        <v>19</v>
      </c>
      <c r="F358" s="160" t="s">
        <v>189</v>
      </c>
      <c r="H358" s="161">
        <v>0.39800000000000002</v>
      </c>
      <c r="I358" s="162"/>
      <c r="L358" s="158"/>
      <c r="M358" s="163"/>
      <c r="T358" s="164"/>
      <c r="AT358" s="159" t="s">
        <v>182</v>
      </c>
      <c r="AU358" s="159" t="s">
        <v>83</v>
      </c>
      <c r="AV358" s="14" t="s">
        <v>178</v>
      </c>
      <c r="AW358" s="14" t="s">
        <v>35</v>
      </c>
      <c r="AX358" s="14" t="s">
        <v>81</v>
      </c>
      <c r="AY358" s="159" t="s">
        <v>171</v>
      </c>
    </row>
    <row r="359" spans="2:65" s="1" customFormat="1" ht="37.799999999999997" customHeight="1">
      <c r="B359" s="31"/>
      <c r="C359" s="127" t="s">
        <v>432</v>
      </c>
      <c r="D359" s="127" t="s">
        <v>173</v>
      </c>
      <c r="E359" s="128" t="s">
        <v>433</v>
      </c>
      <c r="F359" s="129" t="s">
        <v>434</v>
      </c>
      <c r="G359" s="130" t="s">
        <v>328</v>
      </c>
      <c r="H359" s="131">
        <v>351</v>
      </c>
      <c r="I359" s="132"/>
      <c r="J359" s="133">
        <f>ROUND(I359*H359,2)</f>
        <v>0</v>
      </c>
      <c r="K359" s="129" t="s">
        <v>177</v>
      </c>
      <c r="L359" s="31"/>
      <c r="M359" s="134" t="s">
        <v>19</v>
      </c>
      <c r="N359" s="135" t="s">
        <v>44</v>
      </c>
      <c r="P359" s="136">
        <f>O359*H359</f>
        <v>0</v>
      </c>
      <c r="Q359" s="136">
        <v>1.1900000000000001E-3</v>
      </c>
      <c r="R359" s="136">
        <f>Q359*H359</f>
        <v>0.41769000000000001</v>
      </c>
      <c r="S359" s="136">
        <v>1.0000000000000001E-5</v>
      </c>
      <c r="T359" s="137">
        <f>S359*H359</f>
        <v>3.5100000000000001E-3</v>
      </c>
      <c r="AR359" s="138" t="s">
        <v>178</v>
      </c>
      <c r="AT359" s="138" t="s">
        <v>173</v>
      </c>
      <c r="AU359" s="138" t="s">
        <v>83</v>
      </c>
      <c r="AY359" s="16" t="s">
        <v>171</v>
      </c>
      <c r="BE359" s="139">
        <f>IF(N359="základní",J359,0)</f>
        <v>0</v>
      </c>
      <c r="BF359" s="139">
        <f>IF(N359="snížená",J359,0)</f>
        <v>0</v>
      </c>
      <c r="BG359" s="139">
        <f>IF(N359="zákl. přenesená",J359,0)</f>
        <v>0</v>
      </c>
      <c r="BH359" s="139">
        <f>IF(N359="sníž. přenesená",J359,0)</f>
        <v>0</v>
      </c>
      <c r="BI359" s="139">
        <f>IF(N359="nulová",J359,0)</f>
        <v>0</v>
      </c>
      <c r="BJ359" s="16" t="s">
        <v>81</v>
      </c>
      <c r="BK359" s="139">
        <f>ROUND(I359*H359,2)</f>
        <v>0</v>
      </c>
      <c r="BL359" s="16" t="s">
        <v>178</v>
      </c>
      <c r="BM359" s="138" t="s">
        <v>435</v>
      </c>
    </row>
    <row r="360" spans="2:65" s="1" customFormat="1" ht="10.199999999999999">
      <c r="B360" s="31"/>
      <c r="D360" s="140" t="s">
        <v>180</v>
      </c>
      <c r="F360" s="141" t="s">
        <v>436</v>
      </c>
      <c r="I360" s="142"/>
      <c r="L360" s="31"/>
      <c r="M360" s="143"/>
      <c r="T360" s="52"/>
      <c r="AT360" s="16" t="s">
        <v>180</v>
      </c>
      <c r="AU360" s="16" t="s">
        <v>83</v>
      </c>
    </row>
    <row r="361" spans="2:65" s="1" customFormat="1" ht="163.19999999999999">
      <c r="B361" s="31"/>
      <c r="D361" s="145" t="s">
        <v>437</v>
      </c>
      <c r="F361" s="175" t="s">
        <v>438</v>
      </c>
      <c r="I361" s="142"/>
      <c r="L361" s="31"/>
      <c r="M361" s="143"/>
      <c r="T361" s="52"/>
      <c r="AT361" s="16" t="s">
        <v>437</v>
      </c>
      <c r="AU361" s="16" t="s">
        <v>83</v>
      </c>
    </row>
    <row r="362" spans="2:65" s="12" customFormat="1" ht="20.399999999999999">
      <c r="B362" s="144"/>
      <c r="D362" s="145" t="s">
        <v>182</v>
      </c>
      <c r="E362" s="146" t="s">
        <v>19</v>
      </c>
      <c r="F362" s="147" t="s">
        <v>439</v>
      </c>
      <c r="H362" s="146" t="s">
        <v>19</v>
      </c>
      <c r="I362" s="148"/>
      <c r="L362" s="144"/>
      <c r="M362" s="149"/>
      <c r="T362" s="150"/>
      <c r="AT362" s="146" t="s">
        <v>182</v>
      </c>
      <c r="AU362" s="146" t="s">
        <v>83</v>
      </c>
      <c r="AV362" s="12" t="s">
        <v>81</v>
      </c>
      <c r="AW362" s="12" t="s">
        <v>35</v>
      </c>
      <c r="AX362" s="12" t="s">
        <v>73</v>
      </c>
      <c r="AY362" s="146" t="s">
        <v>171</v>
      </c>
    </row>
    <row r="363" spans="2:65" s="13" customFormat="1" ht="10.199999999999999">
      <c r="B363" s="151"/>
      <c r="D363" s="145" t="s">
        <v>182</v>
      </c>
      <c r="E363" s="152" t="s">
        <v>19</v>
      </c>
      <c r="F363" s="153" t="s">
        <v>440</v>
      </c>
      <c r="H363" s="154">
        <v>351</v>
      </c>
      <c r="I363" s="155"/>
      <c r="L363" s="151"/>
      <c r="M363" s="156"/>
      <c r="T363" s="157"/>
      <c r="AT363" s="152" t="s">
        <v>182</v>
      </c>
      <c r="AU363" s="152" t="s">
        <v>83</v>
      </c>
      <c r="AV363" s="13" t="s">
        <v>83</v>
      </c>
      <c r="AW363" s="13" t="s">
        <v>35</v>
      </c>
      <c r="AX363" s="13" t="s">
        <v>81</v>
      </c>
      <c r="AY363" s="152" t="s">
        <v>171</v>
      </c>
    </row>
    <row r="364" spans="2:65" s="1" customFormat="1" ht="37.799999999999997" customHeight="1">
      <c r="B364" s="31"/>
      <c r="C364" s="127" t="s">
        <v>441</v>
      </c>
      <c r="D364" s="127" t="s">
        <v>173</v>
      </c>
      <c r="E364" s="128" t="s">
        <v>442</v>
      </c>
      <c r="F364" s="129" t="s">
        <v>443</v>
      </c>
      <c r="G364" s="130" t="s">
        <v>272</v>
      </c>
      <c r="H364" s="131">
        <v>41.457000000000001</v>
      </c>
      <c r="I364" s="132"/>
      <c r="J364" s="133">
        <f>ROUND(I364*H364,2)</f>
        <v>0</v>
      </c>
      <c r="K364" s="129" t="s">
        <v>177</v>
      </c>
      <c r="L364" s="31"/>
      <c r="M364" s="134" t="s">
        <v>19</v>
      </c>
      <c r="N364" s="135" t="s">
        <v>44</v>
      </c>
      <c r="P364" s="136">
        <f>O364*H364</f>
        <v>0</v>
      </c>
      <c r="Q364" s="136">
        <v>6.9980000000000001E-2</v>
      </c>
      <c r="R364" s="136">
        <f>Q364*H364</f>
        <v>2.9011608600000001</v>
      </c>
      <c r="S364" s="136">
        <v>0</v>
      </c>
      <c r="T364" s="137">
        <f>S364*H364</f>
        <v>0</v>
      </c>
      <c r="AR364" s="138" t="s">
        <v>178</v>
      </c>
      <c r="AT364" s="138" t="s">
        <v>173</v>
      </c>
      <c r="AU364" s="138" t="s">
        <v>83</v>
      </c>
      <c r="AY364" s="16" t="s">
        <v>171</v>
      </c>
      <c r="BE364" s="139">
        <f>IF(N364="základní",J364,0)</f>
        <v>0</v>
      </c>
      <c r="BF364" s="139">
        <f>IF(N364="snížená",J364,0)</f>
        <v>0</v>
      </c>
      <c r="BG364" s="139">
        <f>IF(N364="zákl. přenesená",J364,0)</f>
        <v>0</v>
      </c>
      <c r="BH364" s="139">
        <f>IF(N364="sníž. přenesená",J364,0)</f>
        <v>0</v>
      </c>
      <c r="BI364" s="139">
        <f>IF(N364="nulová",J364,0)</f>
        <v>0</v>
      </c>
      <c r="BJ364" s="16" t="s">
        <v>81</v>
      </c>
      <c r="BK364" s="139">
        <f>ROUND(I364*H364,2)</f>
        <v>0</v>
      </c>
      <c r="BL364" s="16" t="s">
        <v>178</v>
      </c>
      <c r="BM364" s="138" t="s">
        <v>444</v>
      </c>
    </row>
    <row r="365" spans="2:65" s="1" customFormat="1" ht="10.199999999999999">
      <c r="B365" s="31"/>
      <c r="D365" s="140" t="s">
        <v>180</v>
      </c>
      <c r="F365" s="141" t="s">
        <v>445</v>
      </c>
      <c r="I365" s="142"/>
      <c r="L365" s="31"/>
      <c r="M365" s="143"/>
      <c r="T365" s="52"/>
      <c r="AT365" s="16" t="s">
        <v>180</v>
      </c>
      <c r="AU365" s="16" t="s">
        <v>83</v>
      </c>
    </row>
    <row r="366" spans="2:65" s="12" customFormat="1" ht="10.199999999999999">
      <c r="B366" s="144"/>
      <c r="D366" s="145" t="s">
        <v>182</v>
      </c>
      <c r="E366" s="146" t="s">
        <v>19</v>
      </c>
      <c r="F366" s="147" t="s">
        <v>446</v>
      </c>
      <c r="H366" s="146" t="s">
        <v>19</v>
      </c>
      <c r="I366" s="148"/>
      <c r="L366" s="144"/>
      <c r="M366" s="149"/>
      <c r="T366" s="150"/>
      <c r="AT366" s="146" t="s">
        <v>182</v>
      </c>
      <c r="AU366" s="146" t="s">
        <v>83</v>
      </c>
      <c r="AV366" s="12" t="s">
        <v>81</v>
      </c>
      <c r="AW366" s="12" t="s">
        <v>35</v>
      </c>
      <c r="AX366" s="12" t="s">
        <v>73</v>
      </c>
      <c r="AY366" s="146" t="s">
        <v>171</v>
      </c>
    </row>
    <row r="367" spans="2:65" s="13" customFormat="1" ht="10.199999999999999">
      <c r="B367" s="151"/>
      <c r="D367" s="145" t="s">
        <v>182</v>
      </c>
      <c r="E367" s="152" t="s">
        <v>19</v>
      </c>
      <c r="F367" s="153" t="s">
        <v>447</v>
      </c>
      <c r="H367" s="154">
        <v>6.141</v>
      </c>
      <c r="I367" s="155"/>
      <c r="L367" s="151"/>
      <c r="M367" s="156"/>
      <c r="T367" s="157"/>
      <c r="AT367" s="152" t="s">
        <v>182</v>
      </c>
      <c r="AU367" s="152" t="s">
        <v>83</v>
      </c>
      <c r="AV367" s="13" t="s">
        <v>83</v>
      </c>
      <c r="AW367" s="13" t="s">
        <v>35</v>
      </c>
      <c r="AX367" s="13" t="s">
        <v>73</v>
      </c>
      <c r="AY367" s="152" t="s">
        <v>171</v>
      </c>
    </row>
    <row r="368" spans="2:65" s="12" customFormat="1" ht="10.199999999999999">
      <c r="B368" s="144"/>
      <c r="D368" s="145" t="s">
        <v>182</v>
      </c>
      <c r="E368" s="146" t="s">
        <v>19</v>
      </c>
      <c r="F368" s="147" t="s">
        <v>448</v>
      </c>
      <c r="H368" s="146" t="s">
        <v>19</v>
      </c>
      <c r="I368" s="148"/>
      <c r="L368" s="144"/>
      <c r="M368" s="149"/>
      <c r="T368" s="150"/>
      <c r="AT368" s="146" t="s">
        <v>182</v>
      </c>
      <c r="AU368" s="146" t="s">
        <v>83</v>
      </c>
      <c r="AV368" s="12" t="s">
        <v>81</v>
      </c>
      <c r="AW368" s="12" t="s">
        <v>35</v>
      </c>
      <c r="AX368" s="12" t="s">
        <v>73</v>
      </c>
      <c r="AY368" s="146" t="s">
        <v>171</v>
      </c>
    </row>
    <row r="369" spans="2:65" s="13" customFormat="1" ht="10.199999999999999">
      <c r="B369" s="151"/>
      <c r="D369" s="145" t="s">
        <v>182</v>
      </c>
      <c r="E369" s="152" t="s">
        <v>19</v>
      </c>
      <c r="F369" s="153" t="s">
        <v>449</v>
      </c>
      <c r="H369" s="154">
        <v>8.3140000000000001</v>
      </c>
      <c r="I369" s="155"/>
      <c r="L369" s="151"/>
      <c r="M369" s="156"/>
      <c r="T369" s="157"/>
      <c r="AT369" s="152" t="s">
        <v>182</v>
      </c>
      <c r="AU369" s="152" t="s">
        <v>83</v>
      </c>
      <c r="AV369" s="13" t="s">
        <v>83</v>
      </c>
      <c r="AW369" s="13" t="s">
        <v>35</v>
      </c>
      <c r="AX369" s="13" t="s">
        <v>73</v>
      </c>
      <c r="AY369" s="152" t="s">
        <v>171</v>
      </c>
    </row>
    <row r="370" spans="2:65" s="12" customFormat="1" ht="10.199999999999999">
      <c r="B370" s="144"/>
      <c r="D370" s="145" t="s">
        <v>182</v>
      </c>
      <c r="E370" s="146" t="s">
        <v>19</v>
      </c>
      <c r="F370" s="147" t="s">
        <v>450</v>
      </c>
      <c r="H370" s="146" t="s">
        <v>19</v>
      </c>
      <c r="I370" s="148"/>
      <c r="L370" s="144"/>
      <c r="M370" s="149"/>
      <c r="T370" s="150"/>
      <c r="AT370" s="146" t="s">
        <v>182</v>
      </c>
      <c r="AU370" s="146" t="s">
        <v>83</v>
      </c>
      <c r="AV370" s="12" t="s">
        <v>81</v>
      </c>
      <c r="AW370" s="12" t="s">
        <v>35</v>
      </c>
      <c r="AX370" s="12" t="s">
        <v>73</v>
      </c>
      <c r="AY370" s="146" t="s">
        <v>171</v>
      </c>
    </row>
    <row r="371" spans="2:65" s="13" customFormat="1" ht="10.199999999999999">
      <c r="B371" s="151"/>
      <c r="D371" s="145" t="s">
        <v>182</v>
      </c>
      <c r="E371" s="152" t="s">
        <v>19</v>
      </c>
      <c r="F371" s="153" t="s">
        <v>449</v>
      </c>
      <c r="H371" s="154">
        <v>8.3140000000000001</v>
      </c>
      <c r="I371" s="155"/>
      <c r="L371" s="151"/>
      <c r="M371" s="156"/>
      <c r="T371" s="157"/>
      <c r="AT371" s="152" t="s">
        <v>182</v>
      </c>
      <c r="AU371" s="152" t="s">
        <v>83</v>
      </c>
      <c r="AV371" s="13" t="s">
        <v>83</v>
      </c>
      <c r="AW371" s="13" t="s">
        <v>35</v>
      </c>
      <c r="AX371" s="13" t="s">
        <v>73</v>
      </c>
      <c r="AY371" s="152" t="s">
        <v>171</v>
      </c>
    </row>
    <row r="372" spans="2:65" s="12" customFormat="1" ht="10.199999999999999">
      <c r="B372" s="144"/>
      <c r="D372" s="145" t="s">
        <v>182</v>
      </c>
      <c r="E372" s="146" t="s">
        <v>19</v>
      </c>
      <c r="F372" s="147" t="s">
        <v>451</v>
      </c>
      <c r="H372" s="146" t="s">
        <v>19</v>
      </c>
      <c r="I372" s="148"/>
      <c r="L372" s="144"/>
      <c r="M372" s="149"/>
      <c r="T372" s="150"/>
      <c r="AT372" s="146" t="s">
        <v>182</v>
      </c>
      <c r="AU372" s="146" t="s">
        <v>83</v>
      </c>
      <c r="AV372" s="12" t="s">
        <v>81</v>
      </c>
      <c r="AW372" s="12" t="s">
        <v>35</v>
      </c>
      <c r="AX372" s="12" t="s">
        <v>73</v>
      </c>
      <c r="AY372" s="146" t="s">
        <v>171</v>
      </c>
    </row>
    <row r="373" spans="2:65" s="13" customFormat="1" ht="10.199999999999999">
      <c r="B373" s="151"/>
      <c r="D373" s="145" t="s">
        <v>182</v>
      </c>
      <c r="E373" s="152" t="s">
        <v>19</v>
      </c>
      <c r="F373" s="153" t="s">
        <v>449</v>
      </c>
      <c r="H373" s="154">
        <v>8.3140000000000001</v>
      </c>
      <c r="I373" s="155"/>
      <c r="L373" s="151"/>
      <c r="M373" s="156"/>
      <c r="T373" s="157"/>
      <c r="AT373" s="152" t="s">
        <v>182</v>
      </c>
      <c r="AU373" s="152" t="s">
        <v>83</v>
      </c>
      <c r="AV373" s="13" t="s">
        <v>83</v>
      </c>
      <c r="AW373" s="13" t="s">
        <v>35</v>
      </c>
      <c r="AX373" s="13" t="s">
        <v>73</v>
      </c>
      <c r="AY373" s="152" t="s">
        <v>171</v>
      </c>
    </row>
    <row r="374" spans="2:65" s="12" customFormat="1" ht="10.199999999999999">
      <c r="B374" s="144"/>
      <c r="D374" s="145" t="s">
        <v>182</v>
      </c>
      <c r="E374" s="146" t="s">
        <v>19</v>
      </c>
      <c r="F374" s="147" t="s">
        <v>452</v>
      </c>
      <c r="H374" s="146" t="s">
        <v>19</v>
      </c>
      <c r="I374" s="148"/>
      <c r="L374" s="144"/>
      <c r="M374" s="149"/>
      <c r="T374" s="150"/>
      <c r="AT374" s="146" t="s">
        <v>182</v>
      </c>
      <c r="AU374" s="146" t="s">
        <v>83</v>
      </c>
      <c r="AV374" s="12" t="s">
        <v>81</v>
      </c>
      <c r="AW374" s="12" t="s">
        <v>35</v>
      </c>
      <c r="AX374" s="12" t="s">
        <v>73</v>
      </c>
      <c r="AY374" s="146" t="s">
        <v>171</v>
      </c>
    </row>
    <row r="375" spans="2:65" s="13" customFormat="1" ht="10.199999999999999">
      <c r="B375" s="151"/>
      <c r="D375" s="145" t="s">
        <v>182</v>
      </c>
      <c r="E375" s="152" t="s">
        <v>19</v>
      </c>
      <c r="F375" s="153" t="s">
        <v>453</v>
      </c>
      <c r="H375" s="154">
        <v>10.374000000000001</v>
      </c>
      <c r="I375" s="155"/>
      <c r="L375" s="151"/>
      <c r="M375" s="156"/>
      <c r="T375" s="157"/>
      <c r="AT375" s="152" t="s">
        <v>182</v>
      </c>
      <c r="AU375" s="152" t="s">
        <v>83</v>
      </c>
      <c r="AV375" s="13" t="s">
        <v>83</v>
      </c>
      <c r="AW375" s="13" t="s">
        <v>35</v>
      </c>
      <c r="AX375" s="13" t="s">
        <v>73</v>
      </c>
      <c r="AY375" s="152" t="s">
        <v>171</v>
      </c>
    </row>
    <row r="376" spans="2:65" s="14" customFormat="1" ht="10.199999999999999">
      <c r="B376" s="158"/>
      <c r="D376" s="145" t="s">
        <v>182</v>
      </c>
      <c r="E376" s="159" t="s">
        <v>19</v>
      </c>
      <c r="F376" s="160" t="s">
        <v>189</v>
      </c>
      <c r="H376" s="161">
        <v>41.457000000000001</v>
      </c>
      <c r="I376" s="162"/>
      <c r="L376" s="158"/>
      <c r="M376" s="163"/>
      <c r="T376" s="164"/>
      <c r="AT376" s="159" t="s">
        <v>182</v>
      </c>
      <c r="AU376" s="159" t="s">
        <v>83</v>
      </c>
      <c r="AV376" s="14" t="s">
        <v>178</v>
      </c>
      <c r="AW376" s="14" t="s">
        <v>35</v>
      </c>
      <c r="AX376" s="14" t="s">
        <v>81</v>
      </c>
      <c r="AY376" s="159" t="s">
        <v>171</v>
      </c>
    </row>
    <row r="377" spans="2:65" s="1" customFormat="1" ht="37.799999999999997" customHeight="1">
      <c r="B377" s="31"/>
      <c r="C377" s="127" t="s">
        <v>454</v>
      </c>
      <c r="D377" s="127" t="s">
        <v>173</v>
      </c>
      <c r="E377" s="128" t="s">
        <v>455</v>
      </c>
      <c r="F377" s="129" t="s">
        <v>456</v>
      </c>
      <c r="G377" s="130" t="s">
        <v>272</v>
      </c>
      <c r="H377" s="131">
        <v>27.091999999999999</v>
      </c>
      <c r="I377" s="132"/>
      <c r="J377" s="133">
        <f>ROUND(I377*H377,2)</f>
        <v>0</v>
      </c>
      <c r="K377" s="129" t="s">
        <v>177</v>
      </c>
      <c r="L377" s="31"/>
      <c r="M377" s="134" t="s">
        <v>19</v>
      </c>
      <c r="N377" s="135" t="s">
        <v>44</v>
      </c>
      <c r="P377" s="136">
        <f>O377*H377</f>
        <v>0</v>
      </c>
      <c r="Q377" s="136">
        <v>8.3409999999999998E-2</v>
      </c>
      <c r="R377" s="136">
        <f>Q377*H377</f>
        <v>2.2597437199999999</v>
      </c>
      <c r="S377" s="136">
        <v>0</v>
      </c>
      <c r="T377" s="137">
        <f>S377*H377</f>
        <v>0</v>
      </c>
      <c r="AR377" s="138" t="s">
        <v>178</v>
      </c>
      <c r="AT377" s="138" t="s">
        <v>173</v>
      </c>
      <c r="AU377" s="138" t="s">
        <v>83</v>
      </c>
      <c r="AY377" s="16" t="s">
        <v>171</v>
      </c>
      <c r="BE377" s="139">
        <f>IF(N377="základní",J377,0)</f>
        <v>0</v>
      </c>
      <c r="BF377" s="139">
        <f>IF(N377="snížená",J377,0)</f>
        <v>0</v>
      </c>
      <c r="BG377" s="139">
        <f>IF(N377="zákl. přenesená",J377,0)</f>
        <v>0</v>
      </c>
      <c r="BH377" s="139">
        <f>IF(N377="sníž. přenesená",J377,0)</f>
        <v>0</v>
      </c>
      <c r="BI377" s="139">
        <f>IF(N377="nulová",J377,0)</f>
        <v>0</v>
      </c>
      <c r="BJ377" s="16" t="s">
        <v>81</v>
      </c>
      <c r="BK377" s="139">
        <f>ROUND(I377*H377,2)</f>
        <v>0</v>
      </c>
      <c r="BL377" s="16" t="s">
        <v>178</v>
      </c>
      <c r="BM377" s="138" t="s">
        <v>457</v>
      </c>
    </row>
    <row r="378" spans="2:65" s="1" customFormat="1" ht="10.199999999999999">
      <c r="B378" s="31"/>
      <c r="D378" s="140" t="s">
        <v>180</v>
      </c>
      <c r="F378" s="141" t="s">
        <v>458</v>
      </c>
      <c r="I378" s="142"/>
      <c r="L378" s="31"/>
      <c r="M378" s="143"/>
      <c r="T378" s="52"/>
      <c r="AT378" s="16" t="s">
        <v>180</v>
      </c>
      <c r="AU378" s="16" t="s">
        <v>83</v>
      </c>
    </row>
    <row r="379" spans="2:65" s="12" customFormat="1" ht="10.199999999999999">
      <c r="B379" s="144"/>
      <c r="D379" s="145" t="s">
        <v>182</v>
      </c>
      <c r="E379" s="146" t="s">
        <v>19</v>
      </c>
      <c r="F379" s="147" t="s">
        <v>372</v>
      </c>
      <c r="H379" s="146" t="s">
        <v>19</v>
      </c>
      <c r="I379" s="148"/>
      <c r="L379" s="144"/>
      <c r="M379" s="149"/>
      <c r="T379" s="150"/>
      <c r="AT379" s="146" t="s">
        <v>182</v>
      </c>
      <c r="AU379" s="146" t="s">
        <v>83</v>
      </c>
      <c r="AV379" s="12" t="s">
        <v>81</v>
      </c>
      <c r="AW379" s="12" t="s">
        <v>35</v>
      </c>
      <c r="AX379" s="12" t="s">
        <v>73</v>
      </c>
      <c r="AY379" s="146" t="s">
        <v>171</v>
      </c>
    </row>
    <row r="380" spans="2:65" s="13" customFormat="1" ht="10.199999999999999">
      <c r="B380" s="151"/>
      <c r="D380" s="145" t="s">
        <v>182</v>
      </c>
      <c r="E380" s="152" t="s">
        <v>19</v>
      </c>
      <c r="F380" s="153" t="s">
        <v>459</v>
      </c>
      <c r="H380" s="154">
        <v>3.016</v>
      </c>
      <c r="I380" s="155"/>
      <c r="L380" s="151"/>
      <c r="M380" s="156"/>
      <c r="T380" s="157"/>
      <c r="AT380" s="152" t="s">
        <v>182</v>
      </c>
      <c r="AU380" s="152" t="s">
        <v>83</v>
      </c>
      <c r="AV380" s="13" t="s">
        <v>83</v>
      </c>
      <c r="AW380" s="13" t="s">
        <v>35</v>
      </c>
      <c r="AX380" s="13" t="s">
        <v>73</v>
      </c>
      <c r="AY380" s="152" t="s">
        <v>171</v>
      </c>
    </row>
    <row r="381" spans="2:65" s="12" customFormat="1" ht="10.199999999999999">
      <c r="B381" s="144"/>
      <c r="D381" s="145" t="s">
        <v>182</v>
      </c>
      <c r="E381" s="146" t="s">
        <v>19</v>
      </c>
      <c r="F381" s="147" t="s">
        <v>393</v>
      </c>
      <c r="H381" s="146" t="s">
        <v>19</v>
      </c>
      <c r="I381" s="148"/>
      <c r="L381" s="144"/>
      <c r="M381" s="149"/>
      <c r="T381" s="150"/>
      <c r="AT381" s="146" t="s">
        <v>182</v>
      </c>
      <c r="AU381" s="146" t="s">
        <v>83</v>
      </c>
      <c r="AV381" s="12" t="s">
        <v>81</v>
      </c>
      <c r="AW381" s="12" t="s">
        <v>35</v>
      </c>
      <c r="AX381" s="12" t="s">
        <v>73</v>
      </c>
      <c r="AY381" s="146" t="s">
        <v>171</v>
      </c>
    </row>
    <row r="382" spans="2:65" s="13" customFormat="1" ht="10.199999999999999">
      <c r="B382" s="151"/>
      <c r="D382" s="145" t="s">
        <v>182</v>
      </c>
      <c r="E382" s="152" t="s">
        <v>19</v>
      </c>
      <c r="F382" s="153" t="s">
        <v>460</v>
      </c>
      <c r="H382" s="154">
        <v>2.714</v>
      </c>
      <c r="I382" s="155"/>
      <c r="L382" s="151"/>
      <c r="M382" s="156"/>
      <c r="T382" s="157"/>
      <c r="AT382" s="152" t="s">
        <v>182</v>
      </c>
      <c r="AU382" s="152" t="s">
        <v>83</v>
      </c>
      <c r="AV382" s="13" t="s">
        <v>83</v>
      </c>
      <c r="AW382" s="13" t="s">
        <v>35</v>
      </c>
      <c r="AX382" s="13" t="s">
        <v>73</v>
      </c>
      <c r="AY382" s="152" t="s">
        <v>171</v>
      </c>
    </row>
    <row r="383" spans="2:65" s="12" customFormat="1" ht="10.199999999999999">
      <c r="B383" s="144"/>
      <c r="D383" s="145" t="s">
        <v>182</v>
      </c>
      <c r="E383" s="146" t="s">
        <v>19</v>
      </c>
      <c r="F383" s="147" t="s">
        <v>395</v>
      </c>
      <c r="H383" s="146" t="s">
        <v>19</v>
      </c>
      <c r="I383" s="148"/>
      <c r="L383" s="144"/>
      <c r="M383" s="149"/>
      <c r="T383" s="150"/>
      <c r="AT383" s="146" t="s">
        <v>182</v>
      </c>
      <c r="AU383" s="146" t="s">
        <v>83</v>
      </c>
      <c r="AV383" s="12" t="s">
        <v>81</v>
      </c>
      <c r="AW383" s="12" t="s">
        <v>35</v>
      </c>
      <c r="AX383" s="12" t="s">
        <v>73</v>
      </c>
      <c r="AY383" s="146" t="s">
        <v>171</v>
      </c>
    </row>
    <row r="384" spans="2:65" s="13" customFormat="1" ht="10.199999999999999">
      <c r="B384" s="151"/>
      <c r="D384" s="145" t="s">
        <v>182</v>
      </c>
      <c r="E384" s="152" t="s">
        <v>19</v>
      </c>
      <c r="F384" s="153" t="s">
        <v>461</v>
      </c>
      <c r="H384" s="154">
        <v>1.3220000000000001</v>
      </c>
      <c r="I384" s="155"/>
      <c r="L384" s="151"/>
      <c r="M384" s="156"/>
      <c r="T384" s="157"/>
      <c r="AT384" s="152" t="s">
        <v>182</v>
      </c>
      <c r="AU384" s="152" t="s">
        <v>83</v>
      </c>
      <c r="AV384" s="13" t="s">
        <v>83</v>
      </c>
      <c r="AW384" s="13" t="s">
        <v>35</v>
      </c>
      <c r="AX384" s="13" t="s">
        <v>73</v>
      </c>
      <c r="AY384" s="152" t="s">
        <v>171</v>
      </c>
    </row>
    <row r="385" spans="2:63" s="12" customFormat="1" ht="10.199999999999999">
      <c r="B385" s="144"/>
      <c r="D385" s="145" t="s">
        <v>182</v>
      </c>
      <c r="E385" s="146" t="s">
        <v>19</v>
      </c>
      <c r="F385" s="147" t="s">
        <v>462</v>
      </c>
      <c r="H385" s="146" t="s">
        <v>19</v>
      </c>
      <c r="I385" s="148"/>
      <c r="L385" s="144"/>
      <c r="M385" s="149"/>
      <c r="T385" s="150"/>
      <c r="AT385" s="146" t="s">
        <v>182</v>
      </c>
      <c r="AU385" s="146" t="s">
        <v>83</v>
      </c>
      <c r="AV385" s="12" t="s">
        <v>81</v>
      </c>
      <c r="AW385" s="12" t="s">
        <v>35</v>
      </c>
      <c r="AX385" s="12" t="s">
        <v>73</v>
      </c>
      <c r="AY385" s="146" t="s">
        <v>171</v>
      </c>
    </row>
    <row r="386" spans="2:63" s="13" customFormat="1" ht="10.199999999999999">
      <c r="B386" s="151"/>
      <c r="D386" s="145" t="s">
        <v>182</v>
      </c>
      <c r="E386" s="152" t="s">
        <v>19</v>
      </c>
      <c r="F386" s="153" t="s">
        <v>463</v>
      </c>
      <c r="H386" s="154">
        <v>1.2410000000000001</v>
      </c>
      <c r="I386" s="155"/>
      <c r="L386" s="151"/>
      <c r="M386" s="156"/>
      <c r="T386" s="157"/>
      <c r="AT386" s="152" t="s">
        <v>182</v>
      </c>
      <c r="AU386" s="152" t="s">
        <v>83</v>
      </c>
      <c r="AV386" s="13" t="s">
        <v>83</v>
      </c>
      <c r="AW386" s="13" t="s">
        <v>35</v>
      </c>
      <c r="AX386" s="13" t="s">
        <v>73</v>
      </c>
      <c r="AY386" s="152" t="s">
        <v>171</v>
      </c>
    </row>
    <row r="387" spans="2:63" s="12" customFormat="1" ht="10.199999999999999">
      <c r="B387" s="144"/>
      <c r="D387" s="145" t="s">
        <v>182</v>
      </c>
      <c r="E387" s="146" t="s">
        <v>19</v>
      </c>
      <c r="F387" s="147" t="s">
        <v>397</v>
      </c>
      <c r="H387" s="146" t="s">
        <v>19</v>
      </c>
      <c r="I387" s="148"/>
      <c r="L387" s="144"/>
      <c r="M387" s="149"/>
      <c r="T387" s="150"/>
      <c r="AT387" s="146" t="s">
        <v>182</v>
      </c>
      <c r="AU387" s="146" t="s">
        <v>83</v>
      </c>
      <c r="AV387" s="12" t="s">
        <v>81</v>
      </c>
      <c r="AW387" s="12" t="s">
        <v>35</v>
      </c>
      <c r="AX387" s="12" t="s">
        <v>73</v>
      </c>
      <c r="AY387" s="146" t="s">
        <v>171</v>
      </c>
    </row>
    <row r="388" spans="2:63" s="13" customFormat="1" ht="10.199999999999999">
      <c r="B388" s="151"/>
      <c r="D388" s="145" t="s">
        <v>182</v>
      </c>
      <c r="E388" s="152" t="s">
        <v>19</v>
      </c>
      <c r="F388" s="153" t="s">
        <v>464</v>
      </c>
      <c r="H388" s="154">
        <v>1.206</v>
      </c>
      <c r="I388" s="155"/>
      <c r="L388" s="151"/>
      <c r="M388" s="156"/>
      <c r="T388" s="157"/>
      <c r="AT388" s="152" t="s">
        <v>182</v>
      </c>
      <c r="AU388" s="152" t="s">
        <v>83</v>
      </c>
      <c r="AV388" s="13" t="s">
        <v>83</v>
      </c>
      <c r="AW388" s="13" t="s">
        <v>35</v>
      </c>
      <c r="AX388" s="13" t="s">
        <v>73</v>
      </c>
      <c r="AY388" s="152" t="s">
        <v>171</v>
      </c>
    </row>
    <row r="389" spans="2:63" s="12" customFormat="1" ht="10.199999999999999">
      <c r="B389" s="144"/>
      <c r="D389" s="145" t="s">
        <v>182</v>
      </c>
      <c r="E389" s="146" t="s">
        <v>19</v>
      </c>
      <c r="F389" s="147" t="s">
        <v>465</v>
      </c>
      <c r="H389" s="146" t="s">
        <v>19</v>
      </c>
      <c r="I389" s="148"/>
      <c r="L389" s="144"/>
      <c r="M389" s="149"/>
      <c r="T389" s="150"/>
      <c r="AT389" s="146" t="s">
        <v>182</v>
      </c>
      <c r="AU389" s="146" t="s">
        <v>83</v>
      </c>
      <c r="AV389" s="12" t="s">
        <v>81</v>
      </c>
      <c r="AW389" s="12" t="s">
        <v>35</v>
      </c>
      <c r="AX389" s="12" t="s">
        <v>73</v>
      </c>
      <c r="AY389" s="146" t="s">
        <v>171</v>
      </c>
    </row>
    <row r="390" spans="2:63" s="13" customFormat="1" ht="10.199999999999999">
      <c r="B390" s="151"/>
      <c r="D390" s="145" t="s">
        <v>182</v>
      </c>
      <c r="E390" s="152" t="s">
        <v>19</v>
      </c>
      <c r="F390" s="153" t="s">
        <v>466</v>
      </c>
      <c r="H390" s="154">
        <v>5.03</v>
      </c>
      <c r="I390" s="155"/>
      <c r="L390" s="151"/>
      <c r="M390" s="156"/>
      <c r="T390" s="157"/>
      <c r="AT390" s="152" t="s">
        <v>182</v>
      </c>
      <c r="AU390" s="152" t="s">
        <v>83</v>
      </c>
      <c r="AV390" s="13" t="s">
        <v>83</v>
      </c>
      <c r="AW390" s="13" t="s">
        <v>35</v>
      </c>
      <c r="AX390" s="13" t="s">
        <v>73</v>
      </c>
      <c r="AY390" s="152" t="s">
        <v>171</v>
      </c>
    </row>
    <row r="391" spans="2:63" s="12" customFormat="1" ht="10.199999999999999">
      <c r="B391" s="144"/>
      <c r="D391" s="145" t="s">
        <v>182</v>
      </c>
      <c r="E391" s="146" t="s">
        <v>19</v>
      </c>
      <c r="F391" s="147" t="s">
        <v>385</v>
      </c>
      <c r="H391" s="146" t="s">
        <v>19</v>
      </c>
      <c r="I391" s="148"/>
      <c r="L391" s="144"/>
      <c r="M391" s="149"/>
      <c r="T391" s="150"/>
      <c r="AT391" s="146" t="s">
        <v>182</v>
      </c>
      <c r="AU391" s="146" t="s">
        <v>83</v>
      </c>
      <c r="AV391" s="12" t="s">
        <v>81</v>
      </c>
      <c r="AW391" s="12" t="s">
        <v>35</v>
      </c>
      <c r="AX391" s="12" t="s">
        <v>73</v>
      </c>
      <c r="AY391" s="146" t="s">
        <v>171</v>
      </c>
    </row>
    <row r="392" spans="2:63" s="13" customFormat="1" ht="10.199999999999999">
      <c r="B392" s="151"/>
      <c r="D392" s="145" t="s">
        <v>182</v>
      </c>
      <c r="E392" s="152" t="s">
        <v>19</v>
      </c>
      <c r="F392" s="153" t="s">
        <v>467</v>
      </c>
      <c r="H392" s="154">
        <v>1.5329999999999999</v>
      </c>
      <c r="I392" s="155"/>
      <c r="L392" s="151"/>
      <c r="M392" s="156"/>
      <c r="T392" s="157"/>
      <c r="AT392" s="152" t="s">
        <v>182</v>
      </c>
      <c r="AU392" s="152" t="s">
        <v>83</v>
      </c>
      <c r="AV392" s="13" t="s">
        <v>83</v>
      </c>
      <c r="AW392" s="13" t="s">
        <v>35</v>
      </c>
      <c r="AX392" s="13" t="s">
        <v>73</v>
      </c>
      <c r="AY392" s="152" t="s">
        <v>171</v>
      </c>
    </row>
    <row r="393" spans="2:63" s="12" customFormat="1" ht="10.199999999999999">
      <c r="B393" s="144"/>
      <c r="D393" s="145" t="s">
        <v>182</v>
      </c>
      <c r="E393" s="146" t="s">
        <v>19</v>
      </c>
      <c r="F393" s="147" t="s">
        <v>468</v>
      </c>
      <c r="H393" s="146" t="s">
        <v>19</v>
      </c>
      <c r="I393" s="148"/>
      <c r="L393" s="144"/>
      <c r="M393" s="149"/>
      <c r="T393" s="150"/>
      <c r="AT393" s="146" t="s">
        <v>182</v>
      </c>
      <c r="AU393" s="146" t="s">
        <v>83</v>
      </c>
      <c r="AV393" s="12" t="s">
        <v>81</v>
      </c>
      <c r="AW393" s="12" t="s">
        <v>35</v>
      </c>
      <c r="AX393" s="12" t="s">
        <v>73</v>
      </c>
      <c r="AY393" s="146" t="s">
        <v>171</v>
      </c>
    </row>
    <row r="394" spans="2:63" s="13" customFormat="1" ht="10.199999999999999">
      <c r="B394" s="151"/>
      <c r="D394" s="145" t="s">
        <v>182</v>
      </c>
      <c r="E394" s="152" t="s">
        <v>19</v>
      </c>
      <c r="F394" s="153" t="s">
        <v>469</v>
      </c>
      <c r="H394" s="154">
        <v>2.7610000000000001</v>
      </c>
      <c r="I394" s="155"/>
      <c r="L394" s="151"/>
      <c r="M394" s="156"/>
      <c r="T394" s="157"/>
      <c r="AT394" s="152" t="s">
        <v>182</v>
      </c>
      <c r="AU394" s="152" t="s">
        <v>83</v>
      </c>
      <c r="AV394" s="13" t="s">
        <v>83</v>
      </c>
      <c r="AW394" s="13" t="s">
        <v>35</v>
      </c>
      <c r="AX394" s="13" t="s">
        <v>73</v>
      </c>
      <c r="AY394" s="152" t="s">
        <v>171</v>
      </c>
    </row>
    <row r="395" spans="2:63" s="12" customFormat="1" ht="10.199999999999999">
      <c r="B395" s="144"/>
      <c r="D395" s="145" t="s">
        <v>182</v>
      </c>
      <c r="E395" s="146" t="s">
        <v>19</v>
      </c>
      <c r="F395" s="147" t="s">
        <v>452</v>
      </c>
      <c r="H395" s="146" t="s">
        <v>19</v>
      </c>
      <c r="I395" s="148"/>
      <c r="L395" s="144"/>
      <c r="M395" s="149"/>
      <c r="T395" s="150"/>
      <c r="AT395" s="146" t="s">
        <v>182</v>
      </c>
      <c r="AU395" s="146" t="s">
        <v>83</v>
      </c>
      <c r="AV395" s="12" t="s">
        <v>81</v>
      </c>
      <c r="AW395" s="12" t="s">
        <v>35</v>
      </c>
      <c r="AX395" s="12" t="s">
        <v>73</v>
      </c>
      <c r="AY395" s="146" t="s">
        <v>171</v>
      </c>
    </row>
    <row r="396" spans="2:63" s="13" customFormat="1" ht="10.199999999999999">
      <c r="B396" s="151"/>
      <c r="D396" s="145" t="s">
        <v>182</v>
      </c>
      <c r="E396" s="152" t="s">
        <v>19</v>
      </c>
      <c r="F396" s="153" t="s">
        <v>470</v>
      </c>
      <c r="H396" s="154">
        <v>6.7850000000000001</v>
      </c>
      <c r="I396" s="155"/>
      <c r="L396" s="151"/>
      <c r="M396" s="156"/>
      <c r="T396" s="157"/>
      <c r="AT396" s="152" t="s">
        <v>182</v>
      </c>
      <c r="AU396" s="152" t="s">
        <v>83</v>
      </c>
      <c r="AV396" s="13" t="s">
        <v>83</v>
      </c>
      <c r="AW396" s="13" t="s">
        <v>35</v>
      </c>
      <c r="AX396" s="13" t="s">
        <v>73</v>
      </c>
      <c r="AY396" s="152" t="s">
        <v>171</v>
      </c>
    </row>
    <row r="397" spans="2:63" s="12" customFormat="1" ht="10.199999999999999">
      <c r="B397" s="144"/>
      <c r="D397" s="145" t="s">
        <v>182</v>
      </c>
      <c r="E397" s="146" t="s">
        <v>19</v>
      </c>
      <c r="F397" s="147" t="s">
        <v>471</v>
      </c>
      <c r="H397" s="146" t="s">
        <v>19</v>
      </c>
      <c r="I397" s="148"/>
      <c r="L397" s="144"/>
      <c r="M397" s="149"/>
      <c r="T397" s="150"/>
      <c r="AT397" s="146" t="s">
        <v>182</v>
      </c>
      <c r="AU397" s="146" t="s">
        <v>83</v>
      </c>
      <c r="AV397" s="12" t="s">
        <v>81</v>
      </c>
      <c r="AW397" s="12" t="s">
        <v>35</v>
      </c>
      <c r="AX397" s="12" t="s">
        <v>73</v>
      </c>
      <c r="AY397" s="146" t="s">
        <v>171</v>
      </c>
    </row>
    <row r="398" spans="2:63" s="13" customFormat="1" ht="10.199999999999999">
      <c r="B398" s="151"/>
      <c r="D398" s="145" t="s">
        <v>182</v>
      </c>
      <c r="E398" s="152" t="s">
        <v>19</v>
      </c>
      <c r="F398" s="153" t="s">
        <v>472</v>
      </c>
      <c r="H398" s="154">
        <v>1.484</v>
      </c>
      <c r="I398" s="155"/>
      <c r="L398" s="151"/>
      <c r="M398" s="156"/>
      <c r="T398" s="157"/>
      <c r="AT398" s="152" t="s">
        <v>182</v>
      </c>
      <c r="AU398" s="152" t="s">
        <v>83</v>
      </c>
      <c r="AV398" s="13" t="s">
        <v>83</v>
      </c>
      <c r="AW398" s="13" t="s">
        <v>35</v>
      </c>
      <c r="AX398" s="13" t="s">
        <v>73</v>
      </c>
      <c r="AY398" s="152" t="s">
        <v>171</v>
      </c>
    </row>
    <row r="399" spans="2:63" s="14" customFormat="1" ht="10.199999999999999">
      <c r="B399" s="158"/>
      <c r="D399" s="145" t="s">
        <v>182</v>
      </c>
      <c r="E399" s="159" t="s">
        <v>19</v>
      </c>
      <c r="F399" s="160" t="s">
        <v>189</v>
      </c>
      <c r="H399" s="161">
        <v>27.091999999999999</v>
      </c>
      <c r="I399" s="162"/>
      <c r="L399" s="158"/>
      <c r="M399" s="163"/>
      <c r="T399" s="164"/>
      <c r="AT399" s="159" t="s">
        <v>182</v>
      </c>
      <c r="AU399" s="159" t="s">
        <v>83</v>
      </c>
      <c r="AV399" s="14" t="s">
        <v>178</v>
      </c>
      <c r="AW399" s="14" t="s">
        <v>35</v>
      </c>
      <c r="AX399" s="14" t="s">
        <v>81</v>
      </c>
      <c r="AY399" s="159" t="s">
        <v>171</v>
      </c>
    </row>
    <row r="400" spans="2:63" s="11" customFormat="1" ht="22.8" customHeight="1">
      <c r="B400" s="115"/>
      <c r="D400" s="116" t="s">
        <v>72</v>
      </c>
      <c r="E400" s="125" t="s">
        <v>225</v>
      </c>
      <c r="F400" s="125" t="s">
        <v>473</v>
      </c>
      <c r="I400" s="118"/>
      <c r="J400" s="126">
        <f>BK400</f>
        <v>0</v>
      </c>
      <c r="L400" s="115"/>
      <c r="M400" s="120"/>
      <c r="P400" s="121">
        <f>SUM(P401:P406)</f>
        <v>0</v>
      </c>
      <c r="R400" s="121">
        <f>SUM(R401:R406)</f>
        <v>30.120760799999999</v>
      </c>
      <c r="T400" s="122">
        <f>SUM(T401:T406)</f>
        <v>0</v>
      </c>
      <c r="AR400" s="116" t="s">
        <v>81</v>
      </c>
      <c r="AT400" s="123" t="s">
        <v>72</v>
      </c>
      <c r="AU400" s="123" t="s">
        <v>81</v>
      </c>
      <c r="AY400" s="116" t="s">
        <v>171</v>
      </c>
      <c r="BK400" s="124">
        <f>SUM(BK401:BK406)</f>
        <v>0</v>
      </c>
    </row>
    <row r="401" spans="2:65" s="1" customFormat="1" ht="55.5" customHeight="1">
      <c r="B401" s="31"/>
      <c r="C401" s="127" t="s">
        <v>474</v>
      </c>
      <c r="D401" s="127" t="s">
        <v>173</v>
      </c>
      <c r="E401" s="128" t="s">
        <v>475</v>
      </c>
      <c r="F401" s="129" t="s">
        <v>476</v>
      </c>
      <c r="G401" s="130" t="s">
        <v>272</v>
      </c>
      <c r="H401" s="131">
        <v>48.854999999999997</v>
      </c>
      <c r="I401" s="132"/>
      <c r="J401" s="133">
        <f>ROUND(I401*H401,2)</f>
        <v>0</v>
      </c>
      <c r="K401" s="129" t="s">
        <v>177</v>
      </c>
      <c r="L401" s="31"/>
      <c r="M401" s="134" t="s">
        <v>19</v>
      </c>
      <c r="N401" s="135" t="s">
        <v>44</v>
      </c>
      <c r="P401" s="136">
        <f>O401*H401</f>
        <v>0</v>
      </c>
      <c r="Q401" s="136">
        <v>0.19536000000000001</v>
      </c>
      <c r="R401" s="136">
        <f>Q401*H401</f>
        <v>9.5443128000000002</v>
      </c>
      <c r="S401" s="136">
        <v>0</v>
      </c>
      <c r="T401" s="137">
        <f>S401*H401</f>
        <v>0</v>
      </c>
      <c r="AR401" s="138" t="s">
        <v>178</v>
      </c>
      <c r="AT401" s="138" t="s">
        <v>173</v>
      </c>
      <c r="AU401" s="138" t="s">
        <v>83</v>
      </c>
      <c r="AY401" s="16" t="s">
        <v>171</v>
      </c>
      <c r="BE401" s="139">
        <f>IF(N401="základní",J401,0)</f>
        <v>0</v>
      </c>
      <c r="BF401" s="139">
        <f>IF(N401="snížená",J401,0)</f>
        <v>0</v>
      </c>
      <c r="BG401" s="139">
        <f>IF(N401="zákl. přenesená",J401,0)</f>
        <v>0</v>
      </c>
      <c r="BH401" s="139">
        <f>IF(N401="sníž. přenesená",J401,0)</f>
        <v>0</v>
      </c>
      <c r="BI401" s="139">
        <f>IF(N401="nulová",J401,0)</f>
        <v>0</v>
      </c>
      <c r="BJ401" s="16" t="s">
        <v>81</v>
      </c>
      <c r="BK401" s="139">
        <f>ROUND(I401*H401,2)</f>
        <v>0</v>
      </c>
      <c r="BL401" s="16" t="s">
        <v>178</v>
      </c>
      <c r="BM401" s="138" t="s">
        <v>477</v>
      </c>
    </row>
    <row r="402" spans="2:65" s="1" customFormat="1" ht="10.199999999999999">
      <c r="B402" s="31"/>
      <c r="D402" s="140" t="s">
        <v>180</v>
      </c>
      <c r="F402" s="141" t="s">
        <v>478</v>
      </c>
      <c r="I402" s="142"/>
      <c r="L402" s="31"/>
      <c r="M402" s="143"/>
      <c r="T402" s="52"/>
      <c r="AT402" s="16" t="s">
        <v>180</v>
      </c>
      <c r="AU402" s="16" t="s">
        <v>83</v>
      </c>
    </row>
    <row r="403" spans="2:65" s="12" customFormat="1" ht="10.199999999999999">
      <c r="B403" s="144"/>
      <c r="D403" s="145" t="s">
        <v>182</v>
      </c>
      <c r="E403" s="146" t="s">
        <v>19</v>
      </c>
      <c r="F403" s="147" t="s">
        <v>479</v>
      </c>
      <c r="H403" s="146" t="s">
        <v>19</v>
      </c>
      <c r="I403" s="148"/>
      <c r="L403" s="144"/>
      <c r="M403" s="149"/>
      <c r="T403" s="150"/>
      <c r="AT403" s="146" t="s">
        <v>182</v>
      </c>
      <c r="AU403" s="146" t="s">
        <v>83</v>
      </c>
      <c r="AV403" s="12" t="s">
        <v>81</v>
      </c>
      <c r="AW403" s="12" t="s">
        <v>35</v>
      </c>
      <c r="AX403" s="12" t="s">
        <v>73</v>
      </c>
      <c r="AY403" s="146" t="s">
        <v>171</v>
      </c>
    </row>
    <row r="404" spans="2:65" s="13" customFormat="1" ht="10.199999999999999">
      <c r="B404" s="151"/>
      <c r="D404" s="145" t="s">
        <v>182</v>
      </c>
      <c r="E404" s="152" t="s">
        <v>19</v>
      </c>
      <c r="F404" s="153" t="s">
        <v>480</v>
      </c>
      <c r="H404" s="154">
        <v>48.854999999999997</v>
      </c>
      <c r="I404" s="155"/>
      <c r="L404" s="151"/>
      <c r="M404" s="156"/>
      <c r="T404" s="157"/>
      <c r="AT404" s="152" t="s">
        <v>182</v>
      </c>
      <c r="AU404" s="152" t="s">
        <v>83</v>
      </c>
      <c r="AV404" s="13" t="s">
        <v>83</v>
      </c>
      <c r="AW404" s="13" t="s">
        <v>35</v>
      </c>
      <c r="AX404" s="13" t="s">
        <v>81</v>
      </c>
      <c r="AY404" s="152" t="s">
        <v>171</v>
      </c>
    </row>
    <row r="405" spans="2:65" s="1" customFormat="1" ht="21.75" customHeight="1">
      <c r="B405" s="31"/>
      <c r="C405" s="165" t="s">
        <v>481</v>
      </c>
      <c r="D405" s="165" t="s">
        <v>263</v>
      </c>
      <c r="E405" s="166" t="s">
        <v>482</v>
      </c>
      <c r="F405" s="167" t="s">
        <v>483</v>
      </c>
      <c r="G405" s="168" t="s">
        <v>272</v>
      </c>
      <c r="H405" s="169">
        <v>49.344000000000001</v>
      </c>
      <c r="I405" s="170"/>
      <c r="J405" s="171">
        <f>ROUND(I405*H405,2)</f>
        <v>0</v>
      </c>
      <c r="K405" s="167" t="s">
        <v>19</v>
      </c>
      <c r="L405" s="172"/>
      <c r="M405" s="173" t="s">
        <v>19</v>
      </c>
      <c r="N405" s="174" t="s">
        <v>44</v>
      </c>
      <c r="P405" s="136">
        <f>O405*H405</f>
        <v>0</v>
      </c>
      <c r="Q405" s="136">
        <v>0.41699999999999998</v>
      </c>
      <c r="R405" s="136">
        <f>Q405*H405</f>
        <v>20.576447999999999</v>
      </c>
      <c r="S405" s="136">
        <v>0</v>
      </c>
      <c r="T405" s="137">
        <f>S405*H405</f>
        <v>0</v>
      </c>
      <c r="AR405" s="138" t="s">
        <v>245</v>
      </c>
      <c r="AT405" s="138" t="s">
        <v>263</v>
      </c>
      <c r="AU405" s="138" t="s">
        <v>83</v>
      </c>
      <c r="AY405" s="16" t="s">
        <v>171</v>
      </c>
      <c r="BE405" s="139">
        <f>IF(N405="základní",J405,0)</f>
        <v>0</v>
      </c>
      <c r="BF405" s="139">
        <f>IF(N405="snížená",J405,0)</f>
        <v>0</v>
      </c>
      <c r="BG405" s="139">
        <f>IF(N405="zákl. přenesená",J405,0)</f>
        <v>0</v>
      </c>
      <c r="BH405" s="139">
        <f>IF(N405="sníž. přenesená",J405,0)</f>
        <v>0</v>
      </c>
      <c r="BI405" s="139">
        <f>IF(N405="nulová",J405,0)</f>
        <v>0</v>
      </c>
      <c r="BJ405" s="16" t="s">
        <v>81</v>
      </c>
      <c r="BK405" s="139">
        <f>ROUND(I405*H405,2)</f>
        <v>0</v>
      </c>
      <c r="BL405" s="16" t="s">
        <v>178</v>
      </c>
      <c r="BM405" s="138" t="s">
        <v>484</v>
      </c>
    </row>
    <row r="406" spans="2:65" s="13" customFormat="1" ht="10.199999999999999">
      <c r="B406" s="151"/>
      <c r="D406" s="145" t="s">
        <v>182</v>
      </c>
      <c r="F406" s="153" t="s">
        <v>485</v>
      </c>
      <c r="H406" s="154">
        <v>49.344000000000001</v>
      </c>
      <c r="I406" s="155"/>
      <c r="L406" s="151"/>
      <c r="M406" s="156"/>
      <c r="T406" s="157"/>
      <c r="AT406" s="152" t="s">
        <v>182</v>
      </c>
      <c r="AU406" s="152" t="s">
        <v>83</v>
      </c>
      <c r="AV406" s="13" t="s">
        <v>83</v>
      </c>
      <c r="AW406" s="13" t="s">
        <v>4</v>
      </c>
      <c r="AX406" s="13" t="s">
        <v>81</v>
      </c>
      <c r="AY406" s="152" t="s">
        <v>171</v>
      </c>
    </row>
    <row r="407" spans="2:65" s="11" customFormat="1" ht="22.8" customHeight="1">
      <c r="B407" s="115"/>
      <c r="D407" s="116" t="s">
        <v>72</v>
      </c>
      <c r="E407" s="125" t="s">
        <v>231</v>
      </c>
      <c r="F407" s="125" t="s">
        <v>486</v>
      </c>
      <c r="I407" s="118"/>
      <c r="J407" s="126">
        <f>BK407</f>
        <v>0</v>
      </c>
      <c r="L407" s="115"/>
      <c r="M407" s="120"/>
      <c r="P407" s="121">
        <f>SUM(P408:P500)</f>
        <v>0</v>
      </c>
      <c r="R407" s="121">
        <f>SUM(R408:R500)</f>
        <v>298.37747103999999</v>
      </c>
      <c r="T407" s="122">
        <f>SUM(T408:T500)</f>
        <v>0</v>
      </c>
      <c r="AR407" s="116" t="s">
        <v>81</v>
      </c>
      <c r="AT407" s="123" t="s">
        <v>72</v>
      </c>
      <c r="AU407" s="123" t="s">
        <v>81</v>
      </c>
      <c r="AY407" s="116" t="s">
        <v>171</v>
      </c>
      <c r="BK407" s="124">
        <f>SUM(BK408:BK500)</f>
        <v>0</v>
      </c>
    </row>
    <row r="408" spans="2:65" s="1" customFormat="1" ht="33" customHeight="1">
      <c r="B408" s="31"/>
      <c r="C408" s="127" t="s">
        <v>487</v>
      </c>
      <c r="D408" s="127" t="s">
        <v>173</v>
      </c>
      <c r="E408" s="128" t="s">
        <v>488</v>
      </c>
      <c r="F408" s="129" t="s">
        <v>489</v>
      </c>
      <c r="G408" s="130" t="s">
        <v>272</v>
      </c>
      <c r="H408" s="131">
        <v>644.072</v>
      </c>
      <c r="I408" s="132"/>
      <c r="J408" s="133">
        <f>ROUND(I408*H408,2)</f>
        <v>0</v>
      </c>
      <c r="K408" s="129" t="s">
        <v>177</v>
      </c>
      <c r="L408" s="31"/>
      <c r="M408" s="134" t="s">
        <v>19</v>
      </c>
      <c r="N408" s="135" t="s">
        <v>44</v>
      </c>
      <c r="P408" s="136">
        <f>O408*H408</f>
        <v>0</v>
      </c>
      <c r="Q408" s="136">
        <v>6.4999999999999997E-3</v>
      </c>
      <c r="R408" s="136">
        <f>Q408*H408</f>
        <v>4.1864679999999996</v>
      </c>
      <c r="S408" s="136">
        <v>0</v>
      </c>
      <c r="T408" s="137">
        <f>S408*H408</f>
        <v>0</v>
      </c>
      <c r="AR408" s="138" t="s">
        <v>178</v>
      </c>
      <c r="AT408" s="138" t="s">
        <v>173</v>
      </c>
      <c r="AU408" s="138" t="s">
        <v>83</v>
      </c>
      <c r="AY408" s="16" t="s">
        <v>171</v>
      </c>
      <c r="BE408" s="139">
        <f>IF(N408="základní",J408,0)</f>
        <v>0</v>
      </c>
      <c r="BF408" s="139">
        <f>IF(N408="snížená",J408,0)</f>
        <v>0</v>
      </c>
      <c r="BG408" s="139">
        <f>IF(N408="zákl. přenesená",J408,0)</f>
        <v>0</v>
      </c>
      <c r="BH408" s="139">
        <f>IF(N408="sníž. přenesená",J408,0)</f>
        <v>0</v>
      </c>
      <c r="BI408" s="139">
        <f>IF(N408="nulová",J408,0)</f>
        <v>0</v>
      </c>
      <c r="BJ408" s="16" t="s">
        <v>81</v>
      </c>
      <c r="BK408" s="139">
        <f>ROUND(I408*H408,2)</f>
        <v>0</v>
      </c>
      <c r="BL408" s="16" t="s">
        <v>178</v>
      </c>
      <c r="BM408" s="138" t="s">
        <v>490</v>
      </c>
    </row>
    <row r="409" spans="2:65" s="1" customFormat="1" ht="10.199999999999999">
      <c r="B409" s="31"/>
      <c r="D409" s="140" t="s">
        <v>180</v>
      </c>
      <c r="F409" s="141" t="s">
        <v>491</v>
      </c>
      <c r="I409" s="142"/>
      <c r="L409" s="31"/>
      <c r="M409" s="143"/>
      <c r="T409" s="52"/>
      <c r="AT409" s="16" t="s">
        <v>180</v>
      </c>
      <c r="AU409" s="16" t="s">
        <v>83</v>
      </c>
    </row>
    <row r="410" spans="2:65" s="12" customFormat="1" ht="10.199999999999999">
      <c r="B410" s="144"/>
      <c r="D410" s="145" t="s">
        <v>182</v>
      </c>
      <c r="E410" s="146" t="s">
        <v>19</v>
      </c>
      <c r="F410" s="147" t="s">
        <v>492</v>
      </c>
      <c r="H410" s="146" t="s">
        <v>19</v>
      </c>
      <c r="I410" s="148"/>
      <c r="L410" s="144"/>
      <c r="M410" s="149"/>
      <c r="T410" s="150"/>
      <c r="AT410" s="146" t="s">
        <v>182</v>
      </c>
      <c r="AU410" s="146" t="s">
        <v>83</v>
      </c>
      <c r="AV410" s="12" t="s">
        <v>81</v>
      </c>
      <c r="AW410" s="12" t="s">
        <v>35</v>
      </c>
      <c r="AX410" s="12" t="s">
        <v>73</v>
      </c>
      <c r="AY410" s="146" t="s">
        <v>171</v>
      </c>
    </row>
    <row r="411" spans="2:65" s="13" customFormat="1" ht="10.199999999999999">
      <c r="B411" s="151"/>
      <c r="D411" s="145" t="s">
        <v>182</v>
      </c>
      <c r="E411" s="152" t="s">
        <v>19</v>
      </c>
      <c r="F411" s="153" t="s">
        <v>493</v>
      </c>
      <c r="H411" s="154">
        <v>644.072</v>
      </c>
      <c r="I411" s="155"/>
      <c r="L411" s="151"/>
      <c r="M411" s="156"/>
      <c r="T411" s="157"/>
      <c r="AT411" s="152" t="s">
        <v>182</v>
      </c>
      <c r="AU411" s="152" t="s">
        <v>83</v>
      </c>
      <c r="AV411" s="13" t="s">
        <v>83</v>
      </c>
      <c r="AW411" s="13" t="s">
        <v>35</v>
      </c>
      <c r="AX411" s="13" t="s">
        <v>81</v>
      </c>
      <c r="AY411" s="152" t="s">
        <v>171</v>
      </c>
    </row>
    <row r="412" spans="2:65" s="1" customFormat="1" ht="49.05" customHeight="1">
      <c r="B412" s="31"/>
      <c r="C412" s="127" t="s">
        <v>494</v>
      </c>
      <c r="D412" s="127" t="s">
        <v>173</v>
      </c>
      <c r="E412" s="128" t="s">
        <v>495</v>
      </c>
      <c r="F412" s="129" t="s">
        <v>496</v>
      </c>
      <c r="G412" s="130" t="s">
        <v>272</v>
      </c>
      <c r="H412" s="131">
        <v>644.072</v>
      </c>
      <c r="I412" s="132"/>
      <c r="J412" s="133">
        <f>ROUND(I412*H412,2)</f>
        <v>0</v>
      </c>
      <c r="K412" s="129" t="s">
        <v>177</v>
      </c>
      <c r="L412" s="31"/>
      <c r="M412" s="134" t="s">
        <v>19</v>
      </c>
      <c r="N412" s="135" t="s">
        <v>44</v>
      </c>
      <c r="P412" s="136">
        <f>O412*H412</f>
        <v>0</v>
      </c>
      <c r="Q412" s="136">
        <v>1.7330000000000002E-2</v>
      </c>
      <c r="R412" s="136">
        <f>Q412*H412</f>
        <v>11.161767760000002</v>
      </c>
      <c r="S412" s="136">
        <v>0</v>
      </c>
      <c r="T412" s="137">
        <f>S412*H412</f>
        <v>0</v>
      </c>
      <c r="AR412" s="138" t="s">
        <v>178</v>
      </c>
      <c r="AT412" s="138" t="s">
        <v>173</v>
      </c>
      <c r="AU412" s="138" t="s">
        <v>83</v>
      </c>
      <c r="AY412" s="16" t="s">
        <v>171</v>
      </c>
      <c r="BE412" s="139">
        <f>IF(N412="základní",J412,0)</f>
        <v>0</v>
      </c>
      <c r="BF412" s="139">
        <f>IF(N412="snížená",J412,0)</f>
        <v>0</v>
      </c>
      <c r="BG412" s="139">
        <f>IF(N412="zákl. přenesená",J412,0)</f>
        <v>0</v>
      </c>
      <c r="BH412" s="139">
        <f>IF(N412="sníž. přenesená",J412,0)</f>
        <v>0</v>
      </c>
      <c r="BI412" s="139">
        <f>IF(N412="nulová",J412,0)</f>
        <v>0</v>
      </c>
      <c r="BJ412" s="16" t="s">
        <v>81</v>
      </c>
      <c r="BK412" s="139">
        <f>ROUND(I412*H412,2)</f>
        <v>0</v>
      </c>
      <c r="BL412" s="16" t="s">
        <v>178</v>
      </c>
      <c r="BM412" s="138" t="s">
        <v>497</v>
      </c>
    </row>
    <row r="413" spans="2:65" s="1" customFormat="1" ht="10.199999999999999">
      <c r="B413" s="31"/>
      <c r="D413" s="140" t="s">
        <v>180</v>
      </c>
      <c r="F413" s="141" t="s">
        <v>498</v>
      </c>
      <c r="I413" s="142"/>
      <c r="L413" s="31"/>
      <c r="M413" s="143"/>
      <c r="T413" s="52"/>
      <c r="AT413" s="16" t="s">
        <v>180</v>
      </c>
      <c r="AU413" s="16" t="s">
        <v>83</v>
      </c>
    </row>
    <row r="414" spans="2:65" s="12" customFormat="1" ht="10.199999999999999">
      <c r="B414" s="144"/>
      <c r="D414" s="145" t="s">
        <v>182</v>
      </c>
      <c r="E414" s="146" t="s">
        <v>19</v>
      </c>
      <c r="F414" s="147" t="s">
        <v>492</v>
      </c>
      <c r="H414" s="146" t="s">
        <v>19</v>
      </c>
      <c r="I414" s="148"/>
      <c r="L414" s="144"/>
      <c r="M414" s="149"/>
      <c r="T414" s="150"/>
      <c r="AT414" s="146" t="s">
        <v>182</v>
      </c>
      <c r="AU414" s="146" t="s">
        <v>83</v>
      </c>
      <c r="AV414" s="12" t="s">
        <v>81</v>
      </c>
      <c r="AW414" s="12" t="s">
        <v>35</v>
      </c>
      <c r="AX414" s="12" t="s">
        <v>73</v>
      </c>
      <c r="AY414" s="146" t="s">
        <v>171</v>
      </c>
    </row>
    <row r="415" spans="2:65" s="13" customFormat="1" ht="10.199999999999999">
      <c r="B415" s="151"/>
      <c r="D415" s="145" t="s">
        <v>182</v>
      </c>
      <c r="E415" s="152" t="s">
        <v>19</v>
      </c>
      <c r="F415" s="153" t="s">
        <v>493</v>
      </c>
      <c r="H415" s="154">
        <v>644.072</v>
      </c>
      <c r="I415" s="155"/>
      <c r="L415" s="151"/>
      <c r="M415" s="156"/>
      <c r="T415" s="157"/>
      <c r="AT415" s="152" t="s">
        <v>182</v>
      </c>
      <c r="AU415" s="152" t="s">
        <v>83</v>
      </c>
      <c r="AV415" s="13" t="s">
        <v>83</v>
      </c>
      <c r="AW415" s="13" t="s">
        <v>35</v>
      </c>
      <c r="AX415" s="13" t="s">
        <v>81</v>
      </c>
      <c r="AY415" s="152" t="s">
        <v>171</v>
      </c>
    </row>
    <row r="416" spans="2:65" s="1" customFormat="1" ht="44.25" customHeight="1">
      <c r="B416" s="31"/>
      <c r="C416" s="127" t="s">
        <v>499</v>
      </c>
      <c r="D416" s="127" t="s">
        <v>173</v>
      </c>
      <c r="E416" s="128" t="s">
        <v>500</v>
      </c>
      <c r="F416" s="129" t="s">
        <v>501</v>
      </c>
      <c r="G416" s="130" t="s">
        <v>272</v>
      </c>
      <c r="H416" s="131">
        <v>2576.288</v>
      </c>
      <c r="I416" s="132"/>
      <c r="J416" s="133">
        <f>ROUND(I416*H416,2)</f>
        <v>0</v>
      </c>
      <c r="K416" s="129" t="s">
        <v>177</v>
      </c>
      <c r="L416" s="31"/>
      <c r="M416" s="134" t="s">
        <v>19</v>
      </c>
      <c r="N416" s="135" t="s">
        <v>44</v>
      </c>
      <c r="P416" s="136">
        <f>O416*H416</f>
        <v>0</v>
      </c>
      <c r="Q416" s="136">
        <v>7.3499999999999998E-3</v>
      </c>
      <c r="R416" s="136">
        <f>Q416*H416</f>
        <v>18.935716799999998</v>
      </c>
      <c r="S416" s="136">
        <v>0</v>
      </c>
      <c r="T416" s="137">
        <f>S416*H416</f>
        <v>0</v>
      </c>
      <c r="AR416" s="138" t="s">
        <v>178</v>
      </c>
      <c r="AT416" s="138" t="s">
        <v>173</v>
      </c>
      <c r="AU416" s="138" t="s">
        <v>83</v>
      </c>
      <c r="AY416" s="16" t="s">
        <v>171</v>
      </c>
      <c r="BE416" s="139">
        <f>IF(N416="základní",J416,0)</f>
        <v>0</v>
      </c>
      <c r="BF416" s="139">
        <f>IF(N416="snížená",J416,0)</f>
        <v>0</v>
      </c>
      <c r="BG416" s="139">
        <f>IF(N416="zákl. přenesená",J416,0)</f>
        <v>0</v>
      </c>
      <c r="BH416" s="139">
        <f>IF(N416="sníž. přenesená",J416,0)</f>
        <v>0</v>
      </c>
      <c r="BI416" s="139">
        <f>IF(N416="nulová",J416,0)</f>
        <v>0</v>
      </c>
      <c r="BJ416" s="16" t="s">
        <v>81</v>
      </c>
      <c r="BK416" s="139">
        <f>ROUND(I416*H416,2)</f>
        <v>0</v>
      </c>
      <c r="BL416" s="16" t="s">
        <v>178</v>
      </c>
      <c r="BM416" s="138" t="s">
        <v>502</v>
      </c>
    </row>
    <row r="417" spans="2:65" s="1" customFormat="1" ht="10.199999999999999">
      <c r="B417" s="31"/>
      <c r="D417" s="140" t="s">
        <v>180</v>
      </c>
      <c r="F417" s="141" t="s">
        <v>503</v>
      </c>
      <c r="I417" s="142"/>
      <c r="L417" s="31"/>
      <c r="M417" s="143"/>
      <c r="T417" s="52"/>
      <c r="AT417" s="16" t="s">
        <v>180</v>
      </c>
      <c r="AU417" s="16" t="s">
        <v>83</v>
      </c>
    </row>
    <row r="418" spans="2:65" s="12" customFormat="1" ht="10.199999999999999">
      <c r="B418" s="144"/>
      <c r="D418" s="145" t="s">
        <v>182</v>
      </c>
      <c r="E418" s="146" t="s">
        <v>19</v>
      </c>
      <c r="F418" s="147" t="s">
        <v>492</v>
      </c>
      <c r="H418" s="146" t="s">
        <v>19</v>
      </c>
      <c r="I418" s="148"/>
      <c r="L418" s="144"/>
      <c r="M418" s="149"/>
      <c r="T418" s="150"/>
      <c r="AT418" s="146" t="s">
        <v>182</v>
      </c>
      <c r="AU418" s="146" t="s">
        <v>83</v>
      </c>
      <c r="AV418" s="12" t="s">
        <v>81</v>
      </c>
      <c r="AW418" s="12" t="s">
        <v>35</v>
      </c>
      <c r="AX418" s="12" t="s">
        <v>73</v>
      </c>
      <c r="AY418" s="146" t="s">
        <v>171</v>
      </c>
    </row>
    <row r="419" spans="2:65" s="13" customFormat="1" ht="10.199999999999999">
      <c r="B419" s="151"/>
      <c r="D419" s="145" t="s">
        <v>182</v>
      </c>
      <c r="E419" s="152" t="s">
        <v>19</v>
      </c>
      <c r="F419" s="153" t="s">
        <v>493</v>
      </c>
      <c r="H419" s="154">
        <v>644.072</v>
      </c>
      <c r="I419" s="155"/>
      <c r="L419" s="151"/>
      <c r="M419" s="156"/>
      <c r="T419" s="157"/>
      <c r="AT419" s="152" t="s">
        <v>182</v>
      </c>
      <c r="AU419" s="152" t="s">
        <v>83</v>
      </c>
      <c r="AV419" s="13" t="s">
        <v>83</v>
      </c>
      <c r="AW419" s="13" t="s">
        <v>35</v>
      </c>
      <c r="AX419" s="13" t="s">
        <v>81</v>
      </c>
      <c r="AY419" s="152" t="s">
        <v>171</v>
      </c>
    </row>
    <row r="420" spans="2:65" s="13" customFormat="1" ht="10.199999999999999">
      <c r="B420" s="151"/>
      <c r="D420" s="145" t="s">
        <v>182</v>
      </c>
      <c r="F420" s="153" t="s">
        <v>504</v>
      </c>
      <c r="H420" s="154">
        <v>2576.288</v>
      </c>
      <c r="I420" s="155"/>
      <c r="L420" s="151"/>
      <c r="M420" s="156"/>
      <c r="T420" s="157"/>
      <c r="AT420" s="152" t="s">
        <v>182</v>
      </c>
      <c r="AU420" s="152" t="s">
        <v>83</v>
      </c>
      <c r="AV420" s="13" t="s">
        <v>83</v>
      </c>
      <c r="AW420" s="13" t="s">
        <v>4</v>
      </c>
      <c r="AX420" s="13" t="s">
        <v>81</v>
      </c>
      <c r="AY420" s="152" t="s">
        <v>171</v>
      </c>
    </row>
    <row r="421" spans="2:65" s="1" customFormat="1" ht="33" customHeight="1">
      <c r="B421" s="31"/>
      <c r="C421" s="127" t="s">
        <v>505</v>
      </c>
      <c r="D421" s="127" t="s">
        <v>173</v>
      </c>
      <c r="E421" s="128" t="s">
        <v>506</v>
      </c>
      <c r="F421" s="129" t="s">
        <v>507</v>
      </c>
      <c r="G421" s="130" t="s">
        <v>272</v>
      </c>
      <c r="H421" s="131">
        <v>2572.7689999999998</v>
      </c>
      <c r="I421" s="132"/>
      <c r="J421" s="133">
        <f>ROUND(I421*H421,2)</f>
        <v>0</v>
      </c>
      <c r="K421" s="129" t="s">
        <v>177</v>
      </c>
      <c r="L421" s="31"/>
      <c r="M421" s="134" t="s">
        <v>19</v>
      </c>
      <c r="N421" s="135" t="s">
        <v>44</v>
      </c>
      <c r="P421" s="136">
        <f>O421*H421</f>
        <v>0</v>
      </c>
      <c r="Q421" s="136">
        <v>6.4999999999999997E-3</v>
      </c>
      <c r="R421" s="136">
        <f>Q421*H421</f>
        <v>16.722998499999999</v>
      </c>
      <c r="S421" s="136">
        <v>0</v>
      </c>
      <c r="T421" s="137">
        <f>S421*H421</f>
        <v>0</v>
      </c>
      <c r="AR421" s="138" t="s">
        <v>178</v>
      </c>
      <c r="AT421" s="138" t="s">
        <v>173</v>
      </c>
      <c r="AU421" s="138" t="s">
        <v>83</v>
      </c>
      <c r="AY421" s="16" t="s">
        <v>171</v>
      </c>
      <c r="BE421" s="139">
        <f>IF(N421="základní",J421,0)</f>
        <v>0</v>
      </c>
      <c r="BF421" s="139">
        <f>IF(N421="snížená",J421,0)</f>
        <v>0</v>
      </c>
      <c r="BG421" s="139">
        <f>IF(N421="zákl. přenesená",J421,0)</f>
        <v>0</v>
      </c>
      <c r="BH421" s="139">
        <f>IF(N421="sníž. přenesená",J421,0)</f>
        <v>0</v>
      </c>
      <c r="BI421" s="139">
        <f>IF(N421="nulová",J421,0)</f>
        <v>0</v>
      </c>
      <c r="BJ421" s="16" t="s">
        <v>81</v>
      </c>
      <c r="BK421" s="139">
        <f>ROUND(I421*H421,2)</f>
        <v>0</v>
      </c>
      <c r="BL421" s="16" t="s">
        <v>178</v>
      </c>
      <c r="BM421" s="138" t="s">
        <v>508</v>
      </c>
    </row>
    <row r="422" spans="2:65" s="1" customFormat="1" ht="10.199999999999999">
      <c r="B422" s="31"/>
      <c r="D422" s="140" t="s">
        <v>180</v>
      </c>
      <c r="F422" s="141" t="s">
        <v>509</v>
      </c>
      <c r="I422" s="142"/>
      <c r="L422" s="31"/>
      <c r="M422" s="143"/>
      <c r="T422" s="52"/>
      <c r="AT422" s="16" t="s">
        <v>180</v>
      </c>
      <c r="AU422" s="16" t="s">
        <v>83</v>
      </c>
    </row>
    <row r="423" spans="2:65" s="12" customFormat="1" ht="10.199999999999999">
      <c r="B423" s="144"/>
      <c r="D423" s="145" t="s">
        <v>182</v>
      </c>
      <c r="E423" s="146" t="s">
        <v>19</v>
      </c>
      <c r="F423" s="147" t="s">
        <v>492</v>
      </c>
      <c r="H423" s="146" t="s">
        <v>19</v>
      </c>
      <c r="I423" s="148"/>
      <c r="L423" s="144"/>
      <c r="M423" s="149"/>
      <c r="T423" s="150"/>
      <c r="AT423" s="146" t="s">
        <v>182</v>
      </c>
      <c r="AU423" s="146" t="s">
        <v>83</v>
      </c>
      <c r="AV423" s="12" t="s">
        <v>81</v>
      </c>
      <c r="AW423" s="12" t="s">
        <v>35</v>
      </c>
      <c r="AX423" s="12" t="s">
        <v>73</v>
      </c>
      <c r="AY423" s="146" t="s">
        <v>171</v>
      </c>
    </row>
    <row r="424" spans="2:65" s="12" customFormat="1" ht="10.199999999999999">
      <c r="B424" s="144"/>
      <c r="D424" s="145" t="s">
        <v>182</v>
      </c>
      <c r="E424" s="146" t="s">
        <v>19</v>
      </c>
      <c r="F424" s="147" t="s">
        <v>510</v>
      </c>
      <c r="H424" s="146" t="s">
        <v>19</v>
      </c>
      <c r="I424" s="148"/>
      <c r="L424" s="144"/>
      <c r="M424" s="149"/>
      <c r="T424" s="150"/>
      <c r="AT424" s="146" t="s">
        <v>182</v>
      </c>
      <c r="AU424" s="146" t="s">
        <v>83</v>
      </c>
      <c r="AV424" s="12" t="s">
        <v>81</v>
      </c>
      <c r="AW424" s="12" t="s">
        <v>35</v>
      </c>
      <c r="AX424" s="12" t="s">
        <v>73</v>
      </c>
      <c r="AY424" s="146" t="s">
        <v>171</v>
      </c>
    </row>
    <row r="425" spans="2:65" s="13" customFormat="1" ht="10.199999999999999">
      <c r="B425" s="151"/>
      <c r="D425" s="145" t="s">
        <v>182</v>
      </c>
      <c r="E425" s="152" t="s">
        <v>19</v>
      </c>
      <c r="F425" s="153" t="s">
        <v>511</v>
      </c>
      <c r="H425" s="154">
        <v>2572.7689999999998</v>
      </c>
      <c r="I425" s="155"/>
      <c r="L425" s="151"/>
      <c r="M425" s="156"/>
      <c r="T425" s="157"/>
      <c r="AT425" s="152" t="s">
        <v>182</v>
      </c>
      <c r="AU425" s="152" t="s">
        <v>83</v>
      </c>
      <c r="AV425" s="13" t="s">
        <v>83</v>
      </c>
      <c r="AW425" s="13" t="s">
        <v>35</v>
      </c>
      <c r="AX425" s="13" t="s">
        <v>81</v>
      </c>
      <c r="AY425" s="152" t="s">
        <v>171</v>
      </c>
    </row>
    <row r="426" spans="2:65" s="1" customFormat="1" ht="21.75" customHeight="1">
      <c r="B426" s="31"/>
      <c r="C426" s="127" t="s">
        <v>512</v>
      </c>
      <c r="D426" s="127" t="s">
        <v>173</v>
      </c>
      <c r="E426" s="128" t="s">
        <v>513</v>
      </c>
      <c r="F426" s="129" t="s">
        <v>514</v>
      </c>
      <c r="G426" s="130" t="s">
        <v>272</v>
      </c>
      <c r="H426" s="131">
        <v>12.045</v>
      </c>
      <c r="I426" s="132"/>
      <c r="J426" s="133">
        <f>ROUND(I426*H426,2)</f>
        <v>0</v>
      </c>
      <c r="K426" s="129" t="s">
        <v>177</v>
      </c>
      <c r="L426" s="31"/>
      <c r="M426" s="134" t="s">
        <v>19</v>
      </c>
      <c r="N426" s="135" t="s">
        <v>44</v>
      </c>
      <c r="P426" s="136">
        <f>O426*H426</f>
        <v>0</v>
      </c>
      <c r="Q426" s="136">
        <v>5.6000000000000001E-2</v>
      </c>
      <c r="R426" s="136">
        <f>Q426*H426</f>
        <v>0.67452000000000001</v>
      </c>
      <c r="S426" s="136">
        <v>0</v>
      </c>
      <c r="T426" s="137">
        <f>S426*H426</f>
        <v>0</v>
      </c>
      <c r="AR426" s="138" t="s">
        <v>178</v>
      </c>
      <c r="AT426" s="138" t="s">
        <v>173</v>
      </c>
      <c r="AU426" s="138" t="s">
        <v>83</v>
      </c>
      <c r="AY426" s="16" t="s">
        <v>171</v>
      </c>
      <c r="BE426" s="139">
        <f>IF(N426="základní",J426,0)</f>
        <v>0</v>
      </c>
      <c r="BF426" s="139">
        <f>IF(N426="snížená",J426,0)</f>
        <v>0</v>
      </c>
      <c r="BG426" s="139">
        <f>IF(N426="zákl. přenesená",J426,0)</f>
        <v>0</v>
      </c>
      <c r="BH426" s="139">
        <f>IF(N426="sníž. přenesená",J426,0)</f>
        <v>0</v>
      </c>
      <c r="BI426" s="139">
        <f>IF(N426="nulová",J426,0)</f>
        <v>0</v>
      </c>
      <c r="BJ426" s="16" t="s">
        <v>81</v>
      </c>
      <c r="BK426" s="139">
        <f>ROUND(I426*H426,2)</f>
        <v>0</v>
      </c>
      <c r="BL426" s="16" t="s">
        <v>178</v>
      </c>
      <c r="BM426" s="138" t="s">
        <v>515</v>
      </c>
    </row>
    <row r="427" spans="2:65" s="1" customFormat="1" ht="10.199999999999999">
      <c r="B427" s="31"/>
      <c r="D427" s="140" t="s">
        <v>180</v>
      </c>
      <c r="F427" s="141" t="s">
        <v>516</v>
      </c>
      <c r="I427" s="142"/>
      <c r="L427" s="31"/>
      <c r="M427" s="143"/>
      <c r="T427" s="52"/>
      <c r="AT427" s="16" t="s">
        <v>180</v>
      </c>
      <c r="AU427" s="16" t="s">
        <v>83</v>
      </c>
    </row>
    <row r="428" spans="2:65" s="12" customFormat="1" ht="10.199999999999999">
      <c r="B428" s="144"/>
      <c r="D428" s="145" t="s">
        <v>182</v>
      </c>
      <c r="E428" s="146" t="s">
        <v>19</v>
      </c>
      <c r="F428" s="147" t="s">
        <v>517</v>
      </c>
      <c r="H428" s="146" t="s">
        <v>19</v>
      </c>
      <c r="I428" s="148"/>
      <c r="L428" s="144"/>
      <c r="M428" s="149"/>
      <c r="T428" s="150"/>
      <c r="AT428" s="146" t="s">
        <v>182</v>
      </c>
      <c r="AU428" s="146" t="s">
        <v>83</v>
      </c>
      <c r="AV428" s="12" t="s">
        <v>81</v>
      </c>
      <c r="AW428" s="12" t="s">
        <v>35</v>
      </c>
      <c r="AX428" s="12" t="s">
        <v>73</v>
      </c>
      <c r="AY428" s="146" t="s">
        <v>171</v>
      </c>
    </row>
    <row r="429" spans="2:65" s="13" customFormat="1" ht="10.199999999999999">
      <c r="B429" s="151"/>
      <c r="D429" s="145" t="s">
        <v>182</v>
      </c>
      <c r="E429" s="152" t="s">
        <v>19</v>
      </c>
      <c r="F429" s="153" t="s">
        <v>518</v>
      </c>
      <c r="H429" s="154">
        <v>1.65</v>
      </c>
      <c r="I429" s="155"/>
      <c r="L429" s="151"/>
      <c r="M429" s="156"/>
      <c r="T429" s="157"/>
      <c r="AT429" s="152" t="s">
        <v>182</v>
      </c>
      <c r="AU429" s="152" t="s">
        <v>83</v>
      </c>
      <c r="AV429" s="13" t="s">
        <v>83</v>
      </c>
      <c r="AW429" s="13" t="s">
        <v>35</v>
      </c>
      <c r="AX429" s="13" t="s">
        <v>73</v>
      </c>
      <c r="AY429" s="152" t="s">
        <v>171</v>
      </c>
    </row>
    <row r="430" spans="2:65" s="12" customFormat="1" ht="10.199999999999999">
      <c r="B430" s="144"/>
      <c r="D430" s="145" t="s">
        <v>182</v>
      </c>
      <c r="E430" s="146" t="s">
        <v>19</v>
      </c>
      <c r="F430" s="147" t="s">
        <v>519</v>
      </c>
      <c r="H430" s="146" t="s">
        <v>19</v>
      </c>
      <c r="I430" s="148"/>
      <c r="L430" s="144"/>
      <c r="M430" s="149"/>
      <c r="T430" s="150"/>
      <c r="AT430" s="146" t="s">
        <v>182</v>
      </c>
      <c r="AU430" s="146" t="s">
        <v>83</v>
      </c>
      <c r="AV430" s="12" t="s">
        <v>81</v>
      </c>
      <c r="AW430" s="12" t="s">
        <v>35</v>
      </c>
      <c r="AX430" s="12" t="s">
        <v>73</v>
      </c>
      <c r="AY430" s="146" t="s">
        <v>171</v>
      </c>
    </row>
    <row r="431" spans="2:65" s="12" customFormat="1" ht="10.199999999999999">
      <c r="B431" s="144"/>
      <c r="D431" s="145" t="s">
        <v>182</v>
      </c>
      <c r="E431" s="146" t="s">
        <v>19</v>
      </c>
      <c r="F431" s="147" t="s">
        <v>520</v>
      </c>
      <c r="H431" s="146" t="s">
        <v>19</v>
      </c>
      <c r="I431" s="148"/>
      <c r="L431" s="144"/>
      <c r="M431" s="149"/>
      <c r="T431" s="150"/>
      <c r="AT431" s="146" t="s">
        <v>182</v>
      </c>
      <c r="AU431" s="146" t="s">
        <v>83</v>
      </c>
      <c r="AV431" s="12" t="s">
        <v>81</v>
      </c>
      <c r="AW431" s="12" t="s">
        <v>35</v>
      </c>
      <c r="AX431" s="12" t="s">
        <v>73</v>
      </c>
      <c r="AY431" s="146" t="s">
        <v>171</v>
      </c>
    </row>
    <row r="432" spans="2:65" s="12" customFormat="1" ht="10.199999999999999">
      <c r="B432" s="144"/>
      <c r="D432" s="145" t="s">
        <v>182</v>
      </c>
      <c r="E432" s="146" t="s">
        <v>19</v>
      </c>
      <c r="F432" s="147" t="s">
        <v>521</v>
      </c>
      <c r="H432" s="146" t="s">
        <v>19</v>
      </c>
      <c r="I432" s="148"/>
      <c r="L432" s="144"/>
      <c r="M432" s="149"/>
      <c r="T432" s="150"/>
      <c r="AT432" s="146" t="s">
        <v>182</v>
      </c>
      <c r="AU432" s="146" t="s">
        <v>83</v>
      </c>
      <c r="AV432" s="12" t="s">
        <v>81</v>
      </c>
      <c r="AW432" s="12" t="s">
        <v>35</v>
      </c>
      <c r="AX432" s="12" t="s">
        <v>73</v>
      </c>
      <c r="AY432" s="146" t="s">
        <v>171</v>
      </c>
    </row>
    <row r="433" spans="2:65" s="13" customFormat="1" ht="10.199999999999999">
      <c r="B433" s="151"/>
      <c r="D433" s="145" t="s">
        <v>182</v>
      </c>
      <c r="E433" s="152" t="s">
        <v>19</v>
      </c>
      <c r="F433" s="153" t="s">
        <v>522</v>
      </c>
      <c r="H433" s="154">
        <v>1.2</v>
      </c>
      <c r="I433" s="155"/>
      <c r="L433" s="151"/>
      <c r="M433" s="156"/>
      <c r="T433" s="157"/>
      <c r="AT433" s="152" t="s">
        <v>182</v>
      </c>
      <c r="AU433" s="152" t="s">
        <v>83</v>
      </c>
      <c r="AV433" s="13" t="s">
        <v>83</v>
      </c>
      <c r="AW433" s="13" t="s">
        <v>35</v>
      </c>
      <c r="AX433" s="13" t="s">
        <v>73</v>
      </c>
      <c r="AY433" s="152" t="s">
        <v>171</v>
      </c>
    </row>
    <row r="434" spans="2:65" s="12" customFormat="1" ht="10.199999999999999">
      <c r="B434" s="144"/>
      <c r="D434" s="145" t="s">
        <v>182</v>
      </c>
      <c r="E434" s="146" t="s">
        <v>19</v>
      </c>
      <c r="F434" s="147" t="s">
        <v>523</v>
      </c>
      <c r="H434" s="146" t="s">
        <v>19</v>
      </c>
      <c r="I434" s="148"/>
      <c r="L434" s="144"/>
      <c r="M434" s="149"/>
      <c r="T434" s="150"/>
      <c r="AT434" s="146" t="s">
        <v>182</v>
      </c>
      <c r="AU434" s="146" t="s">
        <v>83</v>
      </c>
      <c r="AV434" s="12" t="s">
        <v>81</v>
      </c>
      <c r="AW434" s="12" t="s">
        <v>35</v>
      </c>
      <c r="AX434" s="12" t="s">
        <v>73</v>
      </c>
      <c r="AY434" s="146" t="s">
        <v>171</v>
      </c>
    </row>
    <row r="435" spans="2:65" s="13" customFormat="1" ht="10.199999999999999">
      <c r="B435" s="151"/>
      <c r="D435" s="145" t="s">
        <v>182</v>
      </c>
      <c r="E435" s="152" t="s">
        <v>19</v>
      </c>
      <c r="F435" s="153" t="s">
        <v>524</v>
      </c>
      <c r="H435" s="154">
        <v>9.1950000000000003</v>
      </c>
      <c r="I435" s="155"/>
      <c r="L435" s="151"/>
      <c r="M435" s="156"/>
      <c r="T435" s="157"/>
      <c r="AT435" s="152" t="s">
        <v>182</v>
      </c>
      <c r="AU435" s="152" t="s">
        <v>83</v>
      </c>
      <c r="AV435" s="13" t="s">
        <v>83</v>
      </c>
      <c r="AW435" s="13" t="s">
        <v>35</v>
      </c>
      <c r="AX435" s="13" t="s">
        <v>73</v>
      </c>
      <c r="AY435" s="152" t="s">
        <v>171</v>
      </c>
    </row>
    <row r="436" spans="2:65" s="14" customFormat="1" ht="10.199999999999999">
      <c r="B436" s="158"/>
      <c r="D436" s="145" t="s">
        <v>182</v>
      </c>
      <c r="E436" s="159" t="s">
        <v>19</v>
      </c>
      <c r="F436" s="160" t="s">
        <v>189</v>
      </c>
      <c r="H436" s="161">
        <v>12.045</v>
      </c>
      <c r="I436" s="162"/>
      <c r="L436" s="158"/>
      <c r="M436" s="163"/>
      <c r="T436" s="164"/>
      <c r="AT436" s="159" t="s">
        <v>182</v>
      </c>
      <c r="AU436" s="159" t="s">
        <v>83</v>
      </c>
      <c r="AV436" s="14" t="s">
        <v>178</v>
      </c>
      <c r="AW436" s="14" t="s">
        <v>35</v>
      </c>
      <c r="AX436" s="14" t="s">
        <v>81</v>
      </c>
      <c r="AY436" s="159" t="s">
        <v>171</v>
      </c>
    </row>
    <row r="437" spans="2:65" s="1" customFormat="1" ht="33" customHeight="1">
      <c r="B437" s="31"/>
      <c r="C437" s="127" t="s">
        <v>525</v>
      </c>
      <c r="D437" s="127" t="s">
        <v>173</v>
      </c>
      <c r="E437" s="128" t="s">
        <v>526</v>
      </c>
      <c r="F437" s="129" t="s">
        <v>527</v>
      </c>
      <c r="G437" s="130" t="s">
        <v>272</v>
      </c>
      <c r="H437" s="131">
        <v>1330.0920000000001</v>
      </c>
      <c r="I437" s="132"/>
      <c r="J437" s="133">
        <f>ROUND(I437*H437,2)</f>
        <v>0</v>
      </c>
      <c r="K437" s="129" t="s">
        <v>177</v>
      </c>
      <c r="L437" s="31"/>
      <c r="M437" s="134" t="s">
        <v>19</v>
      </c>
      <c r="N437" s="135" t="s">
        <v>44</v>
      </c>
      <c r="P437" s="136">
        <f>O437*H437</f>
        <v>0</v>
      </c>
      <c r="Q437" s="136">
        <v>1.47E-2</v>
      </c>
      <c r="R437" s="136">
        <f>Q437*H437</f>
        <v>19.5523524</v>
      </c>
      <c r="S437" s="136">
        <v>0</v>
      </c>
      <c r="T437" s="137">
        <f>S437*H437</f>
        <v>0</v>
      </c>
      <c r="AR437" s="138" t="s">
        <v>178</v>
      </c>
      <c r="AT437" s="138" t="s">
        <v>173</v>
      </c>
      <c r="AU437" s="138" t="s">
        <v>83</v>
      </c>
      <c r="AY437" s="16" t="s">
        <v>171</v>
      </c>
      <c r="BE437" s="139">
        <f>IF(N437="základní",J437,0)</f>
        <v>0</v>
      </c>
      <c r="BF437" s="139">
        <f>IF(N437="snížená",J437,0)</f>
        <v>0</v>
      </c>
      <c r="BG437" s="139">
        <f>IF(N437="zákl. přenesená",J437,0)</f>
        <v>0</v>
      </c>
      <c r="BH437" s="139">
        <f>IF(N437="sníž. přenesená",J437,0)</f>
        <v>0</v>
      </c>
      <c r="BI437" s="139">
        <f>IF(N437="nulová",J437,0)</f>
        <v>0</v>
      </c>
      <c r="BJ437" s="16" t="s">
        <v>81</v>
      </c>
      <c r="BK437" s="139">
        <f>ROUND(I437*H437,2)</f>
        <v>0</v>
      </c>
      <c r="BL437" s="16" t="s">
        <v>178</v>
      </c>
      <c r="BM437" s="138" t="s">
        <v>528</v>
      </c>
    </row>
    <row r="438" spans="2:65" s="1" customFormat="1" ht="10.199999999999999">
      <c r="B438" s="31"/>
      <c r="D438" s="140" t="s">
        <v>180</v>
      </c>
      <c r="F438" s="141" t="s">
        <v>529</v>
      </c>
      <c r="I438" s="142"/>
      <c r="L438" s="31"/>
      <c r="M438" s="143"/>
      <c r="T438" s="52"/>
      <c r="AT438" s="16" t="s">
        <v>180</v>
      </c>
      <c r="AU438" s="16" t="s">
        <v>83</v>
      </c>
    </row>
    <row r="439" spans="2:65" s="12" customFormat="1" ht="10.199999999999999">
      <c r="B439" s="144"/>
      <c r="D439" s="145" t="s">
        <v>182</v>
      </c>
      <c r="E439" s="146" t="s">
        <v>19</v>
      </c>
      <c r="F439" s="147" t="s">
        <v>530</v>
      </c>
      <c r="H439" s="146" t="s">
        <v>19</v>
      </c>
      <c r="I439" s="148"/>
      <c r="L439" s="144"/>
      <c r="M439" s="149"/>
      <c r="T439" s="150"/>
      <c r="AT439" s="146" t="s">
        <v>182</v>
      </c>
      <c r="AU439" s="146" t="s">
        <v>83</v>
      </c>
      <c r="AV439" s="12" t="s">
        <v>81</v>
      </c>
      <c r="AW439" s="12" t="s">
        <v>35</v>
      </c>
      <c r="AX439" s="12" t="s">
        <v>73</v>
      </c>
      <c r="AY439" s="146" t="s">
        <v>171</v>
      </c>
    </row>
    <row r="440" spans="2:65" s="13" customFormat="1" ht="10.199999999999999">
      <c r="B440" s="151"/>
      <c r="D440" s="145" t="s">
        <v>182</v>
      </c>
      <c r="E440" s="152" t="s">
        <v>19</v>
      </c>
      <c r="F440" s="153" t="s">
        <v>531</v>
      </c>
      <c r="H440" s="154">
        <v>21.7</v>
      </c>
      <c r="I440" s="155"/>
      <c r="L440" s="151"/>
      <c r="M440" s="156"/>
      <c r="T440" s="157"/>
      <c r="AT440" s="152" t="s">
        <v>182</v>
      </c>
      <c r="AU440" s="152" t="s">
        <v>83</v>
      </c>
      <c r="AV440" s="13" t="s">
        <v>83</v>
      </c>
      <c r="AW440" s="13" t="s">
        <v>35</v>
      </c>
      <c r="AX440" s="13" t="s">
        <v>73</v>
      </c>
      <c r="AY440" s="152" t="s">
        <v>171</v>
      </c>
    </row>
    <row r="441" spans="2:65" s="12" customFormat="1" ht="10.199999999999999">
      <c r="B441" s="144"/>
      <c r="D441" s="145" t="s">
        <v>182</v>
      </c>
      <c r="E441" s="146" t="s">
        <v>19</v>
      </c>
      <c r="F441" s="147" t="s">
        <v>492</v>
      </c>
      <c r="H441" s="146" t="s">
        <v>19</v>
      </c>
      <c r="I441" s="148"/>
      <c r="L441" s="144"/>
      <c r="M441" s="149"/>
      <c r="T441" s="150"/>
      <c r="AT441" s="146" t="s">
        <v>182</v>
      </c>
      <c r="AU441" s="146" t="s">
        <v>83</v>
      </c>
      <c r="AV441" s="12" t="s">
        <v>81</v>
      </c>
      <c r="AW441" s="12" t="s">
        <v>35</v>
      </c>
      <c r="AX441" s="12" t="s">
        <v>73</v>
      </c>
      <c r="AY441" s="146" t="s">
        <v>171</v>
      </c>
    </row>
    <row r="442" spans="2:65" s="12" customFormat="1" ht="10.199999999999999">
      <c r="B442" s="144"/>
      <c r="D442" s="145" t="s">
        <v>182</v>
      </c>
      <c r="E442" s="146" t="s">
        <v>19</v>
      </c>
      <c r="F442" s="147" t="s">
        <v>532</v>
      </c>
      <c r="H442" s="146" t="s">
        <v>19</v>
      </c>
      <c r="I442" s="148"/>
      <c r="L442" s="144"/>
      <c r="M442" s="149"/>
      <c r="T442" s="150"/>
      <c r="AT442" s="146" t="s">
        <v>182</v>
      </c>
      <c r="AU442" s="146" t="s">
        <v>83</v>
      </c>
      <c r="AV442" s="12" t="s">
        <v>81</v>
      </c>
      <c r="AW442" s="12" t="s">
        <v>35</v>
      </c>
      <c r="AX442" s="12" t="s">
        <v>73</v>
      </c>
      <c r="AY442" s="146" t="s">
        <v>171</v>
      </c>
    </row>
    <row r="443" spans="2:65" s="13" customFormat="1" ht="10.199999999999999">
      <c r="B443" s="151"/>
      <c r="D443" s="145" t="s">
        <v>182</v>
      </c>
      <c r="E443" s="152" t="s">
        <v>19</v>
      </c>
      <c r="F443" s="153" t="s">
        <v>533</v>
      </c>
      <c r="H443" s="154">
        <v>1308.3920000000001</v>
      </c>
      <c r="I443" s="155"/>
      <c r="L443" s="151"/>
      <c r="M443" s="156"/>
      <c r="T443" s="157"/>
      <c r="AT443" s="152" t="s">
        <v>182</v>
      </c>
      <c r="AU443" s="152" t="s">
        <v>83</v>
      </c>
      <c r="AV443" s="13" t="s">
        <v>83</v>
      </c>
      <c r="AW443" s="13" t="s">
        <v>35</v>
      </c>
      <c r="AX443" s="13" t="s">
        <v>73</v>
      </c>
      <c r="AY443" s="152" t="s">
        <v>171</v>
      </c>
    </row>
    <row r="444" spans="2:65" s="14" customFormat="1" ht="10.199999999999999">
      <c r="B444" s="158"/>
      <c r="D444" s="145" t="s">
        <v>182</v>
      </c>
      <c r="E444" s="159" t="s">
        <v>19</v>
      </c>
      <c r="F444" s="160" t="s">
        <v>189</v>
      </c>
      <c r="H444" s="161">
        <v>1330.0920000000001</v>
      </c>
      <c r="I444" s="162"/>
      <c r="L444" s="158"/>
      <c r="M444" s="163"/>
      <c r="T444" s="164"/>
      <c r="AT444" s="159" t="s">
        <v>182</v>
      </c>
      <c r="AU444" s="159" t="s">
        <v>83</v>
      </c>
      <c r="AV444" s="14" t="s">
        <v>178</v>
      </c>
      <c r="AW444" s="14" t="s">
        <v>35</v>
      </c>
      <c r="AX444" s="14" t="s">
        <v>81</v>
      </c>
      <c r="AY444" s="159" t="s">
        <v>171</v>
      </c>
    </row>
    <row r="445" spans="2:65" s="1" customFormat="1" ht="44.25" customHeight="1">
      <c r="B445" s="31"/>
      <c r="C445" s="127" t="s">
        <v>534</v>
      </c>
      <c r="D445" s="127" t="s">
        <v>173</v>
      </c>
      <c r="E445" s="128" t="s">
        <v>535</v>
      </c>
      <c r="F445" s="129" t="s">
        <v>536</v>
      </c>
      <c r="G445" s="130" t="s">
        <v>272</v>
      </c>
      <c r="H445" s="131">
        <v>1264.377</v>
      </c>
      <c r="I445" s="132"/>
      <c r="J445" s="133">
        <f>ROUND(I445*H445,2)</f>
        <v>0</v>
      </c>
      <c r="K445" s="129" t="s">
        <v>177</v>
      </c>
      <c r="L445" s="31"/>
      <c r="M445" s="134" t="s">
        <v>19</v>
      </c>
      <c r="N445" s="135" t="s">
        <v>44</v>
      </c>
      <c r="P445" s="136">
        <f>O445*H445</f>
        <v>0</v>
      </c>
      <c r="Q445" s="136">
        <v>1.7330000000000002E-2</v>
      </c>
      <c r="R445" s="136">
        <f>Q445*H445</f>
        <v>21.91165341</v>
      </c>
      <c r="S445" s="136">
        <v>0</v>
      </c>
      <c r="T445" s="137">
        <f>S445*H445</f>
        <v>0</v>
      </c>
      <c r="AR445" s="138" t="s">
        <v>178</v>
      </c>
      <c r="AT445" s="138" t="s">
        <v>173</v>
      </c>
      <c r="AU445" s="138" t="s">
        <v>83</v>
      </c>
      <c r="AY445" s="16" t="s">
        <v>171</v>
      </c>
      <c r="BE445" s="139">
        <f>IF(N445="základní",J445,0)</f>
        <v>0</v>
      </c>
      <c r="BF445" s="139">
        <f>IF(N445="snížená",J445,0)</f>
        <v>0</v>
      </c>
      <c r="BG445" s="139">
        <f>IF(N445="zákl. přenesená",J445,0)</f>
        <v>0</v>
      </c>
      <c r="BH445" s="139">
        <f>IF(N445="sníž. přenesená",J445,0)</f>
        <v>0</v>
      </c>
      <c r="BI445" s="139">
        <f>IF(N445="nulová",J445,0)</f>
        <v>0</v>
      </c>
      <c r="BJ445" s="16" t="s">
        <v>81</v>
      </c>
      <c r="BK445" s="139">
        <f>ROUND(I445*H445,2)</f>
        <v>0</v>
      </c>
      <c r="BL445" s="16" t="s">
        <v>178</v>
      </c>
      <c r="BM445" s="138" t="s">
        <v>537</v>
      </c>
    </row>
    <row r="446" spans="2:65" s="1" customFormat="1" ht="10.199999999999999">
      <c r="B446" s="31"/>
      <c r="D446" s="140" t="s">
        <v>180</v>
      </c>
      <c r="F446" s="141" t="s">
        <v>538</v>
      </c>
      <c r="I446" s="142"/>
      <c r="L446" s="31"/>
      <c r="M446" s="143"/>
      <c r="T446" s="52"/>
      <c r="AT446" s="16" t="s">
        <v>180</v>
      </c>
      <c r="AU446" s="16" t="s">
        <v>83</v>
      </c>
    </row>
    <row r="447" spans="2:65" s="12" customFormat="1" ht="10.199999999999999">
      <c r="B447" s="144"/>
      <c r="D447" s="145" t="s">
        <v>182</v>
      </c>
      <c r="E447" s="146" t="s">
        <v>19</v>
      </c>
      <c r="F447" s="147" t="s">
        <v>492</v>
      </c>
      <c r="H447" s="146" t="s">
        <v>19</v>
      </c>
      <c r="I447" s="148"/>
      <c r="L447" s="144"/>
      <c r="M447" s="149"/>
      <c r="T447" s="150"/>
      <c r="AT447" s="146" t="s">
        <v>182</v>
      </c>
      <c r="AU447" s="146" t="s">
        <v>83</v>
      </c>
      <c r="AV447" s="12" t="s">
        <v>81</v>
      </c>
      <c r="AW447" s="12" t="s">
        <v>35</v>
      </c>
      <c r="AX447" s="12" t="s">
        <v>73</v>
      </c>
      <c r="AY447" s="146" t="s">
        <v>171</v>
      </c>
    </row>
    <row r="448" spans="2:65" s="12" customFormat="1" ht="10.199999999999999">
      <c r="B448" s="144"/>
      <c r="D448" s="145" t="s">
        <v>182</v>
      </c>
      <c r="E448" s="146" t="s">
        <v>19</v>
      </c>
      <c r="F448" s="147" t="s">
        <v>539</v>
      </c>
      <c r="H448" s="146" t="s">
        <v>19</v>
      </c>
      <c r="I448" s="148"/>
      <c r="L448" s="144"/>
      <c r="M448" s="149"/>
      <c r="T448" s="150"/>
      <c r="AT448" s="146" t="s">
        <v>182</v>
      </c>
      <c r="AU448" s="146" t="s">
        <v>83</v>
      </c>
      <c r="AV448" s="12" t="s">
        <v>81</v>
      </c>
      <c r="AW448" s="12" t="s">
        <v>35</v>
      </c>
      <c r="AX448" s="12" t="s">
        <v>73</v>
      </c>
      <c r="AY448" s="146" t="s">
        <v>171</v>
      </c>
    </row>
    <row r="449" spans="2:65" s="13" customFormat="1" ht="10.199999999999999">
      <c r="B449" s="151"/>
      <c r="D449" s="145" t="s">
        <v>182</v>
      </c>
      <c r="E449" s="152" t="s">
        <v>19</v>
      </c>
      <c r="F449" s="153" t="s">
        <v>540</v>
      </c>
      <c r="H449" s="154">
        <v>1264.377</v>
      </c>
      <c r="I449" s="155"/>
      <c r="L449" s="151"/>
      <c r="M449" s="156"/>
      <c r="T449" s="157"/>
      <c r="AT449" s="152" t="s">
        <v>182</v>
      </c>
      <c r="AU449" s="152" t="s">
        <v>83</v>
      </c>
      <c r="AV449" s="13" t="s">
        <v>83</v>
      </c>
      <c r="AW449" s="13" t="s">
        <v>35</v>
      </c>
      <c r="AX449" s="13" t="s">
        <v>81</v>
      </c>
      <c r="AY449" s="152" t="s">
        <v>171</v>
      </c>
    </row>
    <row r="450" spans="2:65" s="1" customFormat="1" ht="44.25" customHeight="1">
      <c r="B450" s="31"/>
      <c r="C450" s="127" t="s">
        <v>541</v>
      </c>
      <c r="D450" s="127" t="s">
        <v>173</v>
      </c>
      <c r="E450" s="128" t="s">
        <v>542</v>
      </c>
      <c r="F450" s="129" t="s">
        <v>543</v>
      </c>
      <c r="G450" s="130" t="s">
        <v>272</v>
      </c>
      <c r="H450" s="131">
        <v>5057.5079999999998</v>
      </c>
      <c r="I450" s="132"/>
      <c r="J450" s="133">
        <f>ROUND(I450*H450,2)</f>
        <v>0</v>
      </c>
      <c r="K450" s="129" t="s">
        <v>177</v>
      </c>
      <c r="L450" s="31"/>
      <c r="M450" s="134" t="s">
        <v>19</v>
      </c>
      <c r="N450" s="135" t="s">
        <v>44</v>
      </c>
      <c r="P450" s="136">
        <f>O450*H450</f>
        <v>0</v>
      </c>
      <c r="Q450" s="136">
        <v>7.3499999999999998E-3</v>
      </c>
      <c r="R450" s="136">
        <f>Q450*H450</f>
        <v>37.172683799999994</v>
      </c>
      <c r="S450" s="136">
        <v>0</v>
      </c>
      <c r="T450" s="137">
        <f>S450*H450</f>
        <v>0</v>
      </c>
      <c r="AR450" s="138" t="s">
        <v>178</v>
      </c>
      <c r="AT450" s="138" t="s">
        <v>173</v>
      </c>
      <c r="AU450" s="138" t="s">
        <v>83</v>
      </c>
      <c r="AY450" s="16" t="s">
        <v>171</v>
      </c>
      <c r="BE450" s="139">
        <f>IF(N450="základní",J450,0)</f>
        <v>0</v>
      </c>
      <c r="BF450" s="139">
        <f>IF(N450="snížená",J450,0)</f>
        <v>0</v>
      </c>
      <c r="BG450" s="139">
        <f>IF(N450="zákl. přenesená",J450,0)</f>
        <v>0</v>
      </c>
      <c r="BH450" s="139">
        <f>IF(N450="sníž. přenesená",J450,0)</f>
        <v>0</v>
      </c>
      <c r="BI450" s="139">
        <f>IF(N450="nulová",J450,0)</f>
        <v>0</v>
      </c>
      <c r="BJ450" s="16" t="s">
        <v>81</v>
      </c>
      <c r="BK450" s="139">
        <f>ROUND(I450*H450,2)</f>
        <v>0</v>
      </c>
      <c r="BL450" s="16" t="s">
        <v>178</v>
      </c>
      <c r="BM450" s="138" t="s">
        <v>544</v>
      </c>
    </row>
    <row r="451" spans="2:65" s="1" customFormat="1" ht="10.199999999999999">
      <c r="B451" s="31"/>
      <c r="D451" s="140" t="s">
        <v>180</v>
      </c>
      <c r="F451" s="141" t="s">
        <v>545</v>
      </c>
      <c r="I451" s="142"/>
      <c r="L451" s="31"/>
      <c r="M451" s="143"/>
      <c r="T451" s="52"/>
      <c r="AT451" s="16" t="s">
        <v>180</v>
      </c>
      <c r="AU451" s="16" t="s">
        <v>83</v>
      </c>
    </row>
    <row r="452" spans="2:65" s="12" customFormat="1" ht="10.199999999999999">
      <c r="B452" s="144"/>
      <c r="D452" s="145" t="s">
        <v>182</v>
      </c>
      <c r="E452" s="146" t="s">
        <v>19</v>
      </c>
      <c r="F452" s="147" t="s">
        <v>492</v>
      </c>
      <c r="H452" s="146" t="s">
        <v>19</v>
      </c>
      <c r="I452" s="148"/>
      <c r="L452" s="144"/>
      <c r="M452" s="149"/>
      <c r="T452" s="150"/>
      <c r="AT452" s="146" t="s">
        <v>182</v>
      </c>
      <c r="AU452" s="146" t="s">
        <v>83</v>
      </c>
      <c r="AV452" s="12" t="s">
        <v>81</v>
      </c>
      <c r="AW452" s="12" t="s">
        <v>35</v>
      </c>
      <c r="AX452" s="12" t="s">
        <v>73</v>
      </c>
      <c r="AY452" s="146" t="s">
        <v>171</v>
      </c>
    </row>
    <row r="453" spans="2:65" s="12" customFormat="1" ht="10.199999999999999">
      <c r="B453" s="144"/>
      <c r="D453" s="145" t="s">
        <v>182</v>
      </c>
      <c r="E453" s="146" t="s">
        <v>19</v>
      </c>
      <c r="F453" s="147" t="s">
        <v>539</v>
      </c>
      <c r="H453" s="146" t="s">
        <v>19</v>
      </c>
      <c r="I453" s="148"/>
      <c r="L453" s="144"/>
      <c r="M453" s="149"/>
      <c r="T453" s="150"/>
      <c r="AT453" s="146" t="s">
        <v>182</v>
      </c>
      <c r="AU453" s="146" t="s">
        <v>83</v>
      </c>
      <c r="AV453" s="12" t="s">
        <v>81</v>
      </c>
      <c r="AW453" s="12" t="s">
        <v>35</v>
      </c>
      <c r="AX453" s="12" t="s">
        <v>73</v>
      </c>
      <c r="AY453" s="146" t="s">
        <v>171</v>
      </c>
    </row>
    <row r="454" spans="2:65" s="13" customFormat="1" ht="10.199999999999999">
      <c r="B454" s="151"/>
      <c r="D454" s="145" t="s">
        <v>182</v>
      </c>
      <c r="E454" s="152" t="s">
        <v>19</v>
      </c>
      <c r="F454" s="153" t="s">
        <v>540</v>
      </c>
      <c r="H454" s="154">
        <v>1264.377</v>
      </c>
      <c r="I454" s="155"/>
      <c r="L454" s="151"/>
      <c r="M454" s="156"/>
      <c r="T454" s="157"/>
      <c r="AT454" s="152" t="s">
        <v>182</v>
      </c>
      <c r="AU454" s="152" t="s">
        <v>83</v>
      </c>
      <c r="AV454" s="13" t="s">
        <v>83</v>
      </c>
      <c r="AW454" s="13" t="s">
        <v>35</v>
      </c>
      <c r="AX454" s="13" t="s">
        <v>81</v>
      </c>
      <c r="AY454" s="152" t="s">
        <v>171</v>
      </c>
    </row>
    <row r="455" spans="2:65" s="13" customFormat="1" ht="10.199999999999999">
      <c r="B455" s="151"/>
      <c r="D455" s="145" t="s">
        <v>182</v>
      </c>
      <c r="F455" s="153" t="s">
        <v>546</v>
      </c>
      <c r="H455" s="154">
        <v>5057.5079999999998</v>
      </c>
      <c r="I455" s="155"/>
      <c r="L455" s="151"/>
      <c r="M455" s="156"/>
      <c r="T455" s="157"/>
      <c r="AT455" s="152" t="s">
        <v>182</v>
      </c>
      <c r="AU455" s="152" t="s">
        <v>83</v>
      </c>
      <c r="AV455" s="13" t="s">
        <v>83</v>
      </c>
      <c r="AW455" s="13" t="s">
        <v>4</v>
      </c>
      <c r="AX455" s="13" t="s">
        <v>81</v>
      </c>
      <c r="AY455" s="152" t="s">
        <v>171</v>
      </c>
    </row>
    <row r="456" spans="2:65" s="1" customFormat="1" ht="37.799999999999997" customHeight="1">
      <c r="B456" s="31"/>
      <c r="C456" s="127" t="s">
        <v>547</v>
      </c>
      <c r="D456" s="127" t="s">
        <v>173</v>
      </c>
      <c r="E456" s="128" t="s">
        <v>548</v>
      </c>
      <c r="F456" s="129" t="s">
        <v>549</v>
      </c>
      <c r="G456" s="130" t="s">
        <v>272</v>
      </c>
      <c r="H456" s="131">
        <v>24.03</v>
      </c>
      <c r="I456" s="132"/>
      <c r="J456" s="133">
        <f>ROUND(I456*H456,2)</f>
        <v>0</v>
      </c>
      <c r="K456" s="129" t="s">
        <v>177</v>
      </c>
      <c r="L456" s="31"/>
      <c r="M456" s="134" t="s">
        <v>19</v>
      </c>
      <c r="N456" s="135" t="s">
        <v>44</v>
      </c>
      <c r="P456" s="136">
        <f>O456*H456</f>
        <v>0</v>
      </c>
      <c r="Q456" s="136">
        <v>2.1000000000000001E-2</v>
      </c>
      <c r="R456" s="136">
        <f>Q456*H456</f>
        <v>0.50463000000000002</v>
      </c>
      <c r="S456" s="136">
        <v>0</v>
      </c>
      <c r="T456" s="137">
        <f>S456*H456</f>
        <v>0</v>
      </c>
      <c r="AR456" s="138" t="s">
        <v>178</v>
      </c>
      <c r="AT456" s="138" t="s">
        <v>173</v>
      </c>
      <c r="AU456" s="138" t="s">
        <v>83</v>
      </c>
      <c r="AY456" s="16" t="s">
        <v>171</v>
      </c>
      <c r="BE456" s="139">
        <f>IF(N456="základní",J456,0)</f>
        <v>0</v>
      </c>
      <c r="BF456" s="139">
        <f>IF(N456="snížená",J456,0)</f>
        <v>0</v>
      </c>
      <c r="BG456" s="139">
        <f>IF(N456="zákl. přenesená",J456,0)</f>
        <v>0</v>
      </c>
      <c r="BH456" s="139">
        <f>IF(N456="sníž. přenesená",J456,0)</f>
        <v>0</v>
      </c>
      <c r="BI456" s="139">
        <f>IF(N456="nulová",J456,0)</f>
        <v>0</v>
      </c>
      <c r="BJ456" s="16" t="s">
        <v>81</v>
      </c>
      <c r="BK456" s="139">
        <f>ROUND(I456*H456,2)</f>
        <v>0</v>
      </c>
      <c r="BL456" s="16" t="s">
        <v>178</v>
      </c>
      <c r="BM456" s="138" t="s">
        <v>550</v>
      </c>
    </row>
    <row r="457" spans="2:65" s="1" customFormat="1" ht="10.199999999999999">
      <c r="B457" s="31"/>
      <c r="D457" s="140" t="s">
        <v>180</v>
      </c>
      <c r="F457" s="141" t="s">
        <v>551</v>
      </c>
      <c r="I457" s="142"/>
      <c r="L457" s="31"/>
      <c r="M457" s="143"/>
      <c r="T457" s="52"/>
      <c r="AT457" s="16" t="s">
        <v>180</v>
      </c>
      <c r="AU457" s="16" t="s">
        <v>83</v>
      </c>
    </row>
    <row r="458" spans="2:65" s="12" customFormat="1" ht="10.199999999999999">
      <c r="B458" s="144"/>
      <c r="D458" s="145" t="s">
        <v>182</v>
      </c>
      <c r="E458" s="146" t="s">
        <v>19</v>
      </c>
      <c r="F458" s="147" t="s">
        <v>359</v>
      </c>
      <c r="H458" s="146" t="s">
        <v>19</v>
      </c>
      <c r="I458" s="148"/>
      <c r="L458" s="144"/>
      <c r="M458" s="149"/>
      <c r="T458" s="150"/>
      <c r="AT458" s="146" t="s">
        <v>182</v>
      </c>
      <c r="AU458" s="146" t="s">
        <v>83</v>
      </c>
      <c r="AV458" s="12" t="s">
        <v>81</v>
      </c>
      <c r="AW458" s="12" t="s">
        <v>35</v>
      </c>
      <c r="AX458" s="12" t="s">
        <v>73</v>
      </c>
      <c r="AY458" s="146" t="s">
        <v>171</v>
      </c>
    </row>
    <row r="459" spans="2:65" s="13" customFormat="1" ht="10.199999999999999">
      <c r="B459" s="151"/>
      <c r="D459" s="145" t="s">
        <v>182</v>
      </c>
      <c r="E459" s="152" t="s">
        <v>19</v>
      </c>
      <c r="F459" s="153" t="s">
        <v>552</v>
      </c>
      <c r="H459" s="154">
        <v>24.03</v>
      </c>
      <c r="I459" s="155"/>
      <c r="L459" s="151"/>
      <c r="M459" s="156"/>
      <c r="T459" s="157"/>
      <c r="AT459" s="152" t="s">
        <v>182</v>
      </c>
      <c r="AU459" s="152" t="s">
        <v>83</v>
      </c>
      <c r="AV459" s="13" t="s">
        <v>83</v>
      </c>
      <c r="AW459" s="13" t="s">
        <v>35</v>
      </c>
      <c r="AX459" s="13" t="s">
        <v>81</v>
      </c>
      <c r="AY459" s="152" t="s">
        <v>171</v>
      </c>
    </row>
    <row r="460" spans="2:65" s="1" customFormat="1" ht="44.25" customHeight="1">
      <c r="B460" s="31"/>
      <c r="C460" s="127" t="s">
        <v>553</v>
      </c>
      <c r="D460" s="127" t="s">
        <v>173</v>
      </c>
      <c r="E460" s="128" t="s">
        <v>554</v>
      </c>
      <c r="F460" s="129" t="s">
        <v>555</v>
      </c>
      <c r="G460" s="130" t="s">
        <v>328</v>
      </c>
      <c r="H460" s="131">
        <v>316.83999999999997</v>
      </c>
      <c r="I460" s="132"/>
      <c r="J460" s="133">
        <f>ROUND(I460*H460,2)</f>
        <v>0</v>
      </c>
      <c r="K460" s="129" t="s">
        <v>177</v>
      </c>
      <c r="L460" s="31"/>
      <c r="M460" s="134" t="s">
        <v>19</v>
      </c>
      <c r="N460" s="135" t="s">
        <v>44</v>
      </c>
      <c r="P460" s="136">
        <f>O460*H460</f>
        <v>0</v>
      </c>
      <c r="Q460" s="136">
        <v>0</v>
      </c>
      <c r="R460" s="136">
        <f>Q460*H460</f>
        <v>0</v>
      </c>
      <c r="S460" s="136">
        <v>0</v>
      </c>
      <c r="T460" s="137">
        <f>S460*H460</f>
        <v>0</v>
      </c>
      <c r="AR460" s="138" t="s">
        <v>178</v>
      </c>
      <c r="AT460" s="138" t="s">
        <v>173</v>
      </c>
      <c r="AU460" s="138" t="s">
        <v>83</v>
      </c>
      <c r="AY460" s="16" t="s">
        <v>171</v>
      </c>
      <c r="BE460" s="139">
        <f>IF(N460="základní",J460,0)</f>
        <v>0</v>
      </c>
      <c r="BF460" s="139">
        <f>IF(N460="snížená",J460,0)</f>
        <v>0</v>
      </c>
      <c r="BG460" s="139">
        <f>IF(N460="zákl. přenesená",J460,0)</f>
        <v>0</v>
      </c>
      <c r="BH460" s="139">
        <f>IF(N460="sníž. přenesená",J460,0)</f>
        <v>0</v>
      </c>
      <c r="BI460" s="139">
        <f>IF(N460="nulová",J460,0)</f>
        <v>0</v>
      </c>
      <c r="BJ460" s="16" t="s">
        <v>81</v>
      </c>
      <c r="BK460" s="139">
        <f>ROUND(I460*H460,2)</f>
        <v>0</v>
      </c>
      <c r="BL460" s="16" t="s">
        <v>178</v>
      </c>
      <c r="BM460" s="138" t="s">
        <v>556</v>
      </c>
    </row>
    <row r="461" spans="2:65" s="1" customFormat="1" ht="10.199999999999999">
      <c r="B461" s="31"/>
      <c r="D461" s="140" t="s">
        <v>180</v>
      </c>
      <c r="F461" s="141" t="s">
        <v>557</v>
      </c>
      <c r="I461" s="142"/>
      <c r="L461" s="31"/>
      <c r="M461" s="143"/>
      <c r="T461" s="52"/>
      <c r="AT461" s="16" t="s">
        <v>180</v>
      </c>
      <c r="AU461" s="16" t="s">
        <v>83</v>
      </c>
    </row>
    <row r="462" spans="2:65" s="12" customFormat="1" ht="10.199999999999999">
      <c r="B462" s="144"/>
      <c r="D462" s="145" t="s">
        <v>182</v>
      </c>
      <c r="E462" s="146" t="s">
        <v>19</v>
      </c>
      <c r="F462" s="147" t="s">
        <v>558</v>
      </c>
      <c r="H462" s="146" t="s">
        <v>19</v>
      </c>
      <c r="I462" s="148"/>
      <c r="L462" s="144"/>
      <c r="M462" s="149"/>
      <c r="T462" s="150"/>
      <c r="AT462" s="146" t="s">
        <v>182</v>
      </c>
      <c r="AU462" s="146" t="s">
        <v>83</v>
      </c>
      <c r="AV462" s="12" t="s">
        <v>81</v>
      </c>
      <c r="AW462" s="12" t="s">
        <v>35</v>
      </c>
      <c r="AX462" s="12" t="s">
        <v>73</v>
      </c>
      <c r="AY462" s="146" t="s">
        <v>171</v>
      </c>
    </row>
    <row r="463" spans="2:65" s="13" customFormat="1" ht="20.399999999999999">
      <c r="B463" s="151"/>
      <c r="D463" s="145" t="s">
        <v>182</v>
      </c>
      <c r="E463" s="152" t="s">
        <v>19</v>
      </c>
      <c r="F463" s="153" t="s">
        <v>559</v>
      </c>
      <c r="H463" s="154">
        <v>316.83999999999997</v>
      </c>
      <c r="I463" s="155"/>
      <c r="L463" s="151"/>
      <c r="M463" s="156"/>
      <c r="T463" s="157"/>
      <c r="AT463" s="152" t="s">
        <v>182</v>
      </c>
      <c r="AU463" s="152" t="s">
        <v>83</v>
      </c>
      <c r="AV463" s="13" t="s">
        <v>83</v>
      </c>
      <c r="AW463" s="13" t="s">
        <v>35</v>
      </c>
      <c r="AX463" s="13" t="s">
        <v>81</v>
      </c>
      <c r="AY463" s="152" t="s">
        <v>171</v>
      </c>
    </row>
    <row r="464" spans="2:65" s="1" customFormat="1" ht="16.5" customHeight="1">
      <c r="B464" s="31"/>
      <c r="C464" s="165" t="s">
        <v>560</v>
      </c>
      <c r="D464" s="165" t="s">
        <v>263</v>
      </c>
      <c r="E464" s="166" t="s">
        <v>561</v>
      </c>
      <c r="F464" s="167" t="s">
        <v>562</v>
      </c>
      <c r="G464" s="168" t="s">
        <v>328</v>
      </c>
      <c r="H464" s="169">
        <v>332.68200000000002</v>
      </c>
      <c r="I464" s="170"/>
      <c r="J464" s="171">
        <f>ROUND(I464*H464,2)</f>
        <v>0</v>
      </c>
      <c r="K464" s="167" t="s">
        <v>19</v>
      </c>
      <c r="L464" s="172"/>
      <c r="M464" s="173" t="s">
        <v>19</v>
      </c>
      <c r="N464" s="174" t="s">
        <v>44</v>
      </c>
      <c r="P464" s="136">
        <f>O464*H464</f>
        <v>0</v>
      </c>
      <c r="Q464" s="136">
        <v>0</v>
      </c>
      <c r="R464" s="136">
        <f>Q464*H464</f>
        <v>0</v>
      </c>
      <c r="S464" s="136">
        <v>0</v>
      </c>
      <c r="T464" s="137">
        <f>S464*H464</f>
        <v>0</v>
      </c>
      <c r="AR464" s="138" t="s">
        <v>245</v>
      </c>
      <c r="AT464" s="138" t="s">
        <v>263</v>
      </c>
      <c r="AU464" s="138" t="s">
        <v>83</v>
      </c>
      <c r="AY464" s="16" t="s">
        <v>171</v>
      </c>
      <c r="BE464" s="139">
        <f>IF(N464="základní",J464,0)</f>
        <v>0</v>
      </c>
      <c r="BF464" s="139">
        <f>IF(N464="snížená",J464,0)</f>
        <v>0</v>
      </c>
      <c r="BG464" s="139">
        <f>IF(N464="zákl. přenesená",J464,0)</f>
        <v>0</v>
      </c>
      <c r="BH464" s="139">
        <f>IF(N464="sníž. přenesená",J464,0)</f>
        <v>0</v>
      </c>
      <c r="BI464" s="139">
        <f>IF(N464="nulová",J464,0)</f>
        <v>0</v>
      </c>
      <c r="BJ464" s="16" t="s">
        <v>81</v>
      </c>
      <c r="BK464" s="139">
        <f>ROUND(I464*H464,2)</f>
        <v>0</v>
      </c>
      <c r="BL464" s="16" t="s">
        <v>178</v>
      </c>
      <c r="BM464" s="138" t="s">
        <v>563</v>
      </c>
    </row>
    <row r="465" spans="2:65" s="13" customFormat="1" ht="10.199999999999999">
      <c r="B465" s="151"/>
      <c r="D465" s="145" t="s">
        <v>182</v>
      </c>
      <c r="F465" s="153" t="s">
        <v>564</v>
      </c>
      <c r="H465" s="154">
        <v>332.68200000000002</v>
      </c>
      <c r="I465" s="155"/>
      <c r="L465" s="151"/>
      <c r="M465" s="156"/>
      <c r="T465" s="157"/>
      <c r="AT465" s="152" t="s">
        <v>182</v>
      </c>
      <c r="AU465" s="152" t="s">
        <v>83</v>
      </c>
      <c r="AV465" s="13" t="s">
        <v>83</v>
      </c>
      <c r="AW465" s="13" t="s">
        <v>4</v>
      </c>
      <c r="AX465" s="13" t="s">
        <v>81</v>
      </c>
      <c r="AY465" s="152" t="s">
        <v>171</v>
      </c>
    </row>
    <row r="466" spans="2:65" s="1" customFormat="1" ht="33" customHeight="1">
      <c r="B466" s="31"/>
      <c r="C466" s="127" t="s">
        <v>565</v>
      </c>
      <c r="D466" s="127" t="s">
        <v>173</v>
      </c>
      <c r="E466" s="128" t="s">
        <v>566</v>
      </c>
      <c r="F466" s="129" t="s">
        <v>567</v>
      </c>
      <c r="G466" s="130" t="s">
        <v>272</v>
      </c>
      <c r="H466" s="131">
        <v>631.71600000000001</v>
      </c>
      <c r="I466" s="132"/>
      <c r="J466" s="133">
        <f>ROUND(I466*H466,2)</f>
        <v>0</v>
      </c>
      <c r="K466" s="129" t="s">
        <v>177</v>
      </c>
      <c r="L466" s="31"/>
      <c r="M466" s="134" t="s">
        <v>19</v>
      </c>
      <c r="N466" s="135" t="s">
        <v>44</v>
      </c>
      <c r="P466" s="136">
        <f>O466*H466</f>
        <v>0</v>
      </c>
      <c r="Q466" s="136">
        <v>2.1000000000000001E-2</v>
      </c>
      <c r="R466" s="136">
        <f>Q466*H466</f>
        <v>13.266036000000001</v>
      </c>
      <c r="S466" s="136">
        <v>0</v>
      </c>
      <c r="T466" s="137">
        <f>S466*H466</f>
        <v>0</v>
      </c>
      <c r="AR466" s="138" t="s">
        <v>178</v>
      </c>
      <c r="AT466" s="138" t="s">
        <v>173</v>
      </c>
      <c r="AU466" s="138" t="s">
        <v>83</v>
      </c>
      <c r="AY466" s="16" t="s">
        <v>171</v>
      </c>
      <c r="BE466" s="139">
        <f>IF(N466="základní",J466,0)</f>
        <v>0</v>
      </c>
      <c r="BF466" s="139">
        <f>IF(N466="snížená",J466,0)</f>
        <v>0</v>
      </c>
      <c r="BG466" s="139">
        <f>IF(N466="zákl. přenesená",J466,0)</f>
        <v>0</v>
      </c>
      <c r="BH466" s="139">
        <f>IF(N466="sníž. přenesená",J466,0)</f>
        <v>0</v>
      </c>
      <c r="BI466" s="139">
        <f>IF(N466="nulová",J466,0)</f>
        <v>0</v>
      </c>
      <c r="BJ466" s="16" t="s">
        <v>81</v>
      </c>
      <c r="BK466" s="139">
        <f>ROUND(I466*H466,2)</f>
        <v>0</v>
      </c>
      <c r="BL466" s="16" t="s">
        <v>178</v>
      </c>
      <c r="BM466" s="138" t="s">
        <v>568</v>
      </c>
    </row>
    <row r="467" spans="2:65" s="1" customFormat="1" ht="10.199999999999999">
      <c r="B467" s="31"/>
      <c r="D467" s="140" t="s">
        <v>180</v>
      </c>
      <c r="F467" s="141" t="s">
        <v>569</v>
      </c>
      <c r="I467" s="142"/>
      <c r="L467" s="31"/>
      <c r="M467" s="143"/>
      <c r="T467" s="52"/>
      <c r="AT467" s="16" t="s">
        <v>180</v>
      </c>
      <c r="AU467" s="16" t="s">
        <v>83</v>
      </c>
    </row>
    <row r="468" spans="2:65" s="12" customFormat="1" ht="10.199999999999999">
      <c r="B468" s="144"/>
      <c r="D468" s="145" t="s">
        <v>182</v>
      </c>
      <c r="E468" s="146" t="s">
        <v>19</v>
      </c>
      <c r="F468" s="147" t="s">
        <v>570</v>
      </c>
      <c r="H468" s="146" t="s">
        <v>19</v>
      </c>
      <c r="I468" s="148"/>
      <c r="L468" s="144"/>
      <c r="M468" s="149"/>
      <c r="T468" s="150"/>
      <c r="AT468" s="146" t="s">
        <v>182</v>
      </c>
      <c r="AU468" s="146" t="s">
        <v>83</v>
      </c>
      <c r="AV468" s="12" t="s">
        <v>81</v>
      </c>
      <c r="AW468" s="12" t="s">
        <v>35</v>
      </c>
      <c r="AX468" s="12" t="s">
        <v>73</v>
      </c>
      <c r="AY468" s="146" t="s">
        <v>171</v>
      </c>
    </row>
    <row r="469" spans="2:65" s="13" customFormat="1" ht="10.199999999999999">
      <c r="B469" s="151"/>
      <c r="D469" s="145" t="s">
        <v>182</v>
      </c>
      <c r="E469" s="152" t="s">
        <v>19</v>
      </c>
      <c r="F469" s="153" t="s">
        <v>571</v>
      </c>
      <c r="H469" s="154">
        <v>115.767</v>
      </c>
      <c r="I469" s="155"/>
      <c r="L469" s="151"/>
      <c r="M469" s="156"/>
      <c r="T469" s="157"/>
      <c r="AT469" s="152" t="s">
        <v>182</v>
      </c>
      <c r="AU469" s="152" t="s">
        <v>83</v>
      </c>
      <c r="AV469" s="13" t="s">
        <v>83</v>
      </c>
      <c r="AW469" s="13" t="s">
        <v>35</v>
      </c>
      <c r="AX469" s="13" t="s">
        <v>73</v>
      </c>
      <c r="AY469" s="152" t="s">
        <v>171</v>
      </c>
    </row>
    <row r="470" spans="2:65" s="12" customFormat="1" ht="10.199999999999999">
      <c r="B470" s="144"/>
      <c r="D470" s="145" t="s">
        <v>182</v>
      </c>
      <c r="E470" s="146" t="s">
        <v>19</v>
      </c>
      <c r="F470" s="147" t="s">
        <v>572</v>
      </c>
      <c r="H470" s="146" t="s">
        <v>19</v>
      </c>
      <c r="I470" s="148"/>
      <c r="L470" s="144"/>
      <c r="M470" s="149"/>
      <c r="T470" s="150"/>
      <c r="AT470" s="146" t="s">
        <v>182</v>
      </c>
      <c r="AU470" s="146" t="s">
        <v>83</v>
      </c>
      <c r="AV470" s="12" t="s">
        <v>81</v>
      </c>
      <c r="AW470" s="12" t="s">
        <v>35</v>
      </c>
      <c r="AX470" s="12" t="s">
        <v>73</v>
      </c>
      <c r="AY470" s="146" t="s">
        <v>171</v>
      </c>
    </row>
    <row r="471" spans="2:65" s="13" customFormat="1" ht="10.199999999999999">
      <c r="B471" s="151"/>
      <c r="D471" s="145" t="s">
        <v>182</v>
      </c>
      <c r="E471" s="152" t="s">
        <v>19</v>
      </c>
      <c r="F471" s="153" t="s">
        <v>573</v>
      </c>
      <c r="H471" s="154">
        <v>18</v>
      </c>
      <c r="I471" s="155"/>
      <c r="L471" s="151"/>
      <c r="M471" s="156"/>
      <c r="T471" s="157"/>
      <c r="AT471" s="152" t="s">
        <v>182</v>
      </c>
      <c r="AU471" s="152" t="s">
        <v>83</v>
      </c>
      <c r="AV471" s="13" t="s">
        <v>83</v>
      </c>
      <c r="AW471" s="13" t="s">
        <v>35</v>
      </c>
      <c r="AX471" s="13" t="s">
        <v>73</v>
      </c>
      <c r="AY471" s="152" t="s">
        <v>171</v>
      </c>
    </row>
    <row r="472" spans="2:65" s="12" customFormat="1" ht="10.199999999999999">
      <c r="B472" s="144"/>
      <c r="D472" s="145" t="s">
        <v>182</v>
      </c>
      <c r="E472" s="146" t="s">
        <v>19</v>
      </c>
      <c r="F472" s="147" t="s">
        <v>574</v>
      </c>
      <c r="H472" s="146" t="s">
        <v>19</v>
      </c>
      <c r="I472" s="148"/>
      <c r="L472" s="144"/>
      <c r="M472" s="149"/>
      <c r="T472" s="150"/>
      <c r="AT472" s="146" t="s">
        <v>182</v>
      </c>
      <c r="AU472" s="146" t="s">
        <v>83</v>
      </c>
      <c r="AV472" s="12" t="s">
        <v>81</v>
      </c>
      <c r="AW472" s="12" t="s">
        <v>35</v>
      </c>
      <c r="AX472" s="12" t="s">
        <v>73</v>
      </c>
      <c r="AY472" s="146" t="s">
        <v>171</v>
      </c>
    </row>
    <row r="473" spans="2:65" s="13" customFormat="1" ht="10.199999999999999">
      <c r="B473" s="151"/>
      <c r="D473" s="145" t="s">
        <v>182</v>
      </c>
      <c r="E473" s="152" t="s">
        <v>19</v>
      </c>
      <c r="F473" s="153" t="s">
        <v>575</v>
      </c>
      <c r="H473" s="154">
        <v>92.474999999999994</v>
      </c>
      <c r="I473" s="155"/>
      <c r="L473" s="151"/>
      <c r="M473" s="156"/>
      <c r="T473" s="157"/>
      <c r="AT473" s="152" t="s">
        <v>182</v>
      </c>
      <c r="AU473" s="152" t="s">
        <v>83</v>
      </c>
      <c r="AV473" s="13" t="s">
        <v>83</v>
      </c>
      <c r="AW473" s="13" t="s">
        <v>35</v>
      </c>
      <c r="AX473" s="13" t="s">
        <v>73</v>
      </c>
      <c r="AY473" s="152" t="s">
        <v>171</v>
      </c>
    </row>
    <row r="474" spans="2:65" s="12" customFormat="1" ht="10.199999999999999">
      <c r="B474" s="144"/>
      <c r="D474" s="145" t="s">
        <v>182</v>
      </c>
      <c r="E474" s="146" t="s">
        <v>19</v>
      </c>
      <c r="F474" s="147" t="s">
        <v>576</v>
      </c>
      <c r="H474" s="146" t="s">
        <v>19</v>
      </c>
      <c r="I474" s="148"/>
      <c r="L474" s="144"/>
      <c r="M474" s="149"/>
      <c r="T474" s="150"/>
      <c r="AT474" s="146" t="s">
        <v>182</v>
      </c>
      <c r="AU474" s="146" t="s">
        <v>83</v>
      </c>
      <c r="AV474" s="12" t="s">
        <v>81</v>
      </c>
      <c r="AW474" s="12" t="s">
        <v>35</v>
      </c>
      <c r="AX474" s="12" t="s">
        <v>73</v>
      </c>
      <c r="AY474" s="146" t="s">
        <v>171</v>
      </c>
    </row>
    <row r="475" spans="2:65" s="13" customFormat="1" ht="10.199999999999999">
      <c r="B475" s="151"/>
      <c r="D475" s="145" t="s">
        <v>182</v>
      </c>
      <c r="E475" s="152" t="s">
        <v>19</v>
      </c>
      <c r="F475" s="153" t="s">
        <v>577</v>
      </c>
      <c r="H475" s="154">
        <v>89.616</v>
      </c>
      <c r="I475" s="155"/>
      <c r="L475" s="151"/>
      <c r="M475" s="156"/>
      <c r="T475" s="157"/>
      <c r="AT475" s="152" t="s">
        <v>182</v>
      </c>
      <c r="AU475" s="152" t="s">
        <v>83</v>
      </c>
      <c r="AV475" s="13" t="s">
        <v>83</v>
      </c>
      <c r="AW475" s="13" t="s">
        <v>35</v>
      </c>
      <c r="AX475" s="13" t="s">
        <v>73</v>
      </c>
      <c r="AY475" s="152" t="s">
        <v>171</v>
      </c>
    </row>
    <row r="476" spans="2:65" s="14" customFormat="1" ht="10.199999999999999">
      <c r="B476" s="158"/>
      <c r="D476" s="145" t="s">
        <v>182</v>
      </c>
      <c r="E476" s="159" t="s">
        <v>19</v>
      </c>
      <c r="F476" s="160" t="s">
        <v>189</v>
      </c>
      <c r="H476" s="161">
        <v>315.858</v>
      </c>
      <c r="I476" s="162"/>
      <c r="L476" s="158"/>
      <c r="M476" s="163"/>
      <c r="T476" s="164"/>
      <c r="AT476" s="159" t="s">
        <v>182</v>
      </c>
      <c r="AU476" s="159" t="s">
        <v>83</v>
      </c>
      <c r="AV476" s="14" t="s">
        <v>178</v>
      </c>
      <c r="AW476" s="14" t="s">
        <v>35</v>
      </c>
      <c r="AX476" s="14" t="s">
        <v>81</v>
      </c>
      <c r="AY476" s="159" t="s">
        <v>171</v>
      </c>
    </row>
    <row r="477" spans="2:65" s="13" customFormat="1" ht="10.199999999999999">
      <c r="B477" s="151"/>
      <c r="D477" s="145" t="s">
        <v>182</v>
      </c>
      <c r="F477" s="153" t="s">
        <v>578</v>
      </c>
      <c r="H477" s="154">
        <v>631.71600000000001</v>
      </c>
      <c r="I477" s="155"/>
      <c r="L477" s="151"/>
      <c r="M477" s="156"/>
      <c r="T477" s="157"/>
      <c r="AT477" s="152" t="s">
        <v>182</v>
      </c>
      <c r="AU477" s="152" t="s">
        <v>83</v>
      </c>
      <c r="AV477" s="13" t="s">
        <v>83</v>
      </c>
      <c r="AW477" s="13" t="s">
        <v>4</v>
      </c>
      <c r="AX477" s="13" t="s">
        <v>81</v>
      </c>
      <c r="AY477" s="152" t="s">
        <v>171</v>
      </c>
    </row>
    <row r="478" spans="2:65" s="1" customFormat="1" ht="37.799999999999997" customHeight="1">
      <c r="B478" s="31"/>
      <c r="C478" s="127" t="s">
        <v>579</v>
      </c>
      <c r="D478" s="127" t="s">
        <v>173</v>
      </c>
      <c r="E478" s="128" t="s">
        <v>580</v>
      </c>
      <c r="F478" s="129" t="s">
        <v>581</v>
      </c>
      <c r="G478" s="130" t="s">
        <v>272</v>
      </c>
      <c r="H478" s="131">
        <v>115.767</v>
      </c>
      <c r="I478" s="132"/>
      <c r="J478" s="133">
        <f>ROUND(I478*H478,2)</f>
        <v>0</v>
      </c>
      <c r="K478" s="129" t="s">
        <v>177</v>
      </c>
      <c r="L478" s="31"/>
      <c r="M478" s="134" t="s">
        <v>19</v>
      </c>
      <c r="N478" s="135" t="s">
        <v>44</v>
      </c>
      <c r="P478" s="136">
        <f>O478*H478</f>
        <v>0</v>
      </c>
      <c r="Q478" s="136">
        <v>6.5339999999999995E-2</v>
      </c>
      <c r="R478" s="136">
        <f>Q478*H478</f>
        <v>7.5642157799999996</v>
      </c>
      <c r="S478" s="136">
        <v>0</v>
      </c>
      <c r="T478" s="137">
        <f>S478*H478</f>
        <v>0</v>
      </c>
      <c r="AR478" s="138" t="s">
        <v>178</v>
      </c>
      <c r="AT478" s="138" t="s">
        <v>173</v>
      </c>
      <c r="AU478" s="138" t="s">
        <v>83</v>
      </c>
      <c r="AY478" s="16" t="s">
        <v>171</v>
      </c>
      <c r="BE478" s="139">
        <f>IF(N478="základní",J478,0)</f>
        <v>0</v>
      </c>
      <c r="BF478" s="139">
        <f>IF(N478="snížená",J478,0)</f>
        <v>0</v>
      </c>
      <c r="BG478" s="139">
        <f>IF(N478="zákl. přenesená",J478,0)</f>
        <v>0</v>
      </c>
      <c r="BH478" s="139">
        <f>IF(N478="sníž. přenesená",J478,0)</f>
        <v>0</v>
      </c>
      <c r="BI478" s="139">
        <f>IF(N478="nulová",J478,0)</f>
        <v>0</v>
      </c>
      <c r="BJ478" s="16" t="s">
        <v>81</v>
      </c>
      <c r="BK478" s="139">
        <f>ROUND(I478*H478,2)</f>
        <v>0</v>
      </c>
      <c r="BL478" s="16" t="s">
        <v>178</v>
      </c>
      <c r="BM478" s="138" t="s">
        <v>582</v>
      </c>
    </row>
    <row r="479" spans="2:65" s="1" customFormat="1" ht="10.199999999999999">
      <c r="B479" s="31"/>
      <c r="D479" s="140" t="s">
        <v>180</v>
      </c>
      <c r="F479" s="141" t="s">
        <v>583</v>
      </c>
      <c r="I479" s="142"/>
      <c r="L479" s="31"/>
      <c r="M479" s="143"/>
      <c r="T479" s="52"/>
      <c r="AT479" s="16" t="s">
        <v>180</v>
      </c>
      <c r="AU479" s="16" t="s">
        <v>83</v>
      </c>
    </row>
    <row r="480" spans="2:65" s="13" customFormat="1" ht="10.199999999999999">
      <c r="B480" s="151"/>
      <c r="D480" s="145" t="s">
        <v>182</v>
      </c>
      <c r="E480" s="152" t="s">
        <v>19</v>
      </c>
      <c r="F480" s="153" t="s">
        <v>103</v>
      </c>
      <c r="H480" s="154">
        <v>115.767</v>
      </c>
      <c r="I480" s="155"/>
      <c r="L480" s="151"/>
      <c r="M480" s="156"/>
      <c r="T480" s="157"/>
      <c r="AT480" s="152" t="s">
        <v>182</v>
      </c>
      <c r="AU480" s="152" t="s">
        <v>83</v>
      </c>
      <c r="AV480" s="13" t="s">
        <v>83</v>
      </c>
      <c r="AW480" s="13" t="s">
        <v>35</v>
      </c>
      <c r="AX480" s="13" t="s">
        <v>81</v>
      </c>
      <c r="AY480" s="152" t="s">
        <v>171</v>
      </c>
    </row>
    <row r="481" spans="2:65" s="1" customFormat="1" ht="37.799999999999997" customHeight="1">
      <c r="B481" s="31"/>
      <c r="C481" s="127" t="s">
        <v>584</v>
      </c>
      <c r="D481" s="127" t="s">
        <v>173</v>
      </c>
      <c r="E481" s="128" t="s">
        <v>585</v>
      </c>
      <c r="F481" s="129" t="s">
        <v>586</v>
      </c>
      <c r="G481" s="130" t="s">
        <v>272</v>
      </c>
      <c r="H481" s="131">
        <v>1951.3240000000001</v>
      </c>
      <c r="I481" s="132"/>
      <c r="J481" s="133">
        <f>ROUND(I481*H481,2)</f>
        <v>0</v>
      </c>
      <c r="K481" s="129" t="s">
        <v>177</v>
      </c>
      <c r="L481" s="31"/>
      <c r="M481" s="134" t="s">
        <v>19</v>
      </c>
      <c r="N481" s="135" t="s">
        <v>44</v>
      </c>
      <c r="P481" s="136">
        <f>O481*H481</f>
        <v>0</v>
      </c>
      <c r="Q481" s="136">
        <v>7.4880000000000002E-2</v>
      </c>
      <c r="R481" s="136">
        <f>Q481*H481</f>
        <v>146.11514112</v>
      </c>
      <c r="S481" s="136">
        <v>0</v>
      </c>
      <c r="T481" s="137">
        <f>S481*H481</f>
        <v>0</v>
      </c>
      <c r="AR481" s="138" t="s">
        <v>178</v>
      </c>
      <c r="AT481" s="138" t="s">
        <v>173</v>
      </c>
      <c r="AU481" s="138" t="s">
        <v>83</v>
      </c>
      <c r="AY481" s="16" t="s">
        <v>171</v>
      </c>
      <c r="BE481" s="139">
        <f>IF(N481="základní",J481,0)</f>
        <v>0</v>
      </c>
      <c r="BF481" s="139">
        <f>IF(N481="snížená",J481,0)</f>
        <v>0</v>
      </c>
      <c r="BG481" s="139">
        <f>IF(N481="zákl. přenesená",J481,0)</f>
        <v>0</v>
      </c>
      <c r="BH481" s="139">
        <f>IF(N481="sníž. přenesená",J481,0)</f>
        <v>0</v>
      </c>
      <c r="BI481" s="139">
        <f>IF(N481="nulová",J481,0)</f>
        <v>0</v>
      </c>
      <c r="BJ481" s="16" t="s">
        <v>81</v>
      </c>
      <c r="BK481" s="139">
        <f>ROUND(I481*H481,2)</f>
        <v>0</v>
      </c>
      <c r="BL481" s="16" t="s">
        <v>178</v>
      </c>
      <c r="BM481" s="138" t="s">
        <v>587</v>
      </c>
    </row>
    <row r="482" spans="2:65" s="1" customFormat="1" ht="10.199999999999999">
      <c r="B482" s="31"/>
      <c r="D482" s="140" t="s">
        <v>180</v>
      </c>
      <c r="F482" s="141" t="s">
        <v>588</v>
      </c>
      <c r="I482" s="142"/>
      <c r="L482" s="31"/>
      <c r="M482" s="143"/>
      <c r="T482" s="52"/>
      <c r="AT482" s="16" t="s">
        <v>180</v>
      </c>
      <c r="AU482" s="16" t="s">
        <v>83</v>
      </c>
    </row>
    <row r="483" spans="2:65" s="13" customFormat="1" ht="10.199999999999999">
      <c r="B483" s="151"/>
      <c r="D483" s="145" t="s">
        <v>182</v>
      </c>
      <c r="E483" s="152" t="s">
        <v>19</v>
      </c>
      <c r="F483" s="153" t="s">
        <v>99</v>
      </c>
      <c r="H483" s="154">
        <v>1951.3240000000001</v>
      </c>
      <c r="I483" s="155"/>
      <c r="L483" s="151"/>
      <c r="M483" s="156"/>
      <c r="T483" s="157"/>
      <c r="AT483" s="152" t="s">
        <v>182</v>
      </c>
      <c r="AU483" s="152" t="s">
        <v>83</v>
      </c>
      <c r="AV483" s="13" t="s">
        <v>83</v>
      </c>
      <c r="AW483" s="13" t="s">
        <v>35</v>
      </c>
      <c r="AX483" s="13" t="s">
        <v>81</v>
      </c>
      <c r="AY483" s="152" t="s">
        <v>171</v>
      </c>
    </row>
    <row r="484" spans="2:65" s="1" customFormat="1" ht="16.5" customHeight="1">
      <c r="B484" s="31"/>
      <c r="C484" s="127" t="s">
        <v>589</v>
      </c>
      <c r="D484" s="127" t="s">
        <v>173</v>
      </c>
      <c r="E484" s="128" t="s">
        <v>590</v>
      </c>
      <c r="F484" s="129" t="s">
        <v>591</v>
      </c>
      <c r="G484" s="130" t="s">
        <v>272</v>
      </c>
      <c r="H484" s="131">
        <v>5283.9319999999998</v>
      </c>
      <c r="I484" s="132"/>
      <c r="J484" s="133">
        <f>ROUND(I484*H484,2)</f>
        <v>0</v>
      </c>
      <c r="K484" s="129" t="s">
        <v>177</v>
      </c>
      <c r="L484" s="31"/>
      <c r="M484" s="134" t="s">
        <v>19</v>
      </c>
      <c r="N484" s="135" t="s">
        <v>44</v>
      </c>
      <c r="P484" s="136">
        <f>O484*H484</f>
        <v>0</v>
      </c>
      <c r="Q484" s="136">
        <v>0</v>
      </c>
      <c r="R484" s="136">
        <f>Q484*H484</f>
        <v>0</v>
      </c>
      <c r="S484" s="136">
        <v>0</v>
      </c>
      <c r="T484" s="137">
        <f>S484*H484</f>
        <v>0</v>
      </c>
      <c r="AR484" s="138" t="s">
        <v>178</v>
      </c>
      <c r="AT484" s="138" t="s">
        <v>173</v>
      </c>
      <c r="AU484" s="138" t="s">
        <v>83</v>
      </c>
      <c r="AY484" s="16" t="s">
        <v>171</v>
      </c>
      <c r="BE484" s="139">
        <f>IF(N484="základní",J484,0)</f>
        <v>0</v>
      </c>
      <c r="BF484" s="139">
        <f>IF(N484="snížená",J484,0)</f>
        <v>0</v>
      </c>
      <c r="BG484" s="139">
        <f>IF(N484="zákl. přenesená",J484,0)</f>
        <v>0</v>
      </c>
      <c r="BH484" s="139">
        <f>IF(N484="sníž. přenesená",J484,0)</f>
        <v>0</v>
      </c>
      <c r="BI484" s="139">
        <f>IF(N484="nulová",J484,0)</f>
        <v>0</v>
      </c>
      <c r="BJ484" s="16" t="s">
        <v>81</v>
      </c>
      <c r="BK484" s="139">
        <f>ROUND(I484*H484,2)</f>
        <v>0</v>
      </c>
      <c r="BL484" s="16" t="s">
        <v>178</v>
      </c>
      <c r="BM484" s="138" t="s">
        <v>592</v>
      </c>
    </row>
    <row r="485" spans="2:65" s="1" customFormat="1" ht="10.199999999999999">
      <c r="B485" s="31"/>
      <c r="D485" s="140" t="s">
        <v>180</v>
      </c>
      <c r="F485" s="141" t="s">
        <v>593</v>
      </c>
      <c r="I485" s="142"/>
      <c r="L485" s="31"/>
      <c r="M485" s="143"/>
      <c r="T485" s="52"/>
      <c r="AT485" s="16" t="s">
        <v>180</v>
      </c>
      <c r="AU485" s="16" t="s">
        <v>83</v>
      </c>
    </row>
    <row r="486" spans="2:65" s="13" customFormat="1" ht="10.199999999999999">
      <c r="B486" s="151"/>
      <c r="D486" s="145" t="s">
        <v>182</v>
      </c>
      <c r="E486" s="152" t="s">
        <v>19</v>
      </c>
      <c r="F486" s="153" t="s">
        <v>594</v>
      </c>
      <c r="H486" s="154">
        <v>2067.0909999999999</v>
      </c>
      <c r="I486" s="155"/>
      <c r="L486" s="151"/>
      <c r="M486" s="156"/>
      <c r="T486" s="157"/>
      <c r="AT486" s="152" t="s">
        <v>182</v>
      </c>
      <c r="AU486" s="152" t="s">
        <v>83</v>
      </c>
      <c r="AV486" s="13" t="s">
        <v>83</v>
      </c>
      <c r="AW486" s="13" t="s">
        <v>35</v>
      </c>
      <c r="AX486" s="13" t="s">
        <v>73</v>
      </c>
      <c r="AY486" s="152" t="s">
        <v>171</v>
      </c>
    </row>
    <row r="487" spans="2:65" s="12" customFormat="1" ht="10.199999999999999">
      <c r="B487" s="144"/>
      <c r="D487" s="145" t="s">
        <v>182</v>
      </c>
      <c r="E487" s="146" t="s">
        <v>19</v>
      </c>
      <c r="F487" s="147" t="s">
        <v>492</v>
      </c>
      <c r="H487" s="146" t="s">
        <v>19</v>
      </c>
      <c r="I487" s="148"/>
      <c r="L487" s="144"/>
      <c r="M487" s="149"/>
      <c r="T487" s="150"/>
      <c r="AT487" s="146" t="s">
        <v>182</v>
      </c>
      <c r="AU487" s="146" t="s">
        <v>83</v>
      </c>
      <c r="AV487" s="12" t="s">
        <v>81</v>
      </c>
      <c r="AW487" s="12" t="s">
        <v>35</v>
      </c>
      <c r="AX487" s="12" t="s">
        <v>73</v>
      </c>
      <c r="AY487" s="146" t="s">
        <v>171</v>
      </c>
    </row>
    <row r="488" spans="2:65" s="12" customFormat="1" ht="10.199999999999999">
      <c r="B488" s="144"/>
      <c r="D488" s="145" t="s">
        <v>182</v>
      </c>
      <c r="E488" s="146" t="s">
        <v>19</v>
      </c>
      <c r="F488" s="147" t="s">
        <v>595</v>
      </c>
      <c r="H488" s="146" t="s">
        <v>19</v>
      </c>
      <c r="I488" s="148"/>
      <c r="L488" s="144"/>
      <c r="M488" s="149"/>
      <c r="T488" s="150"/>
      <c r="AT488" s="146" t="s">
        <v>182</v>
      </c>
      <c r="AU488" s="146" t="s">
        <v>83</v>
      </c>
      <c r="AV488" s="12" t="s">
        <v>81</v>
      </c>
      <c r="AW488" s="12" t="s">
        <v>35</v>
      </c>
      <c r="AX488" s="12" t="s">
        <v>73</v>
      </c>
      <c r="AY488" s="146" t="s">
        <v>171</v>
      </c>
    </row>
    <row r="489" spans="2:65" s="13" customFormat="1" ht="10.199999999999999">
      <c r="B489" s="151"/>
      <c r="D489" s="145" t="s">
        <v>182</v>
      </c>
      <c r="E489" s="152" t="s">
        <v>19</v>
      </c>
      <c r="F489" s="153" t="s">
        <v>596</v>
      </c>
      <c r="H489" s="154">
        <v>2572.7689999999998</v>
      </c>
      <c r="I489" s="155"/>
      <c r="L489" s="151"/>
      <c r="M489" s="156"/>
      <c r="T489" s="157"/>
      <c r="AT489" s="152" t="s">
        <v>182</v>
      </c>
      <c r="AU489" s="152" t="s">
        <v>83</v>
      </c>
      <c r="AV489" s="13" t="s">
        <v>83</v>
      </c>
      <c r="AW489" s="13" t="s">
        <v>35</v>
      </c>
      <c r="AX489" s="13" t="s">
        <v>73</v>
      </c>
      <c r="AY489" s="152" t="s">
        <v>171</v>
      </c>
    </row>
    <row r="490" spans="2:65" s="12" customFormat="1" ht="10.199999999999999">
      <c r="B490" s="144"/>
      <c r="D490" s="145" t="s">
        <v>182</v>
      </c>
      <c r="E490" s="146" t="s">
        <v>19</v>
      </c>
      <c r="F490" s="147" t="s">
        <v>597</v>
      </c>
      <c r="H490" s="146" t="s">
        <v>19</v>
      </c>
      <c r="I490" s="148"/>
      <c r="L490" s="144"/>
      <c r="M490" s="149"/>
      <c r="T490" s="150"/>
      <c r="AT490" s="146" t="s">
        <v>182</v>
      </c>
      <c r="AU490" s="146" t="s">
        <v>83</v>
      </c>
      <c r="AV490" s="12" t="s">
        <v>81</v>
      </c>
      <c r="AW490" s="12" t="s">
        <v>35</v>
      </c>
      <c r="AX490" s="12" t="s">
        <v>73</v>
      </c>
      <c r="AY490" s="146" t="s">
        <v>171</v>
      </c>
    </row>
    <row r="491" spans="2:65" s="13" customFormat="1" ht="10.199999999999999">
      <c r="B491" s="151"/>
      <c r="D491" s="145" t="s">
        <v>182</v>
      </c>
      <c r="E491" s="152" t="s">
        <v>19</v>
      </c>
      <c r="F491" s="153" t="s">
        <v>493</v>
      </c>
      <c r="H491" s="154">
        <v>644.072</v>
      </c>
      <c r="I491" s="155"/>
      <c r="L491" s="151"/>
      <c r="M491" s="156"/>
      <c r="T491" s="157"/>
      <c r="AT491" s="152" t="s">
        <v>182</v>
      </c>
      <c r="AU491" s="152" t="s">
        <v>83</v>
      </c>
      <c r="AV491" s="13" t="s">
        <v>83</v>
      </c>
      <c r="AW491" s="13" t="s">
        <v>35</v>
      </c>
      <c r="AX491" s="13" t="s">
        <v>73</v>
      </c>
      <c r="AY491" s="152" t="s">
        <v>171</v>
      </c>
    </row>
    <row r="492" spans="2:65" s="14" customFormat="1" ht="10.199999999999999">
      <c r="B492" s="158"/>
      <c r="D492" s="145" t="s">
        <v>182</v>
      </c>
      <c r="E492" s="159" t="s">
        <v>19</v>
      </c>
      <c r="F492" s="160" t="s">
        <v>189</v>
      </c>
      <c r="H492" s="161">
        <v>5283.9319999999998</v>
      </c>
      <c r="I492" s="162"/>
      <c r="L492" s="158"/>
      <c r="M492" s="163"/>
      <c r="T492" s="164"/>
      <c r="AT492" s="159" t="s">
        <v>182</v>
      </c>
      <c r="AU492" s="159" t="s">
        <v>83</v>
      </c>
      <c r="AV492" s="14" t="s">
        <v>178</v>
      </c>
      <c r="AW492" s="14" t="s">
        <v>35</v>
      </c>
      <c r="AX492" s="14" t="s">
        <v>81</v>
      </c>
      <c r="AY492" s="159" t="s">
        <v>171</v>
      </c>
    </row>
    <row r="493" spans="2:65" s="1" customFormat="1" ht="33" customHeight="1">
      <c r="B493" s="31"/>
      <c r="C493" s="127" t="s">
        <v>598</v>
      </c>
      <c r="D493" s="127" t="s">
        <v>173</v>
      </c>
      <c r="E493" s="128" t="s">
        <v>599</v>
      </c>
      <c r="F493" s="129" t="s">
        <v>600</v>
      </c>
      <c r="G493" s="130" t="s">
        <v>176</v>
      </c>
      <c r="H493" s="131">
        <v>0.24099999999999999</v>
      </c>
      <c r="I493" s="132"/>
      <c r="J493" s="133">
        <f>ROUND(I493*H493,2)</f>
        <v>0</v>
      </c>
      <c r="K493" s="129" t="s">
        <v>177</v>
      </c>
      <c r="L493" s="31"/>
      <c r="M493" s="134" t="s">
        <v>19</v>
      </c>
      <c r="N493" s="135" t="s">
        <v>44</v>
      </c>
      <c r="P493" s="136">
        <f>O493*H493</f>
        <v>0</v>
      </c>
      <c r="Q493" s="136">
        <v>2.5018699999999998</v>
      </c>
      <c r="R493" s="136">
        <f>Q493*H493</f>
        <v>0.60295066999999991</v>
      </c>
      <c r="S493" s="136">
        <v>0</v>
      </c>
      <c r="T493" s="137">
        <f>S493*H493</f>
        <v>0</v>
      </c>
      <c r="AR493" s="138" t="s">
        <v>178</v>
      </c>
      <c r="AT493" s="138" t="s">
        <v>173</v>
      </c>
      <c r="AU493" s="138" t="s">
        <v>83</v>
      </c>
      <c r="AY493" s="16" t="s">
        <v>171</v>
      </c>
      <c r="BE493" s="139">
        <f>IF(N493="základní",J493,0)</f>
        <v>0</v>
      </c>
      <c r="BF493" s="139">
        <f>IF(N493="snížená",J493,0)</f>
        <v>0</v>
      </c>
      <c r="BG493" s="139">
        <f>IF(N493="zákl. přenesená",J493,0)</f>
        <v>0</v>
      </c>
      <c r="BH493" s="139">
        <f>IF(N493="sníž. přenesená",J493,0)</f>
        <v>0</v>
      </c>
      <c r="BI493" s="139">
        <f>IF(N493="nulová",J493,0)</f>
        <v>0</v>
      </c>
      <c r="BJ493" s="16" t="s">
        <v>81</v>
      </c>
      <c r="BK493" s="139">
        <f>ROUND(I493*H493,2)</f>
        <v>0</v>
      </c>
      <c r="BL493" s="16" t="s">
        <v>178</v>
      </c>
      <c r="BM493" s="138" t="s">
        <v>601</v>
      </c>
    </row>
    <row r="494" spans="2:65" s="1" customFormat="1" ht="10.199999999999999">
      <c r="B494" s="31"/>
      <c r="D494" s="140" t="s">
        <v>180</v>
      </c>
      <c r="F494" s="141" t="s">
        <v>602</v>
      </c>
      <c r="I494" s="142"/>
      <c r="L494" s="31"/>
      <c r="M494" s="143"/>
      <c r="T494" s="52"/>
      <c r="AT494" s="16" t="s">
        <v>180</v>
      </c>
      <c r="AU494" s="16" t="s">
        <v>83</v>
      </c>
    </row>
    <row r="495" spans="2:65" s="12" customFormat="1" ht="10.199999999999999">
      <c r="B495" s="144"/>
      <c r="D495" s="145" t="s">
        <v>182</v>
      </c>
      <c r="E495" s="146" t="s">
        <v>19</v>
      </c>
      <c r="F495" s="147" t="s">
        <v>359</v>
      </c>
      <c r="H495" s="146" t="s">
        <v>19</v>
      </c>
      <c r="I495" s="148"/>
      <c r="L495" s="144"/>
      <c r="M495" s="149"/>
      <c r="T495" s="150"/>
      <c r="AT495" s="146" t="s">
        <v>182</v>
      </c>
      <c r="AU495" s="146" t="s">
        <v>83</v>
      </c>
      <c r="AV495" s="12" t="s">
        <v>81</v>
      </c>
      <c r="AW495" s="12" t="s">
        <v>35</v>
      </c>
      <c r="AX495" s="12" t="s">
        <v>73</v>
      </c>
      <c r="AY495" s="146" t="s">
        <v>171</v>
      </c>
    </row>
    <row r="496" spans="2:65" s="13" customFormat="1" ht="10.199999999999999">
      <c r="B496" s="151"/>
      <c r="D496" s="145" t="s">
        <v>182</v>
      </c>
      <c r="E496" s="152" t="s">
        <v>19</v>
      </c>
      <c r="F496" s="153" t="s">
        <v>603</v>
      </c>
      <c r="H496" s="154">
        <v>0.24099999999999999</v>
      </c>
      <c r="I496" s="155"/>
      <c r="L496" s="151"/>
      <c r="M496" s="156"/>
      <c r="T496" s="157"/>
      <c r="AT496" s="152" t="s">
        <v>182</v>
      </c>
      <c r="AU496" s="152" t="s">
        <v>83</v>
      </c>
      <c r="AV496" s="13" t="s">
        <v>83</v>
      </c>
      <c r="AW496" s="13" t="s">
        <v>35</v>
      </c>
      <c r="AX496" s="13" t="s">
        <v>81</v>
      </c>
      <c r="AY496" s="152" t="s">
        <v>171</v>
      </c>
    </row>
    <row r="497" spans="2:65" s="1" customFormat="1" ht="37.799999999999997" customHeight="1">
      <c r="B497" s="31"/>
      <c r="C497" s="127" t="s">
        <v>604</v>
      </c>
      <c r="D497" s="127" t="s">
        <v>173</v>
      </c>
      <c r="E497" s="128" t="s">
        <v>605</v>
      </c>
      <c r="F497" s="129" t="s">
        <v>606</v>
      </c>
      <c r="G497" s="130" t="s">
        <v>328</v>
      </c>
      <c r="H497" s="131">
        <v>316.83999999999997</v>
      </c>
      <c r="I497" s="132"/>
      <c r="J497" s="133">
        <f>ROUND(I497*H497,2)</f>
        <v>0</v>
      </c>
      <c r="K497" s="129" t="s">
        <v>177</v>
      </c>
      <c r="L497" s="31"/>
      <c r="M497" s="134" t="s">
        <v>19</v>
      </c>
      <c r="N497" s="135" t="s">
        <v>44</v>
      </c>
      <c r="P497" s="136">
        <f>O497*H497</f>
        <v>0</v>
      </c>
      <c r="Q497" s="136">
        <v>2.0000000000000002E-5</v>
      </c>
      <c r="R497" s="136">
        <f>Q497*H497</f>
        <v>6.3368000000000001E-3</v>
      </c>
      <c r="S497" s="136">
        <v>0</v>
      </c>
      <c r="T497" s="137">
        <f>S497*H497</f>
        <v>0</v>
      </c>
      <c r="AR497" s="138" t="s">
        <v>178</v>
      </c>
      <c r="AT497" s="138" t="s">
        <v>173</v>
      </c>
      <c r="AU497" s="138" t="s">
        <v>83</v>
      </c>
      <c r="AY497" s="16" t="s">
        <v>171</v>
      </c>
      <c r="BE497" s="139">
        <f>IF(N497="základní",J497,0)</f>
        <v>0</v>
      </c>
      <c r="BF497" s="139">
        <f>IF(N497="snížená",J497,0)</f>
        <v>0</v>
      </c>
      <c r="BG497" s="139">
        <f>IF(N497="zákl. přenesená",J497,0)</f>
        <v>0</v>
      </c>
      <c r="BH497" s="139">
        <f>IF(N497="sníž. přenesená",J497,0)</f>
        <v>0</v>
      </c>
      <c r="BI497" s="139">
        <f>IF(N497="nulová",J497,0)</f>
        <v>0</v>
      </c>
      <c r="BJ497" s="16" t="s">
        <v>81</v>
      </c>
      <c r="BK497" s="139">
        <f>ROUND(I497*H497,2)</f>
        <v>0</v>
      </c>
      <c r="BL497" s="16" t="s">
        <v>178</v>
      </c>
      <c r="BM497" s="138" t="s">
        <v>607</v>
      </c>
    </row>
    <row r="498" spans="2:65" s="1" customFormat="1" ht="10.199999999999999">
      <c r="B498" s="31"/>
      <c r="D498" s="140" t="s">
        <v>180</v>
      </c>
      <c r="F498" s="141" t="s">
        <v>608</v>
      </c>
      <c r="I498" s="142"/>
      <c r="L498" s="31"/>
      <c r="M498" s="143"/>
      <c r="T498" s="52"/>
      <c r="AT498" s="16" t="s">
        <v>180</v>
      </c>
      <c r="AU498" s="16" t="s">
        <v>83</v>
      </c>
    </row>
    <row r="499" spans="2:65" s="12" customFormat="1" ht="10.199999999999999">
      <c r="B499" s="144"/>
      <c r="D499" s="145" t="s">
        <v>182</v>
      </c>
      <c r="E499" s="146" t="s">
        <v>19</v>
      </c>
      <c r="F499" s="147" t="s">
        <v>558</v>
      </c>
      <c r="H499" s="146" t="s">
        <v>19</v>
      </c>
      <c r="I499" s="148"/>
      <c r="L499" s="144"/>
      <c r="M499" s="149"/>
      <c r="T499" s="150"/>
      <c r="AT499" s="146" t="s">
        <v>182</v>
      </c>
      <c r="AU499" s="146" t="s">
        <v>83</v>
      </c>
      <c r="AV499" s="12" t="s">
        <v>81</v>
      </c>
      <c r="AW499" s="12" t="s">
        <v>35</v>
      </c>
      <c r="AX499" s="12" t="s">
        <v>73</v>
      </c>
      <c r="AY499" s="146" t="s">
        <v>171</v>
      </c>
    </row>
    <row r="500" spans="2:65" s="13" customFormat="1" ht="20.399999999999999">
      <c r="B500" s="151"/>
      <c r="D500" s="145" t="s">
        <v>182</v>
      </c>
      <c r="E500" s="152" t="s">
        <v>19</v>
      </c>
      <c r="F500" s="153" t="s">
        <v>559</v>
      </c>
      <c r="H500" s="154">
        <v>316.83999999999997</v>
      </c>
      <c r="I500" s="155"/>
      <c r="L500" s="151"/>
      <c r="M500" s="156"/>
      <c r="T500" s="157"/>
      <c r="AT500" s="152" t="s">
        <v>182</v>
      </c>
      <c r="AU500" s="152" t="s">
        <v>83</v>
      </c>
      <c r="AV500" s="13" t="s">
        <v>83</v>
      </c>
      <c r="AW500" s="13" t="s">
        <v>35</v>
      </c>
      <c r="AX500" s="13" t="s">
        <v>81</v>
      </c>
      <c r="AY500" s="152" t="s">
        <v>171</v>
      </c>
    </row>
    <row r="501" spans="2:65" s="11" customFormat="1" ht="22.8" customHeight="1">
      <c r="B501" s="115"/>
      <c r="D501" s="116" t="s">
        <v>72</v>
      </c>
      <c r="E501" s="125" t="s">
        <v>254</v>
      </c>
      <c r="F501" s="125" t="s">
        <v>609</v>
      </c>
      <c r="I501" s="118"/>
      <c r="J501" s="126">
        <f>BK501</f>
        <v>0</v>
      </c>
      <c r="L501" s="115"/>
      <c r="M501" s="120"/>
      <c r="P501" s="121">
        <f>SUM(P502:P748)</f>
        <v>0</v>
      </c>
      <c r="R501" s="121">
        <f>SUM(R502:R748)</f>
        <v>2.1829099999999997</v>
      </c>
      <c r="T501" s="122">
        <f>SUM(T502:T748)</f>
        <v>602.49354599999992</v>
      </c>
      <c r="AR501" s="116" t="s">
        <v>81</v>
      </c>
      <c r="AT501" s="123" t="s">
        <v>72</v>
      </c>
      <c r="AU501" s="123" t="s">
        <v>81</v>
      </c>
      <c r="AY501" s="116" t="s">
        <v>171</v>
      </c>
      <c r="BK501" s="124">
        <f>SUM(BK502:BK748)</f>
        <v>0</v>
      </c>
    </row>
    <row r="502" spans="2:65" s="1" customFormat="1" ht="44.25" customHeight="1">
      <c r="B502" s="31"/>
      <c r="C502" s="127" t="s">
        <v>610</v>
      </c>
      <c r="D502" s="127" t="s">
        <v>173</v>
      </c>
      <c r="E502" s="128" t="s">
        <v>611</v>
      </c>
      <c r="F502" s="129" t="s">
        <v>612</v>
      </c>
      <c r="G502" s="130" t="s">
        <v>272</v>
      </c>
      <c r="H502" s="131">
        <v>2228</v>
      </c>
      <c r="I502" s="132"/>
      <c r="J502" s="133">
        <f>ROUND(I502*H502,2)</f>
        <v>0</v>
      </c>
      <c r="K502" s="129" t="s">
        <v>177</v>
      </c>
      <c r="L502" s="31"/>
      <c r="M502" s="134" t="s">
        <v>19</v>
      </c>
      <c r="N502" s="135" t="s">
        <v>44</v>
      </c>
      <c r="P502" s="136">
        <f>O502*H502</f>
        <v>0</v>
      </c>
      <c r="Q502" s="136">
        <v>0</v>
      </c>
      <c r="R502" s="136">
        <f>Q502*H502</f>
        <v>0</v>
      </c>
      <c r="S502" s="136">
        <v>0</v>
      </c>
      <c r="T502" s="137">
        <f>S502*H502</f>
        <v>0</v>
      </c>
      <c r="AR502" s="138" t="s">
        <v>178</v>
      </c>
      <c r="AT502" s="138" t="s">
        <v>173</v>
      </c>
      <c r="AU502" s="138" t="s">
        <v>83</v>
      </c>
      <c r="AY502" s="16" t="s">
        <v>171</v>
      </c>
      <c r="BE502" s="139">
        <f>IF(N502="základní",J502,0)</f>
        <v>0</v>
      </c>
      <c r="BF502" s="139">
        <f>IF(N502="snížená",J502,0)</f>
        <v>0</v>
      </c>
      <c r="BG502" s="139">
        <f>IF(N502="zákl. přenesená",J502,0)</f>
        <v>0</v>
      </c>
      <c r="BH502" s="139">
        <f>IF(N502="sníž. přenesená",J502,0)</f>
        <v>0</v>
      </c>
      <c r="BI502" s="139">
        <f>IF(N502="nulová",J502,0)</f>
        <v>0</v>
      </c>
      <c r="BJ502" s="16" t="s">
        <v>81</v>
      </c>
      <c r="BK502" s="139">
        <f>ROUND(I502*H502,2)</f>
        <v>0</v>
      </c>
      <c r="BL502" s="16" t="s">
        <v>178</v>
      </c>
      <c r="BM502" s="138" t="s">
        <v>613</v>
      </c>
    </row>
    <row r="503" spans="2:65" s="1" customFormat="1" ht="10.199999999999999">
      <c r="B503" s="31"/>
      <c r="D503" s="140" t="s">
        <v>180</v>
      </c>
      <c r="F503" s="141" t="s">
        <v>614</v>
      </c>
      <c r="I503" s="142"/>
      <c r="L503" s="31"/>
      <c r="M503" s="143"/>
      <c r="T503" s="52"/>
      <c r="AT503" s="16" t="s">
        <v>180</v>
      </c>
      <c r="AU503" s="16" t="s">
        <v>83</v>
      </c>
    </row>
    <row r="504" spans="2:65" s="12" customFormat="1" ht="10.199999999999999">
      <c r="B504" s="144"/>
      <c r="D504" s="145" t="s">
        <v>182</v>
      </c>
      <c r="E504" s="146" t="s">
        <v>19</v>
      </c>
      <c r="F504" s="147" t="s">
        <v>100</v>
      </c>
      <c r="H504" s="146" t="s">
        <v>19</v>
      </c>
      <c r="I504" s="148"/>
      <c r="L504" s="144"/>
      <c r="M504" s="149"/>
      <c r="T504" s="150"/>
      <c r="AT504" s="146" t="s">
        <v>182</v>
      </c>
      <c r="AU504" s="146" t="s">
        <v>83</v>
      </c>
      <c r="AV504" s="12" t="s">
        <v>81</v>
      </c>
      <c r="AW504" s="12" t="s">
        <v>35</v>
      </c>
      <c r="AX504" s="12" t="s">
        <v>73</v>
      </c>
      <c r="AY504" s="146" t="s">
        <v>171</v>
      </c>
    </row>
    <row r="505" spans="2:65" s="13" customFormat="1" ht="10.199999999999999">
      <c r="B505" s="151"/>
      <c r="D505" s="145" t="s">
        <v>182</v>
      </c>
      <c r="E505" s="152" t="s">
        <v>19</v>
      </c>
      <c r="F505" s="153" t="s">
        <v>615</v>
      </c>
      <c r="H505" s="154">
        <v>1956</v>
      </c>
      <c r="I505" s="155"/>
      <c r="L505" s="151"/>
      <c r="M505" s="156"/>
      <c r="T505" s="157"/>
      <c r="AT505" s="152" t="s">
        <v>182</v>
      </c>
      <c r="AU505" s="152" t="s">
        <v>83</v>
      </c>
      <c r="AV505" s="13" t="s">
        <v>83</v>
      </c>
      <c r="AW505" s="13" t="s">
        <v>35</v>
      </c>
      <c r="AX505" s="13" t="s">
        <v>73</v>
      </c>
      <c r="AY505" s="152" t="s">
        <v>171</v>
      </c>
    </row>
    <row r="506" spans="2:65" s="13" customFormat="1" ht="10.199999999999999">
      <c r="B506" s="151"/>
      <c r="D506" s="145" t="s">
        <v>182</v>
      </c>
      <c r="E506" s="152" t="s">
        <v>19</v>
      </c>
      <c r="F506" s="153" t="s">
        <v>616</v>
      </c>
      <c r="H506" s="154">
        <v>200</v>
      </c>
      <c r="I506" s="155"/>
      <c r="L506" s="151"/>
      <c r="M506" s="156"/>
      <c r="T506" s="157"/>
      <c r="AT506" s="152" t="s">
        <v>182</v>
      </c>
      <c r="AU506" s="152" t="s">
        <v>83</v>
      </c>
      <c r="AV506" s="13" t="s">
        <v>83</v>
      </c>
      <c r="AW506" s="13" t="s">
        <v>35</v>
      </c>
      <c r="AX506" s="13" t="s">
        <v>73</v>
      </c>
      <c r="AY506" s="152" t="s">
        <v>171</v>
      </c>
    </row>
    <row r="507" spans="2:65" s="12" customFormat="1" ht="10.199999999999999">
      <c r="B507" s="144"/>
      <c r="D507" s="145" t="s">
        <v>182</v>
      </c>
      <c r="E507" s="146" t="s">
        <v>19</v>
      </c>
      <c r="F507" s="147" t="s">
        <v>617</v>
      </c>
      <c r="H507" s="146" t="s">
        <v>19</v>
      </c>
      <c r="I507" s="148"/>
      <c r="L507" s="144"/>
      <c r="M507" s="149"/>
      <c r="T507" s="150"/>
      <c r="AT507" s="146" t="s">
        <v>182</v>
      </c>
      <c r="AU507" s="146" t="s">
        <v>83</v>
      </c>
      <c r="AV507" s="12" t="s">
        <v>81</v>
      </c>
      <c r="AW507" s="12" t="s">
        <v>35</v>
      </c>
      <c r="AX507" s="12" t="s">
        <v>73</v>
      </c>
      <c r="AY507" s="146" t="s">
        <v>171</v>
      </c>
    </row>
    <row r="508" spans="2:65" s="13" customFormat="1" ht="10.199999999999999">
      <c r="B508" s="151"/>
      <c r="D508" s="145" t="s">
        <v>182</v>
      </c>
      <c r="E508" s="152" t="s">
        <v>19</v>
      </c>
      <c r="F508" s="153" t="s">
        <v>618</v>
      </c>
      <c r="H508" s="154">
        <v>72</v>
      </c>
      <c r="I508" s="155"/>
      <c r="L508" s="151"/>
      <c r="M508" s="156"/>
      <c r="T508" s="157"/>
      <c r="AT508" s="152" t="s">
        <v>182</v>
      </c>
      <c r="AU508" s="152" t="s">
        <v>83</v>
      </c>
      <c r="AV508" s="13" t="s">
        <v>83</v>
      </c>
      <c r="AW508" s="13" t="s">
        <v>35</v>
      </c>
      <c r="AX508" s="13" t="s">
        <v>73</v>
      </c>
      <c r="AY508" s="152" t="s">
        <v>171</v>
      </c>
    </row>
    <row r="509" spans="2:65" s="14" customFormat="1" ht="10.199999999999999">
      <c r="B509" s="158"/>
      <c r="D509" s="145" t="s">
        <v>182</v>
      </c>
      <c r="E509" s="159" t="s">
        <v>19</v>
      </c>
      <c r="F509" s="160" t="s">
        <v>189</v>
      </c>
      <c r="H509" s="161">
        <v>2228</v>
      </c>
      <c r="I509" s="162"/>
      <c r="L509" s="158"/>
      <c r="M509" s="163"/>
      <c r="T509" s="164"/>
      <c r="AT509" s="159" t="s">
        <v>182</v>
      </c>
      <c r="AU509" s="159" t="s">
        <v>83</v>
      </c>
      <c r="AV509" s="14" t="s">
        <v>178</v>
      </c>
      <c r="AW509" s="14" t="s">
        <v>35</v>
      </c>
      <c r="AX509" s="14" t="s">
        <v>81</v>
      </c>
      <c r="AY509" s="159" t="s">
        <v>171</v>
      </c>
    </row>
    <row r="510" spans="2:65" s="1" customFormat="1" ht="55.5" customHeight="1">
      <c r="B510" s="31"/>
      <c r="C510" s="127" t="s">
        <v>619</v>
      </c>
      <c r="D510" s="127" t="s">
        <v>173</v>
      </c>
      <c r="E510" s="128" t="s">
        <v>620</v>
      </c>
      <c r="F510" s="129" t="s">
        <v>621</v>
      </c>
      <c r="G510" s="130" t="s">
        <v>272</v>
      </c>
      <c r="H510" s="131">
        <v>813220</v>
      </c>
      <c r="I510" s="132"/>
      <c r="J510" s="133">
        <f>ROUND(I510*H510,2)</f>
        <v>0</v>
      </c>
      <c r="K510" s="129" t="s">
        <v>177</v>
      </c>
      <c r="L510" s="31"/>
      <c r="M510" s="134" t="s">
        <v>19</v>
      </c>
      <c r="N510" s="135" t="s">
        <v>44</v>
      </c>
      <c r="P510" s="136">
        <f>O510*H510</f>
        <v>0</v>
      </c>
      <c r="Q510" s="136">
        <v>0</v>
      </c>
      <c r="R510" s="136">
        <f>Q510*H510</f>
        <v>0</v>
      </c>
      <c r="S510" s="136">
        <v>0</v>
      </c>
      <c r="T510" s="137">
        <f>S510*H510</f>
        <v>0</v>
      </c>
      <c r="AR510" s="138" t="s">
        <v>178</v>
      </c>
      <c r="AT510" s="138" t="s">
        <v>173</v>
      </c>
      <c r="AU510" s="138" t="s">
        <v>83</v>
      </c>
      <c r="AY510" s="16" t="s">
        <v>171</v>
      </c>
      <c r="BE510" s="139">
        <f>IF(N510="základní",J510,0)</f>
        <v>0</v>
      </c>
      <c r="BF510" s="139">
        <f>IF(N510="snížená",J510,0)</f>
        <v>0</v>
      </c>
      <c r="BG510" s="139">
        <f>IF(N510="zákl. přenesená",J510,0)</f>
        <v>0</v>
      </c>
      <c r="BH510" s="139">
        <f>IF(N510="sníž. přenesená",J510,0)</f>
        <v>0</v>
      </c>
      <c r="BI510" s="139">
        <f>IF(N510="nulová",J510,0)</f>
        <v>0</v>
      </c>
      <c r="BJ510" s="16" t="s">
        <v>81</v>
      </c>
      <c r="BK510" s="139">
        <f>ROUND(I510*H510,2)</f>
        <v>0</v>
      </c>
      <c r="BL510" s="16" t="s">
        <v>178</v>
      </c>
      <c r="BM510" s="138" t="s">
        <v>622</v>
      </c>
    </row>
    <row r="511" spans="2:65" s="1" customFormat="1" ht="10.199999999999999">
      <c r="B511" s="31"/>
      <c r="D511" s="140" t="s">
        <v>180</v>
      </c>
      <c r="F511" s="141" t="s">
        <v>623</v>
      </c>
      <c r="I511" s="142"/>
      <c r="L511" s="31"/>
      <c r="M511" s="143"/>
      <c r="T511" s="52"/>
      <c r="AT511" s="16" t="s">
        <v>180</v>
      </c>
      <c r="AU511" s="16" t="s">
        <v>83</v>
      </c>
    </row>
    <row r="512" spans="2:65" s="13" customFormat="1" ht="10.199999999999999">
      <c r="B512" s="151"/>
      <c r="D512" s="145" t="s">
        <v>182</v>
      </c>
      <c r="F512" s="153" t="s">
        <v>624</v>
      </c>
      <c r="H512" s="154">
        <v>813220</v>
      </c>
      <c r="I512" s="155"/>
      <c r="L512" s="151"/>
      <c r="M512" s="156"/>
      <c r="T512" s="157"/>
      <c r="AT512" s="152" t="s">
        <v>182</v>
      </c>
      <c r="AU512" s="152" t="s">
        <v>83</v>
      </c>
      <c r="AV512" s="13" t="s">
        <v>83</v>
      </c>
      <c r="AW512" s="13" t="s">
        <v>4</v>
      </c>
      <c r="AX512" s="13" t="s">
        <v>81</v>
      </c>
      <c r="AY512" s="152" t="s">
        <v>171</v>
      </c>
    </row>
    <row r="513" spans="2:65" s="1" customFormat="1" ht="44.25" customHeight="1">
      <c r="B513" s="31"/>
      <c r="C513" s="127" t="s">
        <v>625</v>
      </c>
      <c r="D513" s="127" t="s">
        <v>173</v>
      </c>
      <c r="E513" s="128" t="s">
        <v>626</v>
      </c>
      <c r="F513" s="129" t="s">
        <v>627</v>
      </c>
      <c r="G513" s="130" t="s">
        <v>272</v>
      </c>
      <c r="H513" s="131">
        <v>2228</v>
      </c>
      <c r="I513" s="132"/>
      <c r="J513" s="133">
        <f>ROUND(I513*H513,2)</f>
        <v>0</v>
      </c>
      <c r="K513" s="129" t="s">
        <v>177</v>
      </c>
      <c r="L513" s="31"/>
      <c r="M513" s="134" t="s">
        <v>19</v>
      </c>
      <c r="N513" s="135" t="s">
        <v>44</v>
      </c>
      <c r="P513" s="136">
        <f>O513*H513</f>
        <v>0</v>
      </c>
      <c r="Q513" s="136">
        <v>0</v>
      </c>
      <c r="R513" s="136">
        <f>Q513*H513</f>
        <v>0</v>
      </c>
      <c r="S513" s="136">
        <v>0</v>
      </c>
      <c r="T513" s="137">
        <f>S513*H513</f>
        <v>0</v>
      </c>
      <c r="AR513" s="138" t="s">
        <v>178</v>
      </c>
      <c r="AT513" s="138" t="s">
        <v>173</v>
      </c>
      <c r="AU513" s="138" t="s">
        <v>83</v>
      </c>
      <c r="AY513" s="16" t="s">
        <v>171</v>
      </c>
      <c r="BE513" s="139">
        <f>IF(N513="základní",J513,0)</f>
        <v>0</v>
      </c>
      <c r="BF513" s="139">
        <f>IF(N513="snížená",J513,0)</f>
        <v>0</v>
      </c>
      <c r="BG513" s="139">
        <f>IF(N513="zákl. přenesená",J513,0)</f>
        <v>0</v>
      </c>
      <c r="BH513" s="139">
        <f>IF(N513="sníž. přenesená",J513,0)</f>
        <v>0</v>
      </c>
      <c r="BI513" s="139">
        <f>IF(N513="nulová",J513,0)</f>
        <v>0</v>
      </c>
      <c r="BJ513" s="16" t="s">
        <v>81</v>
      </c>
      <c r="BK513" s="139">
        <f>ROUND(I513*H513,2)</f>
        <v>0</v>
      </c>
      <c r="BL513" s="16" t="s">
        <v>178</v>
      </c>
      <c r="BM513" s="138" t="s">
        <v>628</v>
      </c>
    </row>
    <row r="514" spans="2:65" s="1" customFormat="1" ht="10.199999999999999">
      <c r="B514" s="31"/>
      <c r="D514" s="140" t="s">
        <v>180</v>
      </c>
      <c r="F514" s="141" t="s">
        <v>629</v>
      </c>
      <c r="I514" s="142"/>
      <c r="L514" s="31"/>
      <c r="M514" s="143"/>
      <c r="T514" s="52"/>
      <c r="AT514" s="16" t="s">
        <v>180</v>
      </c>
      <c r="AU514" s="16" t="s">
        <v>83</v>
      </c>
    </row>
    <row r="515" spans="2:65" s="1" customFormat="1" ht="55.5" customHeight="1">
      <c r="B515" s="31"/>
      <c r="C515" s="127" t="s">
        <v>630</v>
      </c>
      <c r="D515" s="127" t="s">
        <v>173</v>
      </c>
      <c r="E515" s="128" t="s">
        <v>631</v>
      </c>
      <c r="F515" s="129" t="s">
        <v>632</v>
      </c>
      <c r="G515" s="130" t="s">
        <v>402</v>
      </c>
      <c r="H515" s="131">
        <v>1</v>
      </c>
      <c r="I515" s="132"/>
      <c r="J515" s="133">
        <f>ROUND(I515*H515,2)</f>
        <v>0</v>
      </c>
      <c r="K515" s="129" t="s">
        <v>177</v>
      </c>
      <c r="L515" s="31"/>
      <c r="M515" s="134" t="s">
        <v>19</v>
      </c>
      <c r="N515" s="135" t="s">
        <v>44</v>
      </c>
      <c r="P515" s="136">
        <f>O515*H515</f>
        <v>0</v>
      </c>
      <c r="Q515" s="136">
        <v>0</v>
      </c>
      <c r="R515" s="136">
        <f>Q515*H515</f>
        <v>0</v>
      </c>
      <c r="S515" s="136">
        <v>0</v>
      </c>
      <c r="T515" s="137">
        <f>S515*H515</f>
        <v>0</v>
      </c>
      <c r="AR515" s="138" t="s">
        <v>178</v>
      </c>
      <c r="AT515" s="138" t="s">
        <v>173</v>
      </c>
      <c r="AU515" s="138" t="s">
        <v>83</v>
      </c>
      <c r="AY515" s="16" t="s">
        <v>171</v>
      </c>
      <c r="BE515" s="139">
        <f>IF(N515="základní",J515,0)</f>
        <v>0</v>
      </c>
      <c r="BF515" s="139">
        <f>IF(N515="snížená",J515,0)</f>
        <v>0</v>
      </c>
      <c r="BG515" s="139">
        <f>IF(N515="zákl. přenesená",J515,0)</f>
        <v>0</v>
      </c>
      <c r="BH515" s="139">
        <f>IF(N515="sníž. přenesená",J515,0)</f>
        <v>0</v>
      </c>
      <c r="BI515" s="139">
        <f>IF(N515="nulová",J515,0)</f>
        <v>0</v>
      </c>
      <c r="BJ515" s="16" t="s">
        <v>81</v>
      </c>
      <c r="BK515" s="139">
        <f>ROUND(I515*H515,2)</f>
        <v>0</v>
      </c>
      <c r="BL515" s="16" t="s">
        <v>178</v>
      </c>
      <c r="BM515" s="138" t="s">
        <v>633</v>
      </c>
    </row>
    <row r="516" spans="2:65" s="1" customFormat="1" ht="10.199999999999999">
      <c r="B516" s="31"/>
      <c r="D516" s="140" t="s">
        <v>180</v>
      </c>
      <c r="F516" s="141" t="s">
        <v>634</v>
      </c>
      <c r="I516" s="142"/>
      <c r="L516" s="31"/>
      <c r="M516" s="143"/>
      <c r="T516" s="52"/>
      <c r="AT516" s="16" t="s">
        <v>180</v>
      </c>
      <c r="AU516" s="16" t="s">
        <v>83</v>
      </c>
    </row>
    <row r="517" spans="2:65" s="1" customFormat="1" ht="37.799999999999997" customHeight="1">
      <c r="B517" s="31"/>
      <c r="C517" s="127" t="s">
        <v>635</v>
      </c>
      <c r="D517" s="127" t="s">
        <v>173</v>
      </c>
      <c r="E517" s="128" t="s">
        <v>636</v>
      </c>
      <c r="F517" s="129" t="s">
        <v>637</v>
      </c>
      <c r="G517" s="130" t="s">
        <v>176</v>
      </c>
      <c r="H517" s="131">
        <v>1518.01</v>
      </c>
      <c r="I517" s="132"/>
      <c r="J517" s="133">
        <f>ROUND(I517*H517,2)</f>
        <v>0</v>
      </c>
      <c r="K517" s="129" t="s">
        <v>177</v>
      </c>
      <c r="L517" s="31"/>
      <c r="M517" s="134" t="s">
        <v>19</v>
      </c>
      <c r="N517" s="135" t="s">
        <v>44</v>
      </c>
      <c r="P517" s="136">
        <f>O517*H517</f>
        <v>0</v>
      </c>
      <c r="Q517" s="136">
        <v>0</v>
      </c>
      <c r="R517" s="136">
        <f>Q517*H517</f>
        <v>0</v>
      </c>
      <c r="S517" s="136">
        <v>0</v>
      </c>
      <c r="T517" s="137">
        <f>S517*H517</f>
        <v>0</v>
      </c>
      <c r="AR517" s="138" t="s">
        <v>178</v>
      </c>
      <c r="AT517" s="138" t="s">
        <v>173</v>
      </c>
      <c r="AU517" s="138" t="s">
        <v>83</v>
      </c>
      <c r="AY517" s="16" t="s">
        <v>171</v>
      </c>
      <c r="BE517" s="139">
        <f>IF(N517="základní",J517,0)</f>
        <v>0</v>
      </c>
      <c r="BF517" s="139">
        <f>IF(N517="snížená",J517,0)</f>
        <v>0</v>
      </c>
      <c r="BG517" s="139">
        <f>IF(N517="zákl. přenesená",J517,0)</f>
        <v>0</v>
      </c>
      <c r="BH517" s="139">
        <f>IF(N517="sníž. přenesená",J517,0)</f>
        <v>0</v>
      </c>
      <c r="BI517" s="139">
        <f>IF(N517="nulová",J517,0)</f>
        <v>0</v>
      </c>
      <c r="BJ517" s="16" t="s">
        <v>81</v>
      </c>
      <c r="BK517" s="139">
        <f>ROUND(I517*H517,2)</f>
        <v>0</v>
      </c>
      <c r="BL517" s="16" t="s">
        <v>178</v>
      </c>
      <c r="BM517" s="138" t="s">
        <v>638</v>
      </c>
    </row>
    <row r="518" spans="2:65" s="1" customFormat="1" ht="10.199999999999999">
      <c r="B518" s="31"/>
      <c r="D518" s="140" t="s">
        <v>180</v>
      </c>
      <c r="F518" s="141" t="s">
        <v>639</v>
      </c>
      <c r="I518" s="142"/>
      <c r="L518" s="31"/>
      <c r="M518" s="143"/>
      <c r="T518" s="52"/>
      <c r="AT518" s="16" t="s">
        <v>180</v>
      </c>
      <c r="AU518" s="16" t="s">
        <v>83</v>
      </c>
    </row>
    <row r="519" spans="2:65" s="12" customFormat="1" ht="10.199999999999999">
      <c r="B519" s="144"/>
      <c r="D519" s="145" t="s">
        <v>182</v>
      </c>
      <c r="E519" s="146" t="s">
        <v>19</v>
      </c>
      <c r="F519" s="147" t="s">
        <v>372</v>
      </c>
      <c r="H519" s="146" t="s">
        <v>19</v>
      </c>
      <c r="I519" s="148"/>
      <c r="L519" s="144"/>
      <c r="M519" s="149"/>
      <c r="T519" s="150"/>
      <c r="AT519" s="146" t="s">
        <v>182</v>
      </c>
      <c r="AU519" s="146" t="s">
        <v>83</v>
      </c>
      <c r="AV519" s="12" t="s">
        <v>81</v>
      </c>
      <c r="AW519" s="12" t="s">
        <v>35</v>
      </c>
      <c r="AX519" s="12" t="s">
        <v>73</v>
      </c>
      <c r="AY519" s="146" t="s">
        <v>171</v>
      </c>
    </row>
    <row r="520" spans="2:65" s="13" customFormat="1" ht="10.199999999999999">
      <c r="B520" s="151"/>
      <c r="D520" s="145" t="s">
        <v>182</v>
      </c>
      <c r="E520" s="152" t="s">
        <v>19</v>
      </c>
      <c r="F520" s="153" t="s">
        <v>640</v>
      </c>
      <c r="H520" s="154">
        <v>108.36</v>
      </c>
      <c r="I520" s="155"/>
      <c r="L520" s="151"/>
      <c r="M520" s="156"/>
      <c r="T520" s="157"/>
      <c r="AT520" s="152" t="s">
        <v>182</v>
      </c>
      <c r="AU520" s="152" t="s">
        <v>83</v>
      </c>
      <c r="AV520" s="13" t="s">
        <v>83</v>
      </c>
      <c r="AW520" s="13" t="s">
        <v>35</v>
      </c>
      <c r="AX520" s="13" t="s">
        <v>73</v>
      </c>
      <c r="AY520" s="152" t="s">
        <v>171</v>
      </c>
    </row>
    <row r="521" spans="2:65" s="12" customFormat="1" ht="10.199999999999999">
      <c r="B521" s="144"/>
      <c r="D521" s="145" t="s">
        <v>182</v>
      </c>
      <c r="E521" s="146" t="s">
        <v>19</v>
      </c>
      <c r="F521" s="147" t="s">
        <v>641</v>
      </c>
      <c r="H521" s="146" t="s">
        <v>19</v>
      </c>
      <c r="I521" s="148"/>
      <c r="L521" s="144"/>
      <c r="M521" s="149"/>
      <c r="T521" s="150"/>
      <c r="AT521" s="146" t="s">
        <v>182</v>
      </c>
      <c r="AU521" s="146" t="s">
        <v>83</v>
      </c>
      <c r="AV521" s="12" t="s">
        <v>81</v>
      </c>
      <c r="AW521" s="12" t="s">
        <v>35</v>
      </c>
      <c r="AX521" s="12" t="s">
        <v>73</v>
      </c>
      <c r="AY521" s="146" t="s">
        <v>171</v>
      </c>
    </row>
    <row r="522" spans="2:65" s="13" customFormat="1" ht="10.199999999999999">
      <c r="B522" s="151"/>
      <c r="D522" s="145" t="s">
        <v>182</v>
      </c>
      <c r="E522" s="152" t="s">
        <v>19</v>
      </c>
      <c r="F522" s="153" t="s">
        <v>642</v>
      </c>
      <c r="H522" s="154">
        <v>74.34</v>
      </c>
      <c r="I522" s="155"/>
      <c r="L522" s="151"/>
      <c r="M522" s="156"/>
      <c r="T522" s="157"/>
      <c r="AT522" s="152" t="s">
        <v>182</v>
      </c>
      <c r="AU522" s="152" t="s">
        <v>83</v>
      </c>
      <c r="AV522" s="13" t="s">
        <v>83</v>
      </c>
      <c r="AW522" s="13" t="s">
        <v>35</v>
      </c>
      <c r="AX522" s="13" t="s">
        <v>73</v>
      </c>
      <c r="AY522" s="152" t="s">
        <v>171</v>
      </c>
    </row>
    <row r="523" spans="2:65" s="12" customFormat="1" ht="10.199999999999999">
      <c r="B523" s="144"/>
      <c r="D523" s="145" t="s">
        <v>182</v>
      </c>
      <c r="E523" s="146" t="s">
        <v>19</v>
      </c>
      <c r="F523" s="147" t="s">
        <v>393</v>
      </c>
      <c r="H523" s="146" t="s">
        <v>19</v>
      </c>
      <c r="I523" s="148"/>
      <c r="L523" s="144"/>
      <c r="M523" s="149"/>
      <c r="T523" s="150"/>
      <c r="AT523" s="146" t="s">
        <v>182</v>
      </c>
      <c r="AU523" s="146" t="s">
        <v>83</v>
      </c>
      <c r="AV523" s="12" t="s">
        <v>81</v>
      </c>
      <c r="AW523" s="12" t="s">
        <v>35</v>
      </c>
      <c r="AX523" s="12" t="s">
        <v>73</v>
      </c>
      <c r="AY523" s="146" t="s">
        <v>171</v>
      </c>
    </row>
    <row r="524" spans="2:65" s="13" customFormat="1" ht="10.199999999999999">
      <c r="B524" s="151"/>
      <c r="D524" s="145" t="s">
        <v>182</v>
      </c>
      <c r="E524" s="152" t="s">
        <v>19</v>
      </c>
      <c r="F524" s="153" t="s">
        <v>643</v>
      </c>
      <c r="H524" s="154">
        <v>119.07</v>
      </c>
      <c r="I524" s="155"/>
      <c r="L524" s="151"/>
      <c r="M524" s="156"/>
      <c r="T524" s="157"/>
      <c r="AT524" s="152" t="s">
        <v>182</v>
      </c>
      <c r="AU524" s="152" t="s">
        <v>83</v>
      </c>
      <c r="AV524" s="13" t="s">
        <v>83</v>
      </c>
      <c r="AW524" s="13" t="s">
        <v>35</v>
      </c>
      <c r="AX524" s="13" t="s">
        <v>73</v>
      </c>
      <c r="AY524" s="152" t="s">
        <v>171</v>
      </c>
    </row>
    <row r="525" spans="2:65" s="12" customFormat="1" ht="10.199999999999999">
      <c r="B525" s="144"/>
      <c r="D525" s="145" t="s">
        <v>182</v>
      </c>
      <c r="E525" s="146" t="s">
        <v>19</v>
      </c>
      <c r="F525" s="147" t="s">
        <v>644</v>
      </c>
      <c r="H525" s="146" t="s">
        <v>19</v>
      </c>
      <c r="I525" s="148"/>
      <c r="L525" s="144"/>
      <c r="M525" s="149"/>
      <c r="T525" s="150"/>
      <c r="AT525" s="146" t="s">
        <v>182</v>
      </c>
      <c r="AU525" s="146" t="s">
        <v>83</v>
      </c>
      <c r="AV525" s="12" t="s">
        <v>81</v>
      </c>
      <c r="AW525" s="12" t="s">
        <v>35</v>
      </c>
      <c r="AX525" s="12" t="s">
        <v>73</v>
      </c>
      <c r="AY525" s="146" t="s">
        <v>171</v>
      </c>
    </row>
    <row r="526" spans="2:65" s="13" customFormat="1" ht="10.199999999999999">
      <c r="B526" s="151"/>
      <c r="D526" s="145" t="s">
        <v>182</v>
      </c>
      <c r="E526" s="152" t="s">
        <v>19</v>
      </c>
      <c r="F526" s="153" t="s">
        <v>645</v>
      </c>
      <c r="H526" s="154">
        <v>75</v>
      </c>
      <c r="I526" s="155"/>
      <c r="L526" s="151"/>
      <c r="M526" s="156"/>
      <c r="T526" s="157"/>
      <c r="AT526" s="152" t="s">
        <v>182</v>
      </c>
      <c r="AU526" s="152" t="s">
        <v>83</v>
      </c>
      <c r="AV526" s="13" t="s">
        <v>83</v>
      </c>
      <c r="AW526" s="13" t="s">
        <v>35</v>
      </c>
      <c r="AX526" s="13" t="s">
        <v>73</v>
      </c>
      <c r="AY526" s="152" t="s">
        <v>171</v>
      </c>
    </row>
    <row r="527" spans="2:65" s="12" customFormat="1" ht="10.199999999999999">
      <c r="B527" s="144"/>
      <c r="D527" s="145" t="s">
        <v>182</v>
      </c>
      <c r="E527" s="146" t="s">
        <v>19</v>
      </c>
      <c r="F527" s="147" t="s">
        <v>646</v>
      </c>
      <c r="H527" s="146" t="s">
        <v>19</v>
      </c>
      <c r="I527" s="148"/>
      <c r="L527" s="144"/>
      <c r="M527" s="149"/>
      <c r="T527" s="150"/>
      <c r="AT527" s="146" t="s">
        <v>182</v>
      </c>
      <c r="AU527" s="146" t="s">
        <v>83</v>
      </c>
      <c r="AV527" s="12" t="s">
        <v>81</v>
      </c>
      <c r="AW527" s="12" t="s">
        <v>35</v>
      </c>
      <c r="AX527" s="12" t="s">
        <v>73</v>
      </c>
      <c r="AY527" s="146" t="s">
        <v>171</v>
      </c>
    </row>
    <row r="528" spans="2:65" s="13" customFormat="1" ht="10.199999999999999">
      <c r="B528" s="151"/>
      <c r="D528" s="145" t="s">
        <v>182</v>
      </c>
      <c r="E528" s="152" t="s">
        <v>19</v>
      </c>
      <c r="F528" s="153" t="s">
        <v>647</v>
      </c>
      <c r="H528" s="154">
        <v>48</v>
      </c>
      <c r="I528" s="155"/>
      <c r="L528" s="151"/>
      <c r="M528" s="156"/>
      <c r="T528" s="157"/>
      <c r="AT528" s="152" t="s">
        <v>182</v>
      </c>
      <c r="AU528" s="152" t="s">
        <v>83</v>
      </c>
      <c r="AV528" s="13" t="s">
        <v>83</v>
      </c>
      <c r="AW528" s="13" t="s">
        <v>35</v>
      </c>
      <c r="AX528" s="13" t="s">
        <v>73</v>
      </c>
      <c r="AY528" s="152" t="s">
        <v>171</v>
      </c>
    </row>
    <row r="529" spans="2:51" s="12" customFormat="1" ht="10.199999999999999">
      <c r="B529" s="144"/>
      <c r="D529" s="145" t="s">
        <v>182</v>
      </c>
      <c r="E529" s="146" t="s">
        <v>19</v>
      </c>
      <c r="F529" s="147" t="s">
        <v>648</v>
      </c>
      <c r="H529" s="146" t="s">
        <v>19</v>
      </c>
      <c r="I529" s="148"/>
      <c r="L529" s="144"/>
      <c r="M529" s="149"/>
      <c r="T529" s="150"/>
      <c r="AT529" s="146" t="s">
        <v>182</v>
      </c>
      <c r="AU529" s="146" t="s">
        <v>83</v>
      </c>
      <c r="AV529" s="12" t="s">
        <v>81</v>
      </c>
      <c r="AW529" s="12" t="s">
        <v>35</v>
      </c>
      <c r="AX529" s="12" t="s">
        <v>73</v>
      </c>
      <c r="AY529" s="146" t="s">
        <v>171</v>
      </c>
    </row>
    <row r="530" spans="2:51" s="13" customFormat="1" ht="10.199999999999999">
      <c r="B530" s="151"/>
      <c r="D530" s="145" t="s">
        <v>182</v>
      </c>
      <c r="E530" s="152" t="s">
        <v>19</v>
      </c>
      <c r="F530" s="153" t="s">
        <v>649</v>
      </c>
      <c r="H530" s="154">
        <v>43.62</v>
      </c>
      <c r="I530" s="155"/>
      <c r="L530" s="151"/>
      <c r="M530" s="156"/>
      <c r="T530" s="157"/>
      <c r="AT530" s="152" t="s">
        <v>182</v>
      </c>
      <c r="AU530" s="152" t="s">
        <v>83</v>
      </c>
      <c r="AV530" s="13" t="s">
        <v>83</v>
      </c>
      <c r="AW530" s="13" t="s">
        <v>35</v>
      </c>
      <c r="AX530" s="13" t="s">
        <v>73</v>
      </c>
      <c r="AY530" s="152" t="s">
        <v>171</v>
      </c>
    </row>
    <row r="531" spans="2:51" s="12" customFormat="1" ht="10.199999999999999">
      <c r="B531" s="144"/>
      <c r="D531" s="145" t="s">
        <v>182</v>
      </c>
      <c r="E531" s="146" t="s">
        <v>19</v>
      </c>
      <c r="F531" s="147" t="s">
        <v>465</v>
      </c>
      <c r="H531" s="146" t="s">
        <v>19</v>
      </c>
      <c r="I531" s="148"/>
      <c r="L531" s="144"/>
      <c r="M531" s="149"/>
      <c r="T531" s="150"/>
      <c r="AT531" s="146" t="s">
        <v>182</v>
      </c>
      <c r="AU531" s="146" t="s">
        <v>83</v>
      </c>
      <c r="AV531" s="12" t="s">
        <v>81</v>
      </c>
      <c r="AW531" s="12" t="s">
        <v>35</v>
      </c>
      <c r="AX531" s="12" t="s">
        <v>73</v>
      </c>
      <c r="AY531" s="146" t="s">
        <v>171</v>
      </c>
    </row>
    <row r="532" spans="2:51" s="13" customFormat="1" ht="10.199999999999999">
      <c r="B532" s="151"/>
      <c r="D532" s="145" t="s">
        <v>182</v>
      </c>
      <c r="E532" s="152" t="s">
        <v>19</v>
      </c>
      <c r="F532" s="153" t="s">
        <v>650</v>
      </c>
      <c r="H532" s="154">
        <v>147.18</v>
      </c>
      <c r="I532" s="155"/>
      <c r="L532" s="151"/>
      <c r="M532" s="156"/>
      <c r="T532" s="157"/>
      <c r="AT532" s="152" t="s">
        <v>182</v>
      </c>
      <c r="AU532" s="152" t="s">
        <v>83</v>
      </c>
      <c r="AV532" s="13" t="s">
        <v>83</v>
      </c>
      <c r="AW532" s="13" t="s">
        <v>35</v>
      </c>
      <c r="AX532" s="13" t="s">
        <v>73</v>
      </c>
      <c r="AY532" s="152" t="s">
        <v>171</v>
      </c>
    </row>
    <row r="533" spans="2:51" s="12" customFormat="1" ht="10.199999999999999">
      <c r="B533" s="144"/>
      <c r="D533" s="145" t="s">
        <v>182</v>
      </c>
      <c r="E533" s="146" t="s">
        <v>19</v>
      </c>
      <c r="F533" s="147" t="s">
        <v>651</v>
      </c>
      <c r="H533" s="146" t="s">
        <v>19</v>
      </c>
      <c r="I533" s="148"/>
      <c r="L533" s="144"/>
      <c r="M533" s="149"/>
      <c r="T533" s="150"/>
      <c r="AT533" s="146" t="s">
        <v>182</v>
      </c>
      <c r="AU533" s="146" t="s">
        <v>83</v>
      </c>
      <c r="AV533" s="12" t="s">
        <v>81</v>
      </c>
      <c r="AW533" s="12" t="s">
        <v>35</v>
      </c>
      <c r="AX533" s="12" t="s">
        <v>73</v>
      </c>
      <c r="AY533" s="146" t="s">
        <v>171</v>
      </c>
    </row>
    <row r="534" spans="2:51" s="13" customFormat="1" ht="10.199999999999999">
      <c r="B534" s="151"/>
      <c r="D534" s="145" t="s">
        <v>182</v>
      </c>
      <c r="E534" s="152" t="s">
        <v>19</v>
      </c>
      <c r="F534" s="153" t="s">
        <v>652</v>
      </c>
      <c r="H534" s="154">
        <v>54.81</v>
      </c>
      <c r="I534" s="155"/>
      <c r="L534" s="151"/>
      <c r="M534" s="156"/>
      <c r="T534" s="157"/>
      <c r="AT534" s="152" t="s">
        <v>182</v>
      </c>
      <c r="AU534" s="152" t="s">
        <v>83</v>
      </c>
      <c r="AV534" s="13" t="s">
        <v>83</v>
      </c>
      <c r="AW534" s="13" t="s">
        <v>35</v>
      </c>
      <c r="AX534" s="13" t="s">
        <v>73</v>
      </c>
      <c r="AY534" s="152" t="s">
        <v>171</v>
      </c>
    </row>
    <row r="535" spans="2:51" s="12" customFormat="1" ht="10.199999999999999">
      <c r="B535" s="144"/>
      <c r="D535" s="145" t="s">
        <v>182</v>
      </c>
      <c r="E535" s="146" t="s">
        <v>19</v>
      </c>
      <c r="F535" s="147" t="s">
        <v>653</v>
      </c>
      <c r="H535" s="146" t="s">
        <v>19</v>
      </c>
      <c r="I535" s="148"/>
      <c r="L535" s="144"/>
      <c r="M535" s="149"/>
      <c r="T535" s="150"/>
      <c r="AT535" s="146" t="s">
        <v>182</v>
      </c>
      <c r="AU535" s="146" t="s">
        <v>83</v>
      </c>
      <c r="AV535" s="12" t="s">
        <v>81</v>
      </c>
      <c r="AW535" s="12" t="s">
        <v>35</v>
      </c>
      <c r="AX535" s="12" t="s">
        <v>73</v>
      </c>
      <c r="AY535" s="146" t="s">
        <v>171</v>
      </c>
    </row>
    <row r="536" spans="2:51" s="13" customFormat="1" ht="10.199999999999999">
      <c r="B536" s="151"/>
      <c r="D536" s="145" t="s">
        <v>182</v>
      </c>
      <c r="E536" s="152" t="s">
        <v>19</v>
      </c>
      <c r="F536" s="153" t="s">
        <v>652</v>
      </c>
      <c r="H536" s="154">
        <v>54.81</v>
      </c>
      <c r="I536" s="155"/>
      <c r="L536" s="151"/>
      <c r="M536" s="156"/>
      <c r="T536" s="157"/>
      <c r="AT536" s="152" t="s">
        <v>182</v>
      </c>
      <c r="AU536" s="152" t="s">
        <v>83</v>
      </c>
      <c r="AV536" s="13" t="s">
        <v>83</v>
      </c>
      <c r="AW536" s="13" t="s">
        <v>35</v>
      </c>
      <c r="AX536" s="13" t="s">
        <v>73</v>
      </c>
      <c r="AY536" s="152" t="s">
        <v>171</v>
      </c>
    </row>
    <row r="537" spans="2:51" s="12" customFormat="1" ht="10.199999999999999">
      <c r="B537" s="144"/>
      <c r="D537" s="145" t="s">
        <v>182</v>
      </c>
      <c r="E537" s="146" t="s">
        <v>19</v>
      </c>
      <c r="F537" s="147" t="s">
        <v>654</v>
      </c>
      <c r="H537" s="146" t="s">
        <v>19</v>
      </c>
      <c r="I537" s="148"/>
      <c r="L537" s="144"/>
      <c r="M537" s="149"/>
      <c r="T537" s="150"/>
      <c r="AT537" s="146" t="s">
        <v>182</v>
      </c>
      <c r="AU537" s="146" t="s">
        <v>83</v>
      </c>
      <c r="AV537" s="12" t="s">
        <v>81</v>
      </c>
      <c r="AW537" s="12" t="s">
        <v>35</v>
      </c>
      <c r="AX537" s="12" t="s">
        <v>73</v>
      </c>
      <c r="AY537" s="146" t="s">
        <v>171</v>
      </c>
    </row>
    <row r="538" spans="2:51" s="13" customFormat="1" ht="10.199999999999999">
      <c r="B538" s="151"/>
      <c r="D538" s="145" t="s">
        <v>182</v>
      </c>
      <c r="E538" s="152" t="s">
        <v>19</v>
      </c>
      <c r="F538" s="153" t="s">
        <v>655</v>
      </c>
      <c r="H538" s="154">
        <v>58.8</v>
      </c>
      <c r="I538" s="155"/>
      <c r="L538" s="151"/>
      <c r="M538" s="156"/>
      <c r="T538" s="157"/>
      <c r="AT538" s="152" t="s">
        <v>182</v>
      </c>
      <c r="AU538" s="152" t="s">
        <v>83</v>
      </c>
      <c r="AV538" s="13" t="s">
        <v>83</v>
      </c>
      <c r="AW538" s="13" t="s">
        <v>35</v>
      </c>
      <c r="AX538" s="13" t="s">
        <v>73</v>
      </c>
      <c r="AY538" s="152" t="s">
        <v>171</v>
      </c>
    </row>
    <row r="539" spans="2:51" s="12" customFormat="1" ht="10.199999999999999">
      <c r="B539" s="144"/>
      <c r="D539" s="145" t="s">
        <v>182</v>
      </c>
      <c r="E539" s="146" t="s">
        <v>19</v>
      </c>
      <c r="F539" s="147" t="s">
        <v>452</v>
      </c>
      <c r="H539" s="146" t="s">
        <v>19</v>
      </c>
      <c r="I539" s="148"/>
      <c r="L539" s="144"/>
      <c r="M539" s="149"/>
      <c r="T539" s="150"/>
      <c r="AT539" s="146" t="s">
        <v>182</v>
      </c>
      <c r="AU539" s="146" t="s">
        <v>83</v>
      </c>
      <c r="AV539" s="12" t="s">
        <v>81</v>
      </c>
      <c r="AW539" s="12" t="s">
        <v>35</v>
      </c>
      <c r="AX539" s="12" t="s">
        <v>73</v>
      </c>
      <c r="AY539" s="146" t="s">
        <v>171</v>
      </c>
    </row>
    <row r="540" spans="2:51" s="13" customFormat="1" ht="10.199999999999999">
      <c r="B540" s="151"/>
      <c r="D540" s="145" t="s">
        <v>182</v>
      </c>
      <c r="E540" s="152" t="s">
        <v>19</v>
      </c>
      <c r="F540" s="153" t="s">
        <v>656</v>
      </c>
      <c r="H540" s="154">
        <v>281.47000000000003</v>
      </c>
      <c r="I540" s="155"/>
      <c r="L540" s="151"/>
      <c r="M540" s="156"/>
      <c r="T540" s="157"/>
      <c r="AT540" s="152" t="s">
        <v>182</v>
      </c>
      <c r="AU540" s="152" t="s">
        <v>83</v>
      </c>
      <c r="AV540" s="13" t="s">
        <v>83</v>
      </c>
      <c r="AW540" s="13" t="s">
        <v>35</v>
      </c>
      <c r="AX540" s="13" t="s">
        <v>73</v>
      </c>
      <c r="AY540" s="152" t="s">
        <v>171</v>
      </c>
    </row>
    <row r="541" spans="2:51" s="12" customFormat="1" ht="10.199999999999999">
      <c r="B541" s="144"/>
      <c r="D541" s="145" t="s">
        <v>182</v>
      </c>
      <c r="E541" s="146" t="s">
        <v>19</v>
      </c>
      <c r="F541" s="147" t="s">
        <v>471</v>
      </c>
      <c r="H541" s="146" t="s">
        <v>19</v>
      </c>
      <c r="I541" s="148"/>
      <c r="L541" s="144"/>
      <c r="M541" s="149"/>
      <c r="T541" s="150"/>
      <c r="AT541" s="146" t="s">
        <v>182</v>
      </c>
      <c r="AU541" s="146" t="s">
        <v>83</v>
      </c>
      <c r="AV541" s="12" t="s">
        <v>81</v>
      </c>
      <c r="AW541" s="12" t="s">
        <v>35</v>
      </c>
      <c r="AX541" s="12" t="s">
        <v>73</v>
      </c>
      <c r="AY541" s="146" t="s">
        <v>171</v>
      </c>
    </row>
    <row r="542" spans="2:51" s="13" customFormat="1" ht="10.199999999999999">
      <c r="B542" s="151"/>
      <c r="D542" s="145" t="s">
        <v>182</v>
      </c>
      <c r="E542" s="152" t="s">
        <v>19</v>
      </c>
      <c r="F542" s="153" t="s">
        <v>657</v>
      </c>
      <c r="H542" s="154">
        <v>21.36</v>
      </c>
      <c r="I542" s="155"/>
      <c r="L542" s="151"/>
      <c r="M542" s="156"/>
      <c r="T542" s="157"/>
      <c r="AT542" s="152" t="s">
        <v>182</v>
      </c>
      <c r="AU542" s="152" t="s">
        <v>83</v>
      </c>
      <c r="AV542" s="13" t="s">
        <v>83</v>
      </c>
      <c r="AW542" s="13" t="s">
        <v>35</v>
      </c>
      <c r="AX542" s="13" t="s">
        <v>73</v>
      </c>
      <c r="AY542" s="152" t="s">
        <v>171</v>
      </c>
    </row>
    <row r="543" spans="2:51" s="12" customFormat="1" ht="10.199999999999999">
      <c r="B543" s="144"/>
      <c r="D543" s="145" t="s">
        <v>182</v>
      </c>
      <c r="E543" s="146" t="s">
        <v>19</v>
      </c>
      <c r="F543" s="147" t="s">
        <v>658</v>
      </c>
      <c r="H543" s="146" t="s">
        <v>19</v>
      </c>
      <c r="I543" s="148"/>
      <c r="L543" s="144"/>
      <c r="M543" s="149"/>
      <c r="T543" s="150"/>
      <c r="AT543" s="146" t="s">
        <v>182</v>
      </c>
      <c r="AU543" s="146" t="s">
        <v>83</v>
      </c>
      <c r="AV543" s="12" t="s">
        <v>81</v>
      </c>
      <c r="AW543" s="12" t="s">
        <v>35</v>
      </c>
      <c r="AX543" s="12" t="s">
        <v>73</v>
      </c>
      <c r="AY543" s="146" t="s">
        <v>171</v>
      </c>
    </row>
    <row r="544" spans="2:51" s="13" customFormat="1" ht="10.199999999999999">
      <c r="B544" s="151"/>
      <c r="D544" s="145" t="s">
        <v>182</v>
      </c>
      <c r="E544" s="152" t="s">
        <v>19</v>
      </c>
      <c r="F544" s="153" t="s">
        <v>659</v>
      </c>
      <c r="H544" s="154">
        <v>148.47</v>
      </c>
      <c r="I544" s="155"/>
      <c r="L544" s="151"/>
      <c r="M544" s="156"/>
      <c r="T544" s="157"/>
      <c r="AT544" s="152" t="s">
        <v>182</v>
      </c>
      <c r="AU544" s="152" t="s">
        <v>83</v>
      </c>
      <c r="AV544" s="13" t="s">
        <v>83</v>
      </c>
      <c r="AW544" s="13" t="s">
        <v>35</v>
      </c>
      <c r="AX544" s="13" t="s">
        <v>73</v>
      </c>
      <c r="AY544" s="152" t="s">
        <v>171</v>
      </c>
    </row>
    <row r="545" spans="2:65" s="12" customFormat="1" ht="10.199999999999999">
      <c r="B545" s="144"/>
      <c r="D545" s="145" t="s">
        <v>182</v>
      </c>
      <c r="E545" s="146" t="s">
        <v>19</v>
      </c>
      <c r="F545" s="147" t="s">
        <v>660</v>
      </c>
      <c r="H545" s="146" t="s">
        <v>19</v>
      </c>
      <c r="I545" s="148"/>
      <c r="L545" s="144"/>
      <c r="M545" s="149"/>
      <c r="T545" s="150"/>
      <c r="AT545" s="146" t="s">
        <v>182</v>
      </c>
      <c r="AU545" s="146" t="s">
        <v>83</v>
      </c>
      <c r="AV545" s="12" t="s">
        <v>81</v>
      </c>
      <c r="AW545" s="12" t="s">
        <v>35</v>
      </c>
      <c r="AX545" s="12" t="s">
        <v>73</v>
      </c>
      <c r="AY545" s="146" t="s">
        <v>171</v>
      </c>
    </row>
    <row r="546" spans="2:65" s="13" customFormat="1" ht="10.199999999999999">
      <c r="B546" s="151"/>
      <c r="D546" s="145" t="s">
        <v>182</v>
      </c>
      <c r="E546" s="152" t="s">
        <v>19</v>
      </c>
      <c r="F546" s="153" t="s">
        <v>661</v>
      </c>
      <c r="H546" s="154">
        <v>282.72000000000003</v>
      </c>
      <c r="I546" s="155"/>
      <c r="L546" s="151"/>
      <c r="M546" s="156"/>
      <c r="T546" s="157"/>
      <c r="AT546" s="152" t="s">
        <v>182</v>
      </c>
      <c r="AU546" s="152" t="s">
        <v>83</v>
      </c>
      <c r="AV546" s="13" t="s">
        <v>83</v>
      </c>
      <c r="AW546" s="13" t="s">
        <v>35</v>
      </c>
      <c r="AX546" s="13" t="s">
        <v>73</v>
      </c>
      <c r="AY546" s="152" t="s">
        <v>171</v>
      </c>
    </row>
    <row r="547" spans="2:65" s="14" customFormat="1" ht="10.199999999999999">
      <c r="B547" s="158"/>
      <c r="D547" s="145" t="s">
        <v>182</v>
      </c>
      <c r="E547" s="159" t="s">
        <v>19</v>
      </c>
      <c r="F547" s="160" t="s">
        <v>189</v>
      </c>
      <c r="H547" s="161">
        <v>1518.01</v>
      </c>
      <c r="I547" s="162"/>
      <c r="L547" s="158"/>
      <c r="M547" s="163"/>
      <c r="T547" s="164"/>
      <c r="AT547" s="159" t="s">
        <v>182</v>
      </c>
      <c r="AU547" s="159" t="s">
        <v>83</v>
      </c>
      <c r="AV547" s="14" t="s">
        <v>178</v>
      </c>
      <c r="AW547" s="14" t="s">
        <v>35</v>
      </c>
      <c r="AX547" s="14" t="s">
        <v>81</v>
      </c>
      <c r="AY547" s="159" t="s">
        <v>171</v>
      </c>
    </row>
    <row r="548" spans="2:65" s="1" customFormat="1" ht="44.25" customHeight="1">
      <c r="B548" s="31"/>
      <c r="C548" s="127" t="s">
        <v>662</v>
      </c>
      <c r="D548" s="127" t="s">
        <v>173</v>
      </c>
      <c r="E548" s="128" t="s">
        <v>663</v>
      </c>
      <c r="F548" s="129" t="s">
        <v>664</v>
      </c>
      <c r="G548" s="130" t="s">
        <v>176</v>
      </c>
      <c r="H548" s="131">
        <v>45540.3</v>
      </c>
      <c r="I548" s="132"/>
      <c r="J548" s="133">
        <f>ROUND(I548*H548,2)</f>
        <v>0</v>
      </c>
      <c r="K548" s="129" t="s">
        <v>177</v>
      </c>
      <c r="L548" s="31"/>
      <c r="M548" s="134" t="s">
        <v>19</v>
      </c>
      <c r="N548" s="135" t="s">
        <v>44</v>
      </c>
      <c r="P548" s="136">
        <f>O548*H548</f>
        <v>0</v>
      </c>
      <c r="Q548" s="136">
        <v>0</v>
      </c>
      <c r="R548" s="136">
        <f>Q548*H548</f>
        <v>0</v>
      </c>
      <c r="S548" s="136">
        <v>0</v>
      </c>
      <c r="T548" s="137">
        <f>S548*H548</f>
        <v>0</v>
      </c>
      <c r="AR548" s="138" t="s">
        <v>178</v>
      </c>
      <c r="AT548" s="138" t="s">
        <v>173</v>
      </c>
      <c r="AU548" s="138" t="s">
        <v>83</v>
      </c>
      <c r="AY548" s="16" t="s">
        <v>171</v>
      </c>
      <c r="BE548" s="139">
        <f>IF(N548="základní",J548,0)</f>
        <v>0</v>
      </c>
      <c r="BF548" s="139">
        <f>IF(N548="snížená",J548,0)</f>
        <v>0</v>
      </c>
      <c r="BG548" s="139">
        <f>IF(N548="zákl. přenesená",J548,0)</f>
        <v>0</v>
      </c>
      <c r="BH548" s="139">
        <f>IF(N548="sníž. přenesená",J548,0)</f>
        <v>0</v>
      </c>
      <c r="BI548" s="139">
        <f>IF(N548="nulová",J548,0)</f>
        <v>0</v>
      </c>
      <c r="BJ548" s="16" t="s">
        <v>81</v>
      </c>
      <c r="BK548" s="139">
        <f>ROUND(I548*H548,2)</f>
        <v>0</v>
      </c>
      <c r="BL548" s="16" t="s">
        <v>178</v>
      </c>
      <c r="BM548" s="138" t="s">
        <v>665</v>
      </c>
    </row>
    <row r="549" spans="2:65" s="1" customFormat="1" ht="10.199999999999999">
      <c r="B549" s="31"/>
      <c r="D549" s="140" t="s">
        <v>180</v>
      </c>
      <c r="F549" s="141" t="s">
        <v>666</v>
      </c>
      <c r="I549" s="142"/>
      <c r="L549" s="31"/>
      <c r="M549" s="143"/>
      <c r="T549" s="52"/>
      <c r="AT549" s="16" t="s">
        <v>180</v>
      </c>
      <c r="AU549" s="16" t="s">
        <v>83</v>
      </c>
    </row>
    <row r="550" spans="2:65" s="13" customFormat="1" ht="10.199999999999999">
      <c r="B550" s="151"/>
      <c r="D550" s="145" t="s">
        <v>182</v>
      </c>
      <c r="F550" s="153" t="s">
        <v>667</v>
      </c>
      <c r="H550" s="154">
        <v>45540.3</v>
      </c>
      <c r="I550" s="155"/>
      <c r="L550" s="151"/>
      <c r="M550" s="156"/>
      <c r="T550" s="157"/>
      <c r="AT550" s="152" t="s">
        <v>182</v>
      </c>
      <c r="AU550" s="152" t="s">
        <v>83</v>
      </c>
      <c r="AV550" s="13" t="s">
        <v>83</v>
      </c>
      <c r="AW550" s="13" t="s">
        <v>4</v>
      </c>
      <c r="AX550" s="13" t="s">
        <v>81</v>
      </c>
      <c r="AY550" s="152" t="s">
        <v>171</v>
      </c>
    </row>
    <row r="551" spans="2:65" s="1" customFormat="1" ht="37.799999999999997" customHeight="1">
      <c r="B551" s="31"/>
      <c r="C551" s="127" t="s">
        <v>668</v>
      </c>
      <c r="D551" s="127" t="s">
        <v>173</v>
      </c>
      <c r="E551" s="128" t="s">
        <v>669</v>
      </c>
      <c r="F551" s="129" t="s">
        <v>670</v>
      </c>
      <c r="G551" s="130" t="s">
        <v>176</v>
      </c>
      <c r="H551" s="131">
        <v>1518.01</v>
      </c>
      <c r="I551" s="132"/>
      <c r="J551" s="133">
        <f>ROUND(I551*H551,2)</f>
        <v>0</v>
      </c>
      <c r="K551" s="129" t="s">
        <v>177</v>
      </c>
      <c r="L551" s="31"/>
      <c r="M551" s="134" t="s">
        <v>19</v>
      </c>
      <c r="N551" s="135" t="s">
        <v>44</v>
      </c>
      <c r="P551" s="136">
        <f>O551*H551</f>
        <v>0</v>
      </c>
      <c r="Q551" s="136">
        <v>0</v>
      </c>
      <c r="R551" s="136">
        <f>Q551*H551</f>
        <v>0</v>
      </c>
      <c r="S551" s="136">
        <v>0</v>
      </c>
      <c r="T551" s="137">
        <f>S551*H551</f>
        <v>0</v>
      </c>
      <c r="AR551" s="138" t="s">
        <v>178</v>
      </c>
      <c r="AT551" s="138" t="s">
        <v>173</v>
      </c>
      <c r="AU551" s="138" t="s">
        <v>83</v>
      </c>
      <c r="AY551" s="16" t="s">
        <v>171</v>
      </c>
      <c r="BE551" s="139">
        <f>IF(N551="základní",J551,0)</f>
        <v>0</v>
      </c>
      <c r="BF551" s="139">
        <f>IF(N551="snížená",J551,0)</f>
        <v>0</v>
      </c>
      <c r="BG551" s="139">
        <f>IF(N551="zákl. přenesená",J551,0)</f>
        <v>0</v>
      </c>
      <c r="BH551" s="139">
        <f>IF(N551="sníž. přenesená",J551,0)</f>
        <v>0</v>
      </c>
      <c r="BI551" s="139">
        <f>IF(N551="nulová",J551,0)</f>
        <v>0</v>
      </c>
      <c r="BJ551" s="16" t="s">
        <v>81</v>
      </c>
      <c r="BK551" s="139">
        <f>ROUND(I551*H551,2)</f>
        <v>0</v>
      </c>
      <c r="BL551" s="16" t="s">
        <v>178</v>
      </c>
      <c r="BM551" s="138" t="s">
        <v>671</v>
      </c>
    </row>
    <row r="552" spans="2:65" s="1" customFormat="1" ht="10.199999999999999">
      <c r="B552" s="31"/>
      <c r="D552" s="140" t="s">
        <v>180</v>
      </c>
      <c r="F552" s="141" t="s">
        <v>672</v>
      </c>
      <c r="I552" s="142"/>
      <c r="L552" s="31"/>
      <c r="M552" s="143"/>
      <c r="T552" s="52"/>
      <c r="AT552" s="16" t="s">
        <v>180</v>
      </c>
      <c r="AU552" s="16" t="s">
        <v>83</v>
      </c>
    </row>
    <row r="553" spans="2:65" s="1" customFormat="1" ht="49.05" customHeight="1">
      <c r="B553" s="31"/>
      <c r="C553" s="127" t="s">
        <v>673</v>
      </c>
      <c r="D553" s="127" t="s">
        <v>173</v>
      </c>
      <c r="E553" s="128" t="s">
        <v>674</v>
      </c>
      <c r="F553" s="129" t="s">
        <v>675</v>
      </c>
      <c r="G553" s="130" t="s">
        <v>402</v>
      </c>
      <c r="H553" s="131">
        <v>15</v>
      </c>
      <c r="I553" s="132"/>
      <c r="J553" s="133">
        <f>ROUND(I553*H553,2)</f>
        <v>0</v>
      </c>
      <c r="K553" s="129" t="s">
        <v>177</v>
      </c>
      <c r="L553" s="31"/>
      <c r="M553" s="134" t="s">
        <v>19</v>
      </c>
      <c r="N553" s="135" t="s">
        <v>44</v>
      </c>
      <c r="P553" s="136">
        <f>O553*H553</f>
        <v>0</v>
      </c>
      <c r="Q553" s="136">
        <v>0</v>
      </c>
      <c r="R553" s="136">
        <f>Q553*H553</f>
        <v>0</v>
      </c>
      <c r="S553" s="136">
        <v>0</v>
      </c>
      <c r="T553" s="137">
        <f>S553*H553</f>
        <v>0</v>
      </c>
      <c r="AR553" s="138" t="s">
        <v>178</v>
      </c>
      <c r="AT553" s="138" t="s">
        <v>173</v>
      </c>
      <c r="AU553" s="138" t="s">
        <v>83</v>
      </c>
      <c r="AY553" s="16" t="s">
        <v>171</v>
      </c>
      <c r="BE553" s="139">
        <f>IF(N553="základní",J553,0)</f>
        <v>0</v>
      </c>
      <c r="BF553" s="139">
        <f>IF(N553="snížená",J553,0)</f>
        <v>0</v>
      </c>
      <c r="BG553" s="139">
        <f>IF(N553="zákl. přenesená",J553,0)</f>
        <v>0</v>
      </c>
      <c r="BH553" s="139">
        <f>IF(N553="sníž. přenesená",J553,0)</f>
        <v>0</v>
      </c>
      <c r="BI553" s="139">
        <f>IF(N553="nulová",J553,0)</f>
        <v>0</v>
      </c>
      <c r="BJ553" s="16" t="s">
        <v>81</v>
      </c>
      <c r="BK553" s="139">
        <f>ROUND(I553*H553,2)</f>
        <v>0</v>
      </c>
      <c r="BL553" s="16" t="s">
        <v>178</v>
      </c>
      <c r="BM553" s="138" t="s">
        <v>676</v>
      </c>
    </row>
    <row r="554" spans="2:65" s="1" customFormat="1" ht="10.199999999999999">
      <c r="B554" s="31"/>
      <c r="D554" s="140" t="s">
        <v>180</v>
      </c>
      <c r="F554" s="141" t="s">
        <v>677</v>
      </c>
      <c r="I554" s="142"/>
      <c r="L554" s="31"/>
      <c r="M554" s="143"/>
      <c r="T554" s="52"/>
      <c r="AT554" s="16" t="s">
        <v>180</v>
      </c>
      <c r="AU554" s="16" t="s">
        <v>83</v>
      </c>
    </row>
    <row r="555" spans="2:65" s="1" customFormat="1" ht="49.05" customHeight="1">
      <c r="B555" s="31"/>
      <c r="C555" s="127" t="s">
        <v>678</v>
      </c>
      <c r="D555" s="127" t="s">
        <v>173</v>
      </c>
      <c r="E555" s="128" t="s">
        <v>679</v>
      </c>
      <c r="F555" s="129" t="s">
        <v>680</v>
      </c>
      <c r="G555" s="130" t="s">
        <v>272</v>
      </c>
      <c r="H555" s="131">
        <v>500</v>
      </c>
      <c r="I555" s="132"/>
      <c r="J555" s="133">
        <f>ROUND(I555*H555,2)</f>
        <v>0</v>
      </c>
      <c r="K555" s="129" t="s">
        <v>177</v>
      </c>
      <c r="L555" s="31"/>
      <c r="M555" s="134" t="s">
        <v>19</v>
      </c>
      <c r="N555" s="135" t="s">
        <v>44</v>
      </c>
      <c r="P555" s="136">
        <f>O555*H555</f>
        <v>0</v>
      </c>
      <c r="Q555" s="136">
        <v>3.0000000000000001E-5</v>
      </c>
      <c r="R555" s="136">
        <f>Q555*H555</f>
        <v>1.5000000000000001E-2</v>
      </c>
      <c r="S555" s="136">
        <v>0</v>
      </c>
      <c r="T555" s="137">
        <f>S555*H555</f>
        <v>0</v>
      </c>
      <c r="AR555" s="138" t="s">
        <v>178</v>
      </c>
      <c r="AT555" s="138" t="s">
        <v>173</v>
      </c>
      <c r="AU555" s="138" t="s">
        <v>83</v>
      </c>
      <c r="AY555" s="16" t="s">
        <v>171</v>
      </c>
      <c r="BE555" s="139">
        <f>IF(N555="základní",J555,0)</f>
        <v>0</v>
      </c>
      <c r="BF555" s="139">
        <f>IF(N555="snížená",J555,0)</f>
        <v>0</v>
      </c>
      <c r="BG555" s="139">
        <f>IF(N555="zákl. přenesená",J555,0)</f>
        <v>0</v>
      </c>
      <c r="BH555" s="139">
        <f>IF(N555="sníž. přenesená",J555,0)</f>
        <v>0</v>
      </c>
      <c r="BI555" s="139">
        <f>IF(N555="nulová",J555,0)</f>
        <v>0</v>
      </c>
      <c r="BJ555" s="16" t="s">
        <v>81</v>
      </c>
      <c r="BK555" s="139">
        <f>ROUND(I555*H555,2)</f>
        <v>0</v>
      </c>
      <c r="BL555" s="16" t="s">
        <v>178</v>
      </c>
      <c r="BM555" s="138" t="s">
        <v>681</v>
      </c>
    </row>
    <row r="556" spans="2:65" s="1" customFormat="1" ht="10.199999999999999">
      <c r="B556" s="31"/>
      <c r="D556" s="140" t="s">
        <v>180</v>
      </c>
      <c r="F556" s="141" t="s">
        <v>682</v>
      </c>
      <c r="I556" s="142"/>
      <c r="L556" s="31"/>
      <c r="M556" s="143"/>
      <c r="T556" s="52"/>
      <c r="AT556" s="16" t="s">
        <v>180</v>
      </c>
      <c r="AU556" s="16" t="s">
        <v>83</v>
      </c>
    </row>
    <row r="557" spans="2:65" s="1" customFormat="1" ht="24.15" customHeight="1">
      <c r="B557" s="31"/>
      <c r="C557" s="127" t="s">
        <v>683</v>
      </c>
      <c r="D557" s="127" t="s">
        <v>173</v>
      </c>
      <c r="E557" s="128" t="s">
        <v>684</v>
      </c>
      <c r="F557" s="129" t="s">
        <v>685</v>
      </c>
      <c r="G557" s="130" t="s">
        <v>272</v>
      </c>
      <c r="H557" s="131">
        <v>6000</v>
      </c>
      <c r="I557" s="132"/>
      <c r="J557" s="133">
        <f>ROUND(I557*H557,2)</f>
        <v>0</v>
      </c>
      <c r="K557" s="129" t="s">
        <v>177</v>
      </c>
      <c r="L557" s="31"/>
      <c r="M557" s="134" t="s">
        <v>19</v>
      </c>
      <c r="N557" s="135" t="s">
        <v>44</v>
      </c>
      <c r="P557" s="136">
        <f>O557*H557</f>
        <v>0</v>
      </c>
      <c r="Q557" s="136">
        <v>0</v>
      </c>
      <c r="R557" s="136">
        <f>Q557*H557</f>
        <v>0</v>
      </c>
      <c r="S557" s="136">
        <v>0</v>
      </c>
      <c r="T557" s="137">
        <f>S557*H557</f>
        <v>0</v>
      </c>
      <c r="AR557" s="138" t="s">
        <v>178</v>
      </c>
      <c r="AT557" s="138" t="s">
        <v>173</v>
      </c>
      <c r="AU557" s="138" t="s">
        <v>83</v>
      </c>
      <c r="AY557" s="16" t="s">
        <v>171</v>
      </c>
      <c r="BE557" s="139">
        <f>IF(N557="základní",J557,0)</f>
        <v>0</v>
      </c>
      <c r="BF557" s="139">
        <f>IF(N557="snížená",J557,0)</f>
        <v>0</v>
      </c>
      <c r="BG557" s="139">
        <f>IF(N557="zákl. přenesená",J557,0)</f>
        <v>0</v>
      </c>
      <c r="BH557" s="139">
        <f>IF(N557="sníž. přenesená",J557,0)</f>
        <v>0</v>
      </c>
      <c r="BI557" s="139">
        <f>IF(N557="nulová",J557,0)</f>
        <v>0</v>
      </c>
      <c r="BJ557" s="16" t="s">
        <v>81</v>
      </c>
      <c r="BK557" s="139">
        <f>ROUND(I557*H557,2)</f>
        <v>0</v>
      </c>
      <c r="BL557" s="16" t="s">
        <v>178</v>
      </c>
      <c r="BM557" s="138" t="s">
        <v>686</v>
      </c>
    </row>
    <row r="558" spans="2:65" s="1" customFormat="1" ht="10.199999999999999">
      <c r="B558" s="31"/>
      <c r="D558" s="140" t="s">
        <v>180</v>
      </c>
      <c r="F558" s="141" t="s">
        <v>687</v>
      </c>
      <c r="I558" s="142"/>
      <c r="L558" s="31"/>
      <c r="M558" s="143"/>
      <c r="T558" s="52"/>
      <c r="AT558" s="16" t="s">
        <v>180</v>
      </c>
      <c r="AU558" s="16" t="s">
        <v>83</v>
      </c>
    </row>
    <row r="559" spans="2:65" s="13" customFormat="1" ht="10.199999999999999">
      <c r="B559" s="151"/>
      <c r="D559" s="145" t="s">
        <v>182</v>
      </c>
      <c r="F559" s="153" t="s">
        <v>688</v>
      </c>
      <c r="H559" s="154">
        <v>6000</v>
      </c>
      <c r="I559" s="155"/>
      <c r="L559" s="151"/>
      <c r="M559" s="156"/>
      <c r="T559" s="157"/>
      <c r="AT559" s="152" t="s">
        <v>182</v>
      </c>
      <c r="AU559" s="152" t="s">
        <v>83</v>
      </c>
      <c r="AV559" s="13" t="s">
        <v>83</v>
      </c>
      <c r="AW559" s="13" t="s">
        <v>4</v>
      </c>
      <c r="AX559" s="13" t="s">
        <v>81</v>
      </c>
      <c r="AY559" s="152" t="s">
        <v>171</v>
      </c>
    </row>
    <row r="560" spans="2:65" s="1" customFormat="1" ht="49.05" customHeight="1">
      <c r="B560" s="31"/>
      <c r="C560" s="127" t="s">
        <v>689</v>
      </c>
      <c r="D560" s="127" t="s">
        <v>173</v>
      </c>
      <c r="E560" s="128" t="s">
        <v>690</v>
      </c>
      <c r="F560" s="129" t="s">
        <v>691</v>
      </c>
      <c r="G560" s="130" t="s">
        <v>692</v>
      </c>
      <c r="H560" s="131">
        <v>3</v>
      </c>
      <c r="I560" s="132"/>
      <c r="J560" s="133">
        <f>ROUND(I560*H560,2)</f>
        <v>0</v>
      </c>
      <c r="K560" s="129" t="s">
        <v>177</v>
      </c>
      <c r="L560" s="31"/>
      <c r="M560" s="134" t="s">
        <v>19</v>
      </c>
      <c r="N560" s="135" t="s">
        <v>44</v>
      </c>
      <c r="P560" s="136">
        <f>O560*H560</f>
        <v>0</v>
      </c>
      <c r="Q560" s="136">
        <v>0.14271</v>
      </c>
      <c r="R560" s="136">
        <f>Q560*H560</f>
        <v>0.42813000000000001</v>
      </c>
      <c r="S560" s="136">
        <v>0.112</v>
      </c>
      <c r="T560" s="137">
        <f>S560*H560</f>
        <v>0.33600000000000002</v>
      </c>
      <c r="AR560" s="138" t="s">
        <v>178</v>
      </c>
      <c r="AT560" s="138" t="s">
        <v>173</v>
      </c>
      <c r="AU560" s="138" t="s">
        <v>83</v>
      </c>
      <c r="AY560" s="16" t="s">
        <v>171</v>
      </c>
      <c r="BE560" s="139">
        <f>IF(N560="základní",J560,0)</f>
        <v>0</v>
      </c>
      <c r="BF560" s="139">
        <f>IF(N560="snížená",J560,0)</f>
        <v>0</v>
      </c>
      <c r="BG560" s="139">
        <f>IF(N560="zákl. přenesená",J560,0)</f>
        <v>0</v>
      </c>
      <c r="BH560" s="139">
        <f>IF(N560="sníž. přenesená",J560,0)</f>
        <v>0</v>
      </c>
      <c r="BI560" s="139">
        <f>IF(N560="nulová",J560,0)</f>
        <v>0</v>
      </c>
      <c r="BJ560" s="16" t="s">
        <v>81</v>
      </c>
      <c r="BK560" s="139">
        <f>ROUND(I560*H560,2)</f>
        <v>0</v>
      </c>
      <c r="BL560" s="16" t="s">
        <v>178</v>
      </c>
      <c r="BM560" s="138" t="s">
        <v>693</v>
      </c>
    </row>
    <row r="561" spans="2:65" s="1" customFormat="1" ht="10.199999999999999">
      <c r="B561" s="31"/>
      <c r="D561" s="140" t="s">
        <v>180</v>
      </c>
      <c r="F561" s="141" t="s">
        <v>694</v>
      </c>
      <c r="I561" s="142"/>
      <c r="L561" s="31"/>
      <c r="M561" s="143"/>
      <c r="T561" s="52"/>
      <c r="AT561" s="16" t="s">
        <v>180</v>
      </c>
      <c r="AU561" s="16" t="s">
        <v>83</v>
      </c>
    </row>
    <row r="562" spans="2:65" s="1" customFormat="1" ht="49.05" customHeight="1">
      <c r="B562" s="31"/>
      <c r="C562" s="127" t="s">
        <v>695</v>
      </c>
      <c r="D562" s="127" t="s">
        <v>173</v>
      </c>
      <c r="E562" s="128" t="s">
        <v>696</v>
      </c>
      <c r="F562" s="129" t="s">
        <v>697</v>
      </c>
      <c r="G562" s="130" t="s">
        <v>692</v>
      </c>
      <c r="H562" s="131">
        <v>3</v>
      </c>
      <c r="I562" s="132"/>
      <c r="J562" s="133">
        <f>ROUND(I562*H562,2)</f>
        <v>0</v>
      </c>
      <c r="K562" s="129" t="s">
        <v>177</v>
      </c>
      <c r="L562" s="31"/>
      <c r="M562" s="134" t="s">
        <v>19</v>
      </c>
      <c r="N562" s="135" t="s">
        <v>44</v>
      </c>
      <c r="P562" s="136">
        <f>O562*H562</f>
        <v>0</v>
      </c>
      <c r="Q562" s="136">
        <v>0.22344</v>
      </c>
      <c r="R562" s="136">
        <f>Q562*H562</f>
        <v>0.67032000000000003</v>
      </c>
      <c r="S562" s="136">
        <v>0.17299999999999999</v>
      </c>
      <c r="T562" s="137">
        <f>S562*H562</f>
        <v>0.51899999999999991</v>
      </c>
      <c r="AR562" s="138" t="s">
        <v>178</v>
      </c>
      <c r="AT562" s="138" t="s">
        <v>173</v>
      </c>
      <c r="AU562" s="138" t="s">
        <v>83</v>
      </c>
      <c r="AY562" s="16" t="s">
        <v>171</v>
      </c>
      <c r="BE562" s="139">
        <f>IF(N562="základní",J562,0)</f>
        <v>0</v>
      </c>
      <c r="BF562" s="139">
        <f>IF(N562="snížená",J562,0)</f>
        <v>0</v>
      </c>
      <c r="BG562" s="139">
        <f>IF(N562="zákl. přenesená",J562,0)</f>
        <v>0</v>
      </c>
      <c r="BH562" s="139">
        <f>IF(N562="sníž. přenesená",J562,0)</f>
        <v>0</v>
      </c>
      <c r="BI562" s="139">
        <f>IF(N562="nulová",J562,0)</f>
        <v>0</v>
      </c>
      <c r="BJ562" s="16" t="s">
        <v>81</v>
      </c>
      <c r="BK562" s="139">
        <f>ROUND(I562*H562,2)</f>
        <v>0</v>
      </c>
      <c r="BL562" s="16" t="s">
        <v>178</v>
      </c>
      <c r="BM562" s="138" t="s">
        <v>698</v>
      </c>
    </row>
    <row r="563" spans="2:65" s="1" customFormat="1" ht="10.199999999999999">
      <c r="B563" s="31"/>
      <c r="D563" s="140" t="s">
        <v>180</v>
      </c>
      <c r="F563" s="141" t="s">
        <v>699</v>
      </c>
      <c r="I563" s="142"/>
      <c r="L563" s="31"/>
      <c r="M563" s="143"/>
      <c r="T563" s="52"/>
      <c r="AT563" s="16" t="s">
        <v>180</v>
      </c>
      <c r="AU563" s="16" t="s">
        <v>83</v>
      </c>
    </row>
    <row r="564" spans="2:65" s="1" customFormat="1" ht="49.05" customHeight="1">
      <c r="B564" s="31"/>
      <c r="C564" s="127" t="s">
        <v>700</v>
      </c>
      <c r="D564" s="127" t="s">
        <v>173</v>
      </c>
      <c r="E564" s="128" t="s">
        <v>701</v>
      </c>
      <c r="F564" s="129" t="s">
        <v>702</v>
      </c>
      <c r="G564" s="130" t="s">
        <v>692</v>
      </c>
      <c r="H564" s="131">
        <v>3</v>
      </c>
      <c r="I564" s="132"/>
      <c r="J564" s="133">
        <f>ROUND(I564*H564,2)</f>
        <v>0</v>
      </c>
      <c r="K564" s="129" t="s">
        <v>177</v>
      </c>
      <c r="L564" s="31"/>
      <c r="M564" s="134" t="s">
        <v>19</v>
      </c>
      <c r="N564" s="135" t="s">
        <v>44</v>
      </c>
      <c r="P564" s="136">
        <f>O564*H564</f>
        <v>0</v>
      </c>
      <c r="Q564" s="136">
        <v>0.22606000000000001</v>
      </c>
      <c r="R564" s="136">
        <f>Q564*H564</f>
        <v>0.67818000000000001</v>
      </c>
      <c r="S564" s="136">
        <v>0.17299999999999999</v>
      </c>
      <c r="T564" s="137">
        <f>S564*H564</f>
        <v>0.51899999999999991</v>
      </c>
      <c r="AR564" s="138" t="s">
        <v>178</v>
      </c>
      <c r="AT564" s="138" t="s">
        <v>173</v>
      </c>
      <c r="AU564" s="138" t="s">
        <v>83</v>
      </c>
      <c r="AY564" s="16" t="s">
        <v>171</v>
      </c>
      <c r="BE564" s="139">
        <f>IF(N564="základní",J564,0)</f>
        <v>0</v>
      </c>
      <c r="BF564" s="139">
        <f>IF(N564="snížená",J564,0)</f>
        <v>0</v>
      </c>
      <c r="BG564" s="139">
        <f>IF(N564="zákl. přenesená",J564,0)</f>
        <v>0</v>
      </c>
      <c r="BH564" s="139">
        <f>IF(N564="sníž. přenesená",J564,0)</f>
        <v>0</v>
      </c>
      <c r="BI564" s="139">
        <f>IF(N564="nulová",J564,0)</f>
        <v>0</v>
      </c>
      <c r="BJ564" s="16" t="s">
        <v>81</v>
      </c>
      <c r="BK564" s="139">
        <f>ROUND(I564*H564,2)</f>
        <v>0</v>
      </c>
      <c r="BL564" s="16" t="s">
        <v>178</v>
      </c>
      <c r="BM564" s="138" t="s">
        <v>703</v>
      </c>
    </row>
    <row r="565" spans="2:65" s="1" customFormat="1" ht="10.199999999999999">
      <c r="B565" s="31"/>
      <c r="D565" s="140" t="s">
        <v>180</v>
      </c>
      <c r="F565" s="141" t="s">
        <v>704</v>
      </c>
      <c r="I565" s="142"/>
      <c r="L565" s="31"/>
      <c r="M565" s="143"/>
      <c r="T565" s="52"/>
      <c r="AT565" s="16" t="s">
        <v>180</v>
      </c>
      <c r="AU565" s="16" t="s">
        <v>83</v>
      </c>
    </row>
    <row r="566" spans="2:65" s="1" customFormat="1" ht="76.349999999999994" customHeight="1">
      <c r="B566" s="31"/>
      <c r="C566" s="127" t="s">
        <v>705</v>
      </c>
      <c r="D566" s="127" t="s">
        <v>173</v>
      </c>
      <c r="E566" s="128" t="s">
        <v>706</v>
      </c>
      <c r="F566" s="129" t="s">
        <v>707</v>
      </c>
      <c r="G566" s="130" t="s">
        <v>328</v>
      </c>
      <c r="H566" s="131">
        <v>54</v>
      </c>
      <c r="I566" s="132"/>
      <c r="J566" s="133">
        <f>ROUND(I566*H566,2)</f>
        <v>0</v>
      </c>
      <c r="K566" s="129" t="s">
        <v>177</v>
      </c>
      <c r="L566" s="31"/>
      <c r="M566" s="134" t="s">
        <v>19</v>
      </c>
      <c r="N566" s="135" t="s">
        <v>44</v>
      </c>
      <c r="P566" s="136">
        <f>O566*H566</f>
        <v>0</v>
      </c>
      <c r="Q566" s="136">
        <v>6.9999999999999999E-4</v>
      </c>
      <c r="R566" s="136">
        <f>Q566*H566</f>
        <v>3.78E-2</v>
      </c>
      <c r="S566" s="136">
        <v>0</v>
      </c>
      <c r="T566" s="137">
        <f>S566*H566</f>
        <v>0</v>
      </c>
      <c r="AR566" s="138" t="s">
        <v>178</v>
      </c>
      <c r="AT566" s="138" t="s">
        <v>173</v>
      </c>
      <c r="AU566" s="138" t="s">
        <v>83</v>
      </c>
      <c r="AY566" s="16" t="s">
        <v>171</v>
      </c>
      <c r="BE566" s="139">
        <f>IF(N566="základní",J566,0)</f>
        <v>0</v>
      </c>
      <c r="BF566" s="139">
        <f>IF(N566="snížená",J566,0)</f>
        <v>0</v>
      </c>
      <c r="BG566" s="139">
        <f>IF(N566="zákl. přenesená",J566,0)</f>
        <v>0</v>
      </c>
      <c r="BH566" s="139">
        <f>IF(N566="sníž. přenesená",J566,0)</f>
        <v>0</v>
      </c>
      <c r="BI566" s="139">
        <f>IF(N566="nulová",J566,0)</f>
        <v>0</v>
      </c>
      <c r="BJ566" s="16" t="s">
        <v>81</v>
      </c>
      <c r="BK566" s="139">
        <f>ROUND(I566*H566,2)</f>
        <v>0</v>
      </c>
      <c r="BL566" s="16" t="s">
        <v>178</v>
      </c>
      <c r="BM566" s="138" t="s">
        <v>708</v>
      </c>
    </row>
    <row r="567" spans="2:65" s="1" customFormat="1" ht="10.199999999999999">
      <c r="B567" s="31"/>
      <c r="D567" s="140" t="s">
        <v>180</v>
      </c>
      <c r="F567" s="141" t="s">
        <v>709</v>
      </c>
      <c r="I567" s="142"/>
      <c r="L567" s="31"/>
      <c r="M567" s="143"/>
      <c r="T567" s="52"/>
      <c r="AT567" s="16" t="s">
        <v>180</v>
      </c>
      <c r="AU567" s="16" t="s">
        <v>83</v>
      </c>
    </row>
    <row r="568" spans="2:65" s="13" customFormat="1" ht="10.199999999999999">
      <c r="B568" s="151"/>
      <c r="D568" s="145" t="s">
        <v>182</v>
      </c>
      <c r="E568" s="152" t="s">
        <v>19</v>
      </c>
      <c r="F568" s="153" t="s">
        <v>710</v>
      </c>
      <c r="H568" s="154">
        <v>54</v>
      </c>
      <c r="I568" s="155"/>
      <c r="L568" s="151"/>
      <c r="M568" s="156"/>
      <c r="T568" s="157"/>
      <c r="AT568" s="152" t="s">
        <v>182</v>
      </c>
      <c r="AU568" s="152" t="s">
        <v>83</v>
      </c>
      <c r="AV568" s="13" t="s">
        <v>83</v>
      </c>
      <c r="AW568" s="13" t="s">
        <v>35</v>
      </c>
      <c r="AX568" s="13" t="s">
        <v>81</v>
      </c>
      <c r="AY568" s="152" t="s">
        <v>171</v>
      </c>
    </row>
    <row r="569" spans="2:65" s="1" customFormat="1" ht="76.349999999999994" customHeight="1">
      <c r="B569" s="31"/>
      <c r="C569" s="127" t="s">
        <v>711</v>
      </c>
      <c r="D569" s="127" t="s">
        <v>173</v>
      </c>
      <c r="E569" s="128" t="s">
        <v>712</v>
      </c>
      <c r="F569" s="129" t="s">
        <v>713</v>
      </c>
      <c r="G569" s="130" t="s">
        <v>328</v>
      </c>
      <c r="H569" s="131">
        <v>54</v>
      </c>
      <c r="I569" s="132"/>
      <c r="J569" s="133">
        <f>ROUND(I569*H569,2)</f>
        <v>0</v>
      </c>
      <c r="K569" s="129" t="s">
        <v>177</v>
      </c>
      <c r="L569" s="31"/>
      <c r="M569" s="134" t="s">
        <v>19</v>
      </c>
      <c r="N569" s="135" t="s">
        <v>44</v>
      </c>
      <c r="P569" s="136">
        <f>O569*H569</f>
        <v>0</v>
      </c>
      <c r="Q569" s="136">
        <v>1.3500000000000001E-3</v>
      </c>
      <c r="R569" s="136">
        <f>Q569*H569</f>
        <v>7.2900000000000006E-2</v>
      </c>
      <c r="S569" s="136">
        <v>0</v>
      </c>
      <c r="T569" s="137">
        <f>S569*H569</f>
        <v>0</v>
      </c>
      <c r="AR569" s="138" t="s">
        <v>178</v>
      </c>
      <c r="AT569" s="138" t="s">
        <v>173</v>
      </c>
      <c r="AU569" s="138" t="s">
        <v>83</v>
      </c>
      <c r="AY569" s="16" t="s">
        <v>171</v>
      </c>
      <c r="BE569" s="139">
        <f>IF(N569="základní",J569,0)</f>
        <v>0</v>
      </c>
      <c r="BF569" s="139">
        <f>IF(N569="snížená",J569,0)</f>
        <v>0</v>
      </c>
      <c r="BG569" s="139">
        <f>IF(N569="zákl. přenesená",J569,0)</f>
        <v>0</v>
      </c>
      <c r="BH569" s="139">
        <f>IF(N569="sníž. přenesená",J569,0)</f>
        <v>0</v>
      </c>
      <c r="BI569" s="139">
        <f>IF(N569="nulová",J569,0)</f>
        <v>0</v>
      </c>
      <c r="BJ569" s="16" t="s">
        <v>81</v>
      </c>
      <c r="BK569" s="139">
        <f>ROUND(I569*H569,2)</f>
        <v>0</v>
      </c>
      <c r="BL569" s="16" t="s">
        <v>178</v>
      </c>
      <c r="BM569" s="138" t="s">
        <v>714</v>
      </c>
    </row>
    <row r="570" spans="2:65" s="1" customFormat="1" ht="10.199999999999999">
      <c r="B570" s="31"/>
      <c r="D570" s="140" t="s">
        <v>180</v>
      </c>
      <c r="F570" s="141" t="s">
        <v>715</v>
      </c>
      <c r="I570" s="142"/>
      <c r="L570" s="31"/>
      <c r="M570" s="143"/>
      <c r="T570" s="52"/>
      <c r="AT570" s="16" t="s">
        <v>180</v>
      </c>
      <c r="AU570" s="16" t="s">
        <v>83</v>
      </c>
    </row>
    <row r="571" spans="2:65" s="13" customFormat="1" ht="10.199999999999999">
      <c r="B571" s="151"/>
      <c r="D571" s="145" t="s">
        <v>182</v>
      </c>
      <c r="E571" s="152" t="s">
        <v>19</v>
      </c>
      <c r="F571" s="153" t="s">
        <v>710</v>
      </c>
      <c r="H571" s="154">
        <v>54</v>
      </c>
      <c r="I571" s="155"/>
      <c r="L571" s="151"/>
      <c r="M571" s="156"/>
      <c r="T571" s="157"/>
      <c r="AT571" s="152" t="s">
        <v>182</v>
      </c>
      <c r="AU571" s="152" t="s">
        <v>83</v>
      </c>
      <c r="AV571" s="13" t="s">
        <v>83</v>
      </c>
      <c r="AW571" s="13" t="s">
        <v>35</v>
      </c>
      <c r="AX571" s="13" t="s">
        <v>81</v>
      </c>
      <c r="AY571" s="152" t="s">
        <v>171</v>
      </c>
    </row>
    <row r="572" spans="2:65" s="1" customFormat="1" ht="76.349999999999994" customHeight="1">
      <c r="B572" s="31"/>
      <c r="C572" s="127" t="s">
        <v>716</v>
      </c>
      <c r="D572" s="127" t="s">
        <v>173</v>
      </c>
      <c r="E572" s="128" t="s">
        <v>717</v>
      </c>
      <c r="F572" s="129" t="s">
        <v>718</v>
      </c>
      <c r="G572" s="130" t="s">
        <v>328</v>
      </c>
      <c r="H572" s="131">
        <v>54</v>
      </c>
      <c r="I572" s="132"/>
      <c r="J572" s="133">
        <f>ROUND(I572*H572,2)</f>
        <v>0</v>
      </c>
      <c r="K572" s="129" t="s">
        <v>177</v>
      </c>
      <c r="L572" s="31"/>
      <c r="M572" s="134" t="s">
        <v>19</v>
      </c>
      <c r="N572" s="135" t="s">
        <v>44</v>
      </c>
      <c r="P572" s="136">
        <f>O572*H572</f>
        <v>0</v>
      </c>
      <c r="Q572" s="136">
        <v>1.67E-3</v>
      </c>
      <c r="R572" s="136">
        <f>Q572*H572</f>
        <v>9.0179999999999996E-2</v>
      </c>
      <c r="S572" s="136">
        <v>0</v>
      </c>
      <c r="T572" s="137">
        <f>S572*H572</f>
        <v>0</v>
      </c>
      <c r="AR572" s="138" t="s">
        <v>178</v>
      </c>
      <c r="AT572" s="138" t="s">
        <v>173</v>
      </c>
      <c r="AU572" s="138" t="s">
        <v>83</v>
      </c>
      <c r="AY572" s="16" t="s">
        <v>171</v>
      </c>
      <c r="BE572" s="139">
        <f>IF(N572="základní",J572,0)</f>
        <v>0</v>
      </c>
      <c r="BF572" s="139">
        <f>IF(N572="snížená",J572,0)</f>
        <v>0</v>
      </c>
      <c r="BG572" s="139">
        <f>IF(N572="zákl. přenesená",J572,0)</f>
        <v>0</v>
      </c>
      <c r="BH572" s="139">
        <f>IF(N572="sníž. přenesená",J572,0)</f>
        <v>0</v>
      </c>
      <c r="BI572" s="139">
        <f>IF(N572="nulová",J572,0)</f>
        <v>0</v>
      </c>
      <c r="BJ572" s="16" t="s">
        <v>81</v>
      </c>
      <c r="BK572" s="139">
        <f>ROUND(I572*H572,2)</f>
        <v>0</v>
      </c>
      <c r="BL572" s="16" t="s">
        <v>178</v>
      </c>
      <c r="BM572" s="138" t="s">
        <v>719</v>
      </c>
    </row>
    <row r="573" spans="2:65" s="1" customFormat="1" ht="10.199999999999999">
      <c r="B573" s="31"/>
      <c r="D573" s="140" t="s">
        <v>180</v>
      </c>
      <c r="F573" s="141" t="s">
        <v>720</v>
      </c>
      <c r="I573" s="142"/>
      <c r="L573" s="31"/>
      <c r="M573" s="143"/>
      <c r="T573" s="52"/>
      <c r="AT573" s="16" t="s">
        <v>180</v>
      </c>
      <c r="AU573" s="16" t="s">
        <v>83</v>
      </c>
    </row>
    <row r="574" spans="2:65" s="13" customFormat="1" ht="10.199999999999999">
      <c r="B574" s="151"/>
      <c r="D574" s="145" t="s">
        <v>182</v>
      </c>
      <c r="E574" s="152" t="s">
        <v>19</v>
      </c>
      <c r="F574" s="153" t="s">
        <v>710</v>
      </c>
      <c r="H574" s="154">
        <v>54</v>
      </c>
      <c r="I574" s="155"/>
      <c r="L574" s="151"/>
      <c r="M574" s="156"/>
      <c r="T574" s="157"/>
      <c r="AT574" s="152" t="s">
        <v>182</v>
      </c>
      <c r="AU574" s="152" t="s">
        <v>83</v>
      </c>
      <c r="AV574" s="13" t="s">
        <v>83</v>
      </c>
      <c r="AW574" s="13" t="s">
        <v>35</v>
      </c>
      <c r="AX574" s="13" t="s">
        <v>81</v>
      </c>
      <c r="AY574" s="152" t="s">
        <v>171</v>
      </c>
    </row>
    <row r="575" spans="2:65" s="1" customFormat="1" ht="55.5" customHeight="1">
      <c r="B575" s="31"/>
      <c r="C575" s="127" t="s">
        <v>721</v>
      </c>
      <c r="D575" s="127" t="s">
        <v>173</v>
      </c>
      <c r="E575" s="128" t="s">
        <v>722</v>
      </c>
      <c r="F575" s="129" t="s">
        <v>723</v>
      </c>
      <c r="G575" s="130" t="s">
        <v>402</v>
      </c>
      <c r="H575" s="131">
        <v>1</v>
      </c>
      <c r="I575" s="132"/>
      <c r="J575" s="133">
        <f>ROUND(I575*H575,2)</f>
        <v>0</v>
      </c>
      <c r="K575" s="129" t="s">
        <v>177</v>
      </c>
      <c r="L575" s="31"/>
      <c r="M575" s="134" t="s">
        <v>19</v>
      </c>
      <c r="N575" s="135" t="s">
        <v>44</v>
      </c>
      <c r="P575" s="136">
        <f>O575*H575</f>
        <v>0</v>
      </c>
      <c r="Q575" s="136">
        <v>9.3600000000000003E-3</v>
      </c>
      <c r="R575" s="136">
        <f>Q575*H575</f>
        <v>9.3600000000000003E-3</v>
      </c>
      <c r="S575" s="136">
        <v>0</v>
      </c>
      <c r="T575" s="137">
        <f>S575*H575</f>
        <v>0</v>
      </c>
      <c r="AR575" s="138" t="s">
        <v>178</v>
      </c>
      <c r="AT575" s="138" t="s">
        <v>173</v>
      </c>
      <c r="AU575" s="138" t="s">
        <v>83</v>
      </c>
      <c r="AY575" s="16" t="s">
        <v>171</v>
      </c>
      <c r="BE575" s="139">
        <f>IF(N575="základní",J575,0)</f>
        <v>0</v>
      </c>
      <c r="BF575" s="139">
        <f>IF(N575="snížená",J575,0)</f>
        <v>0</v>
      </c>
      <c r="BG575" s="139">
        <f>IF(N575="zákl. přenesená",J575,0)</f>
        <v>0</v>
      </c>
      <c r="BH575" s="139">
        <f>IF(N575="sníž. přenesená",J575,0)</f>
        <v>0</v>
      </c>
      <c r="BI575" s="139">
        <f>IF(N575="nulová",J575,0)</f>
        <v>0</v>
      </c>
      <c r="BJ575" s="16" t="s">
        <v>81</v>
      </c>
      <c r="BK575" s="139">
        <f>ROUND(I575*H575,2)</f>
        <v>0</v>
      </c>
      <c r="BL575" s="16" t="s">
        <v>178</v>
      </c>
      <c r="BM575" s="138" t="s">
        <v>724</v>
      </c>
    </row>
    <row r="576" spans="2:65" s="1" customFormat="1" ht="10.199999999999999">
      <c r="B576" s="31"/>
      <c r="D576" s="140" t="s">
        <v>180</v>
      </c>
      <c r="F576" s="141" t="s">
        <v>725</v>
      </c>
      <c r="I576" s="142"/>
      <c r="L576" s="31"/>
      <c r="M576" s="143"/>
      <c r="T576" s="52"/>
      <c r="AT576" s="16" t="s">
        <v>180</v>
      </c>
      <c r="AU576" s="16" t="s">
        <v>83</v>
      </c>
    </row>
    <row r="577" spans="2:65" s="1" customFormat="1" ht="24.15" customHeight="1">
      <c r="B577" s="31"/>
      <c r="C577" s="165" t="s">
        <v>726</v>
      </c>
      <c r="D577" s="165" t="s">
        <v>263</v>
      </c>
      <c r="E577" s="166" t="s">
        <v>727</v>
      </c>
      <c r="F577" s="167" t="s">
        <v>728</v>
      </c>
      <c r="G577" s="168" t="s">
        <v>402</v>
      </c>
      <c r="H577" s="169">
        <v>1</v>
      </c>
      <c r="I577" s="170"/>
      <c r="J577" s="171">
        <f>ROUND(I577*H577,2)</f>
        <v>0</v>
      </c>
      <c r="K577" s="167" t="s">
        <v>19</v>
      </c>
      <c r="L577" s="172"/>
      <c r="M577" s="173" t="s">
        <v>19</v>
      </c>
      <c r="N577" s="174" t="s">
        <v>44</v>
      </c>
      <c r="P577" s="136">
        <f>O577*H577</f>
        <v>0</v>
      </c>
      <c r="Q577" s="136">
        <v>0.14449999999999999</v>
      </c>
      <c r="R577" s="136">
        <f>Q577*H577</f>
        <v>0.14449999999999999</v>
      </c>
      <c r="S577" s="136">
        <v>0</v>
      </c>
      <c r="T577" s="137">
        <f>S577*H577</f>
        <v>0</v>
      </c>
      <c r="AR577" s="138" t="s">
        <v>245</v>
      </c>
      <c r="AT577" s="138" t="s">
        <v>263</v>
      </c>
      <c r="AU577" s="138" t="s">
        <v>83</v>
      </c>
      <c r="AY577" s="16" t="s">
        <v>171</v>
      </c>
      <c r="BE577" s="139">
        <f>IF(N577="základní",J577,0)</f>
        <v>0</v>
      </c>
      <c r="BF577" s="139">
        <f>IF(N577="snížená",J577,0)</f>
        <v>0</v>
      </c>
      <c r="BG577" s="139">
        <f>IF(N577="zákl. přenesená",J577,0)</f>
        <v>0</v>
      </c>
      <c r="BH577" s="139">
        <f>IF(N577="sníž. přenesená",J577,0)</f>
        <v>0</v>
      </c>
      <c r="BI577" s="139">
        <f>IF(N577="nulová",J577,0)</f>
        <v>0</v>
      </c>
      <c r="BJ577" s="16" t="s">
        <v>81</v>
      </c>
      <c r="BK577" s="139">
        <f>ROUND(I577*H577,2)</f>
        <v>0</v>
      </c>
      <c r="BL577" s="16" t="s">
        <v>178</v>
      </c>
      <c r="BM577" s="138" t="s">
        <v>729</v>
      </c>
    </row>
    <row r="578" spans="2:65" s="1" customFormat="1" ht="19.2">
      <c r="B578" s="31"/>
      <c r="D578" s="145" t="s">
        <v>437</v>
      </c>
      <c r="F578" s="175" t="s">
        <v>730</v>
      </c>
      <c r="I578" s="142"/>
      <c r="L578" s="31"/>
      <c r="M578" s="143"/>
      <c r="T578" s="52"/>
      <c r="AT578" s="16" t="s">
        <v>437</v>
      </c>
      <c r="AU578" s="16" t="s">
        <v>83</v>
      </c>
    </row>
    <row r="579" spans="2:65" s="1" customFormat="1" ht="24.15" customHeight="1">
      <c r="B579" s="31"/>
      <c r="C579" s="127" t="s">
        <v>731</v>
      </c>
      <c r="D579" s="127" t="s">
        <v>173</v>
      </c>
      <c r="E579" s="128" t="s">
        <v>732</v>
      </c>
      <c r="F579" s="129" t="s">
        <v>733</v>
      </c>
      <c r="G579" s="130" t="s">
        <v>402</v>
      </c>
      <c r="H579" s="131">
        <v>3</v>
      </c>
      <c r="I579" s="132"/>
      <c r="J579" s="133">
        <f>ROUND(I579*H579,2)</f>
        <v>0</v>
      </c>
      <c r="K579" s="129" t="s">
        <v>177</v>
      </c>
      <c r="L579" s="31"/>
      <c r="M579" s="134" t="s">
        <v>19</v>
      </c>
      <c r="N579" s="135" t="s">
        <v>44</v>
      </c>
      <c r="P579" s="136">
        <f>O579*H579</f>
        <v>0</v>
      </c>
      <c r="Q579" s="136">
        <v>1.8000000000000001E-4</v>
      </c>
      <c r="R579" s="136">
        <f>Q579*H579</f>
        <v>5.4000000000000001E-4</v>
      </c>
      <c r="S579" s="136">
        <v>0</v>
      </c>
      <c r="T579" s="137">
        <f>S579*H579</f>
        <v>0</v>
      </c>
      <c r="AR579" s="138" t="s">
        <v>178</v>
      </c>
      <c r="AT579" s="138" t="s">
        <v>173</v>
      </c>
      <c r="AU579" s="138" t="s">
        <v>83</v>
      </c>
      <c r="AY579" s="16" t="s">
        <v>171</v>
      </c>
      <c r="BE579" s="139">
        <f>IF(N579="základní",J579,0)</f>
        <v>0</v>
      </c>
      <c r="BF579" s="139">
        <f>IF(N579="snížená",J579,0)</f>
        <v>0</v>
      </c>
      <c r="BG579" s="139">
        <f>IF(N579="zákl. přenesená",J579,0)</f>
        <v>0</v>
      </c>
      <c r="BH579" s="139">
        <f>IF(N579="sníž. přenesená",J579,0)</f>
        <v>0</v>
      </c>
      <c r="BI579" s="139">
        <f>IF(N579="nulová",J579,0)</f>
        <v>0</v>
      </c>
      <c r="BJ579" s="16" t="s">
        <v>81</v>
      </c>
      <c r="BK579" s="139">
        <f>ROUND(I579*H579,2)</f>
        <v>0</v>
      </c>
      <c r="BL579" s="16" t="s">
        <v>178</v>
      </c>
      <c r="BM579" s="138" t="s">
        <v>734</v>
      </c>
    </row>
    <row r="580" spans="2:65" s="1" customFormat="1" ht="10.199999999999999">
      <c r="B580" s="31"/>
      <c r="D580" s="140" t="s">
        <v>180</v>
      </c>
      <c r="F580" s="141" t="s">
        <v>735</v>
      </c>
      <c r="I580" s="142"/>
      <c r="L580" s="31"/>
      <c r="M580" s="143"/>
      <c r="T580" s="52"/>
      <c r="AT580" s="16" t="s">
        <v>180</v>
      </c>
      <c r="AU580" s="16" t="s">
        <v>83</v>
      </c>
    </row>
    <row r="581" spans="2:65" s="1" customFormat="1" ht="16.5" customHeight="1">
      <c r="B581" s="31"/>
      <c r="C581" s="165" t="s">
        <v>736</v>
      </c>
      <c r="D581" s="165" t="s">
        <v>263</v>
      </c>
      <c r="E581" s="166" t="s">
        <v>737</v>
      </c>
      <c r="F581" s="167" t="s">
        <v>738</v>
      </c>
      <c r="G581" s="168" t="s">
        <v>402</v>
      </c>
      <c r="H581" s="169">
        <v>3</v>
      </c>
      <c r="I581" s="170"/>
      <c r="J581" s="171">
        <f>ROUND(I581*H581,2)</f>
        <v>0</v>
      </c>
      <c r="K581" s="167" t="s">
        <v>177</v>
      </c>
      <c r="L581" s="172"/>
      <c r="M581" s="173" t="s">
        <v>19</v>
      </c>
      <c r="N581" s="174" t="s">
        <v>44</v>
      </c>
      <c r="P581" s="136">
        <f>O581*H581</f>
        <v>0</v>
      </c>
      <c r="Q581" s="136">
        <v>1.2E-2</v>
      </c>
      <c r="R581" s="136">
        <f>Q581*H581</f>
        <v>3.6000000000000004E-2</v>
      </c>
      <c r="S581" s="136">
        <v>0</v>
      </c>
      <c r="T581" s="137">
        <f>S581*H581</f>
        <v>0</v>
      </c>
      <c r="AR581" s="138" t="s">
        <v>245</v>
      </c>
      <c r="AT581" s="138" t="s">
        <v>263</v>
      </c>
      <c r="AU581" s="138" t="s">
        <v>83</v>
      </c>
      <c r="AY581" s="16" t="s">
        <v>171</v>
      </c>
      <c r="BE581" s="139">
        <f>IF(N581="základní",J581,0)</f>
        <v>0</v>
      </c>
      <c r="BF581" s="139">
        <f>IF(N581="snížená",J581,0)</f>
        <v>0</v>
      </c>
      <c r="BG581" s="139">
        <f>IF(N581="zákl. přenesená",J581,0)</f>
        <v>0</v>
      </c>
      <c r="BH581" s="139">
        <f>IF(N581="sníž. přenesená",J581,0)</f>
        <v>0</v>
      </c>
      <c r="BI581" s="139">
        <f>IF(N581="nulová",J581,0)</f>
        <v>0</v>
      </c>
      <c r="BJ581" s="16" t="s">
        <v>81</v>
      </c>
      <c r="BK581" s="139">
        <f>ROUND(I581*H581,2)</f>
        <v>0</v>
      </c>
      <c r="BL581" s="16" t="s">
        <v>178</v>
      </c>
      <c r="BM581" s="138" t="s">
        <v>739</v>
      </c>
    </row>
    <row r="582" spans="2:65" s="1" customFormat="1" ht="19.2">
      <c r="B582" s="31"/>
      <c r="D582" s="145" t="s">
        <v>437</v>
      </c>
      <c r="F582" s="175" t="s">
        <v>740</v>
      </c>
      <c r="I582" s="142"/>
      <c r="L582" s="31"/>
      <c r="M582" s="143"/>
      <c r="T582" s="52"/>
      <c r="AT582" s="16" t="s">
        <v>437</v>
      </c>
      <c r="AU582" s="16" t="s">
        <v>83</v>
      </c>
    </row>
    <row r="583" spans="2:65" s="1" customFormat="1" ht="44.25" customHeight="1">
      <c r="B583" s="31"/>
      <c r="C583" s="127" t="s">
        <v>741</v>
      </c>
      <c r="D583" s="127" t="s">
        <v>173</v>
      </c>
      <c r="E583" s="128" t="s">
        <v>742</v>
      </c>
      <c r="F583" s="129" t="s">
        <v>743</v>
      </c>
      <c r="G583" s="130" t="s">
        <v>272</v>
      </c>
      <c r="H583" s="131">
        <v>34.86</v>
      </c>
      <c r="I583" s="132"/>
      <c r="J583" s="133">
        <f>ROUND(I583*H583,2)</f>
        <v>0</v>
      </c>
      <c r="K583" s="129" t="s">
        <v>177</v>
      </c>
      <c r="L583" s="31"/>
      <c r="M583" s="134" t="s">
        <v>19</v>
      </c>
      <c r="N583" s="135" t="s">
        <v>44</v>
      </c>
      <c r="P583" s="136">
        <f>O583*H583</f>
        <v>0</v>
      </c>
      <c r="Q583" s="136">
        <v>0</v>
      </c>
      <c r="R583" s="136">
        <f>Q583*H583</f>
        <v>0</v>
      </c>
      <c r="S583" s="136">
        <v>0.26100000000000001</v>
      </c>
      <c r="T583" s="137">
        <f>S583*H583</f>
        <v>9.0984599999999993</v>
      </c>
      <c r="AR583" s="138" t="s">
        <v>178</v>
      </c>
      <c r="AT583" s="138" t="s">
        <v>173</v>
      </c>
      <c r="AU583" s="138" t="s">
        <v>83</v>
      </c>
      <c r="AY583" s="16" t="s">
        <v>171</v>
      </c>
      <c r="BE583" s="139">
        <f>IF(N583="základní",J583,0)</f>
        <v>0</v>
      </c>
      <c r="BF583" s="139">
        <f>IF(N583="snížená",J583,0)</f>
        <v>0</v>
      </c>
      <c r="BG583" s="139">
        <f>IF(N583="zákl. přenesená",J583,0)</f>
        <v>0</v>
      </c>
      <c r="BH583" s="139">
        <f>IF(N583="sníž. přenesená",J583,0)</f>
        <v>0</v>
      </c>
      <c r="BI583" s="139">
        <f>IF(N583="nulová",J583,0)</f>
        <v>0</v>
      </c>
      <c r="BJ583" s="16" t="s">
        <v>81</v>
      </c>
      <c r="BK583" s="139">
        <f>ROUND(I583*H583,2)</f>
        <v>0</v>
      </c>
      <c r="BL583" s="16" t="s">
        <v>178</v>
      </c>
      <c r="BM583" s="138" t="s">
        <v>744</v>
      </c>
    </row>
    <row r="584" spans="2:65" s="1" customFormat="1" ht="10.199999999999999">
      <c r="B584" s="31"/>
      <c r="D584" s="140" t="s">
        <v>180</v>
      </c>
      <c r="F584" s="141" t="s">
        <v>745</v>
      </c>
      <c r="I584" s="142"/>
      <c r="L584" s="31"/>
      <c r="M584" s="143"/>
      <c r="T584" s="52"/>
      <c r="AT584" s="16" t="s">
        <v>180</v>
      </c>
      <c r="AU584" s="16" t="s">
        <v>83</v>
      </c>
    </row>
    <row r="585" spans="2:65" s="12" customFormat="1" ht="10.199999999999999">
      <c r="B585" s="144"/>
      <c r="D585" s="145" t="s">
        <v>182</v>
      </c>
      <c r="E585" s="146" t="s">
        <v>19</v>
      </c>
      <c r="F585" s="147" t="s">
        <v>746</v>
      </c>
      <c r="H585" s="146" t="s">
        <v>19</v>
      </c>
      <c r="I585" s="148"/>
      <c r="L585" s="144"/>
      <c r="M585" s="149"/>
      <c r="T585" s="150"/>
      <c r="AT585" s="146" t="s">
        <v>182</v>
      </c>
      <c r="AU585" s="146" t="s">
        <v>83</v>
      </c>
      <c r="AV585" s="12" t="s">
        <v>81</v>
      </c>
      <c r="AW585" s="12" t="s">
        <v>35</v>
      </c>
      <c r="AX585" s="12" t="s">
        <v>73</v>
      </c>
      <c r="AY585" s="146" t="s">
        <v>171</v>
      </c>
    </row>
    <row r="586" spans="2:65" s="13" customFormat="1" ht="10.199999999999999">
      <c r="B586" s="151"/>
      <c r="D586" s="145" t="s">
        <v>182</v>
      </c>
      <c r="E586" s="152" t="s">
        <v>19</v>
      </c>
      <c r="F586" s="153" t="s">
        <v>747</v>
      </c>
      <c r="H586" s="154">
        <v>14.8</v>
      </c>
      <c r="I586" s="155"/>
      <c r="L586" s="151"/>
      <c r="M586" s="156"/>
      <c r="T586" s="157"/>
      <c r="AT586" s="152" t="s">
        <v>182</v>
      </c>
      <c r="AU586" s="152" t="s">
        <v>83</v>
      </c>
      <c r="AV586" s="13" t="s">
        <v>83</v>
      </c>
      <c r="AW586" s="13" t="s">
        <v>35</v>
      </c>
      <c r="AX586" s="13" t="s">
        <v>73</v>
      </c>
      <c r="AY586" s="152" t="s">
        <v>171</v>
      </c>
    </row>
    <row r="587" spans="2:65" s="13" customFormat="1" ht="10.199999999999999">
      <c r="B587" s="151"/>
      <c r="D587" s="145" t="s">
        <v>182</v>
      </c>
      <c r="E587" s="152" t="s">
        <v>19</v>
      </c>
      <c r="F587" s="153" t="s">
        <v>748</v>
      </c>
      <c r="H587" s="154">
        <v>6.8</v>
      </c>
      <c r="I587" s="155"/>
      <c r="L587" s="151"/>
      <c r="M587" s="156"/>
      <c r="T587" s="157"/>
      <c r="AT587" s="152" t="s">
        <v>182</v>
      </c>
      <c r="AU587" s="152" t="s">
        <v>83</v>
      </c>
      <c r="AV587" s="13" t="s">
        <v>83</v>
      </c>
      <c r="AW587" s="13" t="s">
        <v>35</v>
      </c>
      <c r="AX587" s="13" t="s">
        <v>73</v>
      </c>
      <c r="AY587" s="152" t="s">
        <v>171</v>
      </c>
    </row>
    <row r="588" spans="2:65" s="12" customFormat="1" ht="10.199999999999999">
      <c r="B588" s="144"/>
      <c r="D588" s="145" t="s">
        <v>182</v>
      </c>
      <c r="E588" s="146" t="s">
        <v>19</v>
      </c>
      <c r="F588" s="147" t="s">
        <v>395</v>
      </c>
      <c r="H588" s="146" t="s">
        <v>19</v>
      </c>
      <c r="I588" s="148"/>
      <c r="L588" s="144"/>
      <c r="M588" s="149"/>
      <c r="T588" s="150"/>
      <c r="AT588" s="146" t="s">
        <v>182</v>
      </c>
      <c r="AU588" s="146" t="s">
        <v>83</v>
      </c>
      <c r="AV588" s="12" t="s">
        <v>81</v>
      </c>
      <c r="AW588" s="12" t="s">
        <v>35</v>
      </c>
      <c r="AX588" s="12" t="s">
        <v>73</v>
      </c>
      <c r="AY588" s="146" t="s">
        <v>171</v>
      </c>
    </row>
    <row r="589" spans="2:65" s="13" customFormat="1" ht="10.199999999999999">
      <c r="B589" s="151"/>
      <c r="D589" s="145" t="s">
        <v>182</v>
      </c>
      <c r="E589" s="152" t="s">
        <v>19</v>
      </c>
      <c r="F589" s="153" t="s">
        <v>749</v>
      </c>
      <c r="H589" s="154">
        <v>1.88</v>
      </c>
      <c r="I589" s="155"/>
      <c r="L589" s="151"/>
      <c r="M589" s="156"/>
      <c r="T589" s="157"/>
      <c r="AT589" s="152" t="s">
        <v>182</v>
      </c>
      <c r="AU589" s="152" t="s">
        <v>83</v>
      </c>
      <c r="AV589" s="13" t="s">
        <v>83</v>
      </c>
      <c r="AW589" s="13" t="s">
        <v>35</v>
      </c>
      <c r="AX589" s="13" t="s">
        <v>73</v>
      </c>
      <c r="AY589" s="152" t="s">
        <v>171</v>
      </c>
    </row>
    <row r="590" spans="2:65" s="12" customFormat="1" ht="10.199999999999999">
      <c r="B590" s="144"/>
      <c r="D590" s="145" t="s">
        <v>182</v>
      </c>
      <c r="E590" s="146" t="s">
        <v>19</v>
      </c>
      <c r="F590" s="147" t="s">
        <v>397</v>
      </c>
      <c r="H590" s="146" t="s">
        <v>19</v>
      </c>
      <c r="I590" s="148"/>
      <c r="L590" s="144"/>
      <c r="M590" s="149"/>
      <c r="T590" s="150"/>
      <c r="AT590" s="146" t="s">
        <v>182</v>
      </c>
      <c r="AU590" s="146" t="s">
        <v>83</v>
      </c>
      <c r="AV590" s="12" t="s">
        <v>81</v>
      </c>
      <c r="AW590" s="12" t="s">
        <v>35</v>
      </c>
      <c r="AX590" s="12" t="s">
        <v>73</v>
      </c>
      <c r="AY590" s="146" t="s">
        <v>171</v>
      </c>
    </row>
    <row r="591" spans="2:65" s="13" customFormat="1" ht="10.199999999999999">
      <c r="B591" s="151"/>
      <c r="D591" s="145" t="s">
        <v>182</v>
      </c>
      <c r="E591" s="152" t="s">
        <v>19</v>
      </c>
      <c r="F591" s="153" t="s">
        <v>750</v>
      </c>
      <c r="H591" s="154">
        <v>1</v>
      </c>
      <c r="I591" s="155"/>
      <c r="L591" s="151"/>
      <c r="M591" s="156"/>
      <c r="T591" s="157"/>
      <c r="AT591" s="152" t="s">
        <v>182</v>
      </c>
      <c r="AU591" s="152" t="s">
        <v>83</v>
      </c>
      <c r="AV591" s="13" t="s">
        <v>83</v>
      </c>
      <c r="AW591" s="13" t="s">
        <v>35</v>
      </c>
      <c r="AX591" s="13" t="s">
        <v>73</v>
      </c>
      <c r="AY591" s="152" t="s">
        <v>171</v>
      </c>
    </row>
    <row r="592" spans="2:65" s="12" customFormat="1" ht="10.199999999999999">
      <c r="B592" s="144"/>
      <c r="D592" s="145" t="s">
        <v>182</v>
      </c>
      <c r="E592" s="146" t="s">
        <v>19</v>
      </c>
      <c r="F592" s="147" t="s">
        <v>651</v>
      </c>
      <c r="H592" s="146" t="s">
        <v>19</v>
      </c>
      <c r="I592" s="148"/>
      <c r="L592" s="144"/>
      <c r="M592" s="149"/>
      <c r="T592" s="150"/>
      <c r="AT592" s="146" t="s">
        <v>182</v>
      </c>
      <c r="AU592" s="146" t="s">
        <v>83</v>
      </c>
      <c r="AV592" s="12" t="s">
        <v>81</v>
      </c>
      <c r="AW592" s="12" t="s">
        <v>35</v>
      </c>
      <c r="AX592" s="12" t="s">
        <v>73</v>
      </c>
      <c r="AY592" s="146" t="s">
        <v>171</v>
      </c>
    </row>
    <row r="593" spans="2:65" s="13" customFormat="1" ht="10.199999999999999">
      <c r="B593" s="151"/>
      <c r="D593" s="145" t="s">
        <v>182</v>
      </c>
      <c r="E593" s="152" t="s">
        <v>19</v>
      </c>
      <c r="F593" s="153" t="s">
        <v>751</v>
      </c>
      <c r="H593" s="154">
        <v>3.3</v>
      </c>
      <c r="I593" s="155"/>
      <c r="L593" s="151"/>
      <c r="M593" s="156"/>
      <c r="T593" s="157"/>
      <c r="AT593" s="152" t="s">
        <v>182</v>
      </c>
      <c r="AU593" s="152" t="s">
        <v>83</v>
      </c>
      <c r="AV593" s="13" t="s">
        <v>83</v>
      </c>
      <c r="AW593" s="13" t="s">
        <v>35</v>
      </c>
      <c r="AX593" s="13" t="s">
        <v>73</v>
      </c>
      <c r="AY593" s="152" t="s">
        <v>171</v>
      </c>
    </row>
    <row r="594" spans="2:65" s="12" customFormat="1" ht="10.199999999999999">
      <c r="B594" s="144"/>
      <c r="D594" s="145" t="s">
        <v>182</v>
      </c>
      <c r="E594" s="146" t="s">
        <v>19</v>
      </c>
      <c r="F594" s="147" t="s">
        <v>385</v>
      </c>
      <c r="H594" s="146" t="s">
        <v>19</v>
      </c>
      <c r="I594" s="148"/>
      <c r="L594" s="144"/>
      <c r="M594" s="149"/>
      <c r="T594" s="150"/>
      <c r="AT594" s="146" t="s">
        <v>182</v>
      </c>
      <c r="AU594" s="146" t="s">
        <v>83</v>
      </c>
      <c r="AV594" s="12" t="s">
        <v>81</v>
      </c>
      <c r="AW594" s="12" t="s">
        <v>35</v>
      </c>
      <c r="AX594" s="12" t="s">
        <v>73</v>
      </c>
      <c r="AY594" s="146" t="s">
        <v>171</v>
      </c>
    </row>
    <row r="595" spans="2:65" s="13" customFormat="1" ht="10.199999999999999">
      <c r="B595" s="151"/>
      <c r="D595" s="145" t="s">
        <v>182</v>
      </c>
      <c r="E595" s="152" t="s">
        <v>19</v>
      </c>
      <c r="F595" s="153" t="s">
        <v>386</v>
      </c>
      <c r="H595" s="154">
        <v>7.08</v>
      </c>
      <c r="I595" s="155"/>
      <c r="L595" s="151"/>
      <c r="M595" s="156"/>
      <c r="T595" s="157"/>
      <c r="AT595" s="152" t="s">
        <v>182</v>
      </c>
      <c r="AU595" s="152" t="s">
        <v>83</v>
      </c>
      <c r="AV595" s="13" t="s">
        <v>83</v>
      </c>
      <c r="AW595" s="13" t="s">
        <v>35</v>
      </c>
      <c r="AX595" s="13" t="s">
        <v>73</v>
      </c>
      <c r="AY595" s="152" t="s">
        <v>171</v>
      </c>
    </row>
    <row r="596" spans="2:65" s="14" customFormat="1" ht="10.199999999999999">
      <c r="B596" s="158"/>
      <c r="D596" s="145" t="s">
        <v>182</v>
      </c>
      <c r="E596" s="159" t="s">
        <v>19</v>
      </c>
      <c r="F596" s="160" t="s">
        <v>189</v>
      </c>
      <c r="H596" s="161">
        <v>34.86</v>
      </c>
      <c r="I596" s="162"/>
      <c r="L596" s="158"/>
      <c r="M596" s="163"/>
      <c r="T596" s="164"/>
      <c r="AT596" s="159" t="s">
        <v>182</v>
      </c>
      <c r="AU596" s="159" t="s">
        <v>83</v>
      </c>
      <c r="AV596" s="14" t="s">
        <v>178</v>
      </c>
      <c r="AW596" s="14" t="s">
        <v>35</v>
      </c>
      <c r="AX596" s="14" t="s">
        <v>81</v>
      </c>
      <c r="AY596" s="159" t="s">
        <v>171</v>
      </c>
    </row>
    <row r="597" spans="2:65" s="1" customFormat="1" ht="44.25" customHeight="1">
      <c r="B597" s="31"/>
      <c r="C597" s="127" t="s">
        <v>752</v>
      </c>
      <c r="D597" s="127" t="s">
        <v>173</v>
      </c>
      <c r="E597" s="128" t="s">
        <v>753</v>
      </c>
      <c r="F597" s="129" t="s">
        <v>754</v>
      </c>
      <c r="G597" s="130" t="s">
        <v>176</v>
      </c>
      <c r="H597" s="131">
        <v>10.95</v>
      </c>
      <c r="I597" s="132"/>
      <c r="J597" s="133">
        <f>ROUND(I597*H597,2)</f>
        <v>0</v>
      </c>
      <c r="K597" s="129" t="s">
        <v>177</v>
      </c>
      <c r="L597" s="31"/>
      <c r="M597" s="134" t="s">
        <v>19</v>
      </c>
      <c r="N597" s="135" t="s">
        <v>44</v>
      </c>
      <c r="P597" s="136">
        <f>O597*H597</f>
        <v>0</v>
      </c>
      <c r="Q597" s="136">
        <v>0</v>
      </c>
      <c r="R597" s="136">
        <f>Q597*H597</f>
        <v>0</v>
      </c>
      <c r="S597" s="136">
        <v>1.8</v>
      </c>
      <c r="T597" s="137">
        <f>S597*H597</f>
        <v>19.71</v>
      </c>
      <c r="AR597" s="138" t="s">
        <v>178</v>
      </c>
      <c r="AT597" s="138" t="s">
        <v>173</v>
      </c>
      <c r="AU597" s="138" t="s">
        <v>83</v>
      </c>
      <c r="AY597" s="16" t="s">
        <v>171</v>
      </c>
      <c r="BE597" s="139">
        <f>IF(N597="základní",J597,0)</f>
        <v>0</v>
      </c>
      <c r="BF597" s="139">
        <f>IF(N597="snížená",J597,0)</f>
        <v>0</v>
      </c>
      <c r="BG597" s="139">
        <f>IF(N597="zákl. přenesená",J597,0)</f>
        <v>0</v>
      </c>
      <c r="BH597" s="139">
        <f>IF(N597="sníž. přenesená",J597,0)</f>
        <v>0</v>
      </c>
      <c r="BI597" s="139">
        <f>IF(N597="nulová",J597,0)</f>
        <v>0</v>
      </c>
      <c r="BJ597" s="16" t="s">
        <v>81</v>
      </c>
      <c r="BK597" s="139">
        <f>ROUND(I597*H597,2)</f>
        <v>0</v>
      </c>
      <c r="BL597" s="16" t="s">
        <v>178</v>
      </c>
      <c r="BM597" s="138" t="s">
        <v>755</v>
      </c>
    </row>
    <row r="598" spans="2:65" s="1" customFormat="1" ht="10.199999999999999">
      <c r="B598" s="31"/>
      <c r="D598" s="140" t="s">
        <v>180</v>
      </c>
      <c r="F598" s="141" t="s">
        <v>756</v>
      </c>
      <c r="I598" s="142"/>
      <c r="L598" s="31"/>
      <c r="M598" s="143"/>
      <c r="T598" s="52"/>
      <c r="AT598" s="16" t="s">
        <v>180</v>
      </c>
      <c r="AU598" s="16" t="s">
        <v>83</v>
      </c>
    </row>
    <row r="599" spans="2:65" s="12" customFormat="1" ht="10.199999999999999">
      <c r="B599" s="144"/>
      <c r="D599" s="145" t="s">
        <v>182</v>
      </c>
      <c r="E599" s="146" t="s">
        <v>19</v>
      </c>
      <c r="F599" s="147" t="s">
        <v>746</v>
      </c>
      <c r="H599" s="146" t="s">
        <v>19</v>
      </c>
      <c r="I599" s="148"/>
      <c r="L599" s="144"/>
      <c r="M599" s="149"/>
      <c r="T599" s="150"/>
      <c r="AT599" s="146" t="s">
        <v>182</v>
      </c>
      <c r="AU599" s="146" t="s">
        <v>83</v>
      </c>
      <c r="AV599" s="12" t="s">
        <v>81</v>
      </c>
      <c r="AW599" s="12" t="s">
        <v>35</v>
      </c>
      <c r="AX599" s="12" t="s">
        <v>73</v>
      </c>
      <c r="AY599" s="146" t="s">
        <v>171</v>
      </c>
    </row>
    <row r="600" spans="2:65" s="13" customFormat="1" ht="10.199999999999999">
      <c r="B600" s="151"/>
      <c r="D600" s="145" t="s">
        <v>182</v>
      </c>
      <c r="E600" s="152" t="s">
        <v>19</v>
      </c>
      <c r="F600" s="153" t="s">
        <v>757</v>
      </c>
      <c r="H600" s="154">
        <v>0.91800000000000004</v>
      </c>
      <c r="I600" s="155"/>
      <c r="L600" s="151"/>
      <c r="M600" s="156"/>
      <c r="T600" s="157"/>
      <c r="AT600" s="152" t="s">
        <v>182</v>
      </c>
      <c r="AU600" s="152" t="s">
        <v>83</v>
      </c>
      <c r="AV600" s="13" t="s">
        <v>83</v>
      </c>
      <c r="AW600" s="13" t="s">
        <v>35</v>
      </c>
      <c r="AX600" s="13" t="s">
        <v>73</v>
      </c>
      <c r="AY600" s="152" t="s">
        <v>171</v>
      </c>
    </row>
    <row r="601" spans="2:65" s="12" customFormat="1" ht="10.199999999999999">
      <c r="B601" s="144"/>
      <c r="D601" s="145" t="s">
        <v>182</v>
      </c>
      <c r="E601" s="146" t="s">
        <v>19</v>
      </c>
      <c r="F601" s="147" t="s">
        <v>465</v>
      </c>
      <c r="H601" s="146" t="s">
        <v>19</v>
      </c>
      <c r="I601" s="148"/>
      <c r="L601" s="144"/>
      <c r="M601" s="149"/>
      <c r="T601" s="150"/>
      <c r="AT601" s="146" t="s">
        <v>182</v>
      </c>
      <c r="AU601" s="146" t="s">
        <v>83</v>
      </c>
      <c r="AV601" s="12" t="s">
        <v>81</v>
      </c>
      <c r="AW601" s="12" t="s">
        <v>35</v>
      </c>
      <c r="AX601" s="12" t="s">
        <v>73</v>
      </c>
      <c r="AY601" s="146" t="s">
        <v>171</v>
      </c>
    </row>
    <row r="602" spans="2:65" s="13" customFormat="1" ht="10.199999999999999">
      <c r="B602" s="151"/>
      <c r="D602" s="145" t="s">
        <v>182</v>
      </c>
      <c r="E602" s="152" t="s">
        <v>19</v>
      </c>
      <c r="F602" s="153" t="s">
        <v>758</v>
      </c>
      <c r="H602" s="154">
        <v>3.1850000000000001</v>
      </c>
      <c r="I602" s="155"/>
      <c r="L602" s="151"/>
      <c r="M602" s="156"/>
      <c r="T602" s="157"/>
      <c r="AT602" s="152" t="s">
        <v>182</v>
      </c>
      <c r="AU602" s="152" t="s">
        <v>83</v>
      </c>
      <c r="AV602" s="13" t="s">
        <v>83</v>
      </c>
      <c r="AW602" s="13" t="s">
        <v>35</v>
      </c>
      <c r="AX602" s="13" t="s">
        <v>73</v>
      </c>
      <c r="AY602" s="152" t="s">
        <v>171</v>
      </c>
    </row>
    <row r="603" spans="2:65" s="12" customFormat="1" ht="10.199999999999999">
      <c r="B603" s="144"/>
      <c r="D603" s="145" t="s">
        <v>182</v>
      </c>
      <c r="E603" s="146" t="s">
        <v>19</v>
      </c>
      <c r="F603" s="147" t="s">
        <v>383</v>
      </c>
      <c r="H603" s="146" t="s">
        <v>19</v>
      </c>
      <c r="I603" s="148"/>
      <c r="L603" s="144"/>
      <c r="M603" s="149"/>
      <c r="T603" s="150"/>
      <c r="AT603" s="146" t="s">
        <v>182</v>
      </c>
      <c r="AU603" s="146" t="s">
        <v>83</v>
      </c>
      <c r="AV603" s="12" t="s">
        <v>81</v>
      </c>
      <c r="AW603" s="12" t="s">
        <v>35</v>
      </c>
      <c r="AX603" s="12" t="s">
        <v>73</v>
      </c>
      <c r="AY603" s="146" t="s">
        <v>171</v>
      </c>
    </row>
    <row r="604" spans="2:65" s="13" customFormat="1" ht="10.199999999999999">
      <c r="B604" s="151"/>
      <c r="D604" s="145" t="s">
        <v>182</v>
      </c>
      <c r="E604" s="152" t="s">
        <v>19</v>
      </c>
      <c r="F604" s="153" t="s">
        <v>759</v>
      </c>
      <c r="H604" s="154">
        <v>1.302</v>
      </c>
      <c r="I604" s="155"/>
      <c r="L604" s="151"/>
      <c r="M604" s="156"/>
      <c r="T604" s="157"/>
      <c r="AT604" s="152" t="s">
        <v>182</v>
      </c>
      <c r="AU604" s="152" t="s">
        <v>83</v>
      </c>
      <c r="AV604" s="13" t="s">
        <v>83</v>
      </c>
      <c r="AW604" s="13" t="s">
        <v>35</v>
      </c>
      <c r="AX604" s="13" t="s">
        <v>73</v>
      </c>
      <c r="AY604" s="152" t="s">
        <v>171</v>
      </c>
    </row>
    <row r="605" spans="2:65" s="12" customFormat="1" ht="10.199999999999999">
      <c r="B605" s="144"/>
      <c r="D605" s="145" t="s">
        <v>182</v>
      </c>
      <c r="E605" s="146" t="s">
        <v>19</v>
      </c>
      <c r="F605" s="147" t="s">
        <v>385</v>
      </c>
      <c r="H605" s="146" t="s">
        <v>19</v>
      </c>
      <c r="I605" s="148"/>
      <c r="L605" s="144"/>
      <c r="M605" s="149"/>
      <c r="T605" s="150"/>
      <c r="AT605" s="146" t="s">
        <v>182</v>
      </c>
      <c r="AU605" s="146" t="s">
        <v>83</v>
      </c>
      <c r="AV605" s="12" t="s">
        <v>81</v>
      </c>
      <c r="AW605" s="12" t="s">
        <v>35</v>
      </c>
      <c r="AX605" s="12" t="s">
        <v>73</v>
      </c>
      <c r="AY605" s="146" t="s">
        <v>171</v>
      </c>
    </row>
    <row r="606" spans="2:65" s="13" customFormat="1" ht="10.199999999999999">
      <c r="B606" s="151"/>
      <c r="D606" s="145" t="s">
        <v>182</v>
      </c>
      <c r="E606" s="152" t="s">
        <v>19</v>
      </c>
      <c r="F606" s="153" t="s">
        <v>760</v>
      </c>
      <c r="H606" s="154">
        <v>1.161</v>
      </c>
      <c r="I606" s="155"/>
      <c r="L606" s="151"/>
      <c r="M606" s="156"/>
      <c r="T606" s="157"/>
      <c r="AT606" s="152" t="s">
        <v>182</v>
      </c>
      <c r="AU606" s="152" t="s">
        <v>83</v>
      </c>
      <c r="AV606" s="13" t="s">
        <v>83</v>
      </c>
      <c r="AW606" s="13" t="s">
        <v>35</v>
      </c>
      <c r="AX606" s="13" t="s">
        <v>73</v>
      </c>
      <c r="AY606" s="152" t="s">
        <v>171</v>
      </c>
    </row>
    <row r="607" spans="2:65" s="13" customFormat="1" ht="10.199999999999999">
      <c r="B607" s="151"/>
      <c r="D607" s="145" t="s">
        <v>182</v>
      </c>
      <c r="E607" s="152" t="s">
        <v>19</v>
      </c>
      <c r="F607" s="153" t="s">
        <v>761</v>
      </c>
      <c r="H607" s="154">
        <v>2.016</v>
      </c>
      <c r="I607" s="155"/>
      <c r="L607" s="151"/>
      <c r="M607" s="156"/>
      <c r="T607" s="157"/>
      <c r="AT607" s="152" t="s">
        <v>182</v>
      </c>
      <c r="AU607" s="152" t="s">
        <v>83</v>
      </c>
      <c r="AV607" s="13" t="s">
        <v>83</v>
      </c>
      <c r="AW607" s="13" t="s">
        <v>35</v>
      </c>
      <c r="AX607" s="13" t="s">
        <v>73</v>
      </c>
      <c r="AY607" s="152" t="s">
        <v>171</v>
      </c>
    </row>
    <row r="608" spans="2:65" s="12" customFormat="1" ht="10.199999999999999">
      <c r="B608" s="144"/>
      <c r="D608" s="145" t="s">
        <v>182</v>
      </c>
      <c r="E608" s="146" t="s">
        <v>19</v>
      </c>
      <c r="F608" s="147" t="s">
        <v>762</v>
      </c>
      <c r="H608" s="146" t="s">
        <v>19</v>
      </c>
      <c r="I608" s="148"/>
      <c r="L608" s="144"/>
      <c r="M608" s="149"/>
      <c r="T608" s="150"/>
      <c r="AT608" s="146" t="s">
        <v>182</v>
      </c>
      <c r="AU608" s="146" t="s">
        <v>83</v>
      </c>
      <c r="AV608" s="12" t="s">
        <v>81</v>
      </c>
      <c r="AW608" s="12" t="s">
        <v>35</v>
      </c>
      <c r="AX608" s="12" t="s">
        <v>73</v>
      </c>
      <c r="AY608" s="146" t="s">
        <v>171</v>
      </c>
    </row>
    <row r="609" spans="2:51" s="13" customFormat="1" ht="10.199999999999999">
      <c r="B609" s="151"/>
      <c r="D609" s="145" t="s">
        <v>182</v>
      </c>
      <c r="E609" s="152" t="s">
        <v>19</v>
      </c>
      <c r="F609" s="153" t="s">
        <v>763</v>
      </c>
      <c r="H609" s="154">
        <v>0.13700000000000001</v>
      </c>
      <c r="I609" s="155"/>
      <c r="L609" s="151"/>
      <c r="M609" s="156"/>
      <c r="T609" s="157"/>
      <c r="AT609" s="152" t="s">
        <v>182</v>
      </c>
      <c r="AU609" s="152" t="s">
        <v>83</v>
      </c>
      <c r="AV609" s="13" t="s">
        <v>83</v>
      </c>
      <c r="AW609" s="13" t="s">
        <v>35</v>
      </c>
      <c r="AX609" s="13" t="s">
        <v>73</v>
      </c>
      <c r="AY609" s="152" t="s">
        <v>171</v>
      </c>
    </row>
    <row r="610" spans="2:51" s="12" customFormat="1" ht="10.199999999999999">
      <c r="B610" s="144"/>
      <c r="D610" s="145" t="s">
        <v>182</v>
      </c>
      <c r="E610" s="146" t="s">
        <v>19</v>
      </c>
      <c r="F610" s="147" t="s">
        <v>764</v>
      </c>
      <c r="H610" s="146" t="s">
        <v>19</v>
      </c>
      <c r="I610" s="148"/>
      <c r="L610" s="144"/>
      <c r="M610" s="149"/>
      <c r="T610" s="150"/>
      <c r="AT610" s="146" t="s">
        <v>182</v>
      </c>
      <c r="AU610" s="146" t="s">
        <v>83</v>
      </c>
      <c r="AV610" s="12" t="s">
        <v>81</v>
      </c>
      <c r="AW610" s="12" t="s">
        <v>35</v>
      </c>
      <c r="AX610" s="12" t="s">
        <v>73</v>
      </c>
      <c r="AY610" s="146" t="s">
        <v>171</v>
      </c>
    </row>
    <row r="611" spans="2:51" s="13" customFormat="1" ht="10.199999999999999">
      <c r="B611" s="151"/>
      <c r="D611" s="145" t="s">
        <v>182</v>
      </c>
      <c r="E611" s="152" t="s">
        <v>19</v>
      </c>
      <c r="F611" s="153" t="s">
        <v>765</v>
      </c>
      <c r="H611" s="154">
        <v>2.3E-2</v>
      </c>
      <c r="I611" s="155"/>
      <c r="L611" s="151"/>
      <c r="M611" s="156"/>
      <c r="T611" s="157"/>
      <c r="AT611" s="152" t="s">
        <v>182</v>
      </c>
      <c r="AU611" s="152" t="s">
        <v>83</v>
      </c>
      <c r="AV611" s="13" t="s">
        <v>83</v>
      </c>
      <c r="AW611" s="13" t="s">
        <v>35</v>
      </c>
      <c r="AX611" s="13" t="s">
        <v>73</v>
      </c>
      <c r="AY611" s="152" t="s">
        <v>171</v>
      </c>
    </row>
    <row r="612" spans="2:51" s="12" customFormat="1" ht="10.199999999999999">
      <c r="B612" s="144"/>
      <c r="D612" s="145" t="s">
        <v>182</v>
      </c>
      <c r="E612" s="146" t="s">
        <v>19</v>
      </c>
      <c r="F612" s="147" t="s">
        <v>766</v>
      </c>
      <c r="H612" s="146" t="s">
        <v>19</v>
      </c>
      <c r="I612" s="148"/>
      <c r="L612" s="144"/>
      <c r="M612" s="149"/>
      <c r="T612" s="150"/>
      <c r="AT612" s="146" t="s">
        <v>182</v>
      </c>
      <c r="AU612" s="146" t="s">
        <v>83</v>
      </c>
      <c r="AV612" s="12" t="s">
        <v>81</v>
      </c>
      <c r="AW612" s="12" t="s">
        <v>35</v>
      </c>
      <c r="AX612" s="12" t="s">
        <v>73</v>
      </c>
      <c r="AY612" s="146" t="s">
        <v>171</v>
      </c>
    </row>
    <row r="613" spans="2:51" s="13" customFormat="1" ht="10.199999999999999">
      <c r="B613" s="151"/>
      <c r="D613" s="145" t="s">
        <v>182</v>
      </c>
      <c r="E613" s="152" t="s">
        <v>19</v>
      </c>
      <c r="F613" s="153" t="s">
        <v>767</v>
      </c>
      <c r="H613" s="154">
        <v>7.4999999999999997E-2</v>
      </c>
      <c r="I613" s="155"/>
      <c r="L613" s="151"/>
      <c r="M613" s="156"/>
      <c r="T613" s="157"/>
      <c r="AT613" s="152" t="s">
        <v>182</v>
      </c>
      <c r="AU613" s="152" t="s">
        <v>83</v>
      </c>
      <c r="AV613" s="13" t="s">
        <v>83</v>
      </c>
      <c r="AW613" s="13" t="s">
        <v>35</v>
      </c>
      <c r="AX613" s="13" t="s">
        <v>73</v>
      </c>
      <c r="AY613" s="152" t="s">
        <v>171</v>
      </c>
    </row>
    <row r="614" spans="2:51" s="12" customFormat="1" ht="10.199999999999999">
      <c r="B614" s="144"/>
      <c r="D614" s="145" t="s">
        <v>182</v>
      </c>
      <c r="E614" s="146" t="s">
        <v>19</v>
      </c>
      <c r="F614" s="147" t="s">
        <v>768</v>
      </c>
      <c r="H614" s="146" t="s">
        <v>19</v>
      </c>
      <c r="I614" s="148"/>
      <c r="L614" s="144"/>
      <c r="M614" s="149"/>
      <c r="T614" s="150"/>
      <c r="AT614" s="146" t="s">
        <v>182</v>
      </c>
      <c r="AU614" s="146" t="s">
        <v>83</v>
      </c>
      <c r="AV614" s="12" t="s">
        <v>81</v>
      </c>
      <c r="AW614" s="12" t="s">
        <v>35</v>
      </c>
      <c r="AX614" s="12" t="s">
        <v>73</v>
      </c>
      <c r="AY614" s="146" t="s">
        <v>171</v>
      </c>
    </row>
    <row r="615" spans="2:51" s="13" customFormat="1" ht="10.199999999999999">
      <c r="B615" s="151"/>
      <c r="D615" s="145" t="s">
        <v>182</v>
      </c>
      <c r="E615" s="152" t="s">
        <v>19</v>
      </c>
      <c r="F615" s="153" t="s">
        <v>769</v>
      </c>
      <c r="H615" s="154">
        <v>5.8000000000000003E-2</v>
      </c>
      <c r="I615" s="155"/>
      <c r="L615" s="151"/>
      <c r="M615" s="156"/>
      <c r="T615" s="157"/>
      <c r="AT615" s="152" t="s">
        <v>182</v>
      </c>
      <c r="AU615" s="152" t="s">
        <v>83</v>
      </c>
      <c r="AV615" s="13" t="s">
        <v>83</v>
      </c>
      <c r="AW615" s="13" t="s">
        <v>35</v>
      </c>
      <c r="AX615" s="13" t="s">
        <v>73</v>
      </c>
      <c r="AY615" s="152" t="s">
        <v>171</v>
      </c>
    </row>
    <row r="616" spans="2:51" s="12" customFormat="1" ht="10.199999999999999">
      <c r="B616" s="144"/>
      <c r="D616" s="145" t="s">
        <v>182</v>
      </c>
      <c r="E616" s="146" t="s">
        <v>19</v>
      </c>
      <c r="F616" s="147" t="s">
        <v>770</v>
      </c>
      <c r="H616" s="146" t="s">
        <v>19</v>
      </c>
      <c r="I616" s="148"/>
      <c r="L616" s="144"/>
      <c r="M616" s="149"/>
      <c r="T616" s="150"/>
      <c r="AT616" s="146" t="s">
        <v>182</v>
      </c>
      <c r="AU616" s="146" t="s">
        <v>83</v>
      </c>
      <c r="AV616" s="12" t="s">
        <v>81</v>
      </c>
      <c r="AW616" s="12" t="s">
        <v>35</v>
      </c>
      <c r="AX616" s="12" t="s">
        <v>73</v>
      </c>
      <c r="AY616" s="146" t="s">
        <v>171</v>
      </c>
    </row>
    <row r="617" spans="2:51" s="13" customFormat="1" ht="10.199999999999999">
      <c r="B617" s="151"/>
      <c r="D617" s="145" t="s">
        <v>182</v>
      </c>
      <c r="E617" s="152" t="s">
        <v>19</v>
      </c>
      <c r="F617" s="153" t="s">
        <v>771</v>
      </c>
      <c r="H617" s="154">
        <v>5.5E-2</v>
      </c>
      <c r="I617" s="155"/>
      <c r="L617" s="151"/>
      <c r="M617" s="156"/>
      <c r="T617" s="157"/>
      <c r="AT617" s="152" t="s">
        <v>182</v>
      </c>
      <c r="AU617" s="152" t="s">
        <v>83</v>
      </c>
      <c r="AV617" s="13" t="s">
        <v>83</v>
      </c>
      <c r="AW617" s="13" t="s">
        <v>35</v>
      </c>
      <c r="AX617" s="13" t="s">
        <v>73</v>
      </c>
      <c r="AY617" s="152" t="s">
        <v>171</v>
      </c>
    </row>
    <row r="618" spans="2:51" s="12" customFormat="1" ht="10.199999999999999">
      <c r="B618" s="144"/>
      <c r="D618" s="145" t="s">
        <v>182</v>
      </c>
      <c r="E618" s="146" t="s">
        <v>19</v>
      </c>
      <c r="F618" s="147" t="s">
        <v>772</v>
      </c>
      <c r="H618" s="146" t="s">
        <v>19</v>
      </c>
      <c r="I618" s="148"/>
      <c r="L618" s="144"/>
      <c r="M618" s="149"/>
      <c r="T618" s="150"/>
      <c r="AT618" s="146" t="s">
        <v>182</v>
      </c>
      <c r="AU618" s="146" t="s">
        <v>83</v>
      </c>
      <c r="AV618" s="12" t="s">
        <v>81</v>
      </c>
      <c r="AW618" s="12" t="s">
        <v>35</v>
      </c>
      <c r="AX618" s="12" t="s">
        <v>73</v>
      </c>
      <c r="AY618" s="146" t="s">
        <v>171</v>
      </c>
    </row>
    <row r="619" spans="2:51" s="13" customFormat="1" ht="10.199999999999999">
      <c r="B619" s="151"/>
      <c r="D619" s="145" t="s">
        <v>182</v>
      </c>
      <c r="E619" s="152" t="s">
        <v>19</v>
      </c>
      <c r="F619" s="153" t="s">
        <v>773</v>
      </c>
      <c r="H619" s="154">
        <v>0.122</v>
      </c>
      <c r="I619" s="155"/>
      <c r="L619" s="151"/>
      <c r="M619" s="156"/>
      <c r="T619" s="157"/>
      <c r="AT619" s="152" t="s">
        <v>182</v>
      </c>
      <c r="AU619" s="152" t="s">
        <v>83</v>
      </c>
      <c r="AV619" s="13" t="s">
        <v>83</v>
      </c>
      <c r="AW619" s="13" t="s">
        <v>35</v>
      </c>
      <c r="AX619" s="13" t="s">
        <v>73</v>
      </c>
      <c r="AY619" s="152" t="s">
        <v>171</v>
      </c>
    </row>
    <row r="620" spans="2:51" s="12" customFormat="1" ht="10.199999999999999">
      <c r="B620" s="144"/>
      <c r="D620" s="145" t="s">
        <v>182</v>
      </c>
      <c r="E620" s="146" t="s">
        <v>19</v>
      </c>
      <c r="F620" s="147" t="s">
        <v>774</v>
      </c>
      <c r="H620" s="146" t="s">
        <v>19</v>
      </c>
      <c r="I620" s="148"/>
      <c r="L620" s="144"/>
      <c r="M620" s="149"/>
      <c r="T620" s="150"/>
      <c r="AT620" s="146" t="s">
        <v>182</v>
      </c>
      <c r="AU620" s="146" t="s">
        <v>83</v>
      </c>
      <c r="AV620" s="12" t="s">
        <v>81</v>
      </c>
      <c r="AW620" s="12" t="s">
        <v>35</v>
      </c>
      <c r="AX620" s="12" t="s">
        <v>73</v>
      </c>
      <c r="AY620" s="146" t="s">
        <v>171</v>
      </c>
    </row>
    <row r="621" spans="2:51" s="13" customFormat="1" ht="10.199999999999999">
      <c r="B621" s="151"/>
      <c r="D621" s="145" t="s">
        <v>182</v>
      </c>
      <c r="E621" s="152" t="s">
        <v>19</v>
      </c>
      <c r="F621" s="153" t="s">
        <v>775</v>
      </c>
      <c r="H621" s="154">
        <v>9.8000000000000004E-2</v>
      </c>
      <c r="I621" s="155"/>
      <c r="L621" s="151"/>
      <c r="M621" s="156"/>
      <c r="T621" s="157"/>
      <c r="AT621" s="152" t="s">
        <v>182</v>
      </c>
      <c r="AU621" s="152" t="s">
        <v>83</v>
      </c>
      <c r="AV621" s="13" t="s">
        <v>83</v>
      </c>
      <c r="AW621" s="13" t="s">
        <v>35</v>
      </c>
      <c r="AX621" s="13" t="s">
        <v>73</v>
      </c>
      <c r="AY621" s="152" t="s">
        <v>171</v>
      </c>
    </row>
    <row r="622" spans="2:51" s="12" customFormat="1" ht="10.199999999999999">
      <c r="B622" s="144"/>
      <c r="D622" s="145" t="s">
        <v>182</v>
      </c>
      <c r="E622" s="146" t="s">
        <v>19</v>
      </c>
      <c r="F622" s="147" t="s">
        <v>776</v>
      </c>
      <c r="H622" s="146" t="s">
        <v>19</v>
      </c>
      <c r="I622" s="148"/>
      <c r="L622" s="144"/>
      <c r="M622" s="149"/>
      <c r="T622" s="150"/>
      <c r="AT622" s="146" t="s">
        <v>182</v>
      </c>
      <c r="AU622" s="146" t="s">
        <v>83</v>
      </c>
      <c r="AV622" s="12" t="s">
        <v>81</v>
      </c>
      <c r="AW622" s="12" t="s">
        <v>35</v>
      </c>
      <c r="AX622" s="12" t="s">
        <v>73</v>
      </c>
      <c r="AY622" s="146" t="s">
        <v>171</v>
      </c>
    </row>
    <row r="623" spans="2:51" s="13" customFormat="1" ht="10.199999999999999">
      <c r="B623" s="151"/>
      <c r="D623" s="145" t="s">
        <v>182</v>
      </c>
      <c r="E623" s="152" t="s">
        <v>19</v>
      </c>
      <c r="F623" s="153" t="s">
        <v>777</v>
      </c>
      <c r="H623" s="154">
        <v>1.8</v>
      </c>
      <c r="I623" s="155"/>
      <c r="L623" s="151"/>
      <c r="M623" s="156"/>
      <c r="T623" s="157"/>
      <c r="AT623" s="152" t="s">
        <v>182</v>
      </c>
      <c r="AU623" s="152" t="s">
        <v>83</v>
      </c>
      <c r="AV623" s="13" t="s">
        <v>83</v>
      </c>
      <c r="AW623" s="13" t="s">
        <v>35</v>
      </c>
      <c r="AX623" s="13" t="s">
        <v>73</v>
      </c>
      <c r="AY623" s="152" t="s">
        <v>171</v>
      </c>
    </row>
    <row r="624" spans="2:51" s="14" customFormat="1" ht="10.199999999999999">
      <c r="B624" s="158"/>
      <c r="D624" s="145" t="s">
        <v>182</v>
      </c>
      <c r="E624" s="159" t="s">
        <v>19</v>
      </c>
      <c r="F624" s="160" t="s">
        <v>189</v>
      </c>
      <c r="H624" s="161">
        <v>10.95</v>
      </c>
      <c r="I624" s="162"/>
      <c r="L624" s="158"/>
      <c r="M624" s="163"/>
      <c r="T624" s="164"/>
      <c r="AT624" s="159" t="s">
        <v>182</v>
      </c>
      <c r="AU624" s="159" t="s">
        <v>83</v>
      </c>
      <c r="AV624" s="14" t="s">
        <v>178</v>
      </c>
      <c r="AW624" s="14" t="s">
        <v>35</v>
      </c>
      <c r="AX624" s="14" t="s">
        <v>81</v>
      </c>
      <c r="AY624" s="159" t="s">
        <v>171</v>
      </c>
    </row>
    <row r="625" spans="2:65" s="1" customFormat="1" ht="21.75" customHeight="1">
      <c r="B625" s="31"/>
      <c r="C625" s="127" t="s">
        <v>778</v>
      </c>
      <c r="D625" s="127" t="s">
        <v>173</v>
      </c>
      <c r="E625" s="128" t="s">
        <v>779</v>
      </c>
      <c r="F625" s="129" t="s">
        <v>780</v>
      </c>
      <c r="G625" s="130" t="s">
        <v>272</v>
      </c>
      <c r="H625" s="131">
        <v>85.4</v>
      </c>
      <c r="I625" s="132"/>
      <c r="J625" s="133">
        <f>ROUND(I625*H625,2)</f>
        <v>0</v>
      </c>
      <c r="K625" s="129" t="s">
        <v>19</v>
      </c>
      <c r="L625" s="31"/>
      <c r="M625" s="134" t="s">
        <v>19</v>
      </c>
      <c r="N625" s="135" t="s">
        <v>44</v>
      </c>
      <c r="P625" s="136">
        <f>O625*H625</f>
        <v>0</v>
      </c>
      <c r="Q625" s="136">
        <v>0</v>
      </c>
      <c r="R625" s="136">
        <f>Q625*H625</f>
        <v>0</v>
      </c>
      <c r="S625" s="136">
        <v>0</v>
      </c>
      <c r="T625" s="137">
        <f>S625*H625</f>
        <v>0</v>
      </c>
      <c r="AR625" s="138" t="s">
        <v>178</v>
      </c>
      <c r="AT625" s="138" t="s">
        <v>173</v>
      </c>
      <c r="AU625" s="138" t="s">
        <v>83</v>
      </c>
      <c r="AY625" s="16" t="s">
        <v>171</v>
      </c>
      <c r="BE625" s="139">
        <f>IF(N625="základní",J625,0)</f>
        <v>0</v>
      </c>
      <c r="BF625" s="139">
        <f>IF(N625="snížená",J625,0)</f>
        <v>0</v>
      </c>
      <c r="BG625" s="139">
        <f>IF(N625="zákl. přenesená",J625,0)</f>
        <v>0</v>
      </c>
      <c r="BH625" s="139">
        <f>IF(N625="sníž. přenesená",J625,0)</f>
        <v>0</v>
      </c>
      <c r="BI625" s="139">
        <f>IF(N625="nulová",J625,0)</f>
        <v>0</v>
      </c>
      <c r="BJ625" s="16" t="s">
        <v>81</v>
      </c>
      <c r="BK625" s="139">
        <f>ROUND(I625*H625,2)</f>
        <v>0</v>
      </c>
      <c r="BL625" s="16" t="s">
        <v>178</v>
      </c>
      <c r="BM625" s="138" t="s">
        <v>781</v>
      </c>
    </row>
    <row r="626" spans="2:65" s="12" customFormat="1" ht="10.199999999999999">
      <c r="B626" s="144"/>
      <c r="D626" s="145" t="s">
        <v>182</v>
      </c>
      <c r="E626" s="146" t="s">
        <v>19</v>
      </c>
      <c r="F626" s="147" t="s">
        <v>200</v>
      </c>
      <c r="H626" s="146" t="s">
        <v>19</v>
      </c>
      <c r="I626" s="148"/>
      <c r="L626" s="144"/>
      <c r="M626" s="149"/>
      <c r="T626" s="150"/>
      <c r="AT626" s="146" t="s">
        <v>182</v>
      </c>
      <c r="AU626" s="146" t="s">
        <v>83</v>
      </c>
      <c r="AV626" s="12" t="s">
        <v>81</v>
      </c>
      <c r="AW626" s="12" t="s">
        <v>35</v>
      </c>
      <c r="AX626" s="12" t="s">
        <v>73</v>
      </c>
      <c r="AY626" s="146" t="s">
        <v>171</v>
      </c>
    </row>
    <row r="627" spans="2:65" s="13" customFormat="1" ht="10.199999999999999">
      <c r="B627" s="151"/>
      <c r="D627" s="145" t="s">
        <v>182</v>
      </c>
      <c r="E627" s="152" t="s">
        <v>19</v>
      </c>
      <c r="F627" s="153" t="s">
        <v>782</v>
      </c>
      <c r="H627" s="154">
        <v>85.4</v>
      </c>
      <c r="I627" s="155"/>
      <c r="L627" s="151"/>
      <c r="M627" s="156"/>
      <c r="T627" s="157"/>
      <c r="AT627" s="152" t="s">
        <v>182</v>
      </c>
      <c r="AU627" s="152" t="s">
        <v>83</v>
      </c>
      <c r="AV627" s="13" t="s">
        <v>83</v>
      </c>
      <c r="AW627" s="13" t="s">
        <v>35</v>
      </c>
      <c r="AX627" s="13" t="s">
        <v>81</v>
      </c>
      <c r="AY627" s="152" t="s">
        <v>171</v>
      </c>
    </row>
    <row r="628" spans="2:65" s="1" customFormat="1" ht="24.15" customHeight="1">
      <c r="B628" s="31"/>
      <c r="C628" s="127" t="s">
        <v>783</v>
      </c>
      <c r="D628" s="127" t="s">
        <v>173</v>
      </c>
      <c r="E628" s="128" t="s">
        <v>784</v>
      </c>
      <c r="F628" s="129" t="s">
        <v>785</v>
      </c>
      <c r="G628" s="130" t="s">
        <v>176</v>
      </c>
      <c r="H628" s="131">
        <v>30.184999999999999</v>
      </c>
      <c r="I628" s="132"/>
      <c r="J628" s="133">
        <f>ROUND(I628*H628,2)</f>
        <v>0</v>
      </c>
      <c r="K628" s="129" t="s">
        <v>177</v>
      </c>
      <c r="L628" s="31"/>
      <c r="M628" s="134" t="s">
        <v>19</v>
      </c>
      <c r="N628" s="135" t="s">
        <v>44</v>
      </c>
      <c r="P628" s="136">
        <f>O628*H628</f>
        <v>0</v>
      </c>
      <c r="Q628" s="136">
        <v>0</v>
      </c>
      <c r="R628" s="136">
        <f>Q628*H628</f>
        <v>0</v>
      </c>
      <c r="S628" s="136">
        <v>2.2000000000000002</v>
      </c>
      <c r="T628" s="137">
        <f>S628*H628</f>
        <v>66.406999999999996</v>
      </c>
      <c r="AR628" s="138" t="s">
        <v>178</v>
      </c>
      <c r="AT628" s="138" t="s">
        <v>173</v>
      </c>
      <c r="AU628" s="138" t="s">
        <v>83</v>
      </c>
      <c r="AY628" s="16" t="s">
        <v>171</v>
      </c>
      <c r="BE628" s="139">
        <f>IF(N628="základní",J628,0)</f>
        <v>0</v>
      </c>
      <c r="BF628" s="139">
        <f>IF(N628="snížená",J628,0)</f>
        <v>0</v>
      </c>
      <c r="BG628" s="139">
        <f>IF(N628="zákl. přenesená",J628,0)</f>
        <v>0</v>
      </c>
      <c r="BH628" s="139">
        <f>IF(N628="sníž. přenesená",J628,0)</f>
        <v>0</v>
      </c>
      <c r="BI628" s="139">
        <f>IF(N628="nulová",J628,0)</f>
        <v>0</v>
      </c>
      <c r="BJ628" s="16" t="s">
        <v>81</v>
      </c>
      <c r="BK628" s="139">
        <f>ROUND(I628*H628,2)</f>
        <v>0</v>
      </c>
      <c r="BL628" s="16" t="s">
        <v>178</v>
      </c>
      <c r="BM628" s="138" t="s">
        <v>786</v>
      </c>
    </row>
    <row r="629" spans="2:65" s="1" customFormat="1" ht="10.199999999999999">
      <c r="B629" s="31"/>
      <c r="D629" s="140" t="s">
        <v>180</v>
      </c>
      <c r="F629" s="141" t="s">
        <v>787</v>
      </c>
      <c r="I629" s="142"/>
      <c r="L629" s="31"/>
      <c r="M629" s="143"/>
      <c r="T629" s="52"/>
      <c r="AT629" s="16" t="s">
        <v>180</v>
      </c>
      <c r="AU629" s="16" t="s">
        <v>83</v>
      </c>
    </row>
    <row r="630" spans="2:65" s="12" customFormat="1" ht="20.399999999999999">
      <c r="B630" s="144"/>
      <c r="D630" s="145" t="s">
        <v>182</v>
      </c>
      <c r="E630" s="146" t="s">
        <v>19</v>
      </c>
      <c r="F630" s="147" t="s">
        <v>788</v>
      </c>
      <c r="H630" s="146" t="s">
        <v>19</v>
      </c>
      <c r="I630" s="148"/>
      <c r="L630" s="144"/>
      <c r="M630" s="149"/>
      <c r="T630" s="150"/>
      <c r="AT630" s="146" t="s">
        <v>182</v>
      </c>
      <c r="AU630" s="146" t="s">
        <v>83</v>
      </c>
      <c r="AV630" s="12" t="s">
        <v>81</v>
      </c>
      <c r="AW630" s="12" t="s">
        <v>35</v>
      </c>
      <c r="AX630" s="12" t="s">
        <v>73</v>
      </c>
      <c r="AY630" s="146" t="s">
        <v>171</v>
      </c>
    </row>
    <row r="631" spans="2:65" s="13" customFormat="1" ht="10.199999999999999">
      <c r="B631" s="151"/>
      <c r="D631" s="145" t="s">
        <v>182</v>
      </c>
      <c r="E631" s="152" t="s">
        <v>19</v>
      </c>
      <c r="F631" s="153" t="s">
        <v>789</v>
      </c>
      <c r="H631" s="154">
        <v>9.1199999999999992</v>
      </c>
      <c r="I631" s="155"/>
      <c r="L631" s="151"/>
      <c r="M631" s="156"/>
      <c r="T631" s="157"/>
      <c r="AT631" s="152" t="s">
        <v>182</v>
      </c>
      <c r="AU631" s="152" t="s">
        <v>83</v>
      </c>
      <c r="AV631" s="13" t="s">
        <v>83</v>
      </c>
      <c r="AW631" s="13" t="s">
        <v>35</v>
      </c>
      <c r="AX631" s="13" t="s">
        <v>73</v>
      </c>
      <c r="AY631" s="152" t="s">
        <v>171</v>
      </c>
    </row>
    <row r="632" spans="2:65" s="12" customFormat="1" ht="20.399999999999999">
      <c r="B632" s="144"/>
      <c r="D632" s="145" t="s">
        <v>182</v>
      </c>
      <c r="E632" s="146" t="s">
        <v>19</v>
      </c>
      <c r="F632" s="147" t="s">
        <v>790</v>
      </c>
      <c r="H632" s="146" t="s">
        <v>19</v>
      </c>
      <c r="I632" s="148"/>
      <c r="L632" s="144"/>
      <c r="M632" s="149"/>
      <c r="T632" s="150"/>
      <c r="AT632" s="146" t="s">
        <v>182</v>
      </c>
      <c r="AU632" s="146" t="s">
        <v>83</v>
      </c>
      <c r="AV632" s="12" t="s">
        <v>81</v>
      </c>
      <c r="AW632" s="12" t="s">
        <v>35</v>
      </c>
      <c r="AX632" s="12" t="s">
        <v>73</v>
      </c>
      <c r="AY632" s="146" t="s">
        <v>171</v>
      </c>
    </row>
    <row r="633" spans="2:65" s="13" customFormat="1" ht="10.199999999999999">
      <c r="B633" s="151"/>
      <c r="D633" s="145" t="s">
        <v>182</v>
      </c>
      <c r="E633" s="152" t="s">
        <v>19</v>
      </c>
      <c r="F633" s="153" t="s">
        <v>791</v>
      </c>
      <c r="H633" s="154">
        <v>19.260000000000002</v>
      </c>
      <c r="I633" s="155"/>
      <c r="L633" s="151"/>
      <c r="M633" s="156"/>
      <c r="T633" s="157"/>
      <c r="AT633" s="152" t="s">
        <v>182</v>
      </c>
      <c r="AU633" s="152" t="s">
        <v>83</v>
      </c>
      <c r="AV633" s="13" t="s">
        <v>83</v>
      </c>
      <c r="AW633" s="13" t="s">
        <v>35</v>
      </c>
      <c r="AX633" s="13" t="s">
        <v>73</v>
      </c>
      <c r="AY633" s="152" t="s">
        <v>171</v>
      </c>
    </row>
    <row r="634" spans="2:65" s="12" customFormat="1" ht="10.199999999999999">
      <c r="B634" s="144"/>
      <c r="D634" s="145" t="s">
        <v>182</v>
      </c>
      <c r="E634" s="146" t="s">
        <v>19</v>
      </c>
      <c r="F634" s="147" t="s">
        <v>792</v>
      </c>
      <c r="H634" s="146" t="s">
        <v>19</v>
      </c>
      <c r="I634" s="148"/>
      <c r="L634" s="144"/>
      <c r="M634" s="149"/>
      <c r="T634" s="150"/>
      <c r="AT634" s="146" t="s">
        <v>182</v>
      </c>
      <c r="AU634" s="146" t="s">
        <v>83</v>
      </c>
      <c r="AV634" s="12" t="s">
        <v>81</v>
      </c>
      <c r="AW634" s="12" t="s">
        <v>35</v>
      </c>
      <c r="AX634" s="12" t="s">
        <v>73</v>
      </c>
      <c r="AY634" s="146" t="s">
        <v>171</v>
      </c>
    </row>
    <row r="635" spans="2:65" s="13" customFormat="1" ht="10.199999999999999">
      <c r="B635" s="151"/>
      <c r="D635" s="145" t="s">
        <v>182</v>
      </c>
      <c r="E635" s="152" t="s">
        <v>19</v>
      </c>
      <c r="F635" s="153" t="s">
        <v>793</v>
      </c>
      <c r="H635" s="154">
        <v>1.3240000000000001</v>
      </c>
      <c r="I635" s="155"/>
      <c r="L635" s="151"/>
      <c r="M635" s="156"/>
      <c r="T635" s="157"/>
      <c r="AT635" s="152" t="s">
        <v>182</v>
      </c>
      <c r="AU635" s="152" t="s">
        <v>83</v>
      </c>
      <c r="AV635" s="13" t="s">
        <v>83</v>
      </c>
      <c r="AW635" s="13" t="s">
        <v>35</v>
      </c>
      <c r="AX635" s="13" t="s">
        <v>73</v>
      </c>
      <c r="AY635" s="152" t="s">
        <v>171</v>
      </c>
    </row>
    <row r="636" spans="2:65" s="12" customFormat="1" ht="10.199999999999999">
      <c r="B636" s="144"/>
      <c r="D636" s="145" t="s">
        <v>182</v>
      </c>
      <c r="E636" s="146" t="s">
        <v>19</v>
      </c>
      <c r="F636" s="147" t="s">
        <v>359</v>
      </c>
      <c r="H636" s="146" t="s">
        <v>19</v>
      </c>
      <c r="I636" s="148"/>
      <c r="L636" s="144"/>
      <c r="M636" s="149"/>
      <c r="T636" s="150"/>
      <c r="AT636" s="146" t="s">
        <v>182</v>
      </c>
      <c r="AU636" s="146" t="s">
        <v>83</v>
      </c>
      <c r="AV636" s="12" t="s">
        <v>81</v>
      </c>
      <c r="AW636" s="12" t="s">
        <v>35</v>
      </c>
      <c r="AX636" s="12" t="s">
        <v>73</v>
      </c>
      <c r="AY636" s="146" t="s">
        <v>171</v>
      </c>
    </row>
    <row r="637" spans="2:65" s="13" customFormat="1" ht="10.199999999999999">
      <c r="B637" s="151"/>
      <c r="D637" s="145" t="s">
        <v>182</v>
      </c>
      <c r="E637" s="152" t="s">
        <v>19</v>
      </c>
      <c r="F637" s="153" t="s">
        <v>794</v>
      </c>
      <c r="H637" s="154">
        <v>0.48099999999999998</v>
      </c>
      <c r="I637" s="155"/>
      <c r="L637" s="151"/>
      <c r="M637" s="156"/>
      <c r="T637" s="157"/>
      <c r="AT637" s="152" t="s">
        <v>182</v>
      </c>
      <c r="AU637" s="152" t="s">
        <v>83</v>
      </c>
      <c r="AV637" s="13" t="s">
        <v>83</v>
      </c>
      <c r="AW637" s="13" t="s">
        <v>35</v>
      </c>
      <c r="AX637" s="13" t="s">
        <v>73</v>
      </c>
      <c r="AY637" s="152" t="s">
        <v>171</v>
      </c>
    </row>
    <row r="638" spans="2:65" s="14" customFormat="1" ht="10.199999999999999">
      <c r="B638" s="158"/>
      <c r="D638" s="145" t="s">
        <v>182</v>
      </c>
      <c r="E638" s="159" t="s">
        <v>19</v>
      </c>
      <c r="F638" s="160" t="s">
        <v>189</v>
      </c>
      <c r="H638" s="161">
        <v>30.184999999999999</v>
      </c>
      <c r="I638" s="162"/>
      <c r="L638" s="158"/>
      <c r="M638" s="163"/>
      <c r="T638" s="164"/>
      <c r="AT638" s="159" t="s">
        <v>182</v>
      </c>
      <c r="AU638" s="159" t="s">
        <v>83</v>
      </c>
      <c r="AV638" s="14" t="s">
        <v>178</v>
      </c>
      <c r="AW638" s="14" t="s">
        <v>35</v>
      </c>
      <c r="AX638" s="14" t="s">
        <v>81</v>
      </c>
      <c r="AY638" s="159" t="s">
        <v>171</v>
      </c>
    </row>
    <row r="639" spans="2:65" s="1" customFormat="1" ht="44.25" customHeight="1">
      <c r="B639" s="31"/>
      <c r="C639" s="127" t="s">
        <v>795</v>
      </c>
      <c r="D639" s="127" t="s">
        <v>173</v>
      </c>
      <c r="E639" s="128" t="s">
        <v>796</v>
      </c>
      <c r="F639" s="129" t="s">
        <v>797</v>
      </c>
      <c r="G639" s="130" t="s">
        <v>272</v>
      </c>
      <c r="H639" s="131">
        <v>214.67</v>
      </c>
      <c r="I639" s="132"/>
      <c r="J639" s="133">
        <f>ROUND(I639*H639,2)</f>
        <v>0</v>
      </c>
      <c r="K639" s="129" t="s">
        <v>177</v>
      </c>
      <c r="L639" s="31"/>
      <c r="M639" s="134" t="s">
        <v>19</v>
      </c>
      <c r="N639" s="135" t="s">
        <v>44</v>
      </c>
      <c r="P639" s="136">
        <f>O639*H639</f>
        <v>0</v>
      </c>
      <c r="Q639" s="136">
        <v>0</v>
      </c>
      <c r="R639" s="136">
        <f>Q639*H639</f>
        <v>0</v>
      </c>
      <c r="S639" s="136">
        <v>5.7000000000000002E-2</v>
      </c>
      <c r="T639" s="137">
        <f>S639*H639</f>
        <v>12.236190000000001</v>
      </c>
      <c r="AR639" s="138" t="s">
        <v>178</v>
      </c>
      <c r="AT639" s="138" t="s">
        <v>173</v>
      </c>
      <c r="AU639" s="138" t="s">
        <v>83</v>
      </c>
      <c r="AY639" s="16" t="s">
        <v>171</v>
      </c>
      <c r="BE639" s="139">
        <f>IF(N639="základní",J639,0)</f>
        <v>0</v>
      </c>
      <c r="BF639" s="139">
        <f>IF(N639="snížená",J639,0)</f>
        <v>0</v>
      </c>
      <c r="BG639" s="139">
        <f>IF(N639="zákl. přenesená",J639,0)</f>
        <v>0</v>
      </c>
      <c r="BH639" s="139">
        <f>IF(N639="sníž. přenesená",J639,0)</f>
        <v>0</v>
      </c>
      <c r="BI639" s="139">
        <f>IF(N639="nulová",J639,0)</f>
        <v>0</v>
      </c>
      <c r="BJ639" s="16" t="s">
        <v>81</v>
      </c>
      <c r="BK639" s="139">
        <f>ROUND(I639*H639,2)</f>
        <v>0</v>
      </c>
      <c r="BL639" s="16" t="s">
        <v>178</v>
      </c>
      <c r="BM639" s="138" t="s">
        <v>798</v>
      </c>
    </row>
    <row r="640" spans="2:65" s="1" customFormat="1" ht="10.199999999999999">
      <c r="B640" s="31"/>
      <c r="D640" s="140" t="s">
        <v>180</v>
      </c>
      <c r="F640" s="141" t="s">
        <v>799</v>
      </c>
      <c r="I640" s="142"/>
      <c r="L640" s="31"/>
      <c r="M640" s="143"/>
      <c r="T640" s="52"/>
      <c r="AT640" s="16" t="s">
        <v>180</v>
      </c>
      <c r="AU640" s="16" t="s">
        <v>83</v>
      </c>
    </row>
    <row r="641" spans="2:65" s="12" customFormat="1" ht="20.399999999999999">
      <c r="B641" s="144"/>
      <c r="D641" s="145" t="s">
        <v>182</v>
      </c>
      <c r="E641" s="146" t="s">
        <v>19</v>
      </c>
      <c r="F641" s="147" t="s">
        <v>800</v>
      </c>
      <c r="H641" s="146" t="s">
        <v>19</v>
      </c>
      <c r="I641" s="148"/>
      <c r="L641" s="144"/>
      <c r="M641" s="149"/>
      <c r="T641" s="150"/>
      <c r="AT641" s="146" t="s">
        <v>182</v>
      </c>
      <c r="AU641" s="146" t="s">
        <v>83</v>
      </c>
      <c r="AV641" s="12" t="s">
        <v>81</v>
      </c>
      <c r="AW641" s="12" t="s">
        <v>35</v>
      </c>
      <c r="AX641" s="12" t="s">
        <v>73</v>
      </c>
      <c r="AY641" s="146" t="s">
        <v>171</v>
      </c>
    </row>
    <row r="642" spans="2:65" s="13" customFormat="1" ht="10.199999999999999">
      <c r="B642" s="151"/>
      <c r="D642" s="145" t="s">
        <v>182</v>
      </c>
      <c r="E642" s="152" t="s">
        <v>19</v>
      </c>
      <c r="F642" s="153" t="s">
        <v>801</v>
      </c>
      <c r="H642" s="154">
        <v>214.67</v>
      </c>
      <c r="I642" s="155"/>
      <c r="L642" s="151"/>
      <c r="M642" s="156"/>
      <c r="T642" s="157"/>
      <c r="AT642" s="152" t="s">
        <v>182</v>
      </c>
      <c r="AU642" s="152" t="s">
        <v>83</v>
      </c>
      <c r="AV642" s="13" t="s">
        <v>83</v>
      </c>
      <c r="AW642" s="13" t="s">
        <v>35</v>
      </c>
      <c r="AX642" s="13" t="s">
        <v>81</v>
      </c>
      <c r="AY642" s="152" t="s">
        <v>171</v>
      </c>
    </row>
    <row r="643" spans="2:65" s="1" customFormat="1" ht="33" customHeight="1">
      <c r="B643" s="31"/>
      <c r="C643" s="127" t="s">
        <v>802</v>
      </c>
      <c r="D643" s="127" t="s">
        <v>173</v>
      </c>
      <c r="E643" s="128" t="s">
        <v>803</v>
      </c>
      <c r="F643" s="129" t="s">
        <v>804</v>
      </c>
      <c r="G643" s="130" t="s">
        <v>176</v>
      </c>
      <c r="H643" s="131">
        <v>153.99199999999999</v>
      </c>
      <c r="I643" s="132"/>
      <c r="J643" s="133">
        <f>ROUND(I643*H643,2)</f>
        <v>0</v>
      </c>
      <c r="K643" s="129" t="s">
        <v>177</v>
      </c>
      <c r="L643" s="31"/>
      <c r="M643" s="134" t="s">
        <v>19</v>
      </c>
      <c r="N643" s="135" t="s">
        <v>44</v>
      </c>
      <c r="P643" s="136">
        <f>O643*H643</f>
        <v>0</v>
      </c>
      <c r="Q643" s="136">
        <v>0</v>
      </c>
      <c r="R643" s="136">
        <f>Q643*H643</f>
        <v>0</v>
      </c>
      <c r="S643" s="136">
        <v>1.4</v>
      </c>
      <c r="T643" s="137">
        <f>S643*H643</f>
        <v>215.58879999999996</v>
      </c>
      <c r="AR643" s="138" t="s">
        <v>178</v>
      </c>
      <c r="AT643" s="138" t="s">
        <v>173</v>
      </c>
      <c r="AU643" s="138" t="s">
        <v>83</v>
      </c>
      <c r="AY643" s="16" t="s">
        <v>171</v>
      </c>
      <c r="BE643" s="139">
        <f>IF(N643="základní",J643,0)</f>
        <v>0</v>
      </c>
      <c r="BF643" s="139">
        <f>IF(N643="snížená",J643,0)</f>
        <v>0</v>
      </c>
      <c r="BG643" s="139">
        <f>IF(N643="zákl. přenesená",J643,0)</f>
        <v>0</v>
      </c>
      <c r="BH643" s="139">
        <f>IF(N643="sníž. přenesená",J643,0)</f>
        <v>0</v>
      </c>
      <c r="BI643" s="139">
        <f>IF(N643="nulová",J643,0)</f>
        <v>0</v>
      </c>
      <c r="BJ643" s="16" t="s">
        <v>81</v>
      </c>
      <c r="BK643" s="139">
        <f>ROUND(I643*H643,2)</f>
        <v>0</v>
      </c>
      <c r="BL643" s="16" t="s">
        <v>178</v>
      </c>
      <c r="BM643" s="138" t="s">
        <v>805</v>
      </c>
    </row>
    <row r="644" spans="2:65" s="1" customFormat="1" ht="10.199999999999999">
      <c r="B644" s="31"/>
      <c r="D644" s="140" t="s">
        <v>180</v>
      </c>
      <c r="F644" s="141" t="s">
        <v>806</v>
      </c>
      <c r="I644" s="142"/>
      <c r="L644" s="31"/>
      <c r="M644" s="143"/>
      <c r="T644" s="52"/>
      <c r="AT644" s="16" t="s">
        <v>180</v>
      </c>
      <c r="AU644" s="16" t="s">
        <v>83</v>
      </c>
    </row>
    <row r="645" spans="2:65" s="12" customFormat="1" ht="10.199999999999999">
      <c r="B645" s="144"/>
      <c r="D645" s="145" t="s">
        <v>182</v>
      </c>
      <c r="E645" s="146" t="s">
        <v>19</v>
      </c>
      <c r="F645" s="147" t="s">
        <v>372</v>
      </c>
      <c r="H645" s="146" t="s">
        <v>19</v>
      </c>
      <c r="I645" s="148"/>
      <c r="L645" s="144"/>
      <c r="M645" s="149"/>
      <c r="T645" s="150"/>
      <c r="AT645" s="146" t="s">
        <v>182</v>
      </c>
      <c r="AU645" s="146" t="s">
        <v>83</v>
      </c>
      <c r="AV645" s="12" t="s">
        <v>81</v>
      </c>
      <c r="AW645" s="12" t="s">
        <v>35</v>
      </c>
      <c r="AX645" s="12" t="s">
        <v>73</v>
      </c>
      <c r="AY645" s="146" t="s">
        <v>171</v>
      </c>
    </row>
    <row r="646" spans="2:65" s="13" customFormat="1" ht="10.199999999999999">
      <c r="B646" s="151"/>
      <c r="D646" s="145" t="s">
        <v>182</v>
      </c>
      <c r="E646" s="152" t="s">
        <v>19</v>
      </c>
      <c r="F646" s="153" t="s">
        <v>807</v>
      </c>
      <c r="H646" s="154">
        <v>17.329000000000001</v>
      </c>
      <c r="I646" s="155"/>
      <c r="L646" s="151"/>
      <c r="M646" s="156"/>
      <c r="T646" s="157"/>
      <c r="AT646" s="152" t="s">
        <v>182</v>
      </c>
      <c r="AU646" s="152" t="s">
        <v>83</v>
      </c>
      <c r="AV646" s="13" t="s">
        <v>83</v>
      </c>
      <c r="AW646" s="13" t="s">
        <v>35</v>
      </c>
      <c r="AX646" s="13" t="s">
        <v>73</v>
      </c>
      <c r="AY646" s="152" t="s">
        <v>171</v>
      </c>
    </row>
    <row r="647" spans="2:65" s="12" customFormat="1" ht="10.199999999999999">
      <c r="B647" s="144"/>
      <c r="D647" s="145" t="s">
        <v>182</v>
      </c>
      <c r="E647" s="146" t="s">
        <v>19</v>
      </c>
      <c r="F647" s="147" t="s">
        <v>746</v>
      </c>
      <c r="H647" s="146" t="s">
        <v>19</v>
      </c>
      <c r="I647" s="148"/>
      <c r="L647" s="144"/>
      <c r="M647" s="149"/>
      <c r="T647" s="150"/>
      <c r="AT647" s="146" t="s">
        <v>182</v>
      </c>
      <c r="AU647" s="146" t="s">
        <v>83</v>
      </c>
      <c r="AV647" s="12" t="s">
        <v>81</v>
      </c>
      <c r="AW647" s="12" t="s">
        <v>35</v>
      </c>
      <c r="AX647" s="12" t="s">
        <v>73</v>
      </c>
      <c r="AY647" s="146" t="s">
        <v>171</v>
      </c>
    </row>
    <row r="648" spans="2:65" s="13" customFormat="1" ht="10.199999999999999">
      <c r="B648" s="151"/>
      <c r="D648" s="145" t="s">
        <v>182</v>
      </c>
      <c r="E648" s="152" t="s">
        <v>19</v>
      </c>
      <c r="F648" s="153" t="s">
        <v>808</v>
      </c>
      <c r="H648" s="154">
        <v>10.28</v>
      </c>
      <c r="I648" s="155"/>
      <c r="L648" s="151"/>
      <c r="M648" s="156"/>
      <c r="T648" s="157"/>
      <c r="AT648" s="152" t="s">
        <v>182</v>
      </c>
      <c r="AU648" s="152" t="s">
        <v>83</v>
      </c>
      <c r="AV648" s="13" t="s">
        <v>83</v>
      </c>
      <c r="AW648" s="13" t="s">
        <v>35</v>
      </c>
      <c r="AX648" s="13" t="s">
        <v>73</v>
      </c>
      <c r="AY648" s="152" t="s">
        <v>171</v>
      </c>
    </row>
    <row r="649" spans="2:65" s="12" customFormat="1" ht="10.199999999999999">
      <c r="B649" s="144"/>
      <c r="D649" s="145" t="s">
        <v>182</v>
      </c>
      <c r="E649" s="146" t="s">
        <v>19</v>
      </c>
      <c r="F649" s="147" t="s">
        <v>446</v>
      </c>
      <c r="H649" s="146" t="s">
        <v>19</v>
      </c>
      <c r="I649" s="148"/>
      <c r="L649" s="144"/>
      <c r="M649" s="149"/>
      <c r="T649" s="150"/>
      <c r="AT649" s="146" t="s">
        <v>182</v>
      </c>
      <c r="AU649" s="146" t="s">
        <v>83</v>
      </c>
      <c r="AV649" s="12" t="s">
        <v>81</v>
      </c>
      <c r="AW649" s="12" t="s">
        <v>35</v>
      </c>
      <c r="AX649" s="12" t="s">
        <v>73</v>
      </c>
      <c r="AY649" s="146" t="s">
        <v>171</v>
      </c>
    </row>
    <row r="650" spans="2:65" s="13" customFormat="1" ht="10.199999999999999">
      <c r="B650" s="151"/>
      <c r="D650" s="145" t="s">
        <v>182</v>
      </c>
      <c r="E650" s="152" t="s">
        <v>19</v>
      </c>
      <c r="F650" s="153" t="s">
        <v>809</v>
      </c>
      <c r="H650" s="154">
        <v>0.58699999999999997</v>
      </c>
      <c r="I650" s="155"/>
      <c r="L650" s="151"/>
      <c r="M650" s="156"/>
      <c r="T650" s="157"/>
      <c r="AT650" s="152" t="s">
        <v>182</v>
      </c>
      <c r="AU650" s="152" t="s">
        <v>83</v>
      </c>
      <c r="AV650" s="13" t="s">
        <v>83</v>
      </c>
      <c r="AW650" s="13" t="s">
        <v>35</v>
      </c>
      <c r="AX650" s="13" t="s">
        <v>73</v>
      </c>
      <c r="AY650" s="152" t="s">
        <v>171</v>
      </c>
    </row>
    <row r="651" spans="2:65" s="12" customFormat="1" ht="10.199999999999999">
      <c r="B651" s="144"/>
      <c r="D651" s="145" t="s">
        <v>182</v>
      </c>
      <c r="E651" s="146" t="s">
        <v>19</v>
      </c>
      <c r="F651" s="147" t="s">
        <v>393</v>
      </c>
      <c r="H651" s="146" t="s">
        <v>19</v>
      </c>
      <c r="I651" s="148"/>
      <c r="L651" s="144"/>
      <c r="M651" s="149"/>
      <c r="T651" s="150"/>
      <c r="AT651" s="146" t="s">
        <v>182</v>
      </c>
      <c r="AU651" s="146" t="s">
        <v>83</v>
      </c>
      <c r="AV651" s="12" t="s">
        <v>81</v>
      </c>
      <c r="AW651" s="12" t="s">
        <v>35</v>
      </c>
      <c r="AX651" s="12" t="s">
        <v>73</v>
      </c>
      <c r="AY651" s="146" t="s">
        <v>171</v>
      </c>
    </row>
    <row r="652" spans="2:65" s="13" customFormat="1" ht="10.199999999999999">
      <c r="B652" s="151"/>
      <c r="D652" s="145" t="s">
        <v>182</v>
      </c>
      <c r="E652" s="152" t="s">
        <v>19</v>
      </c>
      <c r="F652" s="153" t="s">
        <v>810</v>
      </c>
      <c r="H652" s="154">
        <v>13.984</v>
      </c>
      <c r="I652" s="155"/>
      <c r="L652" s="151"/>
      <c r="M652" s="156"/>
      <c r="T652" s="157"/>
      <c r="AT652" s="152" t="s">
        <v>182</v>
      </c>
      <c r="AU652" s="152" t="s">
        <v>83</v>
      </c>
      <c r="AV652" s="13" t="s">
        <v>83</v>
      </c>
      <c r="AW652" s="13" t="s">
        <v>35</v>
      </c>
      <c r="AX652" s="13" t="s">
        <v>73</v>
      </c>
      <c r="AY652" s="152" t="s">
        <v>171</v>
      </c>
    </row>
    <row r="653" spans="2:65" s="12" customFormat="1" ht="10.199999999999999">
      <c r="B653" s="144"/>
      <c r="D653" s="145" t="s">
        <v>182</v>
      </c>
      <c r="E653" s="146" t="s">
        <v>19</v>
      </c>
      <c r="F653" s="147" t="s">
        <v>395</v>
      </c>
      <c r="H653" s="146" t="s">
        <v>19</v>
      </c>
      <c r="I653" s="148"/>
      <c r="L653" s="144"/>
      <c r="M653" s="149"/>
      <c r="T653" s="150"/>
      <c r="AT653" s="146" t="s">
        <v>182</v>
      </c>
      <c r="AU653" s="146" t="s">
        <v>83</v>
      </c>
      <c r="AV653" s="12" t="s">
        <v>81</v>
      </c>
      <c r="AW653" s="12" t="s">
        <v>35</v>
      </c>
      <c r="AX653" s="12" t="s">
        <v>73</v>
      </c>
      <c r="AY653" s="146" t="s">
        <v>171</v>
      </c>
    </row>
    <row r="654" spans="2:65" s="13" customFormat="1" ht="10.199999999999999">
      <c r="B654" s="151"/>
      <c r="D654" s="145" t="s">
        <v>182</v>
      </c>
      <c r="E654" s="152" t="s">
        <v>19</v>
      </c>
      <c r="F654" s="153" t="s">
        <v>811</v>
      </c>
      <c r="H654" s="154">
        <v>9.5</v>
      </c>
      <c r="I654" s="155"/>
      <c r="L654" s="151"/>
      <c r="M654" s="156"/>
      <c r="T654" s="157"/>
      <c r="AT654" s="152" t="s">
        <v>182</v>
      </c>
      <c r="AU654" s="152" t="s">
        <v>83</v>
      </c>
      <c r="AV654" s="13" t="s">
        <v>83</v>
      </c>
      <c r="AW654" s="13" t="s">
        <v>35</v>
      </c>
      <c r="AX654" s="13" t="s">
        <v>73</v>
      </c>
      <c r="AY654" s="152" t="s">
        <v>171</v>
      </c>
    </row>
    <row r="655" spans="2:65" s="12" customFormat="1" ht="10.199999999999999">
      <c r="B655" s="144"/>
      <c r="D655" s="145" t="s">
        <v>182</v>
      </c>
      <c r="E655" s="146" t="s">
        <v>19</v>
      </c>
      <c r="F655" s="147" t="s">
        <v>448</v>
      </c>
      <c r="H655" s="146" t="s">
        <v>19</v>
      </c>
      <c r="I655" s="148"/>
      <c r="L655" s="144"/>
      <c r="M655" s="149"/>
      <c r="T655" s="150"/>
      <c r="AT655" s="146" t="s">
        <v>182</v>
      </c>
      <c r="AU655" s="146" t="s">
        <v>83</v>
      </c>
      <c r="AV655" s="12" t="s">
        <v>81</v>
      </c>
      <c r="AW655" s="12" t="s">
        <v>35</v>
      </c>
      <c r="AX655" s="12" t="s">
        <v>73</v>
      </c>
      <c r="AY655" s="146" t="s">
        <v>171</v>
      </c>
    </row>
    <row r="656" spans="2:65" s="13" customFormat="1" ht="10.199999999999999">
      <c r="B656" s="151"/>
      <c r="D656" s="145" t="s">
        <v>182</v>
      </c>
      <c r="E656" s="152" t="s">
        <v>19</v>
      </c>
      <c r="F656" s="153" t="s">
        <v>812</v>
      </c>
      <c r="H656" s="154">
        <v>0.91800000000000004</v>
      </c>
      <c r="I656" s="155"/>
      <c r="L656" s="151"/>
      <c r="M656" s="156"/>
      <c r="T656" s="157"/>
      <c r="AT656" s="152" t="s">
        <v>182</v>
      </c>
      <c r="AU656" s="152" t="s">
        <v>83</v>
      </c>
      <c r="AV656" s="13" t="s">
        <v>83</v>
      </c>
      <c r="AW656" s="13" t="s">
        <v>35</v>
      </c>
      <c r="AX656" s="13" t="s">
        <v>73</v>
      </c>
      <c r="AY656" s="152" t="s">
        <v>171</v>
      </c>
    </row>
    <row r="657" spans="2:51" s="12" customFormat="1" ht="10.199999999999999">
      <c r="B657" s="144"/>
      <c r="D657" s="145" t="s">
        <v>182</v>
      </c>
      <c r="E657" s="146" t="s">
        <v>19</v>
      </c>
      <c r="F657" s="147" t="s">
        <v>462</v>
      </c>
      <c r="H657" s="146" t="s">
        <v>19</v>
      </c>
      <c r="I657" s="148"/>
      <c r="L657" s="144"/>
      <c r="M657" s="149"/>
      <c r="T657" s="150"/>
      <c r="AT657" s="146" t="s">
        <v>182</v>
      </c>
      <c r="AU657" s="146" t="s">
        <v>83</v>
      </c>
      <c r="AV657" s="12" t="s">
        <v>81</v>
      </c>
      <c r="AW657" s="12" t="s">
        <v>35</v>
      </c>
      <c r="AX657" s="12" t="s">
        <v>73</v>
      </c>
      <c r="AY657" s="146" t="s">
        <v>171</v>
      </c>
    </row>
    <row r="658" spans="2:51" s="13" customFormat="1" ht="10.199999999999999">
      <c r="B658" s="151"/>
      <c r="D658" s="145" t="s">
        <v>182</v>
      </c>
      <c r="E658" s="152" t="s">
        <v>19</v>
      </c>
      <c r="F658" s="153" t="s">
        <v>813</v>
      </c>
      <c r="H658" s="154">
        <v>7</v>
      </c>
      <c r="I658" s="155"/>
      <c r="L658" s="151"/>
      <c r="M658" s="156"/>
      <c r="T658" s="157"/>
      <c r="AT658" s="152" t="s">
        <v>182</v>
      </c>
      <c r="AU658" s="152" t="s">
        <v>83</v>
      </c>
      <c r="AV658" s="13" t="s">
        <v>83</v>
      </c>
      <c r="AW658" s="13" t="s">
        <v>35</v>
      </c>
      <c r="AX658" s="13" t="s">
        <v>73</v>
      </c>
      <c r="AY658" s="152" t="s">
        <v>171</v>
      </c>
    </row>
    <row r="659" spans="2:51" s="12" customFormat="1" ht="10.199999999999999">
      <c r="B659" s="144"/>
      <c r="D659" s="145" t="s">
        <v>182</v>
      </c>
      <c r="E659" s="146" t="s">
        <v>19</v>
      </c>
      <c r="F659" s="147" t="s">
        <v>450</v>
      </c>
      <c r="H659" s="146" t="s">
        <v>19</v>
      </c>
      <c r="I659" s="148"/>
      <c r="L659" s="144"/>
      <c r="M659" s="149"/>
      <c r="T659" s="150"/>
      <c r="AT659" s="146" t="s">
        <v>182</v>
      </c>
      <c r="AU659" s="146" t="s">
        <v>83</v>
      </c>
      <c r="AV659" s="12" t="s">
        <v>81</v>
      </c>
      <c r="AW659" s="12" t="s">
        <v>35</v>
      </c>
      <c r="AX659" s="12" t="s">
        <v>73</v>
      </c>
      <c r="AY659" s="146" t="s">
        <v>171</v>
      </c>
    </row>
    <row r="660" spans="2:51" s="13" customFormat="1" ht="10.199999999999999">
      <c r="B660" s="151"/>
      <c r="D660" s="145" t="s">
        <v>182</v>
      </c>
      <c r="E660" s="152" t="s">
        <v>19</v>
      </c>
      <c r="F660" s="153" t="s">
        <v>814</v>
      </c>
      <c r="H660" s="154">
        <v>1.218</v>
      </c>
      <c r="I660" s="155"/>
      <c r="L660" s="151"/>
      <c r="M660" s="156"/>
      <c r="T660" s="157"/>
      <c r="AT660" s="152" t="s">
        <v>182</v>
      </c>
      <c r="AU660" s="152" t="s">
        <v>83</v>
      </c>
      <c r="AV660" s="13" t="s">
        <v>83</v>
      </c>
      <c r="AW660" s="13" t="s">
        <v>35</v>
      </c>
      <c r="AX660" s="13" t="s">
        <v>73</v>
      </c>
      <c r="AY660" s="152" t="s">
        <v>171</v>
      </c>
    </row>
    <row r="661" spans="2:51" s="12" customFormat="1" ht="10.199999999999999">
      <c r="B661" s="144"/>
      <c r="D661" s="145" t="s">
        <v>182</v>
      </c>
      <c r="E661" s="146" t="s">
        <v>19</v>
      </c>
      <c r="F661" s="147" t="s">
        <v>397</v>
      </c>
      <c r="H661" s="146" t="s">
        <v>19</v>
      </c>
      <c r="I661" s="148"/>
      <c r="L661" s="144"/>
      <c r="M661" s="149"/>
      <c r="T661" s="150"/>
      <c r="AT661" s="146" t="s">
        <v>182</v>
      </c>
      <c r="AU661" s="146" t="s">
        <v>83</v>
      </c>
      <c r="AV661" s="12" t="s">
        <v>81</v>
      </c>
      <c r="AW661" s="12" t="s">
        <v>35</v>
      </c>
      <c r="AX661" s="12" t="s">
        <v>73</v>
      </c>
      <c r="AY661" s="146" t="s">
        <v>171</v>
      </c>
    </row>
    <row r="662" spans="2:51" s="13" customFormat="1" ht="10.199999999999999">
      <c r="B662" s="151"/>
      <c r="D662" s="145" t="s">
        <v>182</v>
      </c>
      <c r="E662" s="152" t="s">
        <v>19</v>
      </c>
      <c r="F662" s="153" t="s">
        <v>815</v>
      </c>
      <c r="H662" s="154">
        <v>6.65</v>
      </c>
      <c r="I662" s="155"/>
      <c r="L662" s="151"/>
      <c r="M662" s="156"/>
      <c r="T662" s="157"/>
      <c r="AT662" s="152" t="s">
        <v>182</v>
      </c>
      <c r="AU662" s="152" t="s">
        <v>83</v>
      </c>
      <c r="AV662" s="13" t="s">
        <v>83</v>
      </c>
      <c r="AW662" s="13" t="s">
        <v>35</v>
      </c>
      <c r="AX662" s="13" t="s">
        <v>73</v>
      </c>
      <c r="AY662" s="152" t="s">
        <v>171</v>
      </c>
    </row>
    <row r="663" spans="2:51" s="12" customFormat="1" ht="10.199999999999999">
      <c r="B663" s="144"/>
      <c r="D663" s="145" t="s">
        <v>182</v>
      </c>
      <c r="E663" s="146" t="s">
        <v>19</v>
      </c>
      <c r="F663" s="147" t="s">
        <v>451</v>
      </c>
      <c r="H663" s="146" t="s">
        <v>19</v>
      </c>
      <c r="I663" s="148"/>
      <c r="L663" s="144"/>
      <c r="M663" s="149"/>
      <c r="T663" s="150"/>
      <c r="AT663" s="146" t="s">
        <v>182</v>
      </c>
      <c r="AU663" s="146" t="s">
        <v>83</v>
      </c>
      <c r="AV663" s="12" t="s">
        <v>81</v>
      </c>
      <c r="AW663" s="12" t="s">
        <v>35</v>
      </c>
      <c r="AX663" s="12" t="s">
        <v>73</v>
      </c>
      <c r="AY663" s="146" t="s">
        <v>171</v>
      </c>
    </row>
    <row r="664" spans="2:51" s="13" customFormat="1" ht="10.199999999999999">
      <c r="B664" s="151"/>
      <c r="D664" s="145" t="s">
        <v>182</v>
      </c>
      <c r="E664" s="152" t="s">
        <v>19</v>
      </c>
      <c r="F664" s="153" t="s">
        <v>814</v>
      </c>
      <c r="H664" s="154">
        <v>1.218</v>
      </c>
      <c r="I664" s="155"/>
      <c r="L664" s="151"/>
      <c r="M664" s="156"/>
      <c r="T664" s="157"/>
      <c r="AT664" s="152" t="s">
        <v>182</v>
      </c>
      <c r="AU664" s="152" t="s">
        <v>83</v>
      </c>
      <c r="AV664" s="13" t="s">
        <v>83</v>
      </c>
      <c r="AW664" s="13" t="s">
        <v>35</v>
      </c>
      <c r="AX664" s="13" t="s">
        <v>73</v>
      </c>
      <c r="AY664" s="152" t="s">
        <v>171</v>
      </c>
    </row>
    <row r="665" spans="2:51" s="12" customFormat="1" ht="10.199999999999999">
      <c r="B665" s="144"/>
      <c r="D665" s="145" t="s">
        <v>182</v>
      </c>
      <c r="E665" s="146" t="s">
        <v>19</v>
      </c>
      <c r="F665" s="147" t="s">
        <v>465</v>
      </c>
      <c r="H665" s="146" t="s">
        <v>19</v>
      </c>
      <c r="I665" s="148"/>
      <c r="L665" s="144"/>
      <c r="M665" s="149"/>
      <c r="T665" s="150"/>
      <c r="AT665" s="146" t="s">
        <v>182</v>
      </c>
      <c r="AU665" s="146" t="s">
        <v>83</v>
      </c>
      <c r="AV665" s="12" t="s">
        <v>81</v>
      </c>
      <c r="AW665" s="12" t="s">
        <v>35</v>
      </c>
      <c r="AX665" s="12" t="s">
        <v>73</v>
      </c>
      <c r="AY665" s="146" t="s">
        <v>171</v>
      </c>
    </row>
    <row r="666" spans="2:51" s="13" customFormat="1" ht="10.199999999999999">
      <c r="B666" s="151"/>
      <c r="D666" s="145" t="s">
        <v>182</v>
      </c>
      <c r="E666" s="152" t="s">
        <v>19</v>
      </c>
      <c r="F666" s="153" t="s">
        <v>816</v>
      </c>
      <c r="H666" s="154">
        <v>27.8</v>
      </c>
      <c r="I666" s="155"/>
      <c r="L666" s="151"/>
      <c r="M666" s="156"/>
      <c r="T666" s="157"/>
      <c r="AT666" s="152" t="s">
        <v>182</v>
      </c>
      <c r="AU666" s="152" t="s">
        <v>83</v>
      </c>
      <c r="AV666" s="13" t="s">
        <v>83</v>
      </c>
      <c r="AW666" s="13" t="s">
        <v>35</v>
      </c>
      <c r="AX666" s="13" t="s">
        <v>73</v>
      </c>
      <c r="AY666" s="152" t="s">
        <v>171</v>
      </c>
    </row>
    <row r="667" spans="2:51" s="12" customFormat="1" ht="10.199999999999999">
      <c r="B667" s="144"/>
      <c r="D667" s="145" t="s">
        <v>182</v>
      </c>
      <c r="E667" s="146" t="s">
        <v>19</v>
      </c>
      <c r="F667" s="147" t="s">
        <v>383</v>
      </c>
      <c r="H667" s="146" t="s">
        <v>19</v>
      </c>
      <c r="I667" s="148"/>
      <c r="L667" s="144"/>
      <c r="M667" s="149"/>
      <c r="T667" s="150"/>
      <c r="AT667" s="146" t="s">
        <v>182</v>
      </c>
      <c r="AU667" s="146" t="s">
        <v>83</v>
      </c>
      <c r="AV667" s="12" t="s">
        <v>81</v>
      </c>
      <c r="AW667" s="12" t="s">
        <v>35</v>
      </c>
      <c r="AX667" s="12" t="s">
        <v>73</v>
      </c>
      <c r="AY667" s="146" t="s">
        <v>171</v>
      </c>
    </row>
    <row r="668" spans="2:51" s="13" customFormat="1" ht="10.199999999999999">
      <c r="B668" s="151"/>
      <c r="D668" s="145" t="s">
        <v>182</v>
      </c>
      <c r="E668" s="152" t="s">
        <v>19</v>
      </c>
      <c r="F668" s="153" t="s">
        <v>817</v>
      </c>
      <c r="H668" s="154">
        <v>1.46</v>
      </c>
      <c r="I668" s="155"/>
      <c r="L668" s="151"/>
      <c r="M668" s="156"/>
      <c r="T668" s="157"/>
      <c r="AT668" s="152" t="s">
        <v>182</v>
      </c>
      <c r="AU668" s="152" t="s">
        <v>83</v>
      </c>
      <c r="AV668" s="13" t="s">
        <v>83</v>
      </c>
      <c r="AW668" s="13" t="s">
        <v>35</v>
      </c>
      <c r="AX668" s="13" t="s">
        <v>73</v>
      </c>
      <c r="AY668" s="152" t="s">
        <v>171</v>
      </c>
    </row>
    <row r="669" spans="2:51" s="12" customFormat="1" ht="10.199999999999999">
      <c r="B669" s="144"/>
      <c r="D669" s="145" t="s">
        <v>182</v>
      </c>
      <c r="E669" s="146" t="s">
        <v>19</v>
      </c>
      <c r="F669" s="147" t="s">
        <v>651</v>
      </c>
      <c r="H669" s="146" t="s">
        <v>19</v>
      </c>
      <c r="I669" s="148"/>
      <c r="L669" s="144"/>
      <c r="M669" s="149"/>
      <c r="T669" s="150"/>
      <c r="AT669" s="146" t="s">
        <v>182</v>
      </c>
      <c r="AU669" s="146" t="s">
        <v>83</v>
      </c>
      <c r="AV669" s="12" t="s">
        <v>81</v>
      </c>
      <c r="AW669" s="12" t="s">
        <v>35</v>
      </c>
      <c r="AX669" s="12" t="s">
        <v>73</v>
      </c>
      <c r="AY669" s="146" t="s">
        <v>171</v>
      </c>
    </row>
    <row r="670" spans="2:51" s="13" customFormat="1" ht="10.199999999999999">
      <c r="B670" s="151"/>
      <c r="D670" s="145" t="s">
        <v>182</v>
      </c>
      <c r="E670" s="152" t="s">
        <v>19</v>
      </c>
      <c r="F670" s="153" t="s">
        <v>818</v>
      </c>
      <c r="H670" s="154">
        <v>6</v>
      </c>
      <c r="I670" s="155"/>
      <c r="L670" s="151"/>
      <c r="M670" s="156"/>
      <c r="T670" s="157"/>
      <c r="AT670" s="152" t="s">
        <v>182</v>
      </c>
      <c r="AU670" s="152" t="s">
        <v>83</v>
      </c>
      <c r="AV670" s="13" t="s">
        <v>83</v>
      </c>
      <c r="AW670" s="13" t="s">
        <v>35</v>
      </c>
      <c r="AX670" s="13" t="s">
        <v>73</v>
      </c>
      <c r="AY670" s="152" t="s">
        <v>171</v>
      </c>
    </row>
    <row r="671" spans="2:51" s="12" customFormat="1" ht="10.199999999999999">
      <c r="B671" s="144"/>
      <c r="D671" s="145" t="s">
        <v>182</v>
      </c>
      <c r="E671" s="146" t="s">
        <v>19</v>
      </c>
      <c r="F671" s="147" t="s">
        <v>385</v>
      </c>
      <c r="H671" s="146" t="s">
        <v>19</v>
      </c>
      <c r="I671" s="148"/>
      <c r="L671" s="144"/>
      <c r="M671" s="149"/>
      <c r="T671" s="150"/>
      <c r="AT671" s="146" t="s">
        <v>182</v>
      </c>
      <c r="AU671" s="146" t="s">
        <v>83</v>
      </c>
      <c r="AV671" s="12" t="s">
        <v>81</v>
      </c>
      <c r="AW671" s="12" t="s">
        <v>35</v>
      </c>
      <c r="AX671" s="12" t="s">
        <v>73</v>
      </c>
      <c r="AY671" s="146" t="s">
        <v>171</v>
      </c>
    </row>
    <row r="672" spans="2:51" s="13" customFormat="1" ht="10.199999999999999">
      <c r="B672" s="151"/>
      <c r="D672" s="145" t="s">
        <v>182</v>
      </c>
      <c r="E672" s="152" t="s">
        <v>19</v>
      </c>
      <c r="F672" s="153" t="s">
        <v>819</v>
      </c>
      <c r="H672" s="154">
        <v>8.1270000000000007</v>
      </c>
      <c r="I672" s="155"/>
      <c r="L672" s="151"/>
      <c r="M672" s="156"/>
      <c r="T672" s="157"/>
      <c r="AT672" s="152" t="s">
        <v>182</v>
      </c>
      <c r="AU672" s="152" t="s">
        <v>83</v>
      </c>
      <c r="AV672" s="13" t="s">
        <v>83</v>
      </c>
      <c r="AW672" s="13" t="s">
        <v>35</v>
      </c>
      <c r="AX672" s="13" t="s">
        <v>73</v>
      </c>
      <c r="AY672" s="152" t="s">
        <v>171</v>
      </c>
    </row>
    <row r="673" spans="2:65" s="12" customFormat="1" ht="10.199999999999999">
      <c r="B673" s="144"/>
      <c r="D673" s="145" t="s">
        <v>182</v>
      </c>
      <c r="E673" s="146" t="s">
        <v>19</v>
      </c>
      <c r="F673" s="147" t="s">
        <v>374</v>
      </c>
      <c r="H673" s="146" t="s">
        <v>19</v>
      </c>
      <c r="I673" s="148"/>
      <c r="L673" s="144"/>
      <c r="M673" s="149"/>
      <c r="T673" s="150"/>
      <c r="AT673" s="146" t="s">
        <v>182</v>
      </c>
      <c r="AU673" s="146" t="s">
        <v>83</v>
      </c>
      <c r="AV673" s="12" t="s">
        <v>81</v>
      </c>
      <c r="AW673" s="12" t="s">
        <v>35</v>
      </c>
      <c r="AX673" s="12" t="s">
        <v>73</v>
      </c>
      <c r="AY673" s="146" t="s">
        <v>171</v>
      </c>
    </row>
    <row r="674" spans="2:65" s="13" customFormat="1" ht="10.199999999999999">
      <c r="B674" s="151"/>
      <c r="D674" s="145" t="s">
        <v>182</v>
      </c>
      <c r="E674" s="152" t="s">
        <v>19</v>
      </c>
      <c r="F674" s="153" t="s">
        <v>820</v>
      </c>
      <c r="H674" s="154">
        <v>1.3340000000000001</v>
      </c>
      <c r="I674" s="155"/>
      <c r="L674" s="151"/>
      <c r="M674" s="156"/>
      <c r="T674" s="157"/>
      <c r="AT674" s="152" t="s">
        <v>182</v>
      </c>
      <c r="AU674" s="152" t="s">
        <v>83</v>
      </c>
      <c r="AV674" s="13" t="s">
        <v>83</v>
      </c>
      <c r="AW674" s="13" t="s">
        <v>35</v>
      </c>
      <c r="AX674" s="13" t="s">
        <v>73</v>
      </c>
      <c r="AY674" s="152" t="s">
        <v>171</v>
      </c>
    </row>
    <row r="675" spans="2:65" s="12" customFormat="1" ht="10.199999999999999">
      <c r="B675" s="144"/>
      <c r="D675" s="145" t="s">
        <v>182</v>
      </c>
      <c r="E675" s="146" t="s">
        <v>19</v>
      </c>
      <c r="F675" s="147" t="s">
        <v>468</v>
      </c>
      <c r="H675" s="146" t="s">
        <v>19</v>
      </c>
      <c r="I675" s="148"/>
      <c r="L675" s="144"/>
      <c r="M675" s="149"/>
      <c r="T675" s="150"/>
      <c r="AT675" s="146" t="s">
        <v>182</v>
      </c>
      <c r="AU675" s="146" t="s">
        <v>83</v>
      </c>
      <c r="AV675" s="12" t="s">
        <v>81</v>
      </c>
      <c r="AW675" s="12" t="s">
        <v>35</v>
      </c>
      <c r="AX675" s="12" t="s">
        <v>73</v>
      </c>
      <c r="AY675" s="146" t="s">
        <v>171</v>
      </c>
    </row>
    <row r="676" spans="2:65" s="13" customFormat="1" ht="10.199999999999999">
      <c r="B676" s="151"/>
      <c r="D676" s="145" t="s">
        <v>182</v>
      </c>
      <c r="E676" s="152" t="s">
        <v>19</v>
      </c>
      <c r="F676" s="153" t="s">
        <v>821</v>
      </c>
      <c r="H676" s="154">
        <v>8.9870000000000001</v>
      </c>
      <c r="I676" s="155"/>
      <c r="L676" s="151"/>
      <c r="M676" s="156"/>
      <c r="T676" s="157"/>
      <c r="AT676" s="152" t="s">
        <v>182</v>
      </c>
      <c r="AU676" s="152" t="s">
        <v>83</v>
      </c>
      <c r="AV676" s="13" t="s">
        <v>83</v>
      </c>
      <c r="AW676" s="13" t="s">
        <v>35</v>
      </c>
      <c r="AX676" s="13" t="s">
        <v>73</v>
      </c>
      <c r="AY676" s="152" t="s">
        <v>171</v>
      </c>
    </row>
    <row r="677" spans="2:65" s="12" customFormat="1" ht="10.199999999999999">
      <c r="B677" s="144"/>
      <c r="D677" s="145" t="s">
        <v>182</v>
      </c>
      <c r="E677" s="146" t="s">
        <v>19</v>
      </c>
      <c r="F677" s="147" t="s">
        <v>376</v>
      </c>
      <c r="H677" s="146" t="s">
        <v>19</v>
      </c>
      <c r="I677" s="148"/>
      <c r="L677" s="144"/>
      <c r="M677" s="149"/>
      <c r="T677" s="150"/>
      <c r="AT677" s="146" t="s">
        <v>182</v>
      </c>
      <c r="AU677" s="146" t="s">
        <v>83</v>
      </c>
      <c r="AV677" s="12" t="s">
        <v>81</v>
      </c>
      <c r="AW677" s="12" t="s">
        <v>35</v>
      </c>
      <c r="AX677" s="12" t="s">
        <v>73</v>
      </c>
      <c r="AY677" s="146" t="s">
        <v>171</v>
      </c>
    </row>
    <row r="678" spans="2:65" s="13" customFormat="1" ht="10.199999999999999">
      <c r="B678" s="151"/>
      <c r="D678" s="145" t="s">
        <v>182</v>
      </c>
      <c r="E678" s="152" t="s">
        <v>19</v>
      </c>
      <c r="F678" s="153" t="s">
        <v>822</v>
      </c>
      <c r="H678" s="154">
        <v>1.0840000000000001</v>
      </c>
      <c r="I678" s="155"/>
      <c r="L678" s="151"/>
      <c r="M678" s="156"/>
      <c r="T678" s="157"/>
      <c r="AT678" s="152" t="s">
        <v>182</v>
      </c>
      <c r="AU678" s="152" t="s">
        <v>83</v>
      </c>
      <c r="AV678" s="13" t="s">
        <v>83</v>
      </c>
      <c r="AW678" s="13" t="s">
        <v>35</v>
      </c>
      <c r="AX678" s="13" t="s">
        <v>73</v>
      </c>
      <c r="AY678" s="152" t="s">
        <v>171</v>
      </c>
    </row>
    <row r="679" spans="2:65" s="12" customFormat="1" ht="10.199999999999999">
      <c r="B679" s="144"/>
      <c r="D679" s="145" t="s">
        <v>182</v>
      </c>
      <c r="E679" s="146" t="s">
        <v>19</v>
      </c>
      <c r="F679" s="147" t="s">
        <v>823</v>
      </c>
      <c r="H679" s="146" t="s">
        <v>19</v>
      </c>
      <c r="I679" s="148"/>
      <c r="L679" s="144"/>
      <c r="M679" s="149"/>
      <c r="T679" s="150"/>
      <c r="AT679" s="146" t="s">
        <v>182</v>
      </c>
      <c r="AU679" s="146" t="s">
        <v>83</v>
      </c>
      <c r="AV679" s="12" t="s">
        <v>81</v>
      </c>
      <c r="AW679" s="12" t="s">
        <v>35</v>
      </c>
      <c r="AX679" s="12" t="s">
        <v>73</v>
      </c>
      <c r="AY679" s="146" t="s">
        <v>171</v>
      </c>
    </row>
    <row r="680" spans="2:65" s="13" customFormat="1" ht="10.199999999999999">
      <c r="B680" s="151"/>
      <c r="D680" s="145" t="s">
        <v>182</v>
      </c>
      <c r="E680" s="152" t="s">
        <v>19</v>
      </c>
      <c r="F680" s="153" t="s">
        <v>824</v>
      </c>
      <c r="H680" s="154">
        <v>0.751</v>
      </c>
      <c r="I680" s="155"/>
      <c r="L680" s="151"/>
      <c r="M680" s="156"/>
      <c r="T680" s="157"/>
      <c r="AT680" s="152" t="s">
        <v>182</v>
      </c>
      <c r="AU680" s="152" t="s">
        <v>83</v>
      </c>
      <c r="AV680" s="13" t="s">
        <v>83</v>
      </c>
      <c r="AW680" s="13" t="s">
        <v>35</v>
      </c>
      <c r="AX680" s="13" t="s">
        <v>73</v>
      </c>
      <c r="AY680" s="152" t="s">
        <v>171</v>
      </c>
    </row>
    <row r="681" spans="2:65" s="12" customFormat="1" ht="10.199999999999999">
      <c r="B681" s="144"/>
      <c r="D681" s="145" t="s">
        <v>182</v>
      </c>
      <c r="E681" s="146" t="s">
        <v>19</v>
      </c>
      <c r="F681" s="147" t="s">
        <v>452</v>
      </c>
      <c r="H681" s="146" t="s">
        <v>19</v>
      </c>
      <c r="I681" s="148"/>
      <c r="L681" s="144"/>
      <c r="M681" s="149"/>
      <c r="T681" s="150"/>
      <c r="AT681" s="146" t="s">
        <v>182</v>
      </c>
      <c r="AU681" s="146" t="s">
        <v>83</v>
      </c>
      <c r="AV681" s="12" t="s">
        <v>81</v>
      </c>
      <c r="AW681" s="12" t="s">
        <v>35</v>
      </c>
      <c r="AX681" s="12" t="s">
        <v>73</v>
      </c>
      <c r="AY681" s="146" t="s">
        <v>171</v>
      </c>
    </row>
    <row r="682" spans="2:65" s="13" customFormat="1" ht="10.199999999999999">
      <c r="B682" s="151"/>
      <c r="D682" s="145" t="s">
        <v>182</v>
      </c>
      <c r="E682" s="152" t="s">
        <v>19</v>
      </c>
      <c r="F682" s="153" t="s">
        <v>825</v>
      </c>
      <c r="H682" s="154">
        <v>28.181999999999999</v>
      </c>
      <c r="I682" s="155"/>
      <c r="L682" s="151"/>
      <c r="M682" s="156"/>
      <c r="T682" s="157"/>
      <c r="AT682" s="152" t="s">
        <v>182</v>
      </c>
      <c r="AU682" s="152" t="s">
        <v>83</v>
      </c>
      <c r="AV682" s="13" t="s">
        <v>83</v>
      </c>
      <c r="AW682" s="13" t="s">
        <v>35</v>
      </c>
      <c r="AX682" s="13" t="s">
        <v>73</v>
      </c>
      <c r="AY682" s="152" t="s">
        <v>171</v>
      </c>
    </row>
    <row r="683" spans="2:65" s="12" customFormat="1" ht="10.199999999999999">
      <c r="B683" s="144"/>
      <c r="D683" s="145" t="s">
        <v>182</v>
      </c>
      <c r="E683" s="146" t="s">
        <v>19</v>
      </c>
      <c r="F683" s="147" t="s">
        <v>471</v>
      </c>
      <c r="H683" s="146" t="s">
        <v>19</v>
      </c>
      <c r="I683" s="148"/>
      <c r="L683" s="144"/>
      <c r="M683" s="149"/>
      <c r="T683" s="150"/>
      <c r="AT683" s="146" t="s">
        <v>182</v>
      </c>
      <c r="AU683" s="146" t="s">
        <v>83</v>
      </c>
      <c r="AV683" s="12" t="s">
        <v>81</v>
      </c>
      <c r="AW683" s="12" t="s">
        <v>35</v>
      </c>
      <c r="AX683" s="12" t="s">
        <v>73</v>
      </c>
      <c r="AY683" s="146" t="s">
        <v>171</v>
      </c>
    </row>
    <row r="684" spans="2:65" s="13" customFormat="1" ht="10.199999999999999">
      <c r="B684" s="151"/>
      <c r="D684" s="145" t="s">
        <v>182</v>
      </c>
      <c r="E684" s="152" t="s">
        <v>19</v>
      </c>
      <c r="F684" s="153" t="s">
        <v>826</v>
      </c>
      <c r="H684" s="154">
        <v>1.583</v>
      </c>
      <c r="I684" s="155"/>
      <c r="L684" s="151"/>
      <c r="M684" s="156"/>
      <c r="T684" s="157"/>
      <c r="AT684" s="152" t="s">
        <v>182</v>
      </c>
      <c r="AU684" s="152" t="s">
        <v>83</v>
      </c>
      <c r="AV684" s="13" t="s">
        <v>83</v>
      </c>
      <c r="AW684" s="13" t="s">
        <v>35</v>
      </c>
      <c r="AX684" s="13" t="s">
        <v>73</v>
      </c>
      <c r="AY684" s="152" t="s">
        <v>171</v>
      </c>
    </row>
    <row r="685" spans="2:65" s="14" customFormat="1" ht="10.199999999999999">
      <c r="B685" s="158"/>
      <c r="D685" s="145" t="s">
        <v>182</v>
      </c>
      <c r="E685" s="159" t="s">
        <v>19</v>
      </c>
      <c r="F685" s="160" t="s">
        <v>189</v>
      </c>
      <c r="H685" s="161">
        <v>153.99199999999999</v>
      </c>
      <c r="I685" s="162"/>
      <c r="L685" s="158"/>
      <c r="M685" s="163"/>
      <c r="T685" s="164"/>
      <c r="AT685" s="159" t="s">
        <v>182</v>
      </c>
      <c r="AU685" s="159" t="s">
        <v>83</v>
      </c>
      <c r="AV685" s="14" t="s">
        <v>178</v>
      </c>
      <c r="AW685" s="14" t="s">
        <v>35</v>
      </c>
      <c r="AX685" s="14" t="s">
        <v>81</v>
      </c>
      <c r="AY685" s="159" t="s">
        <v>171</v>
      </c>
    </row>
    <row r="686" spans="2:65" s="1" customFormat="1" ht="37.799999999999997" customHeight="1">
      <c r="B686" s="31"/>
      <c r="C686" s="127" t="s">
        <v>827</v>
      </c>
      <c r="D686" s="127" t="s">
        <v>173</v>
      </c>
      <c r="E686" s="128" t="s">
        <v>828</v>
      </c>
      <c r="F686" s="129" t="s">
        <v>829</v>
      </c>
      <c r="G686" s="130" t="s">
        <v>272</v>
      </c>
      <c r="H686" s="131">
        <v>18.649999999999999</v>
      </c>
      <c r="I686" s="132"/>
      <c r="J686" s="133">
        <f>ROUND(I686*H686,2)</f>
        <v>0</v>
      </c>
      <c r="K686" s="129" t="s">
        <v>177</v>
      </c>
      <c r="L686" s="31"/>
      <c r="M686" s="134" t="s">
        <v>19</v>
      </c>
      <c r="N686" s="135" t="s">
        <v>44</v>
      </c>
      <c r="P686" s="136">
        <f>O686*H686</f>
        <v>0</v>
      </c>
      <c r="Q686" s="136">
        <v>0</v>
      </c>
      <c r="R686" s="136">
        <f>Q686*H686</f>
        <v>0</v>
      </c>
      <c r="S686" s="136">
        <v>7.5999999999999998E-2</v>
      </c>
      <c r="T686" s="137">
        <f>S686*H686</f>
        <v>1.4173999999999998</v>
      </c>
      <c r="AR686" s="138" t="s">
        <v>178</v>
      </c>
      <c r="AT686" s="138" t="s">
        <v>173</v>
      </c>
      <c r="AU686" s="138" t="s">
        <v>83</v>
      </c>
      <c r="AY686" s="16" t="s">
        <v>171</v>
      </c>
      <c r="BE686" s="139">
        <f>IF(N686="základní",J686,0)</f>
        <v>0</v>
      </c>
      <c r="BF686" s="139">
        <f>IF(N686="snížená",J686,0)</f>
        <v>0</v>
      </c>
      <c r="BG686" s="139">
        <f>IF(N686="zákl. přenesená",J686,0)</f>
        <v>0</v>
      </c>
      <c r="BH686" s="139">
        <f>IF(N686="sníž. přenesená",J686,0)</f>
        <v>0</v>
      </c>
      <c r="BI686" s="139">
        <f>IF(N686="nulová",J686,0)</f>
        <v>0</v>
      </c>
      <c r="BJ686" s="16" t="s">
        <v>81</v>
      </c>
      <c r="BK686" s="139">
        <f>ROUND(I686*H686,2)</f>
        <v>0</v>
      </c>
      <c r="BL686" s="16" t="s">
        <v>178</v>
      </c>
      <c r="BM686" s="138" t="s">
        <v>830</v>
      </c>
    </row>
    <row r="687" spans="2:65" s="1" customFormat="1" ht="10.199999999999999">
      <c r="B687" s="31"/>
      <c r="D687" s="140" t="s">
        <v>180</v>
      </c>
      <c r="F687" s="141" t="s">
        <v>831</v>
      </c>
      <c r="I687" s="142"/>
      <c r="L687" s="31"/>
      <c r="M687" s="143"/>
      <c r="T687" s="52"/>
      <c r="AT687" s="16" t="s">
        <v>180</v>
      </c>
      <c r="AU687" s="16" t="s">
        <v>83</v>
      </c>
    </row>
    <row r="688" spans="2:65" s="13" customFormat="1" ht="10.199999999999999">
      <c r="B688" s="151"/>
      <c r="D688" s="145" t="s">
        <v>182</v>
      </c>
      <c r="E688" s="152" t="s">
        <v>19</v>
      </c>
      <c r="F688" s="153" t="s">
        <v>832</v>
      </c>
      <c r="H688" s="154">
        <v>3.2</v>
      </c>
      <c r="I688" s="155"/>
      <c r="L688" s="151"/>
      <c r="M688" s="156"/>
      <c r="T688" s="157"/>
      <c r="AT688" s="152" t="s">
        <v>182</v>
      </c>
      <c r="AU688" s="152" t="s">
        <v>83</v>
      </c>
      <c r="AV688" s="13" t="s">
        <v>83</v>
      </c>
      <c r="AW688" s="13" t="s">
        <v>35</v>
      </c>
      <c r="AX688" s="13" t="s">
        <v>73</v>
      </c>
      <c r="AY688" s="152" t="s">
        <v>171</v>
      </c>
    </row>
    <row r="689" spans="2:65" s="13" customFormat="1" ht="10.199999999999999">
      <c r="B689" s="151"/>
      <c r="D689" s="145" t="s">
        <v>182</v>
      </c>
      <c r="E689" s="152" t="s">
        <v>19</v>
      </c>
      <c r="F689" s="153" t="s">
        <v>833</v>
      </c>
      <c r="H689" s="154">
        <v>9</v>
      </c>
      <c r="I689" s="155"/>
      <c r="L689" s="151"/>
      <c r="M689" s="156"/>
      <c r="T689" s="157"/>
      <c r="AT689" s="152" t="s">
        <v>182</v>
      </c>
      <c r="AU689" s="152" t="s">
        <v>83</v>
      </c>
      <c r="AV689" s="13" t="s">
        <v>83</v>
      </c>
      <c r="AW689" s="13" t="s">
        <v>35</v>
      </c>
      <c r="AX689" s="13" t="s">
        <v>73</v>
      </c>
      <c r="AY689" s="152" t="s">
        <v>171</v>
      </c>
    </row>
    <row r="690" spans="2:65" s="13" customFormat="1" ht="10.199999999999999">
      <c r="B690" s="151"/>
      <c r="D690" s="145" t="s">
        <v>182</v>
      </c>
      <c r="E690" s="152" t="s">
        <v>19</v>
      </c>
      <c r="F690" s="153" t="s">
        <v>834</v>
      </c>
      <c r="H690" s="154">
        <v>3.25</v>
      </c>
      <c r="I690" s="155"/>
      <c r="L690" s="151"/>
      <c r="M690" s="156"/>
      <c r="T690" s="157"/>
      <c r="AT690" s="152" t="s">
        <v>182</v>
      </c>
      <c r="AU690" s="152" t="s">
        <v>83</v>
      </c>
      <c r="AV690" s="13" t="s">
        <v>83</v>
      </c>
      <c r="AW690" s="13" t="s">
        <v>35</v>
      </c>
      <c r="AX690" s="13" t="s">
        <v>73</v>
      </c>
      <c r="AY690" s="152" t="s">
        <v>171</v>
      </c>
    </row>
    <row r="691" spans="2:65" s="13" customFormat="1" ht="10.199999999999999">
      <c r="B691" s="151"/>
      <c r="D691" s="145" t="s">
        <v>182</v>
      </c>
      <c r="E691" s="152" t="s">
        <v>19</v>
      </c>
      <c r="F691" s="153" t="s">
        <v>835</v>
      </c>
      <c r="H691" s="154">
        <v>3.2</v>
      </c>
      <c r="I691" s="155"/>
      <c r="L691" s="151"/>
      <c r="M691" s="156"/>
      <c r="T691" s="157"/>
      <c r="AT691" s="152" t="s">
        <v>182</v>
      </c>
      <c r="AU691" s="152" t="s">
        <v>83</v>
      </c>
      <c r="AV691" s="13" t="s">
        <v>83</v>
      </c>
      <c r="AW691" s="13" t="s">
        <v>35</v>
      </c>
      <c r="AX691" s="13" t="s">
        <v>73</v>
      </c>
      <c r="AY691" s="152" t="s">
        <v>171</v>
      </c>
    </row>
    <row r="692" spans="2:65" s="14" customFormat="1" ht="10.199999999999999">
      <c r="B692" s="158"/>
      <c r="D692" s="145" t="s">
        <v>182</v>
      </c>
      <c r="E692" s="159" t="s">
        <v>19</v>
      </c>
      <c r="F692" s="160" t="s">
        <v>189</v>
      </c>
      <c r="H692" s="161">
        <v>18.649999999999999</v>
      </c>
      <c r="I692" s="162"/>
      <c r="L692" s="158"/>
      <c r="M692" s="163"/>
      <c r="T692" s="164"/>
      <c r="AT692" s="159" t="s">
        <v>182</v>
      </c>
      <c r="AU692" s="159" t="s">
        <v>83</v>
      </c>
      <c r="AV692" s="14" t="s">
        <v>178</v>
      </c>
      <c r="AW692" s="14" t="s">
        <v>35</v>
      </c>
      <c r="AX692" s="14" t="s">
        <v>81</v>
      </c>
      <c r="AY692" s="159" t="s">
        <v>171</v>
      </c>
    </row>
    <row r="693" spans="2:65" s="1" customFormat="1" ht="55.5" customHeight="1">
      <c r="B693" s="31"/>
      <c r="C693" s="127" t="s">
        <v>836</v>
      </c>
      <c r="D693" s="127" t="s">
        <v>173</v>
      </c>
      <c r="E693" s="128" t="s">
        <v>837</v>
      </c>
      <c r="F693" s="129" t="s">
        <v>838</v>
      </c>
      <c r="G693" s="130" t="s">
        <v>402</v>
      </c>
      <c r="H693" s="131">
        <v>4</v>
      </c>
      <c r="I693" s="132"/>
      <c r="J693" s="133">
        <f>ROUND(I693*H693,2)</f>
        <v>0</v>
      </c>
      <c r="K693" s="129" t="s">
        <v>177</v>
      </c>
      <c r="L693" s="31"/>
      <c r="M693" s="134" t="s">
        <v>19</v>
      </c>
      <c r="N693" s="135" t="s">
        <v>44</v>
      </c>
      <c r="P693" s="136">
        <f>O693*H693</f>
        <v>0</v>
      </c>
      <c r="Q693" s="136">
        <v>0</v>
      </c>
      <c r="R693" s="136">
        <f>Q693*H693</f>
        <v>0</v>
      </c>
      <c r="S693" s="136">
        <v>1.6E-2</v>
      </c>
      <c r="T693" s="137">
        <f>S693*H693</f>
        <v>6.4000000000000001E-2</v>
      </c>
      <c r="AR693" s="138" t="s">
        <v>178</v>
      </c>
      <c r="AT693" s="138" t="s">
        <v>173</v>
      </c>
      <c r="AU693" s="138" t="s">
        <v>83</v>
      </c>
      <c r="AY693" s="16" t="s">
        <v>171</v>
      </c>
      <c r="BE693" s="139">
        <f>IF(N693="základní",J693,0)</f>
        <v>0</v>
      </c>
      <c r="BF693" s="139">
        <f>IF(N693="snížená",J693,0)</f>
        <v>0</v>
      </c>
      <c r="BG693" s="139">
        <f>IF(N693="zákl. přenesená",J693,0)</f>
        <v>0</v>
      </c>
      <c r="BH693" s="139">
        <f>IF(N693="sníž. přenesená",J693,0)</f>
        <v>0</v>
      </c>
      <c r="BI693" s="139">
        <f>IF(N693="nulová",J693,0)</f>
        <v>0</v>
      </c>
      <c r="BJ693" s="16" t="s">
        <v>81</v>
      </c>
      <c r="BK693" s="139">
        <f>ROUND(I693*H693,2)</f>
        <v>0</v>
      </c>
      <c r="BL693" s="16" t="s">
        <v>178</v>
      </c>
      <c r="BM693" s="138" t="s">
        <v>839</v>
      </c>
    </row>
    <row r="694" spans="2:65" s="1" customFormat="1" ht="10.199999999999999">
      <c r="B694" s="31"/>
      <c r="D694" s="140" t="s">
        <v>180</v>
      </c>
      <c r="F694" s="141" t="s">
        <v>840</v>
      </c>
      <c r="I694" s="142"/>
      <c r="L694" s="31"/>
      <c r="M694" s="143"/>
      <c r="T694" s="52"/>
      <c r="AT694" s="16" t="s">
        <v>180</v>
      </c>
      <c r="AU694" s="16" t="s">
        <v>83</v>
      </c>
    </row>
    <row r="695" spans="2:65" s="12" customFormat="1" ht="10.199999999999999">
      <c r="B695" s="144"/>
      <c r="D695" s="145" t="s">
        <v>182</v>
      </c>
      <c r="E695" s="146" t="s">
        <v>19</v>
      </c>
      <c r="F695" s="147" t="s">
        <v>841</v>
      </c>
      <c r="H695" s="146" t="s">
        <v>19</v>
      </c>
      <c r="I695" s="148"/>
      <c r="L695" s="144"/>
      <c r="M695" s="149"/>
      <c r="T695" s="150"/>
      <c r="AT695" s="146" t="s">
        <v>182</v>
      </c>
      <c r="AU695" s="146" t="s">
        <v>83</v>
      </c>
      <c r="AV695" s="12" t="s">
        <v>81</v>
      </c>
      <c r="AW695" s="12" t="s">
        <v>35</v>
      </c>
      <c r="AX695" s="12" t="s">
        <v>73</v>
      </c>
      <c r="AY695" s="146" t="s">
        <v>171</v>
      </c>
    </row>
    <row r="696" spans="2:65" s="13" customFormat="1" ht="10.199999999999999">
      <c r="B696" s="151"/>
      <c r="D696" s="145" t="s">
        <v>182</v>
      </c>
      <c r="E696" s="152" t="s">
        <v>19</v>
      </c>
      <c r="F696" s="153" t="s">
        <v>178</v>
      </c>
      <c r="H696" s="154">
        <v>4</v>
      </c>
      <c r="I696" s="155"/>
      <c r="L696" s="151"/>
      <c r="M696" s="156"/>
      <c r="T696" s="157"/>
      <c r="AT696" s="152" t="s">
        <v>182</v>
      </c>
      <c r="AU696" s="152" t="s">
        <v>83</v>
      </c>
      <c r="AV696" s="13" t="s">
        <v>83</v>
      </c>
      <c r="AW696" s="13" t="s">
        <v>35</v>
      </c>
      <c r="AX696" s="13" t="s">
        <v>81</v>
      </c>
      <c r="AY696" s="152" t="s">
        <v>171</v>
      </c>
    </row>
    <row r="697" spans="2:65" s="1" customFormat="1" ht="55.5" customHeight="1">
      <c r="B697" s="31"/>
      <c r="C697" s="127" t="s">
        <v>842</v>
      </c>
      <c r="D697" s="127" t="s">
        <v>173</v>
      </c>
      <c r="E697" s="128" t="s">
        <v>843</v>
      </c>
      <c r="F697" s="129" t="s">
        <v>844</v>
      </c>
      <c r="G697" s="130" t="s">
        <v>176</v>
      </c>
      <c r="H697" s="131">
        <v>0.28399999999999997</v>
      </c>
      <c r="I697" s="132"/>
      <c r="J697" s="133">
        <f>ROUND(I697*H697,2)</f>
        <v>0</v>
      </c>
      <c r="K697" s="129" t="s">
        <v>177</v>
      </c>
      <c r="L697" s="31"/>
      <c r="M697" s="134" t="s">
        <v>19</v>
      </c>
      <c r="N697" s="135" t="s">
        <v>44</v>
      </c>
      <c r="P697" s="136">
        <f>O697*H697</f>
        <v>0</v>
      </c>
      <c r="Q697" s="136">
        <v>0</v>
      </c>
      <c r="R697" s="136">
        <f>Q697*H697</f>
        <v>0</v>
      </c>
      <c r="S697" s="136">
        <v>1.8</v>
      </c>
      <c r="T697" s="137">
        <f>S697*H697</f>
        <v>0.51119999999999999</v>
      </c>
      <c r="AR697" s="138" t="s">
        <v>178</v>
      </c>
      <c r="AT697" s="138" t="s">
        <v>173</v>
      </c>
      <c r="AU697" s="138" t="s">
        <v>83</v>
      </c>
      <c r="AY697" s="16" t="s">
        <v>171</v>
      </c>
      <c r="BE697" s="139">
        <f>IF(N697="základní",J697,0)</f>
        <v>0</v>
      </c>
      <c r="BF697" s="139">
        <f>IF(N697="snížená",J697,0)</f>
        <v>0</v>
      </c>
      <c r="BG697" s="139">
        <f>IF(N697="zákl. přenesená",J697,0)</f>
        <v>0</v>
      </c>
      <c r="BH697" s="139">
        <f>IF(N697="sníž. přenesená",J697,0)</f>
        <v>0</v>
      </c>
      <c r="BI697" s="139">
        <f>IF(N697="nulová",J697,0)</f>
        <v>0</v>
      </c>
      <c r="BJ697" s="16" t="s">
        <v>81</v>
      </c>
      <c r="BK697" s="139">
        <f>ROUND(I697*H697,2)</f>
        <v>0</v>
      </c>
      <c r="BL697" s="16" t="s">
        <v>178</v>
      </c>
      <c r="BM697" s="138" t="s">
        <v>845</v>
      </c>
    </row>
    <row r="698" spans="2:65" s="1" customFormat="1" ht="10.199999999999999">
      <c r="B698" s="31"/>
      <c r="D698" s="140" t="s">
        <v>180</v>
      </c>
      <c r="F698" s="141" t="s">
        <v>846</v>
      </c>
      <c r="I698" s="142"/>
      <c r="L698" s="31"/>
      <c r="M698" s="143"/>
      <c r="T698" s="52"/>
      <c r="AT698" s="16" t="s">
        <v>180</v>
      </c>
      <c r="AU698" s="16" t="s">
        <v>83</v>
      </c>
    </row>
    <row r="699" spans="2:65" s="12" customFormat="1" ht="10.199999999999999">
      <c r="B699" s="144"/>
      <c r="D699" s="145" t="s">
        <v>182</v>
      </c>
      <c r="E699" s="146" t="s">
        <v>19</v>
      </c>
      <c r="F699" s="147" t="s">
        <v>452</v>
      </c>
      <c r="H699" s="146" t="s">
        <v>19</v>
      </c>
      <c r="I699" s="148"/>
      <c r="L699" s="144"/>
      <c r="M699" s="149"/>
      <c r="T699" s="150"/>
      <c r="AT699" s="146" t="s">
        <v>182</v>
      </c>
      <c r="AU699" s="146" t="s">
        <v>83</v>
      </c>
      <c r="AV699" s="12" t="s">
        <v>81</v>
      </c>
      <c r="AW699" s="12" t="s">
        <v>35</v>
      </c>
      <c r="AX699" s="12" t="s">
        <v>73</v>
      </c>
      <c r="AY699" s="146" t="s">
        <v>171</v>
      </c>
    </row>
    <row r="700" spans="2:65" s="13" customFormat="1" ht="10.199999999999999">
      <c r="B700" s="151"/>
      <c r="D700" s="145" t="s">
        <v>182</v>
      </c>
      <c r="E700" s="152" t="s">
        <v>19</v>
      </c>
      <c r="F700" s="153" t="s">
        <v>847</v>
      </c>
      <c r="H700" s="154">
        <v>0.28399999999999997</v>
      </c>
      <c r="I700" s="155"/>
      <c r="L700" s="151"/>
      <c r="M700" s="156"/>
      <c r="T700" s="157"/>
      <c r="AT700" s="152" t="s">
        <v>182</v>
      </c>
      <c r="AU700" s="152" t="s">
        <v>83</v>
      </c>
      <c r="AV700" s="13" t="s">
        <v>83</v>
      </c>
      <c r="AW700" s="13" t="s">
        <v>35</v>
      </c>
      <c r="AX700" s="13" t="s">
        <v>81</v>
      </c>
      <c r="AY700" s="152" t="s">
        <v>171</v>
      </c>
    </row>
    <row r="701" spans="2:65" s="1" customFormat="1" ht="44.25" customHeight="1">
      <c r="B701" s="31"/>
      <c r="C701" s="127" t="s">
        <v>848</v>
      </c>
      <c r="D701" s="127" t="s">
        <v>173</v>
      </c>
      <c r="E701" s="128" t="s">
        <v>849</v>
      </c>
      <c r="F701" s="129" t="s">
        <v>850</v>
      </c>
      <c r="G701" s="130" t="s">
        <v>328</v>
      </c>
      <c r="H701" s="131">
        <v>55</v>
      </c>
      <c r="I701" s="132"/>
      <c r="J701" s="133">
        <f>ROUND(I701*H701,2)</f>
        <v>0</v>
      </c>
      <c r="K701" s="129" t="s">
        <v>177</v>
      </c>
      <c r="L701" s="31"/>
      <c r="M701" s="134" t="s">
        <v>19</v>
      </c>
      <c r="N701" s="135" t="s">
        <v>44</v>
      </c>
      <c r="P701" s="136">
        <f>O701*H701</f>
        <v>0</v>
      </c>
      <c r="Q701" s="136">
        <v>0</v>
      </c>
      <c r="R701" s="136">
        <f>Q701*H701</f>
        <v>0</v>
      </c>
      <c r="S701" s="136">
        <v>8.1000000000000003E-2</v>
      </c>
      <c r="T701" s="137">
        <f>S701*H701</f>
        <v>4.4550000000000001</v>
      </c>
      <c r="AR701" s="138" t="s">
        <v>178</v>
      </c>
      <c r="AT701" s="138" t="s">
        <v>173</v>
      </c>
      <c r="AU701" s="138" t="s">
        <v>83</v>
      </c>
      <c r="AY701" s="16" t="s">
        <v>171</v>
      </c>
      <c r="BE701" s="139">
        <f>IF(N701="základní",J701,0)</f>
        <v>0</v>
      </c>
      <c r="BF701" s="139">
        <f>IF(N701="snížená",J701,0)</f>
        <v>0</v>
      </c>
      <c r="BG701" s="139">
        <f>IF(N701="zákl. přenesená",J701,0)</f>
        <v>0</v>
      </c>
      <c r="BH701" s="139">
        <f>IF(N701="sníž. přenesená",J701,0)</f>
        <v>0</v>
      </c>
      <c r="BI701" s="139">
        <f>IF(N701="nulová",J701,0)</f>
        <v>0</v>
      </c>
      <c r="BJ701" s="16" t="s">
        <v>81</v>
      </c>
      <c r="BK701" s="139">
        <f>ROUND(I701*H701,2)</f>
        <v>0</v>
      </c>
      <c r="BL701" s="16" t="s">
        <v>178</v>
      </c>
      <c r="BM701" s="138" t="s">
        <v>851</v>
      </c>
    </row>
    <row r="702" spans="2:65" s="1" customFormat="1" ht="10.199999999999999">
      <c r="B702" s="31"/>
      <c r="D702" s="140" t="s">
        <v>180</v>
      </c>
      <c r="F702" s="141" t="s">
        <v>852</v>
      </c>
      <c r="I702" s="142"/>
      <c r="L702" s="31"/>
      <c r="M702" s="143"/>
      <c r="T702" s="52"/>
      <c r="AT702" s="16" t="s">
        <v>180</v>
      </c>
      <c r="AU702" s="16" t="s">
        <v>83</v>
      </c>
    </row>
    <row r="703" spans="2:65" s="12" customFormat="1" ht="10.199999999999999">
      <c r="B703" s="144"/>
      <c r="D703" s="145" t="s">
        <v>182</v>
      </c>
      <c r="E703" s="146" t="s">
        <v>19</v>
      </c>
      <c r="F703" s="147" t="s">
        <v>517</v>
      </c>
      <c r="H703" s="146" t="s">
        <v>19</v>
      </c>
      <c r="I703" s="148"/>
      <c r="L703" s="144"/>
      <c r="M703" s="149"/>
      <c r="T703" s="150"/>
      <c r="AT703" s="146" t="s">
        <v>182</v>
      </c>
      <c r="AU703" s="146" t="s">
        <v>83</v>
      </c>
      <c r="AV703" s="12" t="s">
        <v>81</v>
      </c>
      <c r="AW703" s="12" t="s">
        <v>35</v>
      </c>
      <c r="AX703" s="12" t="s">
        <v>73</v>
      </c>
      <c r="AY703" s="146" t="s">
        <v>171</v>
      </c>
    </row>
    <row r="704" spans="2:65" s="13" customFormat="1" ht="10.199999999999999">
      <c r="B704" s="151"/>
      <c r="D704" s="145" t="s">
        <v>182</v>
      </c>
      <c r="E704" s="152" t="s">
        <v>19</v>
      </c>
      <c r="F704" s="153" t="s">
        <v>853</v>
      </c>
      <c r="H704" s="154">
        <v>11</v>
      </c>
      <c r="I704" s="155"/>
      <c r="L704" s="151"/>
      <c r="M704" s="156"/>
      <c r="T704" s="157"/>
      <c r="AT704" s="152" t="s">
        <v>182</v>
      </c>
      <c r="AU704" s="152" t="s">
        <v>83</v>
      </c>
      <c r="AV704" s="13" t="s">
        <v>83</v>
      </c>
      <c r="AW704" s="13" t="s">
        <v>35</v>
      </c>
      <c r="AX704" s="13" t="s">
        <v>73</v>
      </c>
      <c r="AY704" s="152" t="s">
        <v>171</v>
      </c>
    </row>
    <row r="705" spans="2:65" s="12" customFormat="1" ht="10.199999999999999">
      <c r="B705" s="144"/>
      <c r="D705" s="145" t="s">
        <v>182</v>
      </c>
      <c r="E705" s="146" t="s">
        <v>19</v>
      </c>
      <c r="F705" s="147" t="s">
        <v>519</v>
      </c>
      <c r="H705" s="146" t="s">
        <v>19</v>
      </c>
      <c r="I705" s="148"/>
      <c r="L705" s="144"/>
      <c r="M705" s="149"/>
      <c r="T705" s="150"/>
      <c r="AT705" s="146" t="s">
        <v>182</v>
      </c>
      <c r="AU705" s="146" t="s">
        <v>83</v>
      </c>
      <c r="AV705" s="12" t="s">
        <v>81</v>
      </c>
      <c r="AW705" s="12" t="s">
        <v>35</v>
      </c>
      <c r="AX705" s="12" t="s">
        <v>73</v>
      </c>
      <c r="AY705" s="146" t="s">
        <v>171</v>
      </c>
    </row>
    <row r="706" spans="2:65" s="13" customFormat="1" ht="10.199999999999999">
      <c r="B706" s="151"/>
      <c r="D706" s="145" t="s">
        <v>182</v>
      </c>
      <c r="E706" s="152" t="s">
        <v>19</v>
      </c>
      <c r="F706" s="153" t="s">
        <v>854</v>
      </c>
      <c r="H706" s="154">
        <v>36</v>
      </c>
      <c r="I706" s="155"/>
      <c r="L706" s="151"/>
      <c r="M706" s="156"/>
      <c r="T706" s="157"/>
      <c r="AT706" s="152" t="s">
        <v>182</v>
      </c>
      <c r="AU706" s="152" t="s">
        <v>83</v>
      </c>
      <c r="AV706" s="13" t="s">
        <v>83</v>
      </c>
      <c r="AW706" s="13" t="s">
        <v>35</v>
      </c>
      <c r="AX706" s="13" t="s">
        <v>73</v>
      </c>
      <c r="AY706" s="152" t="s">
        <v>171</v>
      </c>
    </row>
    <row r="707" spans="2:65" s="12" customFormat="1" ht="10.199999999999999">
      <c r="B707" s="144"/>
      <c r="D707" s="145" t="s">
        <v>182</v>
      </c>
      <c r="E707" s="146" t="s">
        <v>19</v>
      </c>
      <c r="F707" s="147" t="s">
        <v>521</v>
      </c>
      <c r="H707" s="146" t="s">
        <v>19</v>
      </c>
      <c r="I707" s="148"/>
      <c r="L707" s="144"/>
      <c r="M707" s="149"/>
      <c r="T707" s="150"/>
      <c r="AT707" s="146" t="s">
        <v>182</v>
      </c>
      <c r="AU707" s="146" t="s">
        <v>83</v>
      </c>
      <c r="AV707" s="12" t="s">
        <v>81</v>
      </c>
      <c r="AW707" s="12" t="s">
        <v>35</v>
      </c>
      <c r="AX707" s="12" t="s">
        <v>73</v>
      </c>
      <c r="AY707" s="146" t="s">
        <v>171</v>
      </c>
    </row>
    <row r="708" spans="2:65" s="13" customFormat="1" ht="10.199999999999999">
      <c r="B708" s="151"/>
      <c r="D708" s="145" t="s">
        <v>182</v>
      </c>
      <c r="E708" s="152" t="s">
        <v>19</v>
      </c>
      <c r="F708" s="153" t="s">
        <v>855</v>
      </c>
      <c r="H708" s="154">
        <v>8</v>
      </c>
      <c r="I708" s="155"/>
      <c r="L708" s="151"/>
      <c r="M708" s="156"/>
      <c r="T708" s="157"/>
      <c r="AT708" s="152" t="s">
        <v>182</v>
      </c>
      <c r="AU708" s="152" t="s">
        <v>83</v>
      </c>
      <c r="AV708" s="13" t="s">
        <v>83</v>
      </c>
      <c r="AW708" s="13" t="s">
        <v>35</v>
      </c>
      <c r="AX708" s="13" t="s">
        <v>73</v>
      </c>
      <c r="AY708" s="152" t="s">
        <v>171</v>
      </c>
    </row>
    <row r="709" spans="2:65" s="14" customFormat="1" ht="10.199999999999999">
      <c r="B709" s="158"/>
      <c r="D709" s="145" t="s">
        <v>182</v>
      </c>
      <c r="E709" s="159" t="s">
        <v>19</v>
      </c>
      <c r="F709" s="160" t="s">
        <v>189</v>
      </c>
      <c r="H709" s="161">
        <v>55</v>
      </c>
      <c r="I709" s="162"/>
      <c r="L709" s="158"/>
      <c r="M709" s="163"/>
      <c r="T709" s="164"/>
      <c r="AT709" s="159" t="s">
        <v>182</v>
      </c>
      <c r="AU709" s="159" t="s">
        <v>83</v>
      </c>
      <c r="AV709" s="14" t="s">
        <v>178</v>
      </c>
      <c r="AW709" s="14" t="s">
        <v>35</v>
      </c>
      <c r="AX709" s="14" t="s">
        <v>81</v>
      </c>
      <c r="AY709" s="159" t="s">
        <v>171</v>
      </c>
    </row>
    <row r="710" spans="2:65" s="1" customFormat="1" ht="49.05" customHeight="1">
      <c r="B710" s="31"/>
      <c r="C710" s="127" t="s">
        <v>856</v>
      </c>
      <c r="D710" s="127" t="s">
        <v>173</v>
      </c>
      <c r="E710" s="128" t="s">
        <v>857</v>
      </c>
      <c r="F710" s="129" t="s">
        <v>858</v>
      </c>
      <c r="G710" s="130" t="s">
        <v>402</v>
      </c>
      <c r="H710" s="131">
        <v>1</v>
      </c>
      <c r="I710" s="132"/>
      <c r="J710" s="133">
        <f>ROUND(I710*H710,2)</f>
        <v>0</v>
      </c>
      <c r="K710" s="129" t="s">
        <v>177</v>
      </c>
      <c r="L710" s="31"/>
      <c r="M710" s="134" t="s">
        <v>19</v>
      </c>
      <c r="N710" s="135" t="s">
        <v>44</v>
      </c>
      <c r="P710" s="136">
        <f>O710*H710</f>
        <v>0</v>
      </c>
      <c r="Q710" s="136">
        <v>0</v>
      </c>
      <c r="R710" s="136">
        <f>Q710*H710</f>
        <v>0</v>
      </c>
      <c r="S710" s="136">
        <v>5.3999999999999999E-2</v>
      </c>
      <c r="T710" s="137">
        <f>S710*H710</f>
        <v>5.3999999999999999E-2</v>
      </c>
      <c r="AR710" s="138" t="s">
        <v>178</v>
      </c>
      <c r="AT710" s="138" t="s">
        <v>173</v>
      </c>
      <c r="AU710" s="138" t="s">
        <v>83</v>
      </c>
      <c r="AY710" s="16" t="s">
        <v>171</v>
      </c>
      <c r="BE710" s="139">
        <f>IF(N710="základní",J710,0)</f>
        <v>0</v>
      </c>
      <c r="BF710" s="139">
        <f>IF(N710="snížená",J710,0)</f>
        <v>0</v>
      </c>
      <c r="BG710" s="139">
        <f>IF(N710="zákl. přenesená",J710,0)</f>
        <v>0</v>
      </c>
      <c r="BH710" s="139">
        <f>IF(N710="sníž. přenesená",J710,0)</f>
        <v>0</v>
      </c>
      <c r="BI710" s="139">
        <f>IF(N710="nulová",J710,0)</f>
        <v>0</v>
      </c>
      <c r="BJ710" s="16" t="s">
        <v>81</v>
      </c>
      <c r="BK710" s="139">
        <f>ROUND(I710*H710,2)</f>
        <v>0</v>
      </c>
      <c r="BL710" s="16" t="s">
        <v>178</v>
      </c>
      <c r="BM710" s="138" t="s">
        <v>859</v>
      </c>
    </row>
    <row r="711" spans="2:65" s="1" customFormat="1" ht="10.199999999999999">
      <c r="B711" s="31"/>
      <c r="D711" s="140" t="s">
        <v>180</v>
      </c>
      <c r="F711" s="141" t="s">
        <v>860</v>
      </c>
      <c r="I711" s="142"/>
      <c r="L711" s="31"/>
      <c r="M711" s="143"/>
      <c r="T711" s="52"/>
      <c r="AT711" s="16" t="s">
        <v>180</v>
      </c>
      <c r="AU711" s="16" t="s">
        <v>83</v>
      </c>
    </row>
    <row r="712" spans="2:65" s="1" customFormat="1" ht="33" customHeight="1">
      <c r="B712" s="31"/>
      <c r="C712" s="127" t="s">
        <v>861</v>
      </c>
      <c r="D712" s="127" t="s">
        <v>173</v>
      </c>
      <c r="E712" s="128" t="s">
        <v>862</v>
      </c>
      <c r="F712" s="129" t="s">
        <v>863</v>
      </c>
      <c r="G712" s="130" t="s">
        <v>272</v>
      </c>
      <c r="H712" s="131">
        <v>644.072</v>
      </c>
      <c r="I712" s="132"/>
      <c r="J712" s="133">
        <f>ROUND(I712*H712,2)</f>
        <v>0</v>
      </c>
      <c r="K712" s="129" t="s">
        <v>177</v>
      </c>
      <c r="L712" s="31"/>
      <c r="M712" s="134" t="s">
        <v>19</v>
      </c>
      <c r="N712" s="135" t="s">
        <v>44</v>
      </c>
      <c r="P712" s="136">
        <f>O712*H712</f>
        <v>0</v>
      </c>
      <c r="Q712" s="136">
        <v>0</v>
      </c>
      <c r="R712" s="136">
        <f>Q712*H712</f>
        <v>0</v>
      </c>
      <c r="S712" s="136">
        <v>0.05</v>
      </c>
      <c r="T712" s="137">
        <f>S712*H712</f>
        <v>32.203600000000002</v>
      </c>
      <c r="AR712" s="138" t="s">
        <v>178</v>
      </c>
      <c r="AT712" s="138" t="s">
        <v>173</v>
      </c>
      <c r="AU712" s="138" t="s">
        <v>83</v>
      </c>
      <c r="AY712" s="16" t="s">
        <v>171</v>
      </c>
      <c r="BE712" s="139">
        <f>IF(N712="základní",J712,0)</f>
        <v>0</v>
      </c>
      <c r="BF712" s="139">
        <f>IF(N712="snížená",J712,0)</f>
        <v>0</v>
      </c>
      <c r="BG712" s="139">
        <f>IF(N712="zákl. přenesená",J712,0)</f>
        <v>0</v>
      </c>
      <c r="BH712" s="139">
        <f>IF(N712="sníž. přenesená",J712,0)</f>
        <v>0</v>
      </c>
      <c r="BI712" s="139">
        <f>IF(N712="nulová",J712,0)</f>
        <v>0</v>
      </c>
      <c r="BJ712" s="16" t="s">
        <v>81</v>
      </c>
      <c r="BK712" s="139">
        <f>ROUND(I712*H712,2)</f>
        <v>0</v>
      </c>
      <c r="BL712" s="16" t="s">
        <v>178</v>
      </c>
      <c r="BM712" s="138" t="s">
        <v>864</v>
      </c>
    </row>
    <row r="713" spans="2:65" s="1" customFormat="1" ht="10.199999999999999">
      <c r="B713" s="31"/>
      <c r="D713" s="140" t="s">
        <v>180</v>
      </c>
      <c r="F713" s="141" t="s">
        <v>865</v>
      </c>
      <c r="I713" s="142"/>
      <c r="L713" s="31"/>
      <c r="M713" s="143"/>
      <c r="T713" s="52"/>
      <c r="AT713" s="16" t="s">
        <v>180</v>
      </c>
      <c r="AU713" s="16" t="s">
        <v>83</v>
      </c>
    </row>
    <row r="714" spans="2:65" s="12" customFormat="1" ht="10.199999999999999">
      <c r="B714" s="144"/>
      <c r="D714" s="145" t="s">
        <v>182</v>
      </c>
      <c r="E714" s="146" t="s">
        <v>19</v>
      </c>
      <c r="F714" s="147" t="s">
        <v>492</v>
      </c>
      <c r="H714" s="146" t="s">
        <v>19</v>
      </c>
      <c r="I714" s="148"/>
      <c r="L714" s="144"/>
      <c r="M714" s="149"/>
      <c r="T714" s="150"/>
      <c r="AT714" s="146" t="s">
        <v>182</v>
      </c>
      <c r="AU714" s="146" t="s">
        <v>83</v>
      </c>
      <c r="AV714" s="12" t="s">
        <v>81</v>
      </c>
      <c r="AW714" s="12" t="s">
        <v>35</v>
      </c>
      <c r="AX714" s="12" t="s">
        <v>73</v>
      </c>
      <c r="AY714" s="146" t="s">
        <v>171</v>
      </c>
    </row>
    <row r="715" spans="2:65" s="12" customFormat="1" ht="10.199999999999999">
      <c r="B715" s="144"/>
      <c r="D715" s="145" t="s">
        <v>182</v>
      </c>
      <c r="E715" s="146" t="s">
        <v>19</v>
      </c>
      <c r="F715" s="147" t="s">
        <v>866</v>
      </c>
      <c r="H715" s="146" t="s">
        <v>19</v>
      </c>
      <c r="I715" s="148"/>
      <c r="L715" s="144"/>
      <c r="M715" s="149"/>
      <c r="T715" s="150"/>
      <c r="AT715" s="146" t="s">
        <v>182</v>
      </c>
      <c r="AU715" s="146" t="s">
        <v>83</v>
      </c>
      <c r="AV715" s="12" t="s">
        <v>81</v>
      </c>
      <c r="AW715" s="12" t="s">
        <v>35</v>
      </c>
      <c r="AX715" s="12" t="s">
        <v>73</v>
      </c>
      <c r="AY715" s="146" t="s">
        <v>171</v>
      </c>
    </row>
    <row r="716" spans="2:65" s="13" customFormat="1" ht="10.199999999999999">
      <c r="B716" s="151"/>
      <c r="D716" s="145" t="s">
        <v>182</v>
      </c>
      <c r="E716" s="152" t="s">
        <v>19</v>
      </c>
      <c r="F716" s="153" t="s">
        <v>493</v>
      </c>
      <c r="H716" s="154">
        <v>644.072</v>
      </c>
      <c r="I716" s="155"/>
      <c r="L716" s="151"/>
      <c r="M716" s="156"/>
      <c r="T716" s="157"/>
      <c r="AT716" s="152" t="s">
        <v>182</v>
      </c>
      <c r="AU716" s="152" t="s">
        <v>83</v>
      </c>
      <c r="AV716" s="13" t="s">
        <v>83</v>
      </c>
      <c r="AW716" s="13" t="s">
        <v>35</v>
      </c>
      <c r="AX716" s="13" t="s">
        <v>81</v>
      </c>
      <c r="AY716" s="152" t="s">
        <v>171</v>
      </c>
    </row>
    <row r="717" spans="2:65" s="1" customFormat="1" ht="37.799999999999997" customHeight="1">
      <c r="B717" s="31"/>
      <c r="C717" s="127" t="s">
        <v>867</v>
      </c>
      <c r="D717" s="127" t="s">
        <v>173</v>
      </c>
      <c r="E717" s="128" t="s">
        <v>868</v>
      </c>
      <c r="F717" s="129" t="s">
        <v>869</v>
      </c>
      <c r="G717" s="130" t="s">
        <v>272</v>
      </c>
      <c r="H717" s="131">
        <v>2572.7689999999998</v>
      </c>
      <c r="I717" s="132"/>
      <c r="J717" s="133">
        <f>ROUND(I717*H717,2)</f>
        <v>0</v>
      </c>
      <c r="K717" s="129" t="s">
        <v>177</v>
      </c>
      <c r="L717" s="31"/>
      <c r="M717" s="134" t="s">
        <v>19</v>
      </c>
      <c r="N717" s="135" t="s">
        <v>44</v>
      </c>
      <c r="P717" s="136">
        <f>O717*H717</f>
        <v>0</v>
      </c>
      <c r="Q717" s="136">
        <v>0</v>
      </c>
      <c r="R717" s="136">
        <f>Q717*H717</f>
        <v>0</v>
      </c>
      <c r="S717" s="136">
        <v>4.5999999999999999E-2</v>
      </c>
      <c r="T717" s="137">
        <f>S717*H717</f>
        <v>118.34737399999999</v>
      </c>
      <c r="AR717" s="138" t="s">
        <v>178</v>
      </c>
      <c r="AT717" s="138" t="s">
        <v>173</v>
      </c>
      <c r="AU717" s="138" t="s">
        <v>83</v>
      </c>
      <c r="AY717" s="16" t="s">
        <v>171</v>
      </c>
      <c r="BE717" s="139">
        <f>IF(N717="základní",J717,0)</f>
        <v>0</v>
      </c>
      <c r="BF717" s="139">
        <f>IF(N717="snížená",J717,0)</f>
        <v>0</v>
      </c>
      <c r="BG717" s="139">
        <f>IF(N717="zákl. přenesená",J717,0)</f>
        <v>0</v>
      </c>
      <c r="BH717" s="139">
        <f>IF(N717="sníž. přenesená",J717,0)</f>
        <v>0</v>
      </c>
      <c r="BI717" s="139">
        <f>IF(N717="nulová",J717,0)</f>
        <v>0</v>
      </c>
      <c r="BJ717" s="16" t="s">
        <v>81</v>
      </c>
      <c r="BK717" s="139">
        <f>ROUND(I717*H717,2)</f>
        <v>0</v>
      </c>
      <c r="BL717" s="16" t="s">
        <v>178</v>
      </c>
      <c r="BM717" s="138" t="s">
        <v>870</v>
      </c>
    </row>
    <row r="718" spans="2:65" s="1" customFormat="1" ht="10.199999999999999">
      <c r="B718" s="31"/>
      <c r="D718" s="140" t="s">
        <v>180</v>
      </c>
      <c r="F718" s="141" t="s">
        <v>871</v>
      </c>
      <c r="I718" s="142"/>
      <c r="L718" s="31"/>
      <c r="M718" s="143"/>
      <c r="T718" s="52"/>
      <c r="AT718" s="16" t="s">
        <v>180</v>
      </c>
      <c r="AU718" s="16" t="s">
        <v>83</v>
      </c>
    </row>
    <row r="719" spans="2:65" s="12" customFormat="1" ht="10.199999999999999">
      <c r="B719" s="144"/>
      <c r="D719" s="145" t="s">
        <v>182</v>
      </c>
      <c r="E719" s="146" t="s">
        <v>19</v>
      </c>
      <c r="F719" s="147" t="s">
        <v>492</v>
      </c>
      <c r="H719" s="146" t="s">
        <v>19</v>
      </c>
      <c r="I719" s="148"/>
      <c r="L719" s="144"/>
      <c r="M719" s="149"/>
      <c r="T719" s="150"/>
      <c r="AT719" s="146" t="s">
        <v>182</v>
      </c>
      <c r="AU719" s="146" t="s">
        <v>83</v>
      </c>
      <c r="AV719" s="12" t="s">
        <v>81</v>
      </c>
      <c r="AW719" s="12" t="s">
        <v>35</v>
      </c>
      <c r="AX719" s="12" t="s">
        <v>73</v>
      </c>
      <c r="AY719" s="146" t="s">
        <v>171</v>
      </c>
    </row>
    <row r="720" spans="2:65" s="12" customFormat="1" ht="10.199999999999999">
      <c r="B720" s="144"/>
      <c r="D720" s="145" t="s">
        <v>182</v>
      </c>
      <c r="E720" s="146" t="s">
        <v>19</v>
      </c>
      <c r="F720" s="147" t="s">
        <v>872</v>
      </c>
      <c r="H720" s="146" t="s">
        <v>19</v>
      </c>
      <c r="I720" s="148"/>
      <c r="L720" s="144"/>
      <c r="M720" s="149"/>
      <c r="T720" s="150"/>
      <c r="AT720" s="146" t="s">
        <v>182</v>
      </c>
      <c r="AU720" s="146" t="s">
        <v>83</v>
      </c>
      <c r="AV720" s="12" t="s">
        <v>81</v>
      </c>
      <c r="AW720" s="12" t="s">
        <v>35</v>
      </c>
      <c r="AX720" s="12" t="s">
        <v>73</v>
      </c>
      <c r="AY720" s="146" t="s">
        <v>171</v>
      </c>
    </row>
    <row r="721" spans="2:65" s="13" customFormat="1" ht="10.199999999999999">
      <c r="B721" s="151"/>
      <c r="D721" s="145" t="s">
        <v>182</v>
      </c>
      <c r="E721" s="152" t="s">
        <v>19</v>
      </c>
      <c r="F721" s="153" t="s">
        <v>596</v>
      </c>
      <c r="H721" s="154">
        <v>2572.7689999999998</v>
      </c>
      <c r="I721" s="155"/>
      <c r="L721" s="151"/>
      <c r="M721" s="156"/>
      <c r="T721" s="157"/>
      <c r="AT721" s="152" t="s">
        <v>182</v>
      </c>
      <c r="AU721" s="152" t="s">
        <v>83</v>
      </c>
      <c r="AV721" s="13" t="s">
        <v>83</v>
      </c>
      <c r="AW721" s="13" t="s">
        <v>35</v>
      </c>
      <c r="AX721" s="13" t="s">
        <v>81</v>
      </c>
      <c r="AY721" s="152" t="s">
        <v>171</v>
      </c>
    </row>
    <row r="722" spans="2:65" s="1" customFormat="1" ht="44.25" customHeight="1">
      <c r="B722" s="31"/>
      <c r="C722" s="127" t="s">
        <v>873</v>
      </c>
      <c r="D722" s="127" t="s">
        <v>173</v>
      </c>
      <c r="E722" s="128" t="s">
        <v>874</v>
      </c>
      <c r="F722" s="129" t="s">
        <v>875</v>
      </c>
      <c r="G722" s="130" t="s">
        <v>272</v>
      </c>
      <c r="H722" s="131">
        <v>1951.3240000000001</v>
      </c>
      <c r="I722" s="132"/>
      <c r="J722" s="133">
        <f>ROUND(I722*H722,2)</f>
        <v>0</v>
      </c>
      <c r="K722" s="129" t="s">
        <v>177</v>
      </c>
      <c r="L722" s="31"/>
      <c r="M722" s="134" t="s">
        <v>19</v>
      </c>
      <c r="N722" s="135" t="s">
        <v>44</v>
      </c>
      <c r="P722" s="136">
        <f>O722*H722</f>
        <v>0</v>
      </c>
      <c r="Q722" s="136">
        <v>0</v>
      </c>
      <c r="R722" s="136">
        <f>Q722*H722</f>
        <v>0</v>
      </c>
      <c r="S722" s="136">
        <v>5.7000000000000002E-2</v>
      </c>
      <c r="T722" s="137">
        <f>S722*H722</f>
        <v>111.22546800000001</v>
      </c>
      <c r="AR722" s="138" t="s">
        <v>178</v>
      </c>
      <c r="AT722" s="138" t="s">
        <v>173</v>
      </c>
      <c r="AU722" s="138" t="s">
        <v>83</v>
      </c>
      <c r="AY722" s="16" t="s">
        <v>171</v>
      </c>
      <c r="BE722" s="139">
        <f>IF(N722="základní",J722,0)</f>
        <v>0</v>
      </c>
      <c r="BF722" s="139">
        <f>IF(N722="snížená",J722,0)</f>
        <v>0</v>
      </c>
      <c r="BG722" s="139">
        <f>IF(N722="zákl. přenesená",J722,0)</f>
        <v>0</v>
      </c>
      <c r="BH722" s="139">
        <f>IF(N722="sníž. přenesená",J722,0)</f>
        <v>0</v>
      </c>
      <c r="BI722" s="139">
        <f>IF(N722="nulová",J722,0)</f>
        <v>0</v>
      </c>
      <c r="BJ722" s="16" t="s">
        <v>81</v>
      </c>
      <c r="BK722" s="139">
        <f>ROUND(I722*H722,2)</f>
        <v>0</v>
      </c>
      <c r="BL722" s="16" t="s">
        <v>178</v>
      </c>
      <c r="BM722" s="138" t="s">
        <v>876</v>
      </c>
    </row>
    <row r="723" spans="2:65" s="1" customFormat="1" ht="10.199999999999999">
      <c r="B723" s="31"/>
      <c r="D723" s="140" t="s">
        <v>180</v>
      </c>
      <c r="F723" s="141" t="s">
        <v>877</v>
      </c>
      <c r="I723" s="142"/>
      <c r="L723" s="31"/>
      <c r="M723" s="143"/>
      <c r="T723" s="52"/>
      <c r="AT723" s="16" t="s">
        <v>180</v>
      </c>
      <c r="AU723" s="16" t="s">
        <v>83</v>
      </c>
    </row>
    <row r="724" spans="2:65" s="13" customFormat="1" ht="10.199999999999999">
      <c r="B724" s="151"/>
      <c r="D724" s="145" t="s">
        <v>182</v>
      </c>
      <c r="E724" s="152" t="s">
        <v>19</v>
      </c>
      <c r="F724" s="153" t="s">
        <v>99</v>
      </c>
      <c r="H724" s="154">
        <v>1951.3240000000001</v>
      </c>
      <c r="I724" s="155"/>
      <c r="L724" s="151"/>
      <c r="M724" s="156"/>
      <c r="T724" s="157"/>
      <c r="AT724" s="152" t="s">
        <v>182</v>
      </c>
      <c r="AU724" s="152" t="s">
        <v>83</v>
      </c>
      <c r="AV724" s="13" t="s">
        <v>83</v>
      </c>
      <c r="AW724" s="13" t="s">
        <v>35</v>
      </c>
      <c r="AX724" s="13" t="s">
        <v>81</v>
      </c>
      <c r="AY724" s="152" t="s">
        <v>171</v>
      </c>
    </row>
    <row r="725" spans="2:65" s="1" customFormat="1" ht="44.25" customHeight="1">
      <c r="B725" s="31"/>
      <c r="C725" s="127" t="s">
        <v>878</v>
      </c>
      <c r="D725" s="127" t="s">
        <v>173</v>
      </c>
      <c r="E725" s="128" t="s">
        <v>879</v>
      </c>
      <c r="F725" s="129" t="s">
        <v>880</v>
      </c>
      <c r="G725" s="130" t="s">
        <v>272</v>
      </c>
      <c r="H725" s="131">
        <v>115.767</v>
      </c>
      <c r="I725" s="132"/>
      <c r="J725" s="133">
        <f>ROUND(I725*H725,2)</f>
        <v>0</v>
      </c>
      <c r="K725" s="129" t="s">
        <v>177</v>
      </c>
      <c r="L725" s="31"/>
      <c r="M725" s="134" t="s">
        <v>19</v>
      </c>
      <c r="N725" s="135" t="s">
        <v>44</v>
      </c>
      <c r="P725" s="136">
        <f>O725*H725</f>
        <v>0</v>
      </c>
      <c r="Q725" s="136">
        <v>0</v>
      </c>
      <c r="R725" s="136">
        <f>Q725*H725</f>
        <v>0</v>
      </c>
      <c r="S725" s="136">
        <v>7.1999999999999995E-2</v>
      </c>
      <c r="T725" s="137">
        <f>S725*H725</f>
        <v>8.3352239999999984</v>
      </c>
      <c r="AR725" s="138" t="s">
        <v>178</v>
      </c>
      <c r="AT725" s="138" t="s">
        <v>173</v>
      </c>
      <c r="AU725" s="138" t="s">
        <v>83</v>
      </c>
      <c r="AY725" s="16" t="s">
        <v>171</v>
      </c>
      <c r="BE725" s="139">
        <f>IF(N725="základní",J725,0)</f>
        <v>0</v>
      </c>
      <c r="BF725" s="139">
        <f>IF(N725="snížená",J725,0)</f>
        <v>0</v>
      </c>
      <c r="BG725" s="139">
        <f>IF(N725="zákl. přenesená",J725,0)</f>
        <v>0</v>
      </c>
      <c r="BH725" s="139">
        <f>IF(N725="sníž. přenesená",J725,0)</f>
        <v>0</v>
      </c>
      <c r="BI725" s="139">
        <f>IF(N725="nulová",J725,0)</f>
        <v>0</v>
      </c>
      <c r="BJ725" s="16" t="s">
        <v>81</v>
      </c>
      <c r="BK725" s="139">
        <f>ROUND(I725*H725,2)</f>
        <v>0</v>
      </c>
      <c r="BL725" s="16" t="s">
        <v>178</v>
      </c>
      <c r="BM725" s="138" t="s">
        <v>881</v>
      </c>
    </row>
    <row r="726" spans="2:65" s="1" customFormat="1" ht="10.199999999999999">
      <c r="B726" s="31"/>
      <c r="D726" s="140" t="s">
        <v>180</v>
      </c>
      <c r="F726" s="141" t="s">
        <v>882</v>
      </c>
      <c r="I726" s="142"/>
      <c r="L726" s="31"/>
      <c r="M726" s="143"/>
      <c r="T726" s="52"/>
      <c r="AT726" s="16" t="s">
        <v>180</v>
      </c>
      <c r="AU726" s="16" t="s">
        <v>83</v>
      </c>
    </row>
    <row r="727" spans="2:65" s="13" customFormat="1" ht="10.199999999999999">
      <c r="B727" s="151"/>
      <c r="D727" s="145" t="s">
        <v>182</v>
      </c>
      <c r="E727" s="152" t="s">
        <v>19</v>
      </c>
      <c r="F727" s="153" t="s">
        <v>103</v>
      </c>
      <c r="H727" s="154">
        <v>115.767</v>
      </c>
      <c r="I727" s="155"/>
      <c r="L727" s="151"/>
      <c r="M727" s="156"/>
      <c r="T727" s="157"/>
      <c r="AT727" s="152" t="s">
        <v>182</v>
      </c>
      <c r="AU727" s="152" t="s">
        <v>83</v>
      </c>
      <c r="AV727" s="13" t="s">
        <v>83</v>
      </c>
      <c r="AW727" s="13" t="s">
        <v>35</v>
      </c>
      <c r="AX727" s="13" t="s">
        <v>81</v>
      </c>
      <c r="AY727" s="152" t="s">
        <v>171</v>
      </c>
    </row>
    <row r="728" spans="2:65" s="1" customFormat="1" ht="24.15" customHeight="1">
      <c r="B728" s="31"/>
      <c r="C728" s="127" t="s">
        <v>883</v>
      </c>
      <c r="D728" s="127" t="s">
        <v>173</v>
      </c>
      <c r="E728" s="128" t="s">
        <v>884</v>
      </c>
      <c r="F728" s="129" t="s">
        <v>885</v>
      </c>
      <c r="G728" s="130" t="s">
        <v>272</v>
      </c>
      <c r="H728" s="131">
        <v>24.03</v>
      </c>
      <c r="I728" s="132"/>
      <c r="J728" s="133">
        <f>ROUND(I728*H728,2)</f>
        <v>0</v>
      </c>
      <c r="K728" s="129" t="s">
        <v>177</v>
      </c>
      <c r="L728" s="31"/>
      <c r="M728" s="134" t="s">
        <v>19</v>
      </c>
      <c r="N728" s="135" t="s">
        <v>44</v>
      </c>
      <c r="P728" s="136">
        <f>O728*H728</f>
        <v>0</v>
      </c>
      <c r="Q728" s="136">
        <v>0</v>
      </c>
      <c r="R728" s="136">
        <f>Q728*H728</f>
        <v>0</v>
      </c>
      <c r="S728" s="136">
        <v>6.0999999999999999E-2</v>
      </c>
      <c r="T728" s="137">
        <f>S728*H728</f>
        <v>1.46583</v>
      </c>
      <c r="AR728" s="138" t="s">
        <v>178</v>
      </c>
      <c r="AT728" s="138" t="s">
        <v>173</v>
      </c>
      <c r="AU728" s="138" t="s">
        <v>83</v>
      </c>
      <c r="AY728" s="16" t="s">
        <v>171</v>
      </c>
      <c r="BE728" s="139">
        <f>IF(N728="základní",J728,0)</f>
        <v>0</v>
      </c>
      <c r="BF728" s="139">
        <f>IF(N728="snížená",J728,0)</f>
        <v>0</v>
      </c>
      <c r="BG728" s="139">
        <f>IF(N728="zákl. přenesená",J728,0)</f>
        <v>0</v>
      </c>
      <c r="BH728" s="139">
        <f>IF(N728="sníž. přenesená",J728,0)</f>
        <v>0</v>
      </c>
      <c r="BI728" s="139">
        <f>IF(N728="nulová",J728,0)</f>
        <v>0</v>
      </c>
      <c r="BJ728" s="16" t="s">
        <v>81</v>
      </c>
      <c r="BK728" s="139">
        <f>ROUND(I728*H728,2)</f>
        <v>0</v>
      </c>
      <c r="BL728" s="16" t="s">
        <v>178</v>
      </c>
      <c r="BM728" s="138" t="s">
        <v>886</v>
      </c>
    </row>
    <row r="729" spans="2:65" s="1" customFormat="1" ht="10.199999999999999">
      <c r="B729" s="31"/>
      <c r="D729" s="140" t="s">
        <v>180</v>
      </c>
      <c r="F729" s="141" t="s">
        <v>887</v>
      </c>
      <c r="I729" s="142"/>
      <c r="L729" s="31"/>
      <c r="M729" s="143"/>
      <c r="T729" s="52"/>
      <c r="AT729" s="16" t="s">
        <v>180</v>
      </c>
      <c r="AU729" s="16" t="s">
        <v>83</v>
      </c>
    </row>
    <row r="730" spans="2:65" s="12" customFormat="1" ht="10.199999999999999">
      <c r="B730" s="144"/>
      <c r="D730" s="145" t="s">
        <v>182</v>
      </c>
      <c r="E730" s="146" t="s">
        <v>19</v>
      </c>
      <c r="F730" s="147" t="s">
        <v>359</v>
      </c>
      <c r="H730" s="146" t="s">
        <v>19</v>
      </c>
      <c r="I730" s="148"/>
      <c r="L730" s="144"/>
      <c r="M730" s="149"/>
      <c r="T730" s="150"/>
      <c r="AT730" s="146" t="s">
        <v>182</v>
      </c>
      <c r="AU730" s="146" t="s">
        <v>83</v>
      </c>
      <c r="AV730" s="12" t="s">
        <v>81</v>
      </c>
      <c r="AW730" s="12" t="s">
        <v>35</v>
      </c>
      <c r="AX730" s="12" t="s">
        <v>73</v>
      </c>
      <c r="AY730" s="146" t="s">
        <v>171</v>
      </c>
    </row>
    <row r="731" spans="2:65" s="13" customFormat="1" ht="10.199999999999999">
      <c r="B731" s="151"/>
      <c r="D731" s="145" t="s">
        <v>182</v>
      </c>
      <c r="E731" s="152" t="s">
        <v>19</v>
      </c>
      <c r="F731" s="153" t="s">
        <v>552</v>
      </c>
      <c r="H731" s="154">
        <v>24.03</v>
      </c>
      <c r="I731" s="155"/>
      <c r="L731" s="151"/>
      <c r="M731" s="156"/>
      <c r="T731" s="157"/>
      <c r="AT731" s="152" t="s">
        <v>182</v>
      </c>
      <c r="AU731" s="152" t="s">
        <v>83</v>
      </c>
      <c r="AV731" s="13" t="s">
        <v>83</v>
      </c>
      <c r="AW731" s="13" t="s">
        <v>35</v>
      </c>
      <c r="AX731" s="13" t="s">
        <v>81</v>
      </c>
      <c r="AY731" s="152" t="s">
        <v>171</v>
      </c>
    </row>
    <row r="732" spans="2:65" s="1" customFormat="1" ht="16.5" customHeight="1">
      <c r="B732" s="31"/>
      <c r="C732" s="127" t="s">
        <v>888</v>
      </c>
      <c r="D732" s="127" t="s">
        <v>173</v>
      </c>
      <c r="E732" s="128" t="s">
        <v>889</v>
      </c>
      <c r="F732" s="129" t="s">
        <v>890</v>
      </c>
      <c r="G732" s="130" t="s">
        <v>272</v>
      </c>
      <c r="H732" s="131">
        <v>204.1</v>
      </c>
      <c r="I732" s="132"/>
      <c r="J732" s="133">
        <f>ROUND(I732*H732,2)</f>
        <v>0</v>
      </c>
      <c r="K732" s="129" t="s">
        <v>19</v>
      </c>
      <c r="L732" s="31"/>
      <c r="M732" s="134" t="s">
        <v>19</v>
      </c>
      <c r="N732" s="135" t="s">
        <v>44</v>
      </c>
      <c r="P732" s="136">
        <f>O732*H732</f>
        <v>0</v>
      </c>
      <c r="Q732" s="136">
        <v>0</v>
      </c>
      <c r="R732" s="136">
        <f>Q732*H732</f>
        <v>0</v>
      </c>
      <c r="S732" s="136">
        <v>0</v>
      </c>
      <c r="T732" s="137">
        <f>S732*H732</f>
        <v>0</v>
      </c>
      <c r="AR732" s="138" t="s">
        <v>178</v>
      </c>
      <c r="AT732" s="138" t="s">
        <v>173</v>
      </c>
      <c r="AU732" s="138" t="s">
        <v>83</v>
      </c>
      <c r="AY732" s="16" t="s">
        <v>171</v>
      </c>
      <c r="BE732" s="139">
        <f>IF(N732="základní",J732,0)</f>
        <v>0</v>
      </c>
      <c r="BF732" s="139">
        <f>IF(N732="snížená",J732,0)</f>
        <v>0</v>
      </c>
      <c r="BG732" s="139">
        <f>IF(N732="zákl. přenesená",J732,0)</f>
        <v>0</v>
      </c>
      <c r="BH732" s="139">
        <f>IF(N732="sníž. přenesená",J732,0)</f>
        <v>0</v>
      </c>
      <c r="BI732" s="139">
        <f>IF(N732="nulová",J732,0)</f>
        <v>0</v>
      </c>
      <c r="BJ732" s="16" t="s">
        <v>81</v>
      </c>
      <c r="BK732" s="139">
        <f>ROUND(I732*H732,2)</f>
        <v>0</v>
      </c>
      <c r="BL732" s="16" t="s">
        <v>178</v>
      </c>
      <c r="BM732" s="138" t="s">
        <v>891</v>
      </c>
    </row>
    <row r="733" spans="2:65" s="1" customFormat="1" ht="24.15" customHeight="1">
      <c r="B733" s="31"/>
      <c r="C733" s="127" t="s">
        <v>892</v>
      </c>
      <c r="D733" s="127" t="s">
        <v>173</v>
      </c>
      <c r="E733" s="128" t="s">
        <v>893</v>
      </c>
      <c r="F733" s="129" t="s">
        <v>894</v>
      </c>
      <c r="G733" s="130" t="s">
        <v>272</v>
      </c>
      <c r="H733" s="131">
        <v>204.1</v>
      </c>
      <c r="I733" s="132"/>
      <c r="J733" s="133">
        <f>ROUND(I733*H733,2)</f>
        <v>0</v>
      </c>
      <c r="K733" s="129" t="s">
        <v>177</v>
      </c>
      <c r="L733" s="31"/>
      <c r="M733" s="134" t="s">
        <v>19</v>
      </c>
      <c r="N733" s="135" t="s">
        <v>44</v>
      </c>
      <c r="P733" s="136">
        <f>O733*H733</f>
        <v>0</v>
      </c>
      <c r="Q733" s="136">
        <v>0</v>
      </c>
      <c r="R733" s="136">
        <f>Q733*H733</f>
        <v>0</v>
      </c>
      <c r="S733" s="136">
        <v>0</v>
      </c>
      <c r="T733" s="137">
        <f>S733*H733</f>
        <v>0</v>
      </c>
      <c r="AR733" s="138" t="s">
        <v>178</v>
      </c>
      <c r="AT733" s="138" t="s">
        <v>173</v>
      </c>
      <c r="AU733" s="138" t="s">
        <v>83</v>
      </c>
      <c r="AY733" s="16" t="s">
        <v>171</v>
      </c>
      <c r="BE733" s="139">
        <f>IF(N733="základní",J733,0)</f>
        <v>0</v>
      </c>
      <c r="BF733" s="139">
        <f>IF(N733="snížená",J733,0)</f>
        <v>0</v>
      </c>
      <c r="BG733" s="139">
        <f>IF(N733="zákl. přenesená",J733,0)</f>
        <v>0</v>
      </c>
      <c r="BH733" s="139">
        <f>IF(N733="sníž. přenesená",J733,0)</f>
        <v>0</v>
      </c>
      <c r="BI733" s="139">
        <f>IF(N733="nulová",J733,0)</f>
        <v>0</v>
      </c>
      <c r="BJ733" s="16" t="s">
        <v>81</v>
      </c>
      <c r="BK733" s="139">
        <f>ROUND(I733*H733,2)</f>
        <v>0</v>
      </c>
      <c r="BL733" s="16" t="s">
        <v>178</v>
      </c>
      <c r="BM733" s="138" t="s">
        <v>895</v>
      </c>
    </row>
    <row r="734" spans="2:65" s="1" customFormat="1" ht="10.199999999999999">
      <c r="B734" s="31"/>
      <c r="D734" s="140" t="s">
        <v>180</v>
      </c>
      <c r="F734" s="141" t="s">
        <v>896</v>
      </c>
      <c r="I734" s="142"/>
      <c r="L734" s="31"/>
      <c r="M734" s="143"/>
      <c r="T734" s="52"/>
      <c r="AT734" s="16" t="s">
        <v>180</v>
      </c>
      <c r="AU734" s="16" t="s">
        <v>83</v>
      </c>
    </row>
    <row r="735" spans="2:65" s="12" customFormat="1" ht="10.199999999999999">
      <c r="B735" s="144"/>
      <c r="D735" s="145" t="s">
        <v>182</v>
      </c>
      <c r="E735" s="146" t="s">
        <v>19</v>
      </c>
      <c r="F735" s="147" t="s">
        <v>897</v>
      </c>
      <c r="H735" s="146" t="s">
        <v>19</v>
      </c>
      <c r="I735" s="148"/>
      <c r="L735" s="144"/>
      <c r="M735" s="149"/>
      <c r="T735" s="150"/>
      <c r="AT735" s="146" t="s">
        <v>182</v>
      </c>
      <c r="AU735" s="146" t="s">
        <v>83</v>
      </c>
      <c r="AV735" s="12" t="s">
        <v>81</v>
      </c>
      <c r="AW735" s="12" t="s">
        <v>35</v>
      </c>
      <c r="AX735" s="12" t="s">
        <v>73</v>
      </c>
      <c r="AY735" s="146" t="s">
        <v>171</v>
      </c>
    </row>
    <row r="736" spans="2:65" s="12" customFormat="1" ht="10.199999999999999">
      <c r="B736" s="144"/>
      <c r="D736" s="145" t="s">
        <v>182</v>
      </c>
      <c r="E736" s="146" t="s">
        <v>19</v>
      </c>
      <c r="F736" s="147" t="s">
        <v>898</v>
      </c>
      <c r="H736" s="146" t="s">
        <v>19</v>
      </c>
      <c r="I736" s="148"/>
      <c r="L736" s="144"/>
      <c r="M736" s="149"/>
      <c r="T736" s="150"/>
      <c r="AT736" s="146" t="s">
        <v>182</v>
      </c>
      <c r="AU736" s="146" t="s">
        <v>83</v>
      </c>
      <c r="AV736" s="12" t="s">
        <v>81</v>
      </c>
      <c r="AW736" s="12" t="s">
        <v>35</v>
      </c>
      <c r="AX736" s="12" t="s">
        <v>73</v>
      </c>
      <c r="AY736" s="146" t="s">
        <v>171</v>
      </c>
    </row>
    <row r="737" spans="2:65" s="13" customFormat="1" ht="10.199999999999999">
      <c r="B737" s="151"/>
      <c r="D737" s="145" t="s">
        <v>182</v>
      </c>
      <c r="E737" s="152" t="s">
        <v>19</v>
      </c>
      <c r="F737" s="153" t="s">
        <v>899</v>
      </c>
      <c r="H737" s="154">
        <v>112</v>
      </c>
      <c r="I737" s="155"/>
      <c r="L737" s="151"/>
      <c r="M737" s="156"/>
      <c r="T737" s="157"/>
      <c r="AT737" s="152" t="s">
        <v>182</v>
      </c>
      <c r="AU737" s="152" t="s">
        <v>83</v>
      </c>
      <c r="AV737" s="13" t="s">
        <v>83</v>
      </c>
      <c r="AW737" s="13" t="s">
        <v>35</v>
      </c>
      <c r="AX737" s="13" t="s">
        <v>73</v>
      </c>
      <c r="AY737" s="152" t="s">
        <v>171</v>
      </c>
    </row>
    <row r="738" spans="2:65" s="12" customFormat="1" ht="10.199999999999999">
      <c r="B738" s="144"/>
      <c r="D738" s="145" t="s">
        <v>182</v>
      </c>
      <c r="E738" s="146" t="s">
        <v>19</v>
      </c>
      <c r="F738" s="147" t="s">
        <v>900</v>
      </c>
      <c r="H738" s="146" t="s">
        <v>19</v>
      </c>
      <c r="I738" s="148"/>
      <c r="L738" s="144"/>
      <c r="M738" s="149"/>
      <c r="T738" s="150"/>
      <c r="AT738" s="146" t="s">
        <v>182</v>
      </c>
      <c r="AU738" s="146" t="s">
        <v>83</v>
      </c>
      <c r="AV738" s="12" t="s">
        <v>81</v>
      </c>
      <c r="AW738" s="12" t="s">
        <v>35</v>
      </c>
      <c r="AX738" s="12" t="s">
        <v>73</v>
      </c>
      <c r="AY738" s="146" t="s">
        <v>171</v>
      </c>
    </row>
    <row r="739" spans="2:65" s="13" customFormat="1" ht="10.199999999999999">
      <c r="B739" s="151"/>
      <c r="D739" s="145" t="s">
        <v>182</v>
      </c>
      <c r="E739" s="152" t="s">
        <v>19</v>
      </c>
      <c r="F739" s="153" t="s">
        <v>901</v>
      </c>
      <c r="H739" s="154">
        <v>92.1</v>
      </c>
      <c r="I739" s="155"/>
      <c r="L739" s="151"/>
      <c r="M739" s="156"/>
      <c r="T739" s="157"/>
      <c r="AT739" s="152" t="s">
        <v>182</v>
      </c>
      <c r="AU739" s="152" t="s">
        <v>83</v>
      </c>
      <c r="AV739" s="13" t="s">
        <v>83</v>
      </c>
      <c r="AW739" s="13" t="s">
        <v>35</v>
      </c>
      <c r="AX739" s="13" t="s">
        <v>73</v>
      </c>
      <c r="AY739" s="152" t="s">
        <v>171</v>
      </c>
    </row>
    <row r="740" spans="2:65" s="14" customFormat="1" ht="10.199999999999999">
      <c r="B740" s="158"/>
      <c r="D740" s="145" t="s">
        <v>182</v>
      </c>
      <c r="E740" s="159" t="s">
        <v>19</v>
      </c>
      <c r="F740" s="160" t="s">
        <v>189</v>
      </c>
      <c r="H740" s="161">
        <v>204.1</v>
      </c>
      <c r="I740" s="162"/>
      <c r="L740" s="158"/>
      <c r="M740" s="163"/>
      <c r="T740" s="164"/>
      <c r="AT740" s="159" t="s">
        <v>182</v>
      </c>
      <c r="AU740" s="159" t="s">
        <v>83</v>
      </c>
      <c r="AV740" s="14" t="s">
        <v>178</v>
      </c>
      <c r="AW740" s="14" t="s">
        <v>35</v>
      </c>
      <c r="AX740" s="14" t="s">
        <v>81</v>
      </c>
      <c r="AY740" s="159" t="s">
        <v>171</v>
      </c>
    </row>
    <row r="741" spans="2:65" s="1" customFormat="1" ht="24.15" customHeight="1">
      <c r="B741" s="31"/>
      <c r="C741" s="127" t="s">
        <v>902</v>
      </c>
      <c r="D741" s="127" t="s">
        <v>173</v>
      </c>
      <c r="E741" s="128" t="s">
        <v>903</v>
      </c>
      <c r="F741" s="129" t="s">
        <v>904</v>
      </c>
      <c r="G741" s="130" t="s">
        <v>272</v>
      </c>
      <c r="H741" s="131">
        <v>204.1</v>
      </c>
      <c r="I741" s="132"/>
      <c r="J741" s="133">
        <f>ROUND(I741*H741,2)</f>
        <v>0</v>
      </c>
      <c r="K741" s="129" t="s">
        <v>177</v>
      </c>
      <c r="L741" s="31"/>
      <c r="M741" s="134" t="s">
        <v>19</v>
      </c>
      <c r="N741" s="135" t="s">
        <v>44</v>
      </c>
      <c r="P741" s="136">
        <f>O741*H741</f>
        <v>0</v>
      </c>
      <c r="Q741" s="136">
        <v>0</v>
      </c>
      <c r="R741" s="136">
        <f>Q741*H741</f>
        <v>0</v>
      </c>
      <c r="S741" s="136">
        <v>0</v>
      </c>
      <c r="T741" s="137">
        <f>S741*H741</f>
        <v>0</v>
      </c>
      <c r="AR741" s="138" t="s">
        <v>178</v>
      </c>
      <c r="AT741" s="138" t="s">
        <v>173</v>
      </c>
      <c r="AU741" s="138" t="s">
        <v>83</v>
      </c>
      <c r="AY741" s="16" t="s">
        <v>171</v>
      </c>
      <c r="BE741" s="139">
        <f>IF(N741="základní",J741,0)</f>
        <v>0</v>
      </c>
      <c r="BF741" s="139">
        <f>IF(N741="snížená",J741,0)</f>
        <v>0</v>
      </c>
      <c r="BG741" s="139">
        <f>IF(N741="zákl. přenesená",J741,0)</f>
        <v>0</v>
      </c>
      <c r="BH741" s="139">
        <f>IF(N741="sníž. přenesená",J741,0)</f>
        <v>0</v>
      </c>
      <c r="BI741" s="139">
        <f>IF(N741="nulová",J741,0)</f>
        <v>0</v>
      </c>
      <c r="BJ741" s="16" t="s">
        <v>81</v>
      </c>
      <c r="BK741" s="139">
        <f>ROUND(I741*H741,2)</f>
        <v>0</v>
      </c>
      <c r="BL741" s="16" t="s">
        <v>178</v>
      </c>
      <c r="BM741" s="138" t="s">
        <v>905</v>
      </c>
    </row>
    <row r="742" spans="2:65" s="1" customFormat="1" ht="10.199999999999999">
      <c r="B742" s="31"/>
      <c r="D742" s="140" t="s">
        <v>180</v>
      </c>
      <c r="F742" s="141" t="s">
        <v>906</v>
      </c>
      <c r="I742" s="142"/>
      <c r="L742" s="31"/>
      <c r="M742" s="143"/>
      <c r="T742" s="52"/>
      <c r="AT742" s="16" t="s">
        <v>180</v>
      </c>
      <c r="AU742" s="16" t="s">
        <v>83</v>
      </c>
    </row>
    <row r="743" spans="2:65" s="1" customFormat="1" ht="24.15" customHeight="1">
      <c r="B743" s="31"/>
      <c r="C743" s="127" t="s">
        <v>907</v>
      </c>
      <c r="D743" s="127" t="s">
        <v>173</v>
      </c>
      <c r="E743" s="128" t="s">
        <v>908</v>
      </c>
      <c r="F743" s="129" t="s">
        <v>909</v>
      </c>
      <c r="G743" s="130" t="s">
        <v>272</v>
      </c>
      <c r="H743" s="131">
        <v>204.1</v>
      </c>
      <c r="I743" s="132"/>
      <c r="J743" s="133">
        <f>ROUND(I743*H743,2)</f>
        <v>0</v>
      </c>
      <c r="K743" s="129" t="s">
        <v>177</v>
      </c>
      <c r="L743" s="31"/>
      <c r="M743" s="134" t="s">
        <v>19</v>
      </c>
      <c r="N743" s="135" t="s">
        <v>44</v>
      </c>
      <c r="P743" s="136">
        <f>O743*H743</f>
        <v>0</v>
      </c>
      <c r="Q743" s="136">
        <v>0</v>
      </c>
      <c r="R743" s="136">
        <f>Q743*H743</f>
        <v>0</v>
      </c>
      <c r="S743" s="136">
        <v>0</v>
      </c>
      <c r="T743" s="137">
        <f>S743*H743</f>
        <v>0</v>
      </c>
      <c r="AR743" s="138" t="s">
        <v>178</v>
      </c>
      <c r="AT743" s="138" t="s">
        <v>173</v>
      </c>
      <c r="AU743" s="138" t="s">
        <v>83</v>
      </c>
      <c r="AY743" s="16" t="s">
        <v>171</v>
      </c>
      <c r="BE743" s="139">
        <f>IF(N743="základní",J743,0)</f>
        <v>0</v>
      </c>
      <c r="BF743" s="139">
        <f>IF(N743="snížená",J743,0)</f>
        <v>0</v>
      </c>
      <c r="BG743" s="139">
        <f>IF(N743="zákl. přenesená",J743,0)</f>
        <v>0</v>
      </c>
      <c r="BH743" s="139">
        <f>IF(N743="sníž. přenesená",J743,0)</f>
        <v>0</v>
      </c>
      <c r="BI743" s="139">
        <f>IF(N743="nulová",J743,0)</f>
        <v>0</v>
      </c>
      <c r="BJ743" s="16" t="s">
        <v>81</v>
      </c>
      <c r="BK743" s="139">
        <f>ROUND(I743*H743,2)</f>
        <v>0</v>
      </c>
      <c r="BL743" s="16" t="s">
        <v>178</v>
      </c>
      <c r="BM743" s="138" t="s">
        <v>910</v>
      </c>
    </row>
    <row r="744" spans="2:65" s="1" customFormat="1" ht="10.199999999999999">
      <c r="B744" s="31"/>
      <c r="D744" s="140" t="s">
        <v>180</v>
      </c>
      <c r="F744" s="141" t="s">
        <v>911</v>
      </c>
      <c r="I744" s="142"/>
      <c r="L744" s="31"/>
      <c r="M744" s="143"/>
      <c r="T744" s="52"/>
      <c r="AT744" s="16" t="s">
        <v>180</v>
      </c>
      <c r="AU744" s="16" t="s">
        <v>83</v>
      </c>
    </row>
    <row r="745" spans="2:65" s="1" customFormat="1" ht="24.15" customHeight="1">
      <c r="B745" s="31"/>
      <c r="C745" s="127" t="s">
        <v>912</v>
      </c>
      <c r="D745" s="127" t="s">
        <v>173</v>
      </c>
      <c r="E745" s="128" t="s">
        <v>913</v>
      </c>
      <c r="F745" s="129" t="s">
        <v>914</v>
      </c>
      <c r="G745" s="130" t="s">
        <v>272</v>
      </c>
      <c r="H745" s="131">
        <v>2228</v>
      </c>
      <c r="I745" s="132"/>
      <c r="J745" s="133">
        <f>ROUND(I745*H745,2)</f>
        <v>0</v>
      </c>
      <c r="K745" s="129" t="s">
        <v>177</v>
      </c>
      <c r="L745" s="31"/>
      <c r="M745" s="134" t="s">
        <v>19</v>
      </c>
      <c r="N745" s="135" t="s">
        <v>44</v>
      </c>
      <c r="P745" s="136">
        <f>O745*H745</f>
        <v>0</v>
      </c>
      <c r="Q745" s="136">
        <v>0</v>
      </c>
      <c r="R745" s="136">
        <f>Q745*H745</f>
        <v>0</v>
      </c>
      <c r="S745" s="136">
        <v>0</v>
      </c>
      <c r="T745" s="137">
        <f>S745*H745</f>
        <v>0</v>
      </c>
      <c r="AR745" s="138" t="s">
        <v>178</v>
      </c>
      <c r="AT745" s="138" t="s">
        <v>173</v>
      </c>
      <c r="AU745" s="138" t="s">
        <v>83</v>
      </c>
      <c r="AY745" s="16" t="s">
        <v>171</v>
      </c>
      <c r="BE745" s="139">
        <f>IF(N745="základní",J745,0)</f>
        <v>0</v>
      </c>
      <c r="BF745" s="139">
        <f>IF(N745="snížená",J745,0)</f>
        <v>0</v>
      </c>
      <c r="BG745" s="139">
        <f>IF(N745="zákl. přenesená",J745,0)</f>
        <v>0</v>
      </c>
      <c r="BH745" s="139">
        <f>IF(N745="sníž. přenesená",J745,0)</f>
        <v>0</v>
      </c>
      <c r="BI745" s="139">
        <f>IF(N745="nulová",J745,0)</f>
        <v>0</v>
      </c>
      <c r="BJ745" s="16" t="s">
        <v>81</v>
      </c>
      <c r="BK745" s="139">
        <f>ROUND(I745*H745,2)</f>
        <v>0</v>
      </c>
      <c r="BL745" s="16" t="s">
        <v>178</v>
      </c>
      <c r="BM745" s="138" t="s">
        <v>915</v>
      </c>
    </row>
    <row r="746" spans="2:65" s="1" customFormat="1" ht="10.199999999999999">
      <c r="B746" s="31"/>
      <c r="D746" s="140" t="s">
        <v>180</v>
      </c>
      <c r="F746" s="141" t="s">
        <v>916</v>
      </c>
      <c r="I746" s="142"/>
      <c r="L746" s="31"/>
      <c r="M746" s="143"/>
      <c r="T746" s="52"/>
      <c r="AT746" s="16" t="s">
        <v>180</v>
      </c>
      <c r="AU746" s="16" t="s">
        <v>83</v>
      </c>
    </row>
    <row r="747" spans="2:65" s="1" customFormat="1" ht="24.15" customHeight="1">
      <c r="B747" s="31"/>
      <c r="C747" s="127" t="s">
        <v>917</v>
      </c>
      <c r="D747" s="127" t="s">
        <v>173</v>
      </c>
      <c r="E747" s="128" t="s">
        <v>918</v>
      </c>
      <c r="F747" s="129" t="s">
        <v>919</v>
      </c>
      <c r="G747" s="130" t="s">
        <v>176</v>
      </c>
      <c r="H747" s="131">
        <v>1518.01</v>
      </c>
      <c r="I747" s="132"/>
      <c r="J747" s="133">
        <f>ROUND(I747*H747,2)</f>
        <v>0</v>
      </c>
      <c r="K747" s="129" t="s">
        <v>177</v>
      </c>
      <c r="L747" s="31"/>
      <c r="M747" s="134" t="s">
        <v>19</v>
      </c>
      <c r="N747" s="135" t="s">
        <v>44</v>
      </c>
      <c r="P747" s="136">
        <f>O747*H747</f>
        <v>0</v>
      </c>
      <c r="Q747" s="136">
        <v>0</v>
      </c>
      <c r="R747" s="136">
        <f>Q747*H747</f>
        <v>0</v>
      </c>
      <c r="S747" s="136">
        <v>0</v>
      </c>
      <c r="T747" s="137">
        <f>S747*H747</f>
        <v>0</v>
      </c>
      <c r="AR747" s="138" t="s">
        <v>178</v>
      </c>
      <c r="AT747" s="138" t="s">
        <v>173</v>
      </c>
      <c r="AU747" s="138" t="s">
        <v>83</v>
      </c>
      <c r="AY747" s="16" t="s">
        <v>171</v>
      </c>
      <c r="BE747" s="139">
        <f>IF(N747="základní",J747,0)</f>
        <v>0</v>
      </c>
      <c r="BF747" s="139">
        <f>IF(N747="snížená",J747,0)</f>
        <v>0</v>
      </c>
      <c r="BG747" s="139">
        <f>IF(N747="zákl. přenesená",J747,0)</f>
        <v>0</v>
      </c>
      <c r="BH747" s="139">
        <f>IF(N747="sníž. přenesená",J747,0)</f>
        <v>0</v>
      </c>
      <c r="BI747" s="139">
        <f>IF(N747="nulová",J747,0)</f>
        <v>0</v>
      </c>
      <c r="BJ747" s="16" t="s">
        <v>81</v>
      </c>
      <c r="BK747" s="139">
        <f>ROUND(I747*H747,2)</f>
        <v>0</v>
      </c>
      <c r="BL747" s="16" t="s">
        <v>178</v>
      </c>
      <c r="BM747" s="138" t="s">
        <v>920</v>
      </c>
    </row>
    <row r="748" spans="2:65" s="1" customFormat="1" ht="10.199999999999999">
      <c r="B748" s="31"/>
      <c r="D748" s="140" t="s">
        <v>180</v>
      </c>
      <c r="F748" s="141" t="s">
        <v>921</v>
      </c>
      <c r="I748" s="142"/>
      <c r="L748" s="31"/>
      <c r="M748" s="143"/>
      <c r="T748" s="52"/>
      <c r="AT748" s="16" t="s">
        <v>180</v>
      </c>
      <c r="AU748" s="16" t="s">
        <v>83</v>
      </c>
    </row>
    <row r="749" spans="2:65" s="11" customFormat="1" ht="22.8" customHeight="1">
      <c r="B749" s="115"/>
      <c r="D749" s="116" t="s">
        <v>72</v>
      </c>
      <c r="E749" s="125" t="s">
        <v>922</v>
      </c>
      <c r="F749" s="125" t="s">
        <v>923</v>
      </c>
      <c r="I749" s="118"/>
      <c r="J749" s="126">
        <f>BK749</f>
        <v>0</v>
      </c>
      <c r="L749" s="115"/>
      <c r="M749" s="120"/>
      <c r="P749" s="121">
        <f>SUM(P750:P758)</f>
        <v>0</v>
      </c>
      <c r="R749" s="121">
        <f>SUM(R750:R758)</f>
        <v>0</v>
      </c>
      <c r="T749" s="122">
        <f>SUM(T750:T758)</f>
        <v>0</v>
      </c>
      <c r="AR749" s="116" t="s">
        <v>81</v>
      </c>
      <c r="AT749" s="123" t="s">
        <v>72</v>
      </c>
      <c r="AU749" s="123" t="s">
        <v>81</v>
      </c>
      <c r="AY749" s="116" t="s">
        <v>171</v>
      </c>
      <c r="BK749" s="124">
        <f>SUM(BK750:BK758)</f>
        <v>0</v>
      </c>
    </row>
    <row r="750" spans="2:65" s="1" customFormat="1" ht="37.799999999999997" customHeight="1">
      <c r="B750" s="31"/>
      <c r="C750" s="127" t="s">
        <v>924</v>
      </c>
      <c r="D750" s="127" t="s">
        <v>173</v>
      </c>
      <c r="E750" s="128" t="s">
        <v>925</v>
      </c>
      <c r="F750" s="129" t="s">
        <v>926</v>
      </c>
      <c r="G750" s="130" t="s">
        <v>266</v>
      </c>
      <c r="H750" s="131">
        <v>775.50800000000004</v>
      </c>
      <c r="I750" s="132"/>
      <c r="J750" s="133">
        <f>ROUND(I750*H750,2)</f>
        <v>0</v>
      </c>
      <c r="K750" s="129" t="s">
        <v>177</v>
      </c>
      <c r="L750" s="31"/>
      <c r="M750" s="134" t="s">
        <v>19</v>
      </c>
      <c r="N750" s="135" t="s">
        <v>44</v>
      </c>
      <c r="P750" s="136">
        <f>O750*H750</f>
        <v>0</v>
      </c>
      <c r="Q750" s="136">
        <v>0</v>
      </c>
      <c r="R750" s="136">
        <f>Q750*H750</f>
        <v>0</v>
      </c>
      <c r="S750" s="136">
        <v>0</v>
      </c>
      <c r="T750" s="137">
        <f>S750*H750</f>
        <v>0</v>
      </c>
      <c r="AR750" s="138" t="s">
        <v>178</v>
      </c>
      <c r="AT750" s="138" t="s">
        <v>173</v>
      </c>
      <c r="AU750" s="138" t="s">
        <v>83</v>
      </c>
      <c r="AY750" s="16" t="s">
        <v>171</v>
      </c>
      <c r="BE750" s="139">
        <f>IF(N750="základní",J750,0)</f>
        <v>0</v>
      </c>
      <c r="BF750" s="139">
        <f>IF(N750="snížená",J750,0)</f>
        <v>0</v>
      </c>
      <c r="BG750" s="139">
        <f>IF(N750="zákl. přenesená",J750,0)</f>
        <v>0</v>
      </c>
      <c r="BH750" s="139">
        <f>IF(N750="sníž. přenesená",J750,0)</f>
        <v>0</v>
      </c>
      <c r="BI750" s="139">
        <f>IF(N750="nulová",J750,0)</f>
        <v>0</v>
      </c>
      <c r="BJ750" s="16" t="s">
        <v>81</v>
      </c>
      <c r="BK750" s="139">
        <f>ROUND(I750*H750,2)</f>
        <v>0</v>
      </c>
      <c r="BL750" s="16" t="s">
        <v>178</v>
      </c>
      <c r="BM750" s="138" t="s">
        <v>927</v>
      </c>
    </row>
    <row r="751" spans="2:65" s="1" customFormat="1" ht="10.199999999999999">
      <c r="B751" s="31"/>
      <c r="D751" s="140" t="s">
        <v>180</v>
      </c>
      <c r="F751" s="141" t="s">
        <v>928</v>
      </c>
      <c r="I751" s="142"/>
      <c r="L751" s="31"/>
      <c r="M751" s="143"/>
      <c r="T751" s="52"/>
      <c r="AT751" s="16" t="s">
        <v>180</v>
      </c>
      <c r="AU751" s="16" t="s">
        <v>83</v>
      </c>
    </row>
    <row r="752" spans="2:65" s="1" customFormat="1" ht="33" customHeight="1">
      <c r="B752" s="31"/>
      <c r="C752" s="127" t="s">
        <v>929</v>
      </c>
      <c r="D752" s="127" t="s">
        <v>173</v>
      </c>
      <c r="E752" s="128" t="s">
        <v>930</v>
      </c>
      <c r="F752" s="129" t="s">
        <v>931</v>
      </c>
      <c r="G752" s="130" t="s">
        <v>266</v>
      </c>
      <c r="H752" s="131">
        <v>775.50800000000004</v>
      </c>
      <c r="I752" s="132"/>
      <c r="J752" s="133">
        <f>ROUND(I752*H752,2)</f>
        <v>0</v>
      </c>
      <c r="K752" s="129" t="s">
        <v>177</v>
      </c>
      <c r="L752" s="31"/>
      <c r="M752" s="134" t="s">
        <v>19</v>
      </c>
      <c r="N752" s="135" t="s">
        <v>44</v>
      </c>
      <c r="P752" s="136">
        <f>O752*H752</f>
        <v>0</v>
      </c>
      <c r="Q752" s="136">
        <v>0</v>
      </c>
      <c r="R752" s="136">
        <f>Q752*H752</f>
        <v>0</v>
      </c>
      <c r="S752" s="136">
        <v>0</v>
      </c>
      <c r="T752" s="137">
        <f>S752*H752</f>
        <v>0</v>
      </c>
      <c r="AR752" s="138" t="s">
        <v>178</v>
      </c>
      <c r="AT752" s="138" t="s">
        <v>173</v>
      </c>
      <c r="AU752" s="138" t="s">
        <v>83</v>
      </c>
      <c r="AY752" s="16" t="s">
        <v>171</v>
      </c>
      <c r="BE752" s="139">
        <f>IF(N752="základní",J752,0)</f>
        <v>0</v>
      </c>
      <c r="BF752" s="139">
        <f>IF(N752="snížená",J752,0)</f>
        <v>0</v>
      </c>
      <c r="BG752" s="139">
        <f>IF(N752="zákl. přenesená",J752,0)</f>
        <v>0</v>
      </c>
      <c r="BH752" s="139">
        <f>IF(N752="sníž. přenesená",J752,0)</f>
        <v>0</v>
      </c>
      <c r="BI752" s="139">
        <f>IF(N752="nulová",J752,0)</f>
        <v>0</v>
      </c>
      <c r="BJ752" s="16" t="s">
        <v>81</v>
      </c>
      <c r="BK752" s="139">
        <f>ROUND(I752*H752,2)</f>
        <v>0</v>
      </c>
      <c r="BL752" s="16" t="s">
        <v>178</v>
      </c>
      <c r="BM752" s="138" t="s">
        <v>932</v>
      </c>
    </row>
    <row r="753" spans="2:65" s="1" customFormat="1" ht="10.199999999999999">
      <c r="B753" s="31"/>
      <c r="D753" s="140" t="s">
        <v>180</v>
      </c>
      <c r="F753" s="141" t="s">
        <v>933</v>
      </c>
      <c r="I753" s="142"/>
      <c r="L753" s="31"/>
      <c r="M753" s="143"/>
      <c r="T753" s="52"/>
      <c r="AT753" s="16" t="s">
        <v>180</v>
      </c>
      <c r="AU753" s="16" t="s">
        <v>83</v>
      </c>
    </row>
    <row r="754" spans="2:65" s="1" customFormat="1" ht="44.25" customHeight="1">
      <c r="B754" s="31"/>
      <c r="C754" s="127" t="s">
        <v>934</v>
      </c>
      <c r="D754" s="127" t="s">
        <v>173</v>
      </c>
      <c r="E754" s="128" t="s">
        <v>935</v>
      </c>
      <c r="F754" s="129" t="s">
        <v>936</v>
      </c>
      <c r="G754" s="130" t="s">
        <v>266</v>
      </c>
      <c r="H754" s="131">
        <v>15510.16</v>
      </c>
      <c r="I754" s="132"/>
      <c r="J754" s="133">
        <f>ROUND(I754*H754,2)</f>
        <v>0</v>
      </c>
      <c r="K754" s="129" t="s">
        <v>177</v>
      </c>
      <c r="L754" s="31"/>
      <c r="M754" s="134" t="s">
        <v>19</v>
      </c>
      <c r="N754" s="135" t="s">
        <v>44</v>
      </c>
      <c r="P754" s="136">
        <f>O754*H754</f>
        <v>0</v>
      </c>
      <c r="Q754" s="136">
        <v>0</v>
      </c>
      <c r="R754" s="136">
        <f>Q754*H754</f>
        <v>0</v>
      </c>
      <c r="S754" s="136">
        <v>0</v>
      </c>
      <c r="T754" s="137">
        <f>S754*H754</f>
        <v>0</v>
      </c>
      <c r="AR754" s="138" t="s">
        <v>178</v>
      </c>
      <c r="AT754" s="138" t="s">
        <v>173</v>
      </c>
      <c r="AU754" s="138" t="s">
        <v>83</v>
      </c>
      <c r="AY754" s="16" t="s">
        <v>171</v>
      </c>
      <c r="BE754" s="139">
        <f>IF(N754="základní",J754,0)</f>
        <v>0</v>
      </c>
      <c r="BF754" s="139">
        <f>IF(N754="snížená",J754,0)</f>
        <v>0</v>
      </c>
      <c r="BG754" s="139">
        <f>IF(N754="zákl. přenesená",J754,0)</f>
        <v>0</v>
      </c>
      <c r="BH754" s="139">
        <f>IF(N754="sníž. přenesená",J754,0)</f>
        <v>0</v>
      </c>
      <c r="BI754" s="139">
        <f>IF(N754="nulová",J754,0)</f>
        <v>0</v>
      </c>
      <c r="BJ754" s="16" t="s">
        <v>81</v>
      </c>
      <c r="BK754" s="139">
        <f>ROUND(I754*H754,2)</f>
        <v>0</v>
      </c>
      <c r="BL754" s="16" t="s">
        <v>178</v>
      </c>
      <c r="BM754" s="138" t="s">
        <v>937</v>
      </c>
    </row>
    <row r="755" spans="2:65" s="1" customFormat="1" ht="10.199999999999999">
      <c r="B755" s="31"/>
      <c r="D755" s="140" t="s">
        <v>180</v>
      </c>
      <c r="F755" s="141" t="s">
        <v>938</v>
      </c>
      <c r="I755" s="142"/>
      <c r="L755" s="31"/>
      <c r="M755" s="143"/>
      <c r="T755" s="52"/>
      <c r="AT755" s="16" t="s">
        <v>180</v>
      </c>
      <c r="AU755" s="16" t="s">
        <v>83</v>
      </c>
    </row>
    <row r="756" spans="2:65" s="13" customFormat="1" ht="10.199999999999999">
      <c r="B756" s="151"/>
      <c r="D756" s="145" t="s">
        <v>182</v>
      </c>
      <c r="F756" s="153" t="s">
        <v>939</v>
      </c>
      <c r="H756" s="154">
        <v>15510.16</v>
      </c>
      <c r="I756" s="155"/>
      <c r="L756" s="151"/>
      <c r="M756" s="156"/>
      <c r="T756" s="157"/>
      <c r="AT756" s="152" t="s">
        <v>182</v>
      </c>
      <c r="AU756" s="152" t="s">
        <v>83</v>
      </c>
      <c r="AV756" s="13" t="s">
        <v>83</v>
      </c>
      <c r="AW756" s="13" t="s">
        <v>4</v>
      </c>
      <c r="AX756" s="13" t="s">
        <v>81</v>
      </c>
      <c r="AY756" s="152" t="s">
        <v>171</v>
      </c>
    </row>
    <row r="757" spans="2:65" s="1" customFormat="1" ht="55.5" customHeight="1">
      <c r="B757" s="31"/>
      <c r="C757" s="127" t="s">
        <v>940</v>
      </c>
      <c r="D757" s="127" t="s">
        <v>173</v>
      </c>
      <c r="E757" s="128" t="s">
        <v>941</v>
      </c>
      <c r="F757" s="129" t="s">
        <v>942</v>
      </c>
      <c r="G757" s="130" t="s">
        <v>266</v>
      </c>
      <c r="H757" s="131">
        <v>775.50800000000004</v>
      </c>
      <c r="I757" s="132"/>
      <c r="J757" s="133">
        <f>ROUND(I757*H757,2)</f>
        <v>0</v>
      </c>
      <c r="K757" s="129" t="s">
        <v>177</v>
      </c>
      <c r="L757" s="31"/>
      <c r="M757" s="134" t="s">
        <v>19</v>
      </c>
      <c r="N757" s="135" t="s">
        <v>44</v>
      </c>
      <c r="P757" s="136">
        <f>O757*H757</f>
        <v>0</v>
      </c>
      <c r="Q757" s="136">
        <v>0</v>
      </c>
      <c r="R757" s="136">
        <f>Q757*H757</f>
        <v>0</v>
      </c>
      <c r="S757" s="136">
        <v>0</v>
      </c>
      <c r="T757" s="137">
        <f>S757*H757</f>
        <v>0</v>
      </c>
      <c r="AR757" s="138" t="s">
        <v>178</v>
      </c>
      <c r="AT757" s="138" t="s">
        <v>173</v>
      </c>
      <c r="AU757" s="138" t="s">
        <v>83</v>
      </c>
      <c r="AY757" s="16" t="s">
        <v>171</v>
      </c>
      <c r="BE757" s="139">
        <f>IF(N757="základní",J757,0)</f>
        <v>0</v>
      </c>
      <c r="BF757" s="139">
        <f>IF(N757="snížená",J757,0)</f>
        <v>0</v>
      </c>
      <c r="BG757" s="139">
        <f>IF(N757="zákl. přenesená",J757,0)</f>
        <v>0</v>
      </c>
      <c r="BH757" s="139">
        <f>IF(N757="sníž. přenesená",J757,0)</f>
        <v>0</v>
      </c>
      <c r="BI757" s="139">
        <f>IF(N757="nulová",J757,0)</f>
        <v>0</v>
      </c>
      <c r="BJ757" s="16" t="s">
        <v>81</v>
      </c>
      <c r="BK757" s="139">
        <f>ROUND(I757*H757,2)</f>
        <v>0</v>
      </c>
      <c r="BL757" s="16" t="s">
        <v>178</v>
      </c>
      <c r="BM757" s="138" t="s">
        <v>943</v>
      </c>
    </row>
    <row r="758" spans="2:65" s="1" customFormat="1" ht="10.199999999999999">
      <c r="B758" s="31"/>
      <c r="D758" s="140" t="s">
        <v>180</v>
      </c>
      <c r="F758" s="141" t="s">
        <v>944</v>
      </c>
      <c r="I758" s="142"/>
      <c r="L758" s="31"/>
      <c r="M758" s="143"/>
      <c r="T758" s="52"/>
      <c r="AT758" s="16" t="s">
        <v>180</v>
      </c>
      <c r="AU758" s="16" t="s">
        <v>83</v>
      </c>
    </row>
    <row r="759" spans="2:65" s="11" customFormat="1" ht="22.8" customHeight="1">
      <c r="B759" s="115"/>
      <c r="D759" s="116" t="s">
        <v>72</v>
      </c>
      <c r="E759" s="125" t="s">
        <v>945</v>
      </c>
      <c r="F759" s="125" t="s">
        <v>946</v>
      </c>
      <c r="I759" s="118"/>
      <c r="J759" s="126">
        <f>BK759</f>
        <v>0</v>
      </c>
      <c r="L759" s="115"/>
      <c r="M759" s="120"/>
      <c r="P759" s="121">
        <f>SUM(P760:P761)</f>
        <v>0</v>
      </c>
      <c r="R759" s="121">
        <f>SUM(R760:R761)</f>
        <v>0</v>
      </c>
      <c r="T759" s="122">
        <f>SUM(T760:T761)</f>
        <v>0</v>
      </c>
      <c r="AR759" s="116" t="s">
        <v>81</v>
      </c>
      <c r="AT759" s="123" t="s">
        <v>72</v>
      </c>
      <c r="AU759" s="123" t="s">
        <v>81</v>
      </c>
      <c r="AY759" s="116" t="s">
        <v>171</v>
      </c>
      <c r="BK759" s="124">
        <f>SUM(BK760:BK761)</f>
        <v>0</v>
      </c>
    </row>
    <row r="760" spans="2:65" s="1" customFormat="1" ht="55.5" customHeight="1">
      <c r="B760" s="31"/>
      <c r="C760" s="127" t="s">
        <v>947</v>
      </c>
      <c r="D760" s="127" t="s">
        <v>173</v>
      </c>
      <c r="E760" s="128" t="s">
        <v>948</v>
      </c>
      <c r="F760" s="129" t="s">
        <v>949</v>
      </c>
      <c r="G760" s="130" t="s">
        <v>266</v>
      </c>
      <c r="H760" s="131">
        <v>442.28199999999998</v>
      </c>
      <c r="I760" s="132"/>
      <c r="J760" s="133">
        <f>ROUND(I760*H760,2)</f>
        <v>0</v>
      </c>
      <c r="K760" s="129" t="s">
        <v>177</v>
      </c>
      <c r="L760" s="31"/>
      <c r="M760" s="134" t="s">
        <v>19</v>
      </c>
      <c r="N760" s="135" t="s">
        <v>44</v>
      </c>
      <c r="P760" s="136">
        <f>O760*H760</f>
        <v>0</v>
      </c>
      <c r="Q760" s="136">
        <v>0</v>
      </c>
      <c r="R760" s="136">
        <f>Q760*H760</f>
        <v>0</v>
      </c>
      <c r="S760" s="136">
        <v>0</v>
      </c>
      <c r="T760" s="137">
        <f>S760*H760</f>
        <v>0</v>
      </c>
      <c r="AR760" s="138" t="s">
        <v>178</v>
      </c>
      <c r="AT760" s="138" t="s">
        <v>173</v>
      </c>
      <c r="AU760" s="138" t="s">
        <v>83</v>
      </c>
      <c r="AY760" s="16" t="s">
        <v>171</v>
      </c>
      <c r="BE760" s="139">
        <f>IF(N760="základní",J760,0)</f>
        <v>0</v>
      </c>
      <c r="BF760" s="139">
        <f>IF(N760="snížená",J760,0)</f>
        <v>0</v>
      </c>
      <c r="BG760" s="139">
        <f>IF(N760="zákl. přenesená",J760,0)</f>
        <v>0</v>
      </c>
      <c r="BH760" s="139">
        <f>IF(N760="sníž. přenesená",J760,0)</f>
        <v>0</v>
      </c>
      <c r="BI760" s="139">
        <f>IF(N760="nulová",J760,0)</f>
        <v>0</v>
      </c>
      <c r="BJ760" s="16" t="s">
        <v>81</v>
      </c>
      <c r="BK760" s="139">
        <f>ROUND(I760*H760,2)</f>
        <v>0</v>
      </c>
      <c r="BL760" s="16" t="s">
        <v>178</v>
      </c>
      <c r="BM760" s="138" t="s">
        <v>950</v>
      </c>
    </row>
    <row r="761" spans="2:65" s="1" customFormat="1" ht="10.199999999999999">
      <c r="B761" s="31"/>
      <c r="D761" s="140" t="s">
        <v>180</v>
      </c>
      <c r="F761" s="141" t="s">
        <v>951</v>
      </c>
      <c r="I761" s="142"/>
      <c r="L761" s="31"/>
      <c r="M761" s="143"/>
      <c r="T761" s="52"/>
      <c r="AT761" s="16" t="s">
        <v>180</v>
      </c>
      <c r="AU761" s="16" t="s">
        <v>83</v>
      </c>
    </row>
    <row r="762" spans="2:65" s="11" customFormat="1" ht="25.95" customHeight="1">
      <c r="B762" s="115"/>
      <c r="D762" s="116" t="s">
        <v>72</v>
      </c>
      <c r="E762" s="117" t="s">
        <v>952</v>
      </c>
      <c r="F762" s="117" t="s">
        <v>953</v>
      </c>
      <c r="I762" s="118"/>
      <c r="J762" s="119">
        <f>BK762</f>
        <v>0</v>
      </c>
      <c r="L762" s="115"/>
      <c r="M762" s="120"/>
      <c r="P762" s="121">
        <f>P763+P788+P803+P842+P855+P874+P880+P926+P942+P967+P1072+P1105+P1175+P1294+P1313+P1336+P1386+P1400+P1437+P1475+P1504+P1534+P1579+P1622+P1642+P1675</f>
        <v>0</v>
      </c>
      <c r="R762" s="121">
        <f>R763+R788+R803+R842+R855+R874+R880+R926+R942+R967+R1072+R1105+R1175+R1294+R1313+R1336+R1386+R1400+R1437+R1475+R1504+R1534+R1579+R1622+R1642+R1675</f>
        <v>298.19640175999996</v>
      </c>
      <c r="T762" s="122">
        <f>T763+T788+T803+T842+T855+T874+T880+T926+T942+T967+T1072+T1105+T1175+T1294+T1313+T1336+T1386+T1400+T1437+T1475+T1504+T1534+T1579+T1622+T1642+T1675</f>
        <v>170.09061260000001</v>
      </c>
      <c r="AR762" s="116" t="s">
        <v>83</v>
      </c>
      <c r="AT762" s="123" t="s">
        <v>72</v>
      </c>
      <c r="AU762" s="123" t="s">
        <v>73</v>
      </c>
      <c r="AY762" s="116" t="s">
        <v>171</v>
      </c>
      <c r="BK762" s="124">
        <f>BK763+BK788+BK803+BK842+BK855+BK874+BK880+BK926+BK942+BK967+BK1072+BK1105+BK1175+BK1294+BK1313+BK1336+BK1386+BK1400+BK1437+BK1475+BK1504+BK1534+BK1579+BK1622+BK1642+BK1675</f>
        <v>0</v>
      </c>
    </row>
    <row r="763" spans="2:65" s="11" customFormat="1" ht="22.8" customHeight="1">
      <c r="B763" s="115"/>
      <c r="D763" s="116" t="s">
        <v>72</v>
      </c>
      <c r="E763" s="125" t="s">
        <v>954</v>
      </c>
      <c r="F763" s="125" t="s">
        <v>955</v>
      </c>
      <c r="I763" s="118"/>
      <c r="J763" s="126">
        <f>BK763</f>
        <v>0</v>
      </c>
      <c r="L763" s="115"/>
      <c r="M763" s="120"/>
      <c r="P763" s="121">
        <f>SUM(P764:P787)</f>
        <v>0</v>
      </c>
      <c r="R763" s="121">
        <f>SUM(R764:R787)</f>
        <v>5.6444999999999995E-2</v>
      </c>
      <c r="T763" s="122">
        <f>SUM(T764:T787)</f>
        <v>0</v>
      </c>
      <c r="AR763" s="116" t="s">
        <v>83</v>
      </c>
      <c r="AT763" s="123" t="s">
        <v>72</v>
      </c>
      <c r="AU763" s="123" t="s">
        <v>81</v>
      </c>
      <c r="AY763" s="116" t="s">
        <v>171</v>
      </c>
      <c r="BK763" s="124">
        <f>SUM(BK764:BK787)</f>
        <v>0</v>
      </c>
    </row>
    <row r="764" spans="2:65" s="1" customFormat="1" ht="37.799999999999997" customHeight="1">
      <c r="B764" s="31"/>
      <c r="C764" s="127" t="s">
        <v>956</v>
      </c>
      <c r="D764" s="127" t="s">
        <v>173</v>
      </c>
      <c r="E764" s="128" t="s">
        <v>957</v>
      </c>
      <c r="F764" s="129" t="s">
        <v>958</v>
      </c>
      <c r="G764" s="130" t="s">
        <v>272</v>
      </c>
      <c r="H764" s="131">
        <v>64</v>
      </c>
      <c r="I764" s="132"/>
      <c r="J764" s="133">
        <f>ROUND(I764*H764,2)</f>
        <v>0</v>
      </c>
      <c r="K764" s="129" t="s">
        <v>177</v>
      </c>
      <c r="L764" s="31"/>
      <c r="M764" s="134" t="s">
        <v>19</v>
      </c>
      <c r="N764" s="135" t="s">
        <v>44</v>
      </c>
      <c r="P764" s="136">
        <f>O764*H764</f>
        <v>0</v>
      </c>
      <c r="Q764" s="136">
        <v>0</v>
      </c>
      <c r="R764" s="136">
        <f>Q764*H764</f>
        <v>0</v>
      </c>
      <c r="S764" s="136">
        <v>0</v>
      </c>
      <c r="T764" s="137">
        <f>S764*H764</f>
        <v>0</v>
      </c>
      <c r="AR764" s="138" t="s">
        <v>311</v>
      </c>
      <c r="AT764" s="138" t="s">
        <v>173</v>
      </c>
      <c r="AU764" s="138" t="s">
        <v>83</v>
      </c>
      <c r="AY764" s="16" t="s">
        <v>171</v>
      </c>
      <c r="BE764" s="139">
        <f>IF(N764="základní",J764,0)</f>
        <v>0</v>
      </c>
      <c r="BF764" s="139">
        <f>IF(N764="snížená",J764,0)</f>
        <v>0</v>
      </c>
      <c r="BG764" s="139">
        <f>IF(N764="zákl. přenesená",J764,0)</f>
        <v>0</v>
      </c>
      <c r="BH764" s="139">
        <f>IF(N764="sníž. přenesená",J764,0)</f>
        <v>0</v>
      </c>
      <c r="BI764" s="139">
        <f>IF(N764="nulová",J764,0)</f>
        <v>0</v>
      </c>
      <c r="BJ764" s="16" t="s">
        <v>81</v>
      </c>
      <c r="BK764" s="139">
        <f>ROUND(I764*H764,2)</f>
        <v>0</v>
      </c>
      <c r="BL764" s="16" t="s">
        <v>311</v>
      </c>
      <c r="BM764" s="138" t="s">
        <v>959</v>
      </c>
    </row>
    <row r="765" spans="2:65" s="1" customFormat="1" ht="10.199999999999999">
      <c r="B765" s="31"/>
      <c r="D765" s="140" t="s">
        <v>180</v>
      </c>
      <c r="F765" s="141" t="s">
        <v>960</v>
      </c>
      <c r="I765" s="142"/>
      <c r="L765" s="31"/>
      <c r="M765" s="143"/>
      <c r="T765" s="52"/>
      <c r="AT765" s="16" t="s">
        <v>180</v>
      </c>
      <c r="AU765" s="16" t="s">
        <v>83</v>
      </c>
    </row>
    <row r="766" spans="2:65" s="12" customFormat="1" ht="10.199999999999999">
      <c r="B766" s="144"/>
      <c r="D766" s="145" t="s">
        <v>182</v>
      </c>
      <c r="E766" s="146" t="s">
        <v>19</v>
      </c>
      <c r="F766" s="147" t="s">
        <v>183</v>
      </c>
      <c r="H766" s="146" t="s">
        <v>19</v>
      </c>
      <c r="I766" s="148"/>
      <c r="L766" s="144"/>
      <c r="M766" s="149"/>
      <c r="T766" s="150"/>
      <c r="AT766" s="146" t="s">
        <v>182</v>
      </c>
      <c r="AU766" s="146" t="s">
        <v>83</v>
      </c>
      <c r="AV766" s="12" t="s">
        <v>81</v>
      </c>
      <c r="AW766" s="12" t="s">
        <v>35</v>
      </c>
      <c r="AX766" s="12" t="s">
        <v>73</v>
      </c>
      <c r="AY766" s="146" t="s">
        <v>171</v>
      </c>
    </row>
    <row r="767" spans="2:65" s="13" customFormat="1" ht="10.199999999999999">
      <c r="B767" s="151"/>
      <c r="D767" s="145" t="s">
        <v>182</v>
      </c>
      <c r="E767" s="152" t="s">
        <v>19</v>
      </c>
      <c r="F767" s="153" t="s">
        <v>961</v>
      </c>
      <c r="H767" s="154">
        <v>20</v>
      </c>
      <c r="I767" s="155"/>
      <c r="L767" s="151"/>
      <c r="M767" s="156"/>
      <c r="T767" s="157"/>
      <c r="AT767" s="152" t="s">
        <v>182</v>
      </c>
      <c r="AU767" s="152" t="s">
        <v>83</v>
      </c>
      <c r="AV767" s="13" t="s">
        <v>83</v>
      </c>
      <c r="AW767" s="13" t="s">
        <v>35</v>
      </c>
      <c r="AX767" s="13" t="s">
        <v>73</v>
      </c>
      <c r="AY767" s="152" t="s">
        <v>171</v>
      </c>
    </row>
    <row r="768" spans="2:65" s="12" customFormat="1" ht="10.199999999999999">
      <c r="B768" s="144"/>
      <c r="D768" s="145" t="s">
        <v>182</v>
      </c>
      <c r="E768" s="146" t="s">
        <v>19</v>
      </c>
      <c r="F768" s="147" t="s">
        <v>185</v>
      </c>
      <c r="H768" s="146" t="s">
        <v>19</v>
      </c>
      <c r="I768" s="148"/>
      <c r="L768" s="144"/>
      <c r="M768" s="149"/>
      <c r="T768" s="150"/>
      <c r="AT768" s="146" t="s">
        <v>182</v>
      </c>
      <c r="AU768" s="146" t="s">
        <v>83</v>
      </c>
      <c r="AV768" s="12" t="s">
        <v>81</v>
      </c>
      <c r="AW768" s="12" t="s">
        <v>35</v>
      </c>
      <c r="AX768" s="12" t="s">
        <v>73</v>
      </c>
      <c r="AY768" s="146" t="s">
        <v>171</v>
      </c>
    </row>
    <row r="769" spans="2:65" s="13" customFormat="1" ht="10.199999999999999">
      <c r="B769" s="151"/>
      <c r="D769" s="145" t="s">
        <v>182</v>
      </c>
      <c r="E769" s="152" t="s">
        <v>19</v>
      </c>
      <c r="F769" s="153" t="s">
        <v>962</v>
      </c>
      <c r="H769" s="154">
        <v>36</v>
      </c>
      <c r="I769" s="155"/>
      <c r="L769" s="151"/>
      <c r="M769" s="156"/>
      <c r="T769" s="157"/>
      <c r="AT769" s="152" t="s">
        <v>182</v>
      </c>
      <c r="AU769" s="152" t="s">
        <v>83</v>
      </c>
      <c r="AV769" s="13" t="s">
        <v>83</v>
      </c>
      <c r="AW769" s="13" t="s">
        <v>35</v>
      </c>
      <c r="AX769" s="13" t="s">
        <v>73</v>
      </c>
      <c r="AY769" s="152" t="s">
        <v>171</v>
      </c>
    </row>
    <row r="770" spans="2:65" s="12" customFormat="1" ht="10.199999999999999">
      <c r="B770" s="144"/>
      <c r="D770" s="145" t="s">
        <v>182</v>
      </c>
      <c r="E770" s="146" t="s">
        <v>19</v>
      </c>
      <c r="F770" s="147" t="s">
        <v>252</v>
      </c>
      <c r="H770" s="146" t="s">
        <v>19</v>
      </c>
      <c r="I770" s="148"/>
      <c r="L770" s="144"/>
      <c r="M770" s="149"/>
      <c r="T770" s="150"/>
      <c r="AT770" s="146" t="s">
        <v>182</v>
      </c>
      <c r="AU770" s="146" t="s">
        <v>83</v>
      </c>
      <c r="AV770" s="12" t="s">
        <v>81</v>
      </c>
      <c r="AW770" s="12" t="s">
        <v>35</v>
      </c>
      <c r="AX770" s="12" t="s">
        <v>73</v>
      </c>
      <c r="AY770" s="146" t="s">
        <v>171</v>
      </c>
    </row>
    <row r="771" spans="2:65" s="13" customFormat="1" ht="10.199999999999999">
      <c r="B771" s="151"/>
      <c r="D771" s="145" t="s">
        <v>182</v>
      </c>
      <c r="E771" s="152" t="s">
        <v>19</v>
      </c>
      <c r="F771" s="153" t="s">
        <v>963</v>
      </c>
      <c r="H771" s="154">
        <v>8</v>
      </c>
      <c r="I771" s="155"/>
      <c r="L771" s="151"/>
      <c r="M771" s="156"/>
      <c r="T771" s="157"/>
      <c r="AT771" s="152" t="s">
        <v>182</v>
      </c>
      <c r="AU771" s="152" t="s">
        <v>83</v>
      </c>
      <c r="AV771" s="13" t="s">
        <v>83</v>
      </c>
      <c r="AW771" s="13" t="s">
        <v>35</v>
      </c>
      <c r="AX771" s="13" t="s">
        <v>73</v>
      </c>
      <c r="AY771" s="152" t="s">
        <v>171</v>
      </c>
    </row>
    <row r="772" spans="2:65" s="14" customFormat="1" ht="10.199999999999999">
      <c r="B772" s="158"/>
      <c r="D772" s="145" t="s">
        <v>182</v>
      </c>
      <c r="E772" s="159" t="s">
        <v>19</v>
      </c>
      <c r="F772" s="160" t="s">
        <v>189</v>
      </c>
      <c r="H772" s="161">
        <v>64</v>
      </c>
      <c r="I772" s="162"/>
      <c r="L772" s="158"/>
      <c r="M772" s="163"/>
      <c r="T772" s="164"/>
      <c r="AT772" s="159" t="s">
        <v>182</v>
      </c>
      <c r="AU772" s="159" t="s">
        <v>83</v>
      </c>
      <c r="AV772" s="14" t="s">
        <v>178</v>
      </c>
      <c r="AW772" s="14" t="s">
        <v>35</v>
      </c>
      <c r="AX772" s="14" t="s">
        <v>81</v>
      </c>
      <c r="AY772" s="159" t="s">
        <v>171</v>
      </c>
    </row>
    <row r="773" spans="2:65" s="1" customFormat="1" ht="24.15" customHeight="1">
      <c r="B773" s="31"/>
      <c r="C773" s="165" t="s">
        <v>964</v>
      </c>
      <c r="D773" s="165" t="s">
        <v>263</v>
      </c>
      <c r="E773" s="166" t="s">
        <v>965</v>
      </c>
      <c r="F773" s="167" t="s">
        <v>966</v>
      </c>
      <c r="G773" s="168" t="s">
        <v>272</v>
      </c>
      <c r="H773" s="169">
        <v>67.2</v>
      </c>
      <c r="I773" s="170"/>
      <c r="J773" s="171">
        <f>ROUND(I773*H773,2)</f>
        <v>0</v>
      </c>
      <c r="K773" s="167" t="s">
        <v>177</v>
      </c>
      <c r="L773" s="172"/>
      <c r="M773" s="173" t="s">
        <v>19</v>
      </c>
      <c r="N773" s="174" t="s">
        <v>44</v>
      </c>
      <c r="P773" s="136">
        <f>O773*H773</f>
        <v>0</v>
      </c>
      <c r="Q773" s="136">
        <v>2.9999999999999997E-4</v>
      </c>
      <c r="R773" s="136">
        <f>Q773*H773</f>
        <v>2.0159999999999997E-2</v>
      </c>
      <c r="S773" s="136">
        <v>0</v>
      </c>
      <c r="T773" s="137">
        <f>S773*H773</f>
        <v>0</v>
      </c>
      <c r="AR773" s="138" t="s">
        <v>454</v>
      </c>
      <c r="AT773" s="138" t="s">
        <v>263</v>
      </c>
      <c r="AU773" s="138" t="s">
        <v>83</v>
      </c>
      <c r="AY773" s="16" t="s">
        <v>171</v>
      </c>
      <c r="BE773" s="139">
        <f>IF(N773="základní",J773,0)</f>
        <v>0</v>
      </c>
      <c r="BF773" s="139">
        <f>IF(N773="snížená",J773,0)</f>
        <v>0</v>
      </c>
      <c r="BG773" s="139">
        <f>IF(N773="zákl. přenesená",J773,0)</f>
        <v>0</v>
      </c>
      <c r="BH773" s="139">
        <f>IF(N773="sníž. přenesená",J773,0)</f>
        <v>0</v>
      </c>
      <c r="BI773" s="139">
        <f>IF(N773="nulová",J773,0)</f>
        <v>0</v>
      </c>
      <c r="BJ773" s="16" t="s">
        <v>81</v>
      </c>
      <c r="BK773" s="139">
        <f>ROUND(I773*H773,2)</f>
        <v>0</v>
      </c>
      <c r="BL773" s="16" t="s">
        <v>311</v>
      </c>
      <c r="BM773" s="138" t="s">
        <v>967</v>
      </c>
    </row>
    <row r="774" spans="2:65" s="13" customFormat="1" ht="10.199999999999999">
      <c r="B774" s="151"/>
      <c r="D774" s="145" t="s">
        <v>182</v>
      </c>
      <c r="F774" s="153" t="s">
        <v>968</v>
      </c>
      <c r="H774" s="154">
        <v>67.2</v>
      </c>
      <c r="I774" s="155"/>
      <c r="L774" s="151"/>
      <c r="M774" s="156"/>
      <c r="T774" s="157"/>
      <c r="AT774" s="152" t="s">
        <v>182</v>
      </c>
      <c r="AU774" s="152" t="s">
        <v>83</v>
      </c>
      <c r="AV774" s="13" t="s">
        <v>83</v>
      </c>
      <c r="AW774" s="13" t="s">
        <v>4</v>
      </c>
      <c r="AX774" s="13" t="s">
        <v>81</v>
      </c>
      <c r="AY774" s="152" t="s">
        <v>171</v>
      </c>
    </row>
    <row r="775" spans="2:65" s="1" customFormat="1" ht="44.25" customHeight="1">
      <c r="B775" s="31"/>
      <c r="C775" s="127" t="s">
        <v>969</v>
      </c>
      <c r="D775" s="127" t="s">
        <v>173</v>
      </c>
      <c r="E775" s="128" t="s">
        <v>970</v>
      </c>
      <c r="F775" s="129" t="s">
        <v>971</v>
      </c>
      <c r="G775" s="130" t="s">
        <v>272</v>
      </c>
      <c r="H775" s="131">
        <v>59</v>
      </c>
      <c r="I775" s="132"/>
      <c r="J775" s="133">
        <f>ROUND(I775*H775,2)</f>
        <v>0</v>
      </c>
      <c r="K775" s="129" t="s">
        <v>177</v>
      </c>
      <c r="L775" s="31"/>
      <c r="M775" s="134" t="s">
        <v>19</v>
      </c>
      <c r="N775" s="135" t="s">
        <v>44</v>
      </c>
      <c r="P775" s="136">
        <f>O775*H775</f>
        <v>0</v>
      </c>
      <c r="Q775" s="136">
        <v>2.9999999999999997E-4</v>
      </c>
      <c r="R775" s="136">
        <f>Q775*H775</f>
        <v>1.7699999999999997E-2</v>
      </c>
      <c r="S775" s="136">
        <v>0</v>
      </c>
      <c r="T775" s="137">
        <f>S775*H775</f>
        <v>0</v>
      </c>
      <c r="AR775" s="138" t="s">
        <v>311</v>
      </c>
      <c r="AT775" s="138" t="s">
        <v>173</v>
      </c>
      <c r="AU775" s="138" t="s">
        <v>83</v>
      </c>
      <c r="AY775" s="16" t="s">
        <v>171</v>
      </c>
      <c r="BE775" s="139">
        <f>IF(N775="základní",J775,0)</f>
        <v>0</v>
      </c>
      <c r="BF775" s="139">
        <f>IF(N775="snížená",J775,0)</f>
        <v>0</v>
      </c>
      <c r="BG775" s="139">
        <f>IF(N775="zákl. přenesená",J775,0)</f>
        <v>0</v>
      </c>
      <c r="BH775" s="139">
        <f>IF(N775="sníž. přenesená",J775,0)</f>
        <v>0</v>
      </c>
      <c r="BI775" s="139">
        <f>IF(N775="nulová",J775,0)</f>
        <v>0</v>
      </c>
      <c r="BJ775" s="16" t="s">
        <v>81</v>
      </c>
      <c r="BK775" s="139">
        <f>ROUND(I775*H775,2)</f>
        <v>0</v>
      </c>
      <c r="BL775" s="16" t="s">
        <v>311</v>
      </c>
      <c r="BM775" s="138" t="s">
        <v>972</v>
      </c>
    </row>
    <row r="776" spans="2:65" s="1" customFormat="1" ht="10.199999999999999">
      <c r="B776" s="31"/>
      <c r="D776" s="140" t="s">
        <v>180</v>
      </c>
      <c r="F776" s="141" t="s">
        <v>973</v>
      </c>
      <c r="I776" s="142"/>
      <c r="L776" s="31"/>
      <c r="M776" s="143"/>
      <c r="T776" s="52"/>
      <c r="AT776" s="16" t="s">
        <v>180</v>
      </c>
      <c r="AU776" s="16" t="s">
        <v>83</v>
      </c>
    </row>
    <row r="777" spans="2:65" s="12" customFormat="1" ht="10.199999999999999">
      <c r="B777" s="144"/>
      <c r="D777" s="145" t="s">
        <v>182</v>
      </c>
      <c r="E777" s="146" t="s">
        <v>19</v>
      </c>
      <c r="F777" s="147" t="s">
        <v>183</v>
      </c>
      <c r="H777" s="146" t="s">
        <v>19</v>
      </c>
      <c r="I777" s="148"/>
      <c r="L777" s="144"/>
      <c r="M777" s="149"/>
      <c r="T777" s="150"/>
      <c r="AT777" s="146" t="s">
        <v>182</v>
      </c>
      <c r="AU777" s="146" t="s">
        <v>83</v>
      </c>
      <c r="AV777" s="12" t="s">
        <v>81</v>
      </c>
      <c r="AW777" s="12" t="s">
        <v>35</v>
      </c>
      <c r="AX777" s="12" t="s">
        <v>73</v>
      </c>
      <c r="AY777" s="146" t="s">
        <v>171</v>
      </c>
    </row>
    <row r="778" spans="2:65" s="13" customFormat="1" ht="10.199999999999999">
      <c r="B778" s="151"/>
      <c r="D778" s="145" t="s">
        <v>182</v>
      </c>
      <c r="E778" s="152" t="s">
        <v>19</v>
      </c>
      <c r="F778" s="153" t="s">
        <v>974</v>
      </c>
      <c r="H778" s="154">
        <v>22</v>
      </c>
      <c r="I778" s="155"/>
      <c r="L778" s="151"/>
      <c r="M778" s="156"/>
      <c r="T778" s="157"/>
      <c r="AT778" s="152" t="s">
        <v>182</v>
      </c>
      <c r="AU778" s="152" t="s">
        <v>83</v>
      </c>
      <c r="AV778" s="13" t="s">
        <v>83</v>
      </c>
      <c r="AW778" s="13" t="s">
        <v>35</v>
      </c>
      <c r="AX778" s="13" t="s">
        <v>73</v>
      </c>
      <c r="AY778" s="152" t="s">
        <v>171</v>
      </c>
    </row>
    <row r="779" spans="2:65" s="12" customFormat="1" ht="10.199999999999999">
      <c r="B779" s="144"/>
      <c r="D779" s="145" t="s">
        <v>182</v>
      </c>
      <c r="E779" s="146" t="s">
        <v>19</v>
      </c>
      <c r="F779" s="147" t="s">
        <v>185</v>
      </c>
      <c r="H779" s="146" t="s">
        <v>19</v>
      </c>
      <c r="I779" s="148"/>
      <c r="L779" s="144"/>
      <c r="M779" s="149"/>
      <c r="T779" s="150"/>
      <c r="AT779" s="146" t="s">
        <v>182</v>
      </c>
      <c r="AU779" s="146" t="s">
        <v>83</v>
      </c>
      <c r="AV779" s="12" t="s">
        <v>81</v>
      </c>
      <c r="AW779" s="12" t="s">
        <v>35</v>
      </c>
      <c r="AX779" s="12" t="s">
        <v>73</v>
      </c>
      <c r="AY779" s="146" t="s">
        <v>171</v>
      </c>
    </row>
    <row r="780" spans="2:65" s="13" customFormat="1" ht="10.199999999999999">
      <c r="B780" s="151"/>
      <c r="D780" s="145" t="s">
        <v>182</v>
      </c>
      <c r="E780" s="152" t="s">
        <v>19</v>
      </c>
      <c r="F780" s="153" t="s">
        <v>975</v>
      </c>
      <c r="H780" s="154">
        <v>27</v>
      </c>
      <c r="I780" s="155"/>
      <c r="L780" s="151"/>
      <c r="M780" s="156"/>
      <c r="T780" s="157"/>
      <c r="AT780" s="152" t="s">
        <v>182</v>
      </c>
      <c r="AU780" s="152" t="s">
        <v>83</v>
      </c>
      <c r="AV780" s="13" t="s">
        <v>83</v>
      </c>
      <c r="AW780" s="13" t="s">
        <v>35</v>
      </c>
      <c r="AX780" s="13" t="s">
        <v>73</v>
      </c>
      <c r="AY780" s="152" t="s">
        <v>171</v>
      </c>
    </row>
    <row r="781" spans="2:65" s="12" customFormat="1" ht="10.199999999999999">
      <c r="B781" s="144"/>
      <c r="D781" s="145" t="s">
        <v>182</v>
      </c>
      <c r="E781" s="146" t="s">
        <v>19</v>
      </c>
      <c r="F781" s="147" t="s">
        <v>252</v>
      </c>
      <c r="H781" s="146" t="s">
        <v>19</v>
      </c>
      <c r="I781" s="148"/>
      <c r="L781" s="144"/>
      <c r="M781" s="149"/>
      <c r="T781" s="150"/>
      <c r="AT781" s="146" t="s">
        <v>182</v>
      </c>
      <c r="AU781" s="146" t="s">
        <v>83</v>
      </c>
      <c r="AV781" s="12" t="s">
        <v>81</v>
      </c>
      <c r="AW781" s="12" t="s">
        <v>35</v>
      </c>
      <c r="AX781" s="12" t="s">
        <v>73</v>
      </c>
      <c r="AY781" s="146" t="s">
        <v>171</v>
      </c>
    </row>
    <row r="782" spans="2:65" s="13" customFormat="1" ht="10.199999999999999">
      <c r="B782" s="151"/>
      <c r="D782" s="145" t="s">
        <v>182</v>
      </c>
      <c r="E782" s="152" t="s">
        <v>19</v>
      </c>
      <c r="F782" s="153" t="s">
        <v>976</v>
      </c>
      <c r="H782" s="154">
        <v>10</v>
      </c>
      <c r="I782" s="155"/>
      <c r="L782" s="151"/>
      <c r="M782" s="156"/>
      <c r="T782" s="157"/>
      <c r="AT782" s="152" t="s">
        <v>182</v>
      </c>
      <c r="AU782" s="152" t="s">
        <v>83</v>
      </c>
      <c r="AV782" s="13" t="s">
        <v>83</v>
      </c>
      <c r="AW782" s="13" t="s">
        <v>35</v>
      </c>
      <c r="AX782" s="13" t="s">
        <v>73</v>
      </c>
      <c r="AY782" s="152" t="s">
        <v>171</v>
      </c>
    </row>
    <row r="783" spans="2:65" s="14" customFormat="1" ht="10.199999999999999">
      <c r="B783" s="158"/>
      <c r="D783" s="145" t="s">
        <v>182</v>
      </c>
      <c r="E783" s="159" t="s">
        <v>19</v>
      </c>
      <c r="F783" s="160" t="s">
        <v>189</v>
      </c>
      <c r="H783" s="161">
        <v>59</v>
      </c>
      <c r="I783" s="162"/>
      <c r="L783" s="158"/>
      <c r="M783" s="163"/>
      <c r="T783" s="164"/>
      <c r="AT783" s="159" t="s">
        <v>182</v>
      </c>
      <c r="AU783" s="159" t="s">
        <v>83</v>
      </c>
      <c r="AV783" s="14" t="s">
        <v>178</v>
      </c>
      <c r="AW783" s="14" t="s">
        <v>35</v>
      </c>
      <c r="AX783" s="14" t="s">
        <v>81</v>
      </c>
      <c r="AY783" s="159" t="s">
        <v>171</v>
      </c>
    </row>
    <row r="784" spans="2:65" s="1" customFormat="1" ht="24.15" customHeight="1">
      <c r="B784" s="31"/>
      <c r="C784" s="165" t="s">
        <v>977</v>
      </c>
      <c r="D784" s="165" t="s">
        <v>263</v>
      </c>
      <c r="E784" s="166" t="s">
        <v>965</v>
      </c>
      <c r="F784" s="167" t="s">
        <v>966</v>
      </c>
      <c r="G784" s="168" t="s">
        <v>272</v>
      </c>
      <c r="H784" s="169">
        <v>61.95</v>
      </c>
      <c r="I784" s="170"/>
      <c r="J784" s="171">
        <f>ROUND(I784*H784,2)</f>
        <v>0</v>
      </c>
      <c r="K784" s="167" t="s">
        <v>177</v>
      </c>
      <c r="L784" s="172"/>
      <c r="M784" s="173" t="s">
        <v>19</v>
      </c>
      <c r="N784" s="174" t="s">
        <v>44</v>
      </c>
      <c r="P784" s="136">
        <f>O784*H784</f>
        <v>0</v>
      </c>
      <c r="Q784" s="136">
        <v>2.9999999999999997E-4</v>
      </c>
      <c r="R784" s="136">
        <f>Q784*H784</f>
        <v>1.8585000000000001E-2</v>
      </c>
      <c r="S784" s="136">
        <v>0</v>
      </c>
      <c r="T784" s="137">
        <f>S784*H784</f>
        <v>0</v>
      </c>
      <c r="AR784" s="138" t="s">
        <v>454</v>
      </c>
      <c r="AT784" s="138" t="s">
        <v>263</v>
      </c>
      <c r="AU784" s="138" t="s">
        <v>83</v>
      </c>
      <c r="AY784" s="16" t="s">
        <v>171</v>
      </c>
      <c r="BE784" s="139">
        <f>IF(N784="základní",J784,0)</f>
        <v>0</v>
      </c>
      <c r="BF784" s="139">
        <f>IF(N784="snížená",J784,0)</f>
        <v>0</v>
      </c>
      <c r="BG784" s="139">
        <f>IF(N784="zákl. přenesená",J784,0)</f>
        <v>0</v>
      </c>
      <c r="BH784" s="139">
        <f>IF(N784="sníž. přenesená",J784,0)</f>
        <v>0</v>
      </c>
      <c r="BI784" s="139">
        <f>IF(N784="nulová",J784,0)</f>
        <v>0</v>
      </c>
      <c r="BJ784" s="16" t="s">
        <v>81</v>
      </c>
      <c r="BK784" s="139">
        <f>ROUND(I784*H784,2)</f>
        <v>0</v>
      </c>
      <c r="BL784" s="16" t="s">
        <v>311</v>
      </c>
      <c r="BM784" s="138" t="s">
        <v>978</v>
      </c>
    </row>
    <row r="785" spans="2:65" s="13" customFormat="1" ht="10.199999999999999">
      <c r="B785" s="151"/>
      <c r="D785" s="145" t="s">
        <v>182</v>
      </c>
      <c r="F785" s="153" t="s">
        <v>979</v>
      </c>
      <c r="H785" s="154">
        <v>61.95</v>
      </c>
      <c r="I785" s="155"/>
      <c r="L785" s="151"/>
      <c r="M785" s="156"/>
      <c r="T785" s="157"/>
      <c r="AT785" s="152" t="s">
        <v>182</v>
      </c>
      <c r="AU785" s="152" t="s">
        <v>83</v>
      </c>
      <c r="AV785" s="13" t="s">
        <v>83</v>
      </c>
      <c r="AW785" s="13" t="s">
        <v>4</v>
      </c>
      <c r="AX785" s="13" t="s">
        <v>81</v>
      </c>
      <c r="AY785" s="152" t="s">
        <v>171</v>
      </c>
    </row>
    <row r="786" spans="2:65" s="1" customFormat="1" ht="44.25" customHeight="1">
      <c r="B786" s="31"/>
      <c r="C786" s="127" t="s">
        <v>980</v>
      </c>
      <c r="D786" s="127" t="s">
        <v>173</v>
      </c>
      <c r="E786" s="128" t="s">
        <v>981</v>
      </c>
      <c r="F786" s="129" t="s">
        <v>982</v>
      </c>
      <c r="G786" s="130" t="s">
        <v>983</v>
      </c>
      <c r="H786" s="176"/>
      <c r="I786" s="132"/>
      <c r="J786" s="133">
        <f>ROUND(I786*H786,2)</f>
        <v>0</v>
      </c>
      <c r="K786" s="129" t="s">
        <v>177</v>
      </c>
      <c r="L786" s="31"/>
      <c r="M786" s="134" t="s">
        <v>19</v>
      </c>
      <c r="N786" s="135" t="s">
        <v>44</v>
      </c>
      <c r="P786" s="136">
        <f>O786*H786</f>
        <v>0</v>
      </c>
      <c r="Q786" s="136">
        <v>0</v>
      </c>
      <c r="R786" s="136">
        <f>Q786*H786</f>
        <v>0</v>
      </c>
      <c r="S786" s="136">
        <v>0</v>
      </c>
      <c r="T786" s="137">
        <f>S786*H786</f>
        <v>0</v>
      </c>
      <c r="AR786" s="138" t="s">
        <v>311</v>
      </c>
      <c r="AT786" s="138" t="s">
        <v>173</v>
      </c>
      <c r="AU786" s="138" t="s">
        <v>83</v>
      </c>
      <c r="AY786" s="16" t="s">
        <v>171</v>
      </c>
      <c r="BE786" s="139">
        <f>IF(N786="základní",J786,0)</f>
        <v>0</v>
      </c>
      <c r="BF786" s="139">
        <f>IF(N786="snížená",J786,0)</f>
        <v>0</v>
      </c>
      <c r="BG786" s="139">
        <f>IF(N786="zákl. přenesená",J786,0)</f>
        <v>0</v>
      </c>
      <c r="BH786" s="139">
        <f>IF(N786="sníž. přenesená",J786,0)</f>
        <v>0</v>
      </c>
      <c r="BI786" s="139">
        <f>IF(N786="nulová",J786,0)</f>
        <v>0</v>
      </c>
      <c r="BJ786" s="16" t="s">
        <v>81</v>
      </c>
      <c r="BK786" s="139">
        <f>ROUND(I786*H786,2)</f>
        <v>0</v>
      </c>
      <c r="BL786" s="16" t="s">
        <v>311</v>
      </c>
      <c r="BM786" s="138" t="s">
        <v>984</v>
      </c>
    </row>
    <row r="787" spans="2:65" s="1" customFormat="1" ht="10.199999999999999">
      <c r="B787" s="31"/>
      <c r="D787" s="140" t="s">
        <v>180</v>
      </c>
      <c r="F787" s="141" t="s">
        <v>985</v>
      </c>
      <c r="I787" s="142"/>
      <c r="L787" s="31"/>
      <c r="M787" s="143"/>
      <c r="T787" s="52"/>
      <c r="AT787" s="16" t="s">
        <v>180</v>
      </c>
      <c r="AU787" s="16" t="s">
        <v>83</v>
      </c>
    </row>
    <row r="788" spans="2:65" s="11" customFormat="1" ht="22.8" customHeight="1">
      <c r="B788" s="115"/>
      <c r="D788" s="116" t="s">
        <v>72</v>
      </c>
      <c r="E788" s="125" t="s">
        <v>986</v>
      </c>
      <c r="F788" s="125" t="s">
        <v>987</v>
      </c>
      <c r="I788" s="118"/>
      <c r="J788" s="126">
        <f>BK788</f>
        <v>0</v>
      </c>
      <c r="L788" s="115"/>
      <c r="M788" s="120"/>
      <c r="P788" s="121">
        <f>SUM(P789:P802)</f>
        <v>0</v>
      </c>
      <c r="R788" s="121">
        <f>SUM(R789:R802)</f>
        <v>0.12992900000000002</v>
      </c>
      <c r="T788" s="122">
        <f>SUM(T789:T802)</f>
        <v>0</v>
      </c>
      <c r="AR788" s="116" t="s">
        <v>83</v>
      </c>
      <c r="AT788" s="123" t="s">
        <v>72</v>
      </c>
      <c r="AU788" s="123" t="s">
        <v>81</v>
      </c>
      <c r="AY788" s="116" t="s">
        <v>171</v>
      </c>
      <c r="BK788" s="124">
        <f>SUM(BK789:BK802)</f>
        <v>0</v>
      </c>
    </row>
    <row r="789" spans="2:65" s="1" customFormat="1" ht="24.15" customHeight="1">
      <c r="B789" s="31"/>
      <c r="C789" s="127" t="s">
        <v>988</v>
      </c>
      <c r="D789" s="127" t="s">
        <v>173</v>
      </c>
      <c r="E789" s="128" t="s">
        <v>989</v>
      </c>
      <c r="F789" s="129" t="s">
        <v>990</v>
      </c>
      <c r="G789" s="130" t="s">
        <v>272</v>
      </c>
      <c r="H789" s="131">
        <v>4.8099999999999996</v>
      </c>
      <c r="I789" s="132"/>
      <c r="J789" s="133">
        <f>ROUND(I789*H789,2)</f>
        <v>0</v>
      </c>
      <c r="K789" s="129" t="s">
        <v>177</v>
      </c>
      <c r="L789" s="31"/>
      <c r="M789" s="134" t="s">
        <v>19</v>
      </c>
      <c r="N789" s="135" t="s">
        <v>44</v>
      </c>
      <c r="P789" s="136">
        <f>O789*H789</f>
        <v>0</v>
      </c>
      <c r="Q789" s="136">
        <v>1.6199999999999999E-3</v>
      </c>
      <c r="R789" s="136">
        <f>Q789*H789</f>
        <v>7.7921999999999991E-3</v>
      </c>
      <c r="S789" s="136">
        <v>0</v>
      </c>
      <c r="T789" s="137">
        <f>S789*H789</f>
        <v>0</v>
      </c>
      <c r="AR789" s="138" t="s">
        <v>311</v>
      </c>
      <c r="AT789" s="138" t="s">
        <v>173</v>
      </c>
      <c r="AU789" s="138" t="s">
        <v>83</v>
      </c>
      <c r="AY789" s="16" t="s">
        <v>171</v>
      </c>
      <c r="BE789" s="139">
        <f>IF(N789="základní",J789,0)</f>
        <v>0</v>
      </c>
      <c r="BF789" s="139">
        <f>IF(N789="snížená",J789,0)</f>
        <v>0</v>
      </c>
      <c r="BG789" s="139">
        <f>IF(N789="zákl. přenesená",J789,0)</f>
        <v>0</v>
      </c>
      <c r="BH789" s="139">
        <f>IF(N789="sníž. přenesená",J789,0)</f>
        <v>0</v>
      </c>
      <c r="BI789" s="139">
        <f>IF(N789="nulová",J789,0)</f>
        <v>0</v>
      </c>
      <c r="BJ789" s="16" t="s">
        <v>81</v>
      </c>
      <c r="BK789" s="139">
        <f>ROUND(I789*H789,2)</f>
        <v>0</v>
      </c>
      <c r="BL789" s="16" t="s">
        <v>311</v>
      </c>
      <c r="BM789" s="138" t="s">
        <v>991</v>
      </c>
    </row>
    <row r="790" spans="2:65" s="1" customFormat="1" ht="10.199999999999999">
      <c r="B790" s="31"/>
      <c r="D790" s="140" t="s">
        <v>180</v>
      </c>
      <c r="F790" s="141" t="s">
        <v>992</v>
      </c>
      <c r="I790" s="142"/>
      <c r="L790" s="31"/>
      <c r="M790" s="143"/>
      <c r="T790" s="52"/>
      <c r="AT790" s="16" t="s">
        <v>180</v>
      </c>
      <c r="AU790" s="16" t="s">
        <v>83</v>
      </c>
    </row>
    <row r="791" spans="2:65" s="12" customFormat="1" ht="10.199999999999999">
      <c r="B791" s="144"/>
      <c r="D791" s="145" t="s">
        <v>182</v>
      </c>
      <c r="E791" s="146" t="s">
        <v>19</v>
      </c>
      <c r="F791" s="147" t="s">
        <v>359</v>
      </c>
      <c r="H791" s="146" t="s">
        <v>19</v>
      </c>
      <c r="I791" s="148"/>
      <c r="L791" s="144"/>
      <c r="M791" s="149"/>
      <c r="T791" s="150"/>
      <c r="AT791" s="146" t="s">
        <v>182</v>
      </c>
      <c r="AU791" s="146" t="s">
        <v>83</v>
      </c>
      <c r="AV791" s="12" t="s">
        <v>81</v>
      </c>
      <c r="AW791" s="12" t="s">
        <v>35</v>
      </c>
      <c r="AX791" s="12" t="s">
        <v>73</v>
      </c>
      <c r="AY791" s="146" t="s">
        <v>171</v>
      </c>
    </row>
    <row r="792" spans="2:65" s="13" customFormat="1" ht="10.199999999999999">
      <c r="B792" s="151"/>
      <c r="D792" s="145" t="s">
        <v>182</v>
      </c>
      <c r="E792" s="152" t="s">
        <v>19</v>
      </c>
      <c r="F792" s="153" t="s">
        <v>993</v>
      </c>
      <c r="H792" s="154">
        <v>4.8099999999999996</v>
      </c>
      <c r="I792" s="155"/>
      <c r="L792" s="151"/>
      <c r="M792" s="156"/>
      <c r="T792" s="157"/>
      <c r="AT792" s="152" t="s">
        <v>182</v>
      </c>
      <c r="AU792" s="152" t="s">
        <v>83</v>
      </c>
      <c r="AV792" s="13" t="s">
        <v>83</v>
      </c>
      <c r="AW792" s="13" t="s">
        <v>35</v>
      </c>
      <c r="AX792" s="13" t="s">
        <v>81</v>
      </c>
      <c r="AY792" s="152" t="s">
        <v>171</v>
      </c>
    </row>
    <row r="793" spans="2:65" s="1" customFormat="1" ht="37.799999999999997" customHeight="1">
      <c r="B793" s="31"/>
      <c r="C793" s="165" t="s">
        <v>994</v>
      </c>
      <c r="D793" s="165" t="s">
        <v>263</v>
      </c>
      <c r="E793" s="166" t="s">
        <v>995</v>
      </c>
      <c r="F793" s="167" t="s">
        <v>996</v>
      </c>
      <c r="G793" s="168" t="s">
        <v>272</v>
      </c>
      <c r="H793" s="169">
        <v>5.6059999999999999</v>
      </c>
      <c r="I793" s="170"/>
      <c r="J793" s="171">
        <f>ROUND(I793*H793,2)</f>
        <v>0</v>
      </c>
      <c r="K793" s="167" t="s">
        <v>177</v>
      </c>
      <c r="L793" s="172"/>
      <c r="M793" s="173" t="s">
        <v>19</v>
      </c>
      <c r="N793" s="174" t="s">
        <v>44</v>
      </c>
      <c r="P793" s="136">
        <f>O793*H793</f>
        <v>0</v>
      </c>
      <c r="Q793" s="136">
        <v>2.5000000000000001E-3</v>
      </c>
      <c r="R793" s="136">
        <f>Q793*H793</f>
        <v>1.4015E-2</v>
      </c>
      <c r="S793" s="136">
        <v>0</v>
      </c>
      <c r="T793" s="137">
        <f>S793*H793</f>
        <v>0</v>
      </c>
      <c r="AR793" s="138" t="s">
        <v>454</v>
      </c>
      <c r="AT793" s="138" t="s">
        <v>263</v>
      </c>
      <c r="AU793" s="138" t="s">
        <v>83</v>
      </c>
      <c r="AY793" s="16" t="s">
        <v>171</v>
      </c>
      <c r="BE793" s="139">
        <f>IF(N793="základní",J793,0)</f>
        <v>0</v>
      </c>
      <c r="BF793" s="139">
        <f>IF(N793="snížená",J793,0)</f>
        <v>0</v>
      </c>
      <c r="BG793" s="139">
        <f>IF(N793="zákl. přenesená",J793,0)</f>
        <v>0</v>
      </c>
      <c r="BH793" s="139">
        <f>IF(N793="sníž. přenesená",J793,0)</f>
        <v>0</v>
      </c>
      <c r="BI793" s="139">
        <f>IF(N793="nulová",J793,0)</f>
        <v>0</v>
      </c>
      <c r="BJ793" s="16" t="s">
        <v>81</v>
      </c>
      <c r="BK793" s="139">
        <f>ROUND(I793*H793,2)</f>
        <v>0</v>
      </c>
      <c r="BL793" s="16" t="s">
        <v>311</v>
      </c>
      <c r="BM793" s="138" t="s">
        <v>997</v>
      </c>
    </row>
    <row r="794" spans="2:65" s="13" customFormat="1" ht="10.199999999999999">
      <c r="B794" s="151"/>
      <c r="D794" s="145" t="s">
        <v>182</v>
      </c>
      <c r="F794" s="153" t="s">
        <v>998</v>
      </c>
      <c r="H794" s="154">
        <v>5.6059999999999999</v>
      </c>
      <c r="I794" s="155"/>
      <c r="L794" s="151"/>
      <c r="M794" s="156"/>
      <c r="T794" s="157"/>
      <c r="AT794" s="152" t="s">
        <v>182</v>
      </c>
      <c r="AU794" s="152" t="s">
        <v>83</v>
      </c>
      <c r="AV794" s="13" t="s">
        <v>83</v>
      </c>
      <c r="AW794" s="13" t="s">
        <v>4</v>
      </c>
      <c r="AX794" s="13" t="s">
        <v>81</v>
      </c>
      <c r="AY794" s="152" t="s">
        <v>171</v>
      </c>
    </row>
    <row r="795" spans="2:65" s="1" customFormat="1" ht="24.15" customHeight="1">
      <c r="B795" s="31"/>
      <c r="C795" s="127" t="s">
        <v>999</v>
      </c>
      <c r="D795" s="127" t="s">
        <v>173</v>
      </c>
      <c r="E795" s="128" t="s">
        <v>1000</v>
      </c>
      <c r="F795" s="129" t="s">
        <v>1001</v>
      </c>
      <c r="G795" s="130" t="s">
        <v>272</v>
      </c>
      <c r="H795" s="131">
        <v>23.14</v>
      </c>
      <c r="I795" s="132"/>
      <c r="J795" s="133">
        <f>ROUND(I795*H795,2)</f>
        <v>0</v>
      </c>
      <c r="K795" s="129" t="s">
        <v>177</v>
      </c>
      <c r="L795" s="31"/>
      <c r="M795" s="134" t="s">
        <v>19</v>
      </c>
      <c r="N795" s="135" t="s">
        <v>44</v>
      </c>
      <c r="P795" s="136">
        <f>O795*H795</f>
        <v>0</v>
      </c>
      <c r="Q795" s="136">
        <v>1.6199999999999999E-3</v>
      </c>
      <c r="R795" s="136">
        <f>Q795*H795</f>
        <v>3.7486800000000001E-2</v>
      </c>
      <c r="S795" s="136">
        <v>0</v>
      </c>
      <c r="T795" s="137">
        <f>S795*H795</f>
        <v>0</v>
      </c>
      <c r="AR795" s="138" t="s">
        <v>311</v>
      </c>
      <c r="AT795" s="138" t="s">
        <v>173</v>
      </c>
      <c r="AU795" s="138" t="s">
        <v>83</v>
      </c>
      <c r="AY795" s="16" t="s">
        <v>171</v>
      </c>
      <c r="BE795" s="139">
        <f>IF(N795="základní",J795,0)</f>
        <v>0</v>
      </c>
      <c r="BF795" s="139">
        <f>IF(N795="snížená",J795,0)</f>
        <v>0</v>
      </c>
      <c r="BG795" s="139">
        <f>IF(N795="zákl. přenesená",J795,0)</f>
        <v>0</v>
      </c>
      <c r="BH795" s="139">
        <f>IF(N795="sníž. přenesená",J795,0)</f>
        <v>0</v>
      </c>
      <c r="BI795" s="139">
        <f>IF(N795="nulová",J795,0)</f>
        <v>0</v>
      </c>
      <c r="BJ795" s="16" t="s">
        <v>81</v>
      </c>
      <c r="BK795" s="139">
        <f>ROUND(I795*H795,2)</f>
        <v>0</v>
      </c>
      <c r="BL795" s="16" t="s">
        <v>311</v>
      </c>
      <c r="BM795" s="138" t="s">
        <v>1002</v>
      </c>
    </row>
    <row r="796" spans="2:65" s="1" customFormat="1" ht="10.199999999999999">
      <c r="B796" s="31"/>
      <c r="D796" s="140" t="s">
        <v>180</v>
      </c>
      <c r="F796" s="141" t="s">
        <v>1003</v>
      </c>
      <c r="I796" s="142"/>
      <c r="L796" s="31"/>
      <c r="M796" s="143"/>
      <c r="T796" s="52"/>
      <c r="AT796" s="16" t="s">
        <v>180</v>
      </c>
      <c r="AU796" s="16" t="s">
        <v>83</v>
      </c>
    </row>
    <row r="797" spans="2:65" s="12" customFormat="1" ht="10.199999999999999">
      <c r="B797" s="144"/>
      <c r="D797" s="145" t="s">
        <v>182</v>
      </c>
      <c r="E797" s="146" t="s">
        <v>19</v>
      </c>
      <c r="F797" s="147" t="s">
        <v>359</v>
      </c>
      <c r="H797" s="146" t="s">
        <v>19</v>
      </c>
      <c r="I797" s="148"/>
      <c r="L797" s="144"/>
      <c r="M797" s="149"/>
      <c r="T797" s="150"/>
      <c r="AT797" s="146" t="s">
        <v>182</v>
      </c>
      <c r="AU797" s="146" t="s">
        <v>83</v>
      </c>
      <c r="AV797" s="12" t="s">
        <v>81</v>
      </c>
      <c r="AW797" s="12" t="s">
        <v>35</v>
      </c>
      <c r="AX797" s="12" t="s">
        <v>73</v>
      </c>
      <c r="AY797" s="146" t="s">
        <v>171</v>
      </c>
    </row>
    <row r="798" spans="2:65" s="13" customFormat="1" ht="10.199999999999999">
      <c r="B798" s="151"/>
      <c r="D798" s="145" t="s">
        <v>182</v>
      </c>
      <c r="E798" s="152" t="s">
        <v>19</v>
      </c>
      <c r="F798" s="153" t="s">
        <v>1004</v>
      </c>
      <c r="H798" s="154">
        <v>23.14</v>
      </c>
      <c r="I798" s="155"/>
      <c r="L798" s="151"/>
      <c r="M798" s="156"/>
      <c r="T798" s="157"/>
      <c r="AT798" s="152" t="s">
        <v>182</v>
      </c>
      <c r="AU798" s="152" t="s">
        <v>83</v>
      </c>
      <c r="AV798" s="13" t="s">
        <v>83</v>
      </c>
      <c r="AW798" s="13" t="s">
        <v>35</v>
      </c>
      <c r="AX798" s="13" t="s">
        <v>81</v>
      </c>
      <c r="AY798" s="152" t="s">
        <v>171</v>
      </c>
    </row>
    <row r="799" spans="2:65" s="1" customFormat="1" ht="37.799999999999997" customHeight="1">
      <c r="B799" s="31"/>
      <c r="C799" s="165" t="s">
        <v>1005</v>
      </c>
      <c r="D799" s="165" t="s">
        <v>263</v>
      </c>
      <c r="E799" s="166" t="s">
        <v>995</v>
      </c>
      <c r="F799" s="167" t="s">
        <v>996</v>
      </c>
      <c r="G799" s="168" t="s">
        <v>272</v>
      </c>
      <c r="H799" s="169">
        <v>28.254000000000001</v>
      </c>
      <c r="I799" s="170"/>
      <c r="J799" s="171">
        <f>ROUND(I799*H799,2)</f>
        <v>0</v>
      </c>
      <c r="K799" s="167" t="s">
        <v>177</v>
      </c>
      <c r="L799" s="172"/>
      <c r="M799" s="173" t="s">
        <v>19</v>
      </c>
      <c r="N799" s="174" t="s">
        <v>44</v>
      </c>
      <c r="P799" s="136">
        <f>O799*H799</f>
        <v>0</v>
      </c>
      <c r="Q799" s="136">
        <v>2.5000000000000001E-3</v>
      </c>
      <c r="R799" s="136">
        <f>Q799*H799</f>
        <v>7.0635000000000003E-2</v>
      </c>
      <c r="S799" s="136">
        <v>0</v>
      </c>
      <c r="T799" s="137">
        <f>S799*H799</f>
        <v>0</v>
      </c>
      <c r="AR799" s="138" t="s">
        <v>454</v>
      </c>
      <c r="AT799" s="138" t="s">
        <v>263</v>
      </c>
      <c r="AU799" s="138" t="s">
        <v>83</v>
      </c>
      <c r="AY799" s="16" t="s">
        <v>171</v>
      </c>
      <c r="BE799" s="139">
        <f>IF(N799="základní",J799,0)</f>
        <v>0</v>
      </c>
      <c r="BF799" s="139">
        <f>IF(N799="snížená",J799,0)</f>
        <v>0</v>
      </c>
      <c r="BG799" s="139">
        <f>IF(N799="zákl. přenesená",J799,0)</f>
        <v>0</v>
      </c>
      <c r="BH799" s="139">
        <f>IF(N799="sníž. přenesená",J799,0)</f>
        <v>0</v>
      </c>
      <c r="BI799" s="139">
        <f>IF(N799="nulová",J799,0)</f>
        <v>0</v>
      </c>
      <c r="BJ799" s="16" t="s">
        <v>81</v>
      </c>
      <c r="BK799" s="139">
        <f>ROUND(I799*H799,2)</f>
        <v>0</v>
      </c>
      <c r="BL799" s="16" t="s">
        <v>311</v>
      </c>
      <c r="BM799" s="138" t="s">
        <v>1006</v>
      </c>
    </row>
    <row r="800" spans="2:65" s="13" customFormat="1" ht="10.199999999999999">
      <c r="B800" s="151"/>
      <c r="D800" s="145" t="s">
        <v>182</v>
      </c>
      <c r="F800" s="153" t="s">
        <v>1007</v>
      </c>
      <c r="H800" s="154">
        <v>28.254000000000001</v>
      </c>
      <c r="I800" s="155"/>
      <c r="L800" s="151"/>
      <c r="M800" s="156"/>
      <c r="T800" s="157"/>
      <c r="AT800" s="152" t="s">
        <v>182</v>
      </c>
      <c r="AU800" s="152" t="s">
        <v>83</v>
      </c>
      <c r="AV800" s="13" t="s">
        <v>83</v>
      </c>
      <c r="AW800" s="13" t="s">
        <v>4</v>
      </c>
      <c r="AX800" s="13" t="s">
        <v>81</v>
      </c>
      <c r="AY800" s="152" t="s">
        <v>171</v>
      </c>
    </row>
    <row r="801" spans="2:65" s="1" customFormat="1" ht="44.25" customHeight="1">
      <c r="B801" s="31"/>
      <c r="C801" s="127" t="s">
        <v>1008</v>
      </c>
      <c r="D801" s="127" t="s">
        <v>173</v>
      </c>
      <c r="E801" s="128" t="s">
        <v>1009</v>
      </c>
      <c r="F801" s="129" t="s">
        <v>1010</v>
      </c>
      <c r="G801" s="130" t="s">
        <v>983</v>
      </c>
      <c r="H801" s="176"/>
      <c r="I801" s="132"/>
      <c r="J801" s="133">
        <f>ROUND(I801*H801,2)</f>
        <v>0</v>
      </c>
      <c r="K801" s="129" t="s">
        <v>177</v>
      </c>
      <c r="L801" s="31"/>
      <c r="M801" s="134" t="s">
        <v>19</v>
      </c>
      <c r="N801" s="135" t="s">
        <v>44</v>
      </c>
      <c r="P801" s="136">
        <f>O801*H801</f>
        <v>0</v>
      </c>
      <c r="Q801" s="136">
        <v>0</v>
      </c>
      <c r="R801" s="136">
        <f>Q801*H801</f>
        <v>0</v>
      </c>
      <c r="S801" s="136">
        <v>0</v>
      </c>
      <c r="T801" s="137">
        <f>S801*H801</f>
        <v>0</v>
      </c>
      <c r="AR801" s="138" t="s">
        <v>311</v>
      </c>
      <c r="AT801" s="138" t="s">
        <v>173</v>
      </c>
      <c r="AU801" s="138" t="s">
        <v>83</v>
      </c>
      <c r="AY801" s="16" t="s">
        <v>171</v>
      </c>
      <c r="BE801" s="139">
        <f>IF(N801="základní",J801,0)</f>
        <v>0</v>
      </c>
      <c r="BF801" s="139">
        <f>IF(N801="snížená",J801,0)</f>
        <v>0</v>
      </c>
      <c r="BG801" s="139">
        <f>IF(N801="zákl. přenesená",J801,0)</f>
        <v>0</v>
      </c>
      <c r="BH801" s="139">
        <f>IF(N801="sníž. přenesená",J801,0)</f>
        <v>0</v>
      </c>
      <c r="BI801" s="139">
        <f>IF(N801="nulová",J801,0)</f>
        <v>0</v>
      </c>
      <c r="BJ801" s="16" t="s">
        <v>81</v>
      </c>
      <c r="BK801" s="139">
        <f>ROUND(I801*H801,2)</f>
        <v>0</v>
      </c>
      <c r="BL801" s="16" t="s">
        <v>311</v>
      </c>
      <c r="BM801" s="138" t="s">
        <v>1011</v>
      </c>
    </row>
    <row r="802" spans="2:65" s="1" customFormat="1" ht="10.199999999999999">
      <c r="B802" s="31"/>
      <c r="D802" s="140" t="s">
        <v>180</v>
      </c>
      <c r="F802" s="141" t="s">
        <v>1012</v>
      </c>
      <c r="I802" s="142"/>
      <c r="L802" s="31"/>
      <c r="M802" s="143"/>
      <c r="T802" s="52"/>
      <c r="AT802" s="16" t="s">
        <v>180</v>
      </c>
      <c r="AU802" s="16" t="s">
        <v>83</v>
      </c>
    </row>
    <row r="803" spans="2:65" s="11" customFormat="1" ht="22.8" customHeight="1">
      <c r="B803" s="115"/>
      <c r="D803" s="116" t="s">
        <v>72</v>
      </c>
      <c r="E803" s="125" t="s">
        <v>1013</v>
      </c>
      <c r="F803" s="125" t="s">
        <v>1014</v>
      </c>
      <c r="I803" s="118"/>
      <c r="J803" s="126">
        <f>BK803</f>
        <v>0</v>
      </c>
      <c r="L803" s="115"/>
      <c r="M803" s="120"/>
      <c r="P803" s="121">
        <f>SUM(P804:P841)</f>
        <v>0</v>
      </c>
      <c r="R803" s="121">
        <f>SUM(R804:R841)</f>
        <v>0</v>
      </c>
      <c r="T803" s="122">
        <f>SUM(T804:T841)</f>
        <v>0</v>
      </c>
      <c r="AR803" s="116" t="s">
        <v>83</v>
      </c>
      <c r="AT803" s="123" t="s">
        <v>72</v>
      </c>
      <c r="AU803" s="123" t="s">
        <v>81</v>
      </c>
      <c r="AY803" s="116" t="s">
        <v>171</v>
      </c>
      <c r="BK803" s="124">
        <f>SUM(BK804:BK841)</f>
        <v>0</v>
      </c>
    </row>
    <row r="804" spans="2:65" s="1" customFormat="1" ht="16.5" customHeight="1">
      <c r="B804" s="31"/>
      <c r="C804" s="127" t="s">
        <v>1015</v>
      </c>
      <c r="D804" s="127" t="s">
        <v>173</v>
      </c>
      <c r="E804" s="128" t="s">
        <v>1016</v>
      </c>
      <c r="F804" s="129" t="s">
        <v>1017</v>
      </c>
      <c r="G804" s="130" t="s">
        <v>402</v>
      </c>
      <c r="H804" s="131">
        <v>2</v>
      </c>
      <c r="I804" s="132"/>
      <c r="J804" s="133">
        <f>ROUND(I804*H804,2)</f>
        <v>0</v>
      </c>
      <c r="K804" s="129" t="s">
        <v>19</v>
      </c>
      <c r="L804" s="31"/>
      <c r="M804" s="134" t="s">
        <v>19</v>
      </c>
      <c r="N804" s="135" t="s">
        <v>44</v>
      </c>
      <c r="P804" s="136">
        <f>O804*H804</f>
        <v>0</v>
      </c>
      <c r="Q804" s="136">
        <v>0</v>
      </c>
      <c r="R804" s="136">
        <f>Q804*H804</f>
        <v>0</v>
      </c>
      <c r="S804" s="136">
        <v>0</v>
      </c>
      <c r="T804" s="137">
        <f>S804*H804</f>
        <v>0</v>
      </c>
      <c r="AR804" s="138" t="s">
        <v>311</v>
      </c>
      <c r="AT804" s="138" t="s">
        <v>173</v>
      </c>
      <c r="AU804" s="138" t="s">
        <v>83</v>
      </c>
      <c r="AY804" s="16" t="s">
        <v>171</v>
      </c>
      <c r="BE804" s="139">
        <f>IF(N804="základní",J804,0)</f>
        <v>0</v>
      </c>
      <c r="BF804" s="139">
        <f>IF(N804="snížená",J804,0)</f>
        <v>0</v>
      </c>
      <c r="BG804" s="139">
        <f>IF(N804="zákl. přenesená",J804,0)</f>
        <v>0</v>
      </c>
      <c r="BH804" s="139">
        <f>IF(N804="sníž. přenesená",J804,0)</f>
        <v>0</v>
      </c>
      <c r="BI804" s="139">
        <f>IF(N804="nulová",J804,0)</f>
        <v>0</v>
      </c>
      <c r="BJ804" s="16" t="s">
        <v>81</v>
      </c>
      <c r="BK804" s="139">
        <f>ROUND(I804*H804,2)</f>
        <v>0</v>
      </c>
      <c r="BL804" s="16" t="s">
        <v>311</v>
      </c>
      <c r="BM804" s="138" t="s">
        <v>1018</v>
      </c>
    </row>
    <row r="805" spans="2:65" s="1" customFormat="1" ht="76.8">
      <c r="B805" s="31"/>
      <c r="D805" s="145" t="s">
        <v>437</v>
      </c>
      <c r="F805" s="175" t="s">
        <v>1019</v>
      </c>
      <c r="I805" s="142"/>
      <c r="L805" s="31"/>
      <c r="M805" s="143"/>
      <c r="T805" s="52"/>
      <c r="AT805" s="16" t="s">
        <v>437</v>
      </c>
      <c r="AU805" s="16" t="s">
        <v>83</v>
      </c>
    </row>
    <row r="806" spans="2:65" s="1" customFormat="1" ht="16.5" customHeight="1">
      <c r="B806" s="31"/>
      <c r="C806" s="127" t="s">
        <v>1020</v>
      </c>
      <c r="D806" s="127" t="s">
        <v>173</v>
      </c>
      <c r="E806" s="128" t="s">
        <v>1021</v>
      </c>
      <c r="F806" s="129" t="s">
        <v>1022</v>
      </c>
      <c r="G806" s="130" t="s">
        <v>402</v>
      </c>
      <c r="H806" s="131">
        <v>1</v>
      </c>
      <c r="I806" s="132"/>
      <c r="J806" s="133">
        <f>ROUND(I806*H806,2)</f>
        <v>0</v>
      </c>
      <c r="K806" s="129" t="s">
        <v>19</v>
      </c>
      <c r="L806" s="31"/>
      <c r="M806" s="134" t="s">
        <v>19</v>
      </c>
      <c r="N806" s="135" t="s">
        <v>44</v>
      </c>
      <c r="P806" s="136">
        <f>O806*H806</f>
        <v>0</v>
      </c>
      <c r="Q806" s="136">
        <v>0</v>
      </c>
      <c r="R806" s="136">
        <f>Q806*H806</f>
        <v>0</v>
      </c>
      <c r="S806" s="136">
        <v>0</v>
      </c>
      <c r="T806" s="137">
        <f>S806*H806</f>
        <v>0</v>
      </c>
      <c r="AR806" s="138" t="s">
        <v>311</v>
      </c>
      <c r="AT806" s="138" t="s">
        <v>173</v>
      </c>
      <c r="AU806" s="138" t="s">
        <v>83</v>
      </c>
      <c r="AY806" s="16" t="s">
        <v>171</v>
      </c>
      <c r="BE806" s="139">
        <f>IF(N806="základní",J806,0)</f>
        <v>0</v>
      </c>
      <c r="BF806" s="139">
        <f>IF(N806="snížená",J806,0)</f>
        <v>0</v>
      </c>
      <c r="BG806" s="139">
        <f>IF(N806="zákl. přenesená",J806,0)</f>
        <v>0</v>
      </c>
      <c r="BH806" s="139">
        <f>IF(N806="sníž. přenesená",J806,0)</f>
        <v>0</v>
      </c>
      <c r="BI806" s="139">
        <f>IF(N806="nulová",J806,0)</f>
        <v>0</v>
      </c>
      <c r="BJ806" s="16" t="s">
        <v>81</v>
      </c>
      <c r="BK806" s="139">
        <f>ROUND(I806*H806,2)</f>
        <v>0</v>
      </c>
      <c r="BL806" s="16" t="s">
        <v>311</v>
      </c>
      <c r="BM806" s="138" t="s">
        <v>1023</v>
      </c>
    </row>
    <row r="807" spans="2:65" s="1" customFormat="1" ht="48">
      <c r="B807" s="31"/>
      <c r="D807" s="145" t="s">
        <v>437</v>
      </c>
      <c r="F807" s="175" t="s">
        <v>1024</v>
      </c>
      <c r="I807" s="142"/>
      <c r="L807" s="31"/>
      <c r="M807" s="143"/>
      <c r="T807" s="52"/>
      <c r="AT807" s="16" t="s">
        <v>437</v>
      </c>
      <c r="AU807" s="16" t="s">
        <v>83</v>
      </c>
    </row>
    <row r="808" spans="2:65" s="1" customFormat="1" ht="16.5" customHeight="1">
      <c r="B808" s="31"/>
      <c r="C808" s="127" t="s">
        <v>1025</v>
      </c>
      <c r="D808" s="127" t="s">
        <v>173</v>
      </c>
      <c r="E808" s="128" t="s">
        <v>1026</v>
      </c>
      <c r="F808" s="129" t="s">
        <v>1027</v>
      </c>
      <c r="G808" s="130" t="s">
        <v>402</v>
      </c>
      <c r="H808" s="131">
        <v>8</v>
      </c>
      <c r="I808" s="132"/>
      <c r="J808" s="133">
        <f>ROUND(I808*H808,2)</f>
        <v>0</v>
      </c>
      <c r="K808" s="129" t="s">
        <v>19</v>
      </c>
      <c r="L808" s="31"/>
      <c r="M808" s="134" t="s">
        <v>19</v>
      </c>
      <c r="N808" s="135" t="s">
        <v>44</v>
      </c>
      <c r="P808" s="136">
        <f>O808*H808</f>
        <v>0</v>
      </c>
      <c r="Q808" s="136">
        <v>0</v>
      </c>
      <c r="R808" s="136">
        <f>Q808*H808</f>
        <v>0</v>
      </c>
      <c r="S808" s="136">
        <v>0</v>
      </c>
      <c r="T808" s="137">
        <f>S808*H808</f>
        <v>0</v>
      </c>
      <c r="AR808" s="138" t="s">
        <v>311</v>
      </c>
      <c r="AT808" s="138" t="s">
        <v>173</v>
      </c>
      <c r="AU808" s="138" t="s">
        <v>83</v>
      </c>
      <c r="AY808" s="16" t="s">
        <v>171</v>
      </c>
      <c r="BE808" s="139">
        <f>IF(N808="základní",J808,0)</f>
        <v>0</v>
      </c>
      <c r="BF808" s="139">
        <f>IF(N808="snížená",J808,0)</f>
        <v>0</v>
      </c>
      <c r="BG808" s="139">
        <f>IF(N808="zákl. přenesená",J808,0)</f>
        <v>0</v>
      </c>
      <c r="BH808" s="139">
        <f>IF(N808="sníž. přenesená",J808,0)</f>
        <v>0</v>
      </c>
      <c r="BI808" s="139">
        <f>IF(N808="nulová",J808,0)</f>
        <v>0</v>
      </c>
      <c r="BJ808" s="16" t="s">
        <v>81</v>
      </c>
      <c r="BK808" s="139">
        <f>ROUND(I808*H808,2)</f>
        <v>0</v>
      </c>
      <c r="BL808" s="16" t="s">
        <v>311</v>
      </c>
      <c r="BM808" s="138" t="s">
        <v>1028</v>
      </c>
    </row>
    <row r="809" spans="2:65" s="1" customFormat="1" ht="86.4">
      <c r="B809" s="31"/>
      <c r="D809" s="145" t="s">
        <v>437</v>
      </c>
      <c r="F809" s="175" t="s">
        <v>1029</v>
      </c>
      <c r="I809" s="142"/>
      <c r="L809" s="31"/>
      <c r="M809" s="143"/>
      <c r="T809" s="52"/>
      <c r="AT809" s="16" t="s">
        <v>437</v>
      </c>
      <c r="AU809" s="16" t="s">
        <v>83</v>
      </c>
    </row>
    <row r="810" spans="2:65" s="1" customFormat="1" ht="16.5" customHeight="1">
      <c r="B810" s="31"/>
      <c r="C810" s="127" t="s">
        <v>1030</v>
      </c>
      <c r="D810" s="127" t="s">
        <v>173</v>
      </c>
      <c r="E810" s="128" t="s">
        <v>1031</v>
      </c>
      <c r="F810" s="129" t="s">
        <v>1032</v>
      </c>
      <c r="G810" s="130" t="s">
        <v>402</v>
      </c>
      <c r="H810" s="131">
        <v>6</v>
      </c>
      <c r="I810" s="132"/>
      <c r="J810" s="133">
        <f>ROUND(I810*H810,2)</f>
        <v>0</v>
      </c>
      <c r="K810" s="129" t="s">
        <v>19</v>
      </c>
      <c r="L810" s="31"/>
      <c r="M810" s="134" t="s">
        <v>19</v>
      </c>
      <c r="N810" s="135" t="s">
        <v>44</v>
      </c>
      <c r="P810" s="136">
        <f>O810*H810</f>
        <v>0</v>
      </c>
      <c r="Q810" s="136">
        <v>0</v>
      </c>
      <c r="R810" s="136">
        <f>Q810*H810</f>
        <v>0</v>
      </c>
      <c r="S810" s="136">
        <v>0</v>
      </c>
      <c r="T810" s="137">
        <f>S810*H810</f>
        <v>0</v>
      </c>
      <c r="AR810" s="138" t="s">
        <v>311</v>
      </c>
      <c r="AT810" s="138" t="s">
        <v>173</v>
      </c>
      <c r="AU810" s="138" t="s">
        <v>83</v>
      </c>
      <c r="AY810" s="16" t="s">
        <v>171</v>
      </c>
      <c r="BE810" s="139">
        <f>IF(N810="základní",J810,0)</f>
        <v>0</v>
      </c>
      <c r="BF810" s="139">
        <f>IF(N810="snížená",J810,0)</f>
        <v>0</v>
      </c>
      <c r="BG810" s="139">
        <f>IF(N810="zákl. přenesená",J810,0)</f>
        <v>0</v>
      </c>
      <c r="BH810" s="139">
        <f>IF(N810="sníž. přenesená",J810,0)</f>
        <v>0</v>
      </c>
      <c r="BI810" s="139">
        <f>IF(N810="nulová",J810,0)</f>
        <v>0</v>
      </c>
      <c r="BJ810" s="16" t="s">
        <v>81</v>
      </c>
      <c r="BK810" s="139">
        <f>ROUND(I810*H810,2)</f>
        <v>0</v>
      </c>
      <c r="BL810" s="16" t="s">
        <v>311</v>
      </c>
      <c r="BM810" s="138" t="s">
        <v>1033</v>
      </c>
    </row>
    <row r="811" spans="2:65" s="1" customFormat="1" ht="57.6">
      <c r="B811" s="31"/>
      <c r="D811" s="145" t="s">
        <v>437</v>
      </c>
      <c r="F811" s="175" t="s">
        <v>1034</v>
      </c>
      <c r="I811" s="142"/>
      <c r="L811" s="31"/>
      <c r="M811" s="143"/>
      <c r="T811" s="52"/>
      <c r="AT811" s="16" t="s">
        <v>437</v>
      </c>
      <c r="AU811" s="16" t="s">
        <v>83</v>
      </c>
    </row>
    <row r="812" spans="2:65" s="1" customFormat="1" ht="24.15" customHeight="1">
      <c r="B812" s="31"/>
      <c r="C812" s="127" t="s">
        <v>1035</v>
      </c>
      <c r="D812" s="127" t="s">
        <v>173</v>
      </c>
      <c r="E812" s="128" t="s">
        <v>1036</v>
      </c>
      <c r="F812" s="129" t="s">
        <v>1037</v>
      </c>
      <c r="G812" s="130" t="s">
        <v>402</v>
      </c>
      <c r="H812" s="131">
        <v>8</v>
      </c>
      <c r="I812" s="132"/>
      <c r="J812" s="133">
        <f>ROUND(I812*H812,2)</f>
        <v>0</v>
      </c>
      <c r="K812" s="129" t="s">
        <v>19</v>
      </c>
      <c r="L812" s="31"/>
      <c r="M812" s="134" t="s">
        <v>19</v>
      </c>
      <c r="N812" s="135" t="s">
        <v>44</v>
      </c>
      <c r="P812" s="136">
        <f>O812*H812</f>
        <v>0</v>
      </c>
      <c r="Q812" s="136">
        <v>0</v>
      </c>
      <c r="R812" s="136">
        <f>Q812*H812</f>
        <v>0</v>
      </c>
      <c r="S812" s="136">
        <v>0</v>
      </c>
      <c r="T812" s="137">
        <f>S812*H812</f>
        <v>0</v>
      </c>
      <c r="AR812" s="138" t="s">
        <v>311</v>
      </c>
      <c r="AT812" s="138" t="s">
        <v>173</v>
      </c>
      <c r="AU812" s="138" t="s">
        <v>83</v>
      </c>
      <c r="AY812" s="16" t="s">
        <v>171</v>
      </c>
      <c r="BE812" s="139">
        <f>IF(N812="základní",J812,0)</f>
        <v>0</v>
      </c>
      <c r="BF812" s="139">
        <f>IF(N812="snížená",J812,0)</f>
        <v>0</v>
      </c>
      <c r="BG812" s="139">
        <f>IF(N812="zákl. přenesená",J812,0)</f>
        <v>0</v>
      </c>
      <c r="BH812" s="139">
        <f>IF(N812="sníž. přenesená",J812,0)</f>
        <v>0</v>
      </c>
      <c r="BI812" s="139">
        <f>IF(N812="nulová",J812,0)</f>
        <v>0</v>
      </c>
      <c r="BJ812" s="16" t="s">
        <v>81</v>
      </c>
      <c r="BK812" s="139">
        <f>ROUND(I812*H812,2)</f>
        <v>0</v>
      </c>
      <c r="BL812" s="16" t="s">
        <v>311</v>
      </c>
      <c r="BM812" s="138" t="s">
        <v>1038</v>
      </c>
    </row>
    <row r="813" spans="2:65" s="1" customFormat="1" ht="67.2">
      <c r="B813" s="31"/>
      <c r="D813" s="145" t="s">
        <v>437</v>
      </c>
      <c r="F813" s="175" t="s">
        <v>1039</v>
      </c>
      <c r="I813" s="142"/>
      <c r="L813" s="31"/>
      <c r="M813" s="143"/>
      <c r="T813" s="52"/>
      <c r="AT813" s="16" t="s">
        <v>437</v>
      </c>
      <c r="AU813" s="16" t="s">
        <v>83</v>
      </c>
    </row>
    <row r="814" spans="2:65" s="1" customFormat="1" ht="16.5" customHeight="1">
      <c r="B814" s="31"/>
      <c r="C814" s="127" t="s">
        <v>1040</v>
      </c>
      <c r="D814" s="127" t="s">
        <v>173</v>
      </c>
      <c r="E814" s="128" t="s">
        <v>1041</v>
      </c>
      <c r="F814" s="129" t="s">
        <v>1042</v>
      </c>
      <c r="G814" s="130" t="s">
        <v>402</v>
      </c>
      <c r="H814" s="131">
        <v>2</v>
      </c>
      <c r="I814" s="132"/>
      <c r="J814" s="133">
        <f>ROUND(I814*H814,2)</f>
        <v>0</v>
      </c>
      <c r="K814" s="129" t="s">
        <v>19</v>
      </c>
      <c r="L814" s="31"/>
      <c r="M814" s="134" t="s">
        <v>19</v>
      </c>
      <c r="N814" s="135" t="s">
        <v>44</v>
      </c>
      <c r="P814" s="136">
        <f>O814*H814</f>
        <v>0</v>
      </c>
      <c r="Q814" s="136">
        <v>0</v>
      </c>
      <c r="R814" s="136">
        <f>Q814*H814</f>
        <v>0</v>
      </c>
      <c r="S814" s="136">
        <v>0</v>
      </c>
      <c r="T814" s="137">
        <f>S814*H814</f>
        <v>0</v>
      </c>
      <c r="AR814" s="138" t="s">
        <v>311</v>
      </c>
      <c r="AT814" s="138" t="s">
        <v>173</v>
      </c>
      <c r="AU814" s="138" t="s">
        <v>83</v>
      </c>
      <c r="AY814" s="16" t="s">
        <v>171</v>
      </c>
      <c r="BE814" s="139">
        <f>IF(N814="základní",J814,0)</f>
        <v>0</v>
      </c>
      <c r="BF814" s="139">
        <f>IF(N814="snížená",J814,0)</f>
        <v>0</v>
      </c>
      <c r="BG814" s="139">
        <f>IF(N814="zákl. přenesená",J814,0)</f>
        <v>0</v>
      </c>
      <c r="BH814" s="139">
        <f>IF(N814="sníž. přenesená",J814,0)</f>
        <v>0</v>
      </c>
      <c r="BI814" s="139">
        <f>IF(N814="nulová",J814,0)</f>
        <v>0</v>
      </c>
      <c r="BJ814" s="16" t="s">
        <v>81</v>
      </c>
      <c r="BK814" s="139">
        <f>ROUND(I814*H814,2)</f>
        <v>0</v>
      </c>
      <c r="BL814" s="16" t="s">
        <v>311</v>
      </c>
      <c r="BM814" s="138" t="s">
        <v>1043</v>
      </c>
    </row>
    <row r="815" spans="2:65" s="1" customFormat="1" ht="76.8">
      <c r="B815" s="31"/>
      <c r="D815" s="145" t="s">
        <v>437</v>
      </c>
      <c r="F815" s="175" t="s">
        <v>1044</v>
      </c>
      <c r="I815" s="142"/>
      <c r="L815" s="31"/>
      <c r="M815" s="143"/>
      <c r="T815" s="52"/>
      <c r="AT815" s="16" t="s">
        <v>437</v>
      </c>
      <c r="AU815" s="16" t="s">
        <v>83</v>
      </c>
    </row>
    <row r="816" spans="2:65" s="1" customFormat="1" ht="16.5" customHeight="1">
      <c r="B816" s="31"/>
      <c r="C816" s="127" t="s">
        <v>1045</v>
      </c>
      <c r="D816" s="127" t="s">
        <v>173</v>
      </c>
      <c r="E816" s="128" t="s">
        <v>1046</v>
      </c>
      <c r="F816" s="129" t="s">
        <v>1047</v>
      </c>
      <c r="G816" s="130" t="s">
        <v>402</v>
      </c>
      <c r="H816" s="131">
        <v>8</v>
      </c>
      <c r="I816" s="132"/>
      <c r="J816" s="133">
        <f>ROUND(I816*H816,2)</f>
        <v>0</v>
      </c>
      <c r="K816" s="129" t="s">
        <v>19</v>
      </c>
      <c r="L816" s="31"/>
      <c r="M816" s="134" t="s">
        <v>19</v>
      </c>
      <c r="N816" s="135" t="s">
        <v>44</v>
      </c>
      <c r="P816" s="136">
        <f>O816*H816</f>
        <v>0</v>
      </c>
      <c r="Q816" s="136">
        <v>0</v>
      </c>
      <c r="R816" s="136">
        <f>Q816*H816</f>
        <v>0</v>
      </c>
      <c r="S816" s="136">
        <v>0</v>
      </c>
      <c r="T816" s="137">
        <f>S816*H816</f>
        <v>0</v>
      </c>
      <c r="AR816" s="138" t="s">
        <v>311</v>
      </c>
      <c r="AT816" s="138" t="s">
        <v>173</v>
      </c>
      <c r="AU816" s="138" t="s">
        <v>83</v>
      </c>
      <c r="AY816" s="16" t="s">
        <v>171</v>
      </c>
      <c r="BE816" s="139">
        <f>IF(N816="základní",J816,0)</f>
        <v>0</v>
      </c>
      <c r="BF816" s="139">
        <f>IF(N816="snížená",J816,0)</f>
        <v>0</v>
      </c>
      <c r="BG816" s="139">
        <f>IF(N816="zákl. přenesená",J816,0)</f>
        <v>0</v>
      </c>
      <c r="BH816" s="139">
        <f>IF(N816="sníž. přenesená",J816,0)</f>
        <v>0</v>
      </c>
      <c r="BI816" s="139">
        <f>IF(N816="nulová",J816,0)</f>
        <v>0</v>
      </c>
      <c r="BJ816" s="16" t="s">
        <v>81</v>
      </c>
      <c r="BK816" s="139">
        <f>ROUND(I816*H816,2)</f>
        <v>0</v>
      </c>
      <c r="BL816" s="16" t="s">
        <v>311</v>
      </c>
      <c r="BM816" s="138" t="s">
        <v>1048</v>
      </c>
    </row>
    <row r="817" spans="2:65" s="1" customFormat="1" ht="28.8">
      <c r="B817" s="31"/>
      <c r="D817" s="145" t="s">
        <v>437</v>
      </c>
      <c r="F817" s="175" t="s">
        <v>1049</v>
      </c>
      <c r="I817" s="142"/>
      <c r="L817" s="31"/>
      <c r="M817" s="143"/>
      <c r="T817" s="52"/>
      <c r="AT817" s="16" t="s">
        <v>437</v>
      </c>
      <c r="AU817" s="16" t="s">
        <v>83</v>
      </c>
    </row>
    <row r="818" spans="2:65" s="1" customFormat="1" ht="16.5" customHeight="1">
      <c r="B818" s="31"/>
      <c r="C818" s="127" t="s">
        <v>1050</v>
      </c>
      <c r="D818" s="127" t="s">
        <v>173</v>
      </c>
      <c r="E818" s="128" t="s">
        <v>1051</v>
      </c>
      <c r="F818" s="129" t="s">
        <v>1052</v>
      </c>
      <c r="G818" s="130" t="s">
        <v>402</v>
      </c>
      <c r="H818" s="131">
        <v>5</v>
      </c>
      <c r="I818" s="132"/>
      <c r="J818" s="133">
        <f>ROUND(I818*H818,2)</f>
        <v>0</v>
      </c>
      <c r="K818" s="129" t="s">
        <v>19</v>
      </c>
      <c r="L818" s="31"/>
      <c r="M818" s="134" t="s">
        <v>19</v>
      </c>
      <c r="N818" s="135" t="s">
        <v>44</v>
      </c>
      <c r="P818" s="136">
        <f>O818*H818</f>
        <v>0</v>
      </c>
      <c r="Q818" s="136">
        <v>0</v>
      </c>
      <c r="R818" s="136">
        <f>Q818*H818</f>
        <v>0</v>
      </c>
      <c r="S818" s="136">
        <v>0</v>
      </c>
      <c r="T818" s="137">
        <f>S818*H818</f>
        <v>0</v>
      </c>
      <c r="AR818" s="138" t="s">
        <v>311</v>
      </c>
      <c r="AT818" s="138" t="s">
        <v>173</v>
      </c>
      <c r="AU818" s="138" t="s">
        <v>83</v>
      </c>
      <c r="AY818" s="16" t="s">
        <v>171</v>
      </c>
      <c r="BE818" s="139">
        <f>IF(N818="základní",J818,0)</f>
        <v>0</v>
      </c>
      <c r="BF818" s="139">
        <f>IF(N818="snížená",J818,0)</f>
        <v>0</v>
      </c>
      <c r="BG818" s="139">
        <f>IF(N818="zákl. přenesená",J818,0)</f>
        <v>0</v>
      </c>
      <c r="BH818" s="139">
        <f>IF(N818="sníž. přenesená",J818,0)</f>
        <v>0</v>
      </c>
      <c r="BI818" s="139">
        <f>IF(N818="nulová",J818,0)</f>
        <v>0</v>
      </c>
      <c r="BJ818" s="16" t="s">
        <v>81</v>
      </c>
      <c r="BK818" s="139">
        <f>ROUND(I818*H818,2)</f>
        <v>0</v>
      </c>
      <c r="BL818" s="16" t="s">
        <v>311</v>
      </c>
      <c r="BM818" s="138" t="s">
        <v>1053</v>
      </c>
    </row>
    <row r="819" spans="2:65" s="1" customFormat="1" ht="76.8">
      <c r="B819" s="31"/>
      <c r="D819" s="145" t="s">
        <v>437</v>
      </c>
      <c r="F819" s="175" t="s">
        <v>1054</v>
      </c>
      <c r="I819" s="142"/>
      <c r="L819" s="31"/>
      <c r="M819" s="143"/>
      <c r="T819" s="52"/>
      <c r="AT819" s="16" t="s">
        <v>437</v>
      </c>
      <c r="AU819" s="16" t="s">
        <v>83</v>
      </c>
    </row>
    <row r="820" spans="2:65" s="1" customFormat="1" ht="16.5" customHeight="1">
      <c r="B820" s="31"/>
      <c r="C820" s="127" t="s">
        <v>1055</v>
      </c>
      <c r="D820" s="127" t="s">
        <v>173</v>
      </c>
      <c r="E820" s="128" t="s">
        <v>1056</v>
      </c>
      <c r="F820" s="129" t="s">
        <v>1057</v>
      </c>
      <c r="G820" s="130" t="s">
        <v>402</v>
      </c>
      <c r="H820" s="131">
        <v>8</v>
      </c>
      <c r="I820" s="132"/>
      <c r="J820" s="133">
        <f>ROUND(I820*H820,2)</f>
        <v>0</v>
      </c>
      <c r="K820" s="129" t="s">
        <v>19</v>
      </c>
      <c r="L820" s="31"/>
      <c r="M820" s="134" t="s">
        <v>19</v>
      </c>
      <c r="N820" s="135" t="s">
        <v>44</v>
      </c>
      <c r="P820" s="136">
        <f>O820*H820</f>
        <v>0</v>
      </c>
      <c r="Q820" s="136">
        <v>0</v>
      </c>
      <c r="R820" s="136">
        <f>Q820*H820</f>
        <v>0</v>
      </c>
      <c r="S820" s="136">
        <v>0</v>
      </c>
      <c r="T820" s="137">
        <f>S820*H820</f>
        <v>0</v>
      </c>
      <c r="AR820" s="138" t="s">
        <v>311</v>
      </c>
      <c r="AT820" s="138" t="s">
        <v>173</v>
      </c>
      <c r="AU820" s="138" t="s">
        <v>83</v>
      </c>
      <c r="AY820" s="16" t="s">
        <v>171</v>
      </c>
      <c r="BE820" s="139">
        <f>IF(N820="základní",J820,0)</f>
        <v>0</v>
      </c>
      <c r="BF820" s="139">
        <f>IF(N820="snížená",J820,0)</f>
        <v>0</v>
      </c>
      <c r="BG820" s="139">
        <f>IF(N820="zákl. přenesená",J820,0)</f>
        <v>0</v>
      </c>
      <c r="BH820" s="139">
        <f>IF(N820="sníž. přenesená",J820,0)</f>
        <v>0</v>
      </c>
      <c r="BI820" s="139">
        <f>IF(N820="nulová",J820,0)</f>
        <v>0</v>
      </c>
      <c r="BJ820" s="16" t="s">
        <v>81</v>
      </c>
      <c r="BK820" s="139">
        <f>ROUND(I820*H820,2)</f>
        <v>0</v>
      </c>
      <c r="BL820" s="16" t="s">
        <v>311</v>
      </c>
      <c r="BM820" s="138" t="s">
        <v>1058</v>
      </c>
    </row>
    <row r="821" spans="2:65" s="1" customFormat="1" ht="76.8">
      <c r="B821" s="31"/>
      <c r="D821" s="145" t="s">
        <v>437</v>
      </c>
      <c r="F821" s="175" t="s">
        <v>1059</v>
      </c>
      <c r="I821" s="142"/>
      <c r="L821" s="31"/>
      <c r="M821" s="143"/>
      <c r="T821" s="52"/>
      <c r="AT821" s="16" t="s">
        <v>437</v>
      </c>
      <c r="AU821" s="16" t="s">
        <v>83</v>
      </c>
    </row>
    <row r="822" spans="2:65" s="1" customFormat="1" ht="16.5" customHeight="1">
      <c r="B822" s="31"/>
      <c r="C822" s="127" t="s">
        <v>1060</v>
      </c>
      <c r="D822" s="127" t="s">
        <v>173</v>
      </c>
      <c r="E822" s="128" t="s">
        <v>1061</v>
      </c>
      <c r="F822" s="129" t="s">
        <v>1062</v>
      </c>
      <c r="G822" s="130" t="s">
        <v>402</v>
      </c>
      <c r="H822" s="131">
        <v>1</v>
      </c>
      <c r="I822" s="132"/>
      <c r="J822" s="133">
        <f>ROUND(I822*H822,2)</f>
        <v>0</v>
      </c>
      <c r="K822" s="129" t="s">
        <v>19</v>
      </c>
      <c r="L822" s="31"/>
      <c r="M822" s="134" t="s">
        <v>19</v>
      </c>
      <c r="N822" s="135" t="s">
        <v>44</v>
      </c>
      <c r="P822" s="136">
        <f>O822*H822</f>
        <v>0</v>
      </c>
      <c r="Q822" s="136">
        <v>0</v>
      </c>
      <c r="R822" s="136">
        <f>Q822*H822</f>
        <v>0</v>
      </c>
      <c r="S822" s="136">
        <v>0</v>
      </c>
      <c r="T822" s="137">
        <f>S822*H822</f>
        <v>0</v>
      </c>
      <c r="AR822" s="138" t="s">
        <v>311</v>
      </c>
      <c r="AT822" s="138" t="s">
        <v>173</v>
      </c>
      <c r="AU822" s="138" t="s">
        <v>83</v>
      </c>
      <c r="AY822" s="16" t="s">
        <v>171</v>
      </c>
      <c r="BE822" s="139">
        <f>IF(N822="základní",J822,0)</f>
        <v>0</v>
      </c>
      <c r="BF822" s="139">
        <f>IF(N822="snížená",J822,0)</f>
        <v>0</v>
      </c>
      <c r="BG822" s="139">
        <f>IF(N822="zákl. přenesená",J822,0)</f>
        <v>0</v>
      </c>
      <c r="BH822" s="139">
        <f>IF(N822="sníž. přenesená",J822,0)</f>
        <v>0</v>
      </c>
      <c r="BI822" s="139">
        <f>IF(N822="nulová",J822,0)</f>
        <v>0</v>
      </c>
      <c r="BJ822" s="16" t="s">
        <v>81</v>
      </c>
      <c r="BK822" s="139">
        <f>ROUND(I822*H822,2)</f>
        <v>0</v>
      </c>
      <c r="BL822" s="16" t="s">
        <v>311</v>
      </c>
      <c r="BM822" s="138" t="s">
        <v>1063</v>
      </c>
    </row>
    <row r="823" spans="2:65" s="1" customFormat="1" ht="57.6">
      <c r="B823" s="31"/>
      <c r="D823" s="145" t="s">
        <v>437</v>
      </c>
      <c r="F823" s="175" t="s">
        <v>1064</v>
      </c>
      <c r="I823" s="142"/>
      <c r="L823" s="31"/>
      <c r="M823" s="143"/>
      <c r="T823" s="52"/>
      <c r="AT823" s="16" t="s">
        <v>437</v>
      </c>
      <c r="AU823" s="16" t="s">
        <v>83</v>
      </c>
    </row>
    <row r="824" spans="2:65" s="1" customFormat="1" ht="16.5" customHeight="1">
      <c r="B824" s="31"/>
      <c r="C824" s="127" t="s">
        <v>1065</v>
      </c>
      <c r="D824" s="127" t="s">
        <v>173</v>
      </c>
      <c r="E824" s="128" t="s">
        <v>1066</v>
      </c>
      <c r="F824" s="129" t="s">
        <v>1067</v>
      </c>
      <c r="G824" s="130" t="s">
        <v>402</v>
      </c>
      <c r="H824" s="131">
        <v>7</v>
      </c>
      <c r="I824" s="132"/>
      <c r="J824" s="133">
        <f>ROUND(I824*H824,2)</f>
        <v>0</v>
      </c>
      <c r="K824" s="129" t="s">
        <v>19</v>
      </c>
      <c r="L824" s="31"/>
      <c r="M824" s="134" t="s">
        <v>19</v>
      </c>
      <c r="N824" s="135" t="s">
        <v>44</v>
      </c>
      <c r="P824" s="136">
        <f>O824*H824</f>
        <v>0</v>
      </c>
      <c r="Q824" s="136">
        <v>0</v>
      </c>
      <c r="R824" s="136">
        <f>Q824*H824</f>
        <v>0</v>
      </c>
      <c r="S824" s="136">
        <v>0</v>
      </c>
      <c r="T824" s="137">
        <f>S824*H824</f>
        <v>0</v>
      </c>
      <c r="AR824" s="138" t="s">
        <v>311</v>
      </c>
      <c r="AT824" s="138" t="s">
        <v>173</v>
      </c>
      <c r="AU824" s="138" t="s">
        <v>83</v>
      </c>
      <c r="AY824" s="16" t="s">
        <v>171</v>
      </c>
      <c r="BE824" s="139">
        <f>IF(N824="základní",J824,0)</f>
        <v>0</v>
      </c>
      <c r="BF824" s="139">
        <f>IF(N824="snížená",J824,0)</f>
        <v>0</v>
      </c>
      <c r="BG824" s="139">
        <f>IF(N824="zákl. přenesená",J824,0)</f>
        <v>0</v>
      </c>
      <c r="BH824" s="139">
        <f>IF(N824="sníž. přenesená",J824,0)</f>
        <v>0</v>
      </c>
      <c r="BI824" s="139">
        <f>IF(N824="nulová",J824,0)</f>
        <v>0</v>
      </c>
      <c r="BJ824" s="16" t="s">
        <v>81</v>
      </c>
      <c r="BK824" s="139">
        <f>ROUND(I824*H824,2)</f>
        <v>0</v>
      </c>
      <c r="BL824" s="16" t="s">
        <v>311</v>
      </c>
      <c r="BM824" s="138" t="s">
        <v>1068</v>
      </c>
    </row>
    <row r="825" spans="2:65" s="1" customFormat="1" ht="38.4">
      <c r="B825" s="31"/>
      <c r="D825" s="145" t="s">
        <v>437</v>
      </c>
      <c r="F825" s="175" t="s">
        <v>1069</v>
      </c>
      <c r="I825" s="142"/>
      <c r="L825" s="31"/>
      <c r="M825" s="143"/>
      <c r="T825" s="52"/>
      <c r="AT825" s="16" t="s">
        <v>437</v>
      </c>
      <c r="AU825" s="16" t="s">
        <v>83</v>
      </c>
    </row>
    <row r="826" spans="2:65" s="1" customFormat="1" ht="16.5" customHeight="1">
      <c r="B826" s="31"/>
      <c r="C826" s="127" t="s">
        <v>1070</v>
      </c>
      <c r="D826" s="127" t="s">
        <v>173</v>
      </c>
      <c r="E826" s="128" t="s">
        <v>1071</v>
      </c>
      <c r="F826" s="129" t="s">
        <v>1072</v>
      </c>
      <c r="G826" s="130" t="s">
        <v>402</v>
      </c>
      <c r="H826" s="131">
        <v>1</v>
      </c>
      <c r="I826" s="132"/>
      <c r="J826" s="133">
        <f>ROUND(I826*H826,2)</f>
        <v>0</v>
      </c>
      <c r="K826" s="129" t="s">
        <v>19</v>
      </c>
      <c r="L826" s="31"/>
      <c r="M826" s="134" t="s">
        <v>19</v>
      </c>
      <c r="N826" s="135" t="s">
        <v>44</v>
      </c>
      <c r="P826" s="136">
        <f>O826*H826</f>
        <v>0</v>
      </c>
      <c r="Q826" s="136">
        <v>0</v>
      </c>
      <c r="R826" s="136">
        <f>Q826*H826</f>
        <v>0</v>
      </c>
      <c r="S826" s="136">
        <v>0</v>
      </c>
      <c r="T826" s="137">
        <f>S826*H826</f>
        <v>0</v>
      </c>
      <c r="AR826" s="138" t="s">
        <v>311</v>
      </c>
      <c r="AT826" s="138" t="s">
        <v>173</v>
      </c>
      <c r="AU826" s="138" t="s">
        <v>83</v>
      </c>
      <c r="AY826" s="16" t="s">
        <v>171</v>
      </c>
      <c r="BE826" s="139">
        <f>IF(N826="základní",J826,0)</f>
        <v>0</v>
      </c>
      <c r="BF826" s="139">
        <f>IF(N826="snížená",J826,0)</f>
        <v>0</v>
      </c>
      <c r="BG826" s="139">
        <f>IF(N826="zákl. přenesená",J826,0)</f>
        <v>0</v>
      </c>
      <c r="BH826" s="139">
        <f>IF(N826="sníž. přenesená",J826,0)</f>
        <v>0</v>
      </c>
      <c r="BI826" s="139">
        <f>IF(N826="nulová",J826,0)</f>
        <v>0</v>
      </c>
      <c r="BJ826" s="16" t="s">
        <v>81</v>
      </c>
      <c r="BK826" s="139">
        <f>ROUND(I826*H826,2)</f>
        <v>0</v>
      </c>
      <c r="BL826" s="16" t="s">
        <v>311</v>
      </c>
      <c r="BM826" s="138" t="s">
        <v>1073</v>
      </c>
    </row>
    <row r="827" spans="2:65" s="1" customFormat="1" ht="38.4">
      <c r="B827" s="31"/>
      <c r="D827" s="145" t="s">
        <v>437</v>
      </c>
      <c r="F827" s="175" t="s">
        <v>1074</v>
      </c>
      <c r="I827" s="142"/>
      <c r="L827" s="31"/>
      <c r="M827" s="143"/>
      <c r="T827" s="52"/>
      <c r="AT827" s="16" t="s">
        <v>437</v>
      </c>
      <c r="AU827" s="16" t="s">
        <v>83</v>
      </c>
    </row>
    <row r="828" spans="2:65" s="1" customFormat="1" ht="24.15" customHeight="1">
      <c r="B828" s="31"/>
      <c r="C828" s="127" t="s">
        <v>1075</v>
      </c>
      <c r="D828" s="127" t="s">
        <v>173</v>
      </c>
      <c r="E828" s="128" t="s">
        <v>1076</v>
      </c>
      <c r="F828" s="129" t="s">
        <v>1077</v>
      </c>
      <c r="G828" s="130" t="s">
        <v>402</v>
      </c>
      <c r="H828" s="131">
        <v>1</v>
      </c>
      <c r="I828" s="132"/>
      <c r="J828" s="133">
        <f>ROUND(I828*H828,2)</f>
        <v>0</v>
      </c>
      <c r="K828" s="129" t="s">
        <v>19</v>
      </c>
      <c r="L828" s="31"/>
      <c r="M828" s="134" t="s">
        <v>19</v>
      </c>
      <c r="N828" s="135" t="s">
        <v>44</v>
      </c>
      <c r="P828" s="136">
        <f>O828*H828</f>
        <v>0</v>
      </c>
      <c r="Q828" s="136">
        <v>0</v>
      </c>
      <c r="R828" s="136">
        <f>Q828*H828</f>
        <v>0</v>
      </c>
      <c r="S828" s="136">
        <v>0</v>
      </c>
      <c r="T828" s="137">
        <f>S828*H828</f>
        <v>0</v>
      </c>
      <c r="AR828" s="138" t="s">
        <v>311</v>
      </c>
      <c r="AT828" s="138" t="s">
        <v>173</v>
      </c>
      <c r="AU828" s="138" t="s">
        <v>83</v>
      </c>
      <c r="AY828" s="16" t="s">
        <v>171</v>
      </c>
      <c r="BE828" s="139">
        <f>IF(N828="základní",J828,0)</f>
        <v>0</v>
      </c>
      <c r="BF828" s="139">
        <f>IF(N828="snížená",J828,0)</f>
        <v>0</v>
      </c>
      <c r="BG828" s="139">
        <f>IF(N828="zákl. přenesená",J828,0)</f>
        <v>0</v>
      </c>
      <c r="BH828" s="139">
        <f>IF(N828="sníž. přenesená",J828,0)</f>
        <v>0</v>
      </c>
      <c r="BI828" s="139">
        <f>IF(N828="nulová",J828,0)</f>
        <v>0</v>
      </c>
      <c r="BJ828" s="16" t="s">
        <v>81</v>
      </c>
      <c r="BK828" s="139">
        <f>ROUND(I828*H828,2)</f>
        <v>0</v>
      </c>
      <c r="BL828" s="16" t="s">
        <v>311</v>
      </c>
      <c r="BM828" s="138" t="s">
        <v>1078</v>
      </c>
    </row>
    <row r="829" spans="2:65" s="1" customFormat="1" ht="38.4">
      <c r="B829" s="31"/>
      <c r="D829" s="145" t="s">
        <v>437</v>
      </c>
      <c r="F829" s="175" t="s">
        <v>1079</v>
      </c>
      <c r="I829" s="142"/>
      <c r="L829" s="31"/>
      <c r="M829" s="143"/>
      <c r="T829" s="52"/>
      <c r="AT829" s="16" t="s">
        <v>437</v>
      </c>
      <c r="AU829" s="16" t="s">
        <v>83</v>
      </c>
    </row>
    <row r="830" spans="2:65" s="1" customFormat="1" ht="16.5" customHeight="1">
      <c r="B830" s="31"/>
      <c r="C830" s="127" t="s">
        <v>1080</v>
      </c>
      <c r="D830" s="127" t="s">
        <v>173</v>
      </c>
      <c r="E830" s="128" t="s">
        <v>1081</v>
      </c>
      <c r="F830" s="129" t="s">
        <v>1082</v>
      </c>
      <c r="G830" s="130" t="s">
        <v>402</v>
      </c>
      <c r="H830" s="131">
        <v>1</v>
      </c>
      <c r="I830" s="132"/>
      <c r="J830" s="133">
        <f>ROUND(I830*H830,2)</f>
        <v>0</v>
      </c>
      <c r="K830" s="129" t="s">
        <v>19</v>
      </c>
      <c r="L830" s="31"/>
      <c r="M830" s="134" t="s">
        <v>19</v>
      </c>
      <c r="N830" s="135" t="s">
        <v>44</v>
      </c>
      <c r="P830" s="136">
        <f>O830*H830</f>
        <v>0</v>
      </c>
      <c r="Q830" s="136">
        <v>0</v>
      </c>
      <c r="R830" s="136">
        <f>Q830*H830</f>
        <v>0</v>
      </c>
      <c r="S830" s="136">
        <v>0</v>
      </c>
      <c r="T830" s="137">
        <f>S830*H830</f>
        <v>0</v>
      </c>
      <c r="AR830" s="138" t="s">
        <v>311</v>
      </c>
      <c r="AT830" s="138" t="s">
        <v>173</v>
      </c>
      <c r="AU830" s="138" t="s">
        <v>83</v>
      </c>
      <c r="AY830" s="16" t="s">
        <v>171</v>
      </c>
      <c r="BE830" s="139">
        <f>IF(N830="základní",J830,0)</f>
        <v>0</v>
      </c>
      <c r="BF830" s="139">
        <f>IF(N830="snížená",J830,0)</f>
        <v>0</v>
      </c>
      <c r="BG830" s="139">
        <f>IF(N830="zákl. přenesená",J830,0)</f>
        <v>0</v>
      </c>
      <c r="BH830" s="139">
        <f>IF(N830="sníž. přenesená",J830,0)</f>
        <v>0</v>
      </c>
      <c r="BI830" s="139">
        <f>IF(N830="nulová",J830,0)</f>
        <v>0</v>
      </c>
      <c r="BJ830" s="16" t="s">
        <v>81</v>
      </c>
      <c r="BK830" s="139">
        <f>ROUND(I830*H830,2)</f>
        <v>0</v>
      </c>
      <c r="BL830" s="16" t="s">
        <v>311</v>
      </c>
      <c r="BM830" s="138" t="s">
        <v>1083</v>
      </c>
    </row>
    <row r="831" spans="2:65" s="1" customFormat="1" ht="38.4">
      <c r="B831" s="31"/>
      <c r="D831" s="145" t="s">
        <v>437</v>
      </c>
      <c r="F831" s="175" t="s">
        <v>1079</v>
      </c>
      <c r="I831" s="142"/>
      <c r="L831" s="31"/>
      <c r="M831" s="143"/>
      <c r="T831" s="52"/>
      <c r="AT831" s="16" t="s">
        <v>437</v>
      </c>
      <c r="AU831" s="16" t="s">
        <v>83</v>
      </c>
    </row>
    <row r="832" spans="2:65" s="1" customFormat="1" ht="16.5" customHeight="1">
      <c r="B832" s="31"/>
      <c r="C832" s="127" t="s">
        <v>1084</v>
      </c>
      <c r="D832" s="127" t="s">
        <v>173</v>
      </c>
      <c r="E832" s="128" t="s">
        <v>1085</v>
      </c>
      <c r="F832" s="129" t="s">
        <v>1086</v>
      </c>
      <c r="G832" s="130" t="s">
        <v>402</v>
      </c>
      <c r="H832" s="131">
        <v>1</v>
      </c>
      <c r="I832" s="132"/>
      <c r="J832" s="133">
        <f>ROUND(I832*H832,2)</f>
        <v>0</v>
      </c>
      <c r="K832" s="129" t="s">
        <v>19</v>
      </c>
      <c r="L832" s="31"/>
      <c r="M832" s="134" t="s">
        <v>19</v>
      </c>
      <c r="N832" s="135" t="s">
        <v>44</v>
      </c>
      <c r="P832" s="136">
        <f>O832*H832</f>
        <v>0</v>
      </c>
      <c r="Q832" s="136">
        <v>0</v>
      </c>
      <c r="R832" s="136">
        <f>Q832*H832</f>
        <v>0</v>
      </c>
      <c r="S832" s="136">
        <v>0</v>
      </c>
      <c r="T832" s="137">
        <f>S832*H832</f>
        <v>0</v>
      </c>
      <c r="AR832" s="138" t="s">
        <v>311</v>
      </c>
      <c r="AT832" s="138" t="s">
        <v>173</v>
      </c>
      <c r="AU832" s="138" t="s">
        <v>83</v>
      </c>
      <c r="AY832" s="16" t="s">
        <v>171</v>
      </c>
      <c r="BE832" s="139">
        <f>IF(N832="základní",J832,0)</f>
        <v>0</v>
      </c>
      <c r="BF832" s="139">
        <f>IF(N832="snížená",J832,0)</f>
        <v>0</v>
      </c>
      <c r="BG832" s="139">
        <f>IF(N832="zákl. přenesená",J832,0)</f>
        <v>0</v>
      </c>
      <c r="BH832" s="139">
        <f>IF(N832="sníž. přenesená",J832,0)</f>
        <v>0</v>
      </c>
      <c r="BI832" s="139">
        <f>IF(N832="nulová",J832,0)</f>
        <v>0</v>
      </c>
      <c r="BJ832" s="16" t="s">
        <v>81</v>
      </c>
      <c r="BK832" s="139">
        <f>ROUND(I832*H832,2)</f>
        <v>0</v>
      </c>
      <c r="BL832" s="16" t="s">
        <v>311</v>
      </c>
      <c r="BM832" s="138" t="s">
        <v>1087</v>
      </c>
    </row>
    <row r="833" spans="2:65" s="1" customFormat="1" ht="86.4">
      <c r="B833" s="31"/>
      <c r="D833" s="145" t="s">
        <v>437</v>
      </c>
      <c r="F833" s="175" t="s">
        <v>1088</v>
      </c>
      <c r="I833" s="142"/>
      <c r="L833" s="31"/>
      <c r="M833" s="143"/>
      <c r="T833" s="52"/>
      <c r="AT833" s="16" t="s">
        <v>437</v>
      </c>
      <c r="AU833" s="16" t="s">
        <v>83</v>
      </c>
    </row>
    <row r="834" spans="2:65" s="1" customFormat="1" ht="16.5" customHeight="1">
      <c r="B834" s="31"/>
      <c r="C834" s="127" t="s">
        <v>1089</v>
      </c>
      <c r="D834" s="127" t="s">
        <v>173</v>
      </c>
      <c r="E834" s="128" t="s">
        <v>1090</v>
      </c>
      <c r="F834" s="129" t="s">
        <v>1091</v>
      </c>
      <c r="G834" s="130" t="s">
        <v>402</v>
      </c>
      <c r="H834" s="131">
        <v>1</v>
      </c>
      <c r="I834" s="132"/>
      <c r="J834" s="133">
        <f>ROUND(I834*H834,2)</f>
        <v>0</v>
      </c>
      <c r="K834" s="129" t="s">
        <v>19</v>
      </c>
      <c r="L834" s="31"/>
      <c r="M834" s="134" t="s">
        <v>19</v>
      </c>
      <c r="N834" s="135" t="s">
        <v>44</v>
      </c>
      <c r="P834" s="136">
        <f>O834*H834</f>
        <v>0</v>
      </c>
      <c r="Q834" s="136">
        <v>0</v>
      </c>
      <c r="R834" s="136">
        <f>Q834*H834</f>
        <v>0</v>
      </c>
      <c r="S834" s="136">
        <v>0</v>
      </c>
      <c r="T834" s="137">
        <f>S834*H834</f>
        <v>0</v>
      </c>
      <c r="AR834" s="138" t="s">
        <v>311</v>
      </c>
      <c r="AT834" s="138" t="s">
        <v>173</v>
      </c>
      <c r="AU834" s="138" t="s">
        <v>83</v>
      </c>
      <c r="AY834" s="16" t="s">
        <v>171</v>
      </c>
      <c r="BE834" s="139">
        <f>IF(N834="základní",J834,0)</f>
        <v>0</v>
      </c>
      <c r="BF834" s="139">
        <f>IF(N834="snížená",J834,0)</f>
        <v>0</v>
      </c>
      <c r="BG834" s="139">
        <f>IF(N834="zákl. přenesená",J834,0)</f>
        <v>0</v>
      </c>
      <c r="BH834" s="139">
        <f>IF(N834="sníž. přenesená",J834,0)</f>
        <v>0</v>
      </c>
      <c r="BI834" s="139">
        <f>IF(N834="nulová",J834,0)</f>
        <v>0</v>
      </c>
      <c r="BJ834" s="16" t="s">
        <v>81</v>
      </c>
      <c r="BK834" s="139">
        <f>ROUND(I834*H834,2)</f>
        <v>0</v>
      </c>
      <c r="BL834" s="16" t="s">
        <v>311</v>
      </c>
      <c r="BM834" s="138" t="s">
        <v>1092</v>
      </c>
    </row>
    <row r="835" spans="2:65" s="1" customFormat="1" ht="86.4">
      <c r="B835" s="31"/>
      <c r="D835" s="145" t="s">
        <v>437</v>
      </c>
      <c r="F835" s="175" t="s">
        <v>1093</v>
      </c>
      <c r="I835" s="142"/>
      <c r="L835" s="31"/>
      <c r="M835" s="143"/>
      <c r="T835" s="52"/>
      <c r="AT835" s="16" t="s">
        <v>437</v>
      </c>
      <c r="AU835" s="16" t="s">
        <v>83</v>
      </c>
    </row>
    <row r="836" spans="2:65" s="1" customFormat="1" ht="16.5" customHeight="1">
      <c r="B836" s="31"/>
      <c r="C836" s="127" t="s">
        <v>1094</v>
      </c>
      <c r="D836" s="127" t="s">
        <v>173</v>
      </c>
      <c r="E836" s="128" t="s">
        <v>1095</v>
      </c>
      <c r="F836" s="129" t="s">
        <v>1096</v>
      </c>
      <c r="G836" s="130" t="s">
        <v>402</v>
      </c>
      <c r="H836" s="131">
        <v>1</v>
      </c>
      <c r="I836" s="132"/>
      <c r="J836" s="133">
        <f>ROUND(I836*H836,2)</f>
        <v>0</v>
      </c>
      <c r="K836" s="129" t="s">
        <v>19</v>
      </c>
      <c r="L836" s="31"/>
      <c r="M836" s="134" t="s">
        <v>19</v>
      </c>
      <c r="N836" s="135" t="s">
        <v>44</v>
      </c>
      <c r="P836" s="136">
        <f>O836*H836</f>
        <v>0</v>
      </c>
      <c r="Q836" s="136">
        <v>0</v>
      </c>
      <c r="R836" s="136">
        <f>Q836*H836</f>
        <v>0</v>
      </c>
      <c r="S836" s="136">
        <v>0</v>
      </c>
      <c r="T836" s="137">
        <f>S836*H836</f>
        <v>0</v>
      </c>
      <c r="AR836" s="138" t="s">
        <v>311</v>
      </c>
      <c r="AT836" s="138" t="s">
        <v>173</v>
      </c>
      <c r="AU836" s="138" t="s">
        <v>83</v>
      </c>
      <c r="AY836" s="16" t="s">
        <v>171</v>
      </c>
      <c r="BE836" s="139">
        <f>IF(N836="základní",J836,0)</f>
        <v>0</v>
      </c>
      <c r="BF836" s="139">
        <f>IF(N836="snížená",J836,0)</f>
        <v>0</v>
      </c>
      <c r="BG836" s="139">
        <f>IF(N836="zákl. přenesená",J836,0)</f>
        <v>0</v>
      </c>
      <c r="BH836" s="139">
        <f>IF(N836="sníž. přenesená",J836,0)</f>
        <v>0</v>
      </c>
      <c r="BI836" s="139">
        <f>IF(N836="nulová",J836,0)</f>
        <v>0</v>
      </c>
      <c r="BJ836" s="16" t="s">
        <v>81</v>
      </c>
      <c r="BK836" s="139">
        <f>ROUND(I836*H836,2)</f>
        <v>0</v>
      </c>
      <c r="BL836" s="16" t="s">
        <v>311</v>
      </c>
      <c r="BM836" s="138" t="s">
        <v>1097</v>
      </c>
    </row>
    <row r="837" spans="2:65" s="1" customFormat="1" ht="48">
      <c r="B837" s="31"/>
      <c r="D837" s="145" t="s">
        <v>437</v>
      </c>
      <c r="F837" s="175" t="s">
        <v>1098</v>
      </c>
      <c r="I837" s="142"/>
      <c r="L837" s="31"/>
      <c r="M837" s="143"/>
      <c r="T837" s="52"/>
      <c r="AT837" s="16" t="s">
        <v>437</v>
      </c>
      <c r="AU837" s="16" t="s">
        <v>83</v>
      </c>
    </row>
    <row r="838" spans="2:65" s="1" customFormat="1" ht="44.25" customHeight="1">
      <c r="B838" s="31"/>
      <c r="C838" s="127" t="s">
        <v>1099</v>
      </c>
      <c r="D838" s="127" t="s">
        <v>173</v>
      </c>
      <c r="E838" s="128" t="s">
        <v>1100</v>
      </c>
      <c r="F838" s="129" t="s">
        <v>1101</v>
      </c>
      <c r="G838" s="130" t="s">
        <v>983</v>
      </c>
      <c r="H838" s="176"/>
      <c r="I838" s="132"/>
      <c r="J838" s="133">
        <f>ROUND(I838*H838,2)</f>
        <v>0</v>
      </c>
      <c r="K838" s="129" t="s">
        <v>177</v>
      </c>
      <c r="L838" s="31"/>
      <c r="M838" s="134" t="s">
        <v>19</v>
      </c>
      <c r="N838" s="135" t="s">
        <v>44</v>
      </c>
      <c r="P838" s="136">
        <f>O838*H838</f>
        <v>0</v>
      </c>
      <c r="Q838" s="136">
        <v>0</v>
      </c>
      <c r="R838" s="136">
        <f>Q838*H838</f>
        <v>0</v>
      </c>
      <c r="S838" s="136">
        <v>0</v>
      </c>
      <c r="T838" s="137">
        <f>S838*H838</f>
        <v>0</v>
      </c>
      <c r="AR838" s="138" t="s">
        <v>311</v>
      </c>
      <c r="AT838" s="138" t="s">
        <v>173</v>
      </c>
      <c r="AU838" s="138" t="s">
        <v>83</v>
      </c>
      <c r="AY838" s="16" t="s">
        <v>171</v>
      </c>
      <c r="BE838" s="139">
        <f>IF(N838="základní",J838,0)</f>
        <v>0</v>
      </c>
      <c r="BF838" s="139">
        <f>IF(N838="snížená",J838,0)</f>
        <v>0</v>
      </c>
      <c r="BG838" s="139">
        <f>IF(N838="zákl. přenesená",J838,0)</f>
        <v>0</v>
      </c>
      <c r="BH838" s="139">
        <f>IF(N838="sníž. přenesená",J838,0)</f>
        <v>0</v>
      </c>
      <c r="BI838" s="139">
        <f>IF(N838="nulová",J838,0)</f>
        <v>0</v>
      </c>
      <c r="BJ838" s="16" t="s">
        <v>81</v>
      </c>
      <c r="BK838" s="139">
        <f>ROUND(I838*H838,2)</f>
        <v>0</v>
      </c>
      <c r="BL838" s="16" t="s">
        <v>311</v>
      </c>
      <c r="BM838" s="138" t="s">
        <v>1102</v>
      </c>
    </row>
    <row r="839" spans="2:65" s="1" customFormat="1" ht="10.199999999999999">
      <c r="B839" s="31"/>
      <c r="D839" s="140" t="s">
        <v>180</v>
      </c>
      <c r="F839" s="141" t="s">
        <v>1103</v>
      </c>
      <c r="I839" s="142"/>
      <c r="L839" s="31"/>
      <c r="M839" s="143"/>
      <c r="T839" s="52"/>
      <c r="AT839" s="16" t="s">
        <v>180</v>
      </c>
      <c r="AU839" s="16" t="s">
        <v>83</v>
      </c>
    </row>
    <row r="840" spans="2:65" s="1" customFormat="1" ht="49.05" customHeight="1">
      <c r="B840" s="31"/>
      <c r="C840" s="127" t="s">
        <v>1104</v>
      </c>
      <c r="D840" s="127" t="s">
        <v>173</v>
      </c>
      <c r="E840" s="128" t="s">
        <v>1105</v>
      </c>
      <c r="F840" s="129" t="s">
        <v>1106</v>
      </c>
      <c r="G840" s="130" t="s">
        <v>983</v>
      </c>
      <c r="H840" s="176"/>
      <c r="I840" s="132"/>
      <c r="J840" s="133">
        <f>ROUND(I840*H840,2)</f>
        <v>0</v>
      </c>
      <c r="K840" s="129" t="s">
        <v>177</v>
      </c>
      <c r="L840" s="31"/>
      <c r="M840" s="134" t="s">
        <v>19</v>
      </c>
      <c r="N840" s="135" t="s">
        <v>44</v>
      </c>
      <c r="P840" s="136">
        <f>O840*H840</f>
        <v>0</v>
      </c>
      <c r="Q840" s="136">
        <v>0</v>
      </c>
      <c r="R840" s="136">
        <f>Q840*H840</f>
        <v>0</v>
      </c>
      <c r="S840" s="136">
        <v>0</v>
      </c>
      <c r="T840" s="137">
        <f>S840*H840</f>
        <v>0</v>
      </c>
      <c r="AR840" s="138" t="s">
        <v>311</v>
      </c>
      <c r="AT840" s="138" t="s">
        <v>173</v>
      </c>
      <c r="AU840" s="138" t="s">
        <v>83</v>
      </c>
      <c r="AY840" s="16" t="s">
        <v>171</v>
      </c>
      <c r="BE840" s="139">
        <f>IF(N840="základní",J840,0)</f>
        <v>0</v>
      </c>
      <c r="BF840" s="139">
        <f>IF(N840="snížená",J840,0)</f>
        <v>0</v>
      </c>
      <c r="BG840" s="139">
        <f>IF(N840="zákl. přenesená",J840,0)</f>
        <v>0</v>
      </c>
      <c r="BH840" s="139">
        <f>IF(N840="sníž. přenesená",J840,0)</f>
        <v>0</v>
      </c>
      <c r="BI840" s="139">
        <f>IF(N840="nulová",J840,0)</f>
        <v>0</v>
      </c>
      <c r="BJ840" s="16" t="s">
        <v>81</v>
      </c>
      <c r="BK840" s="139">
        <f>ROUND(I840*H840,2)</f>
        <v>0</v>
      </c>
      <c r="BL840" s="16" t="s">
        <v>311</v>
      </c>
      <c r="BM840" s="138" t="s">
        <v>1107</v>
      </c>
    </row>
    <row r="841" spans="2:65" s="1" customFormat="1" ht="10.199999999999999">
      <c r="B841" s="31"/>
      <c r="D841" s="140" t="s">
        <v>180</v>
      </c>
      <c r="F841" s="141" t="s">
        <v>1108</v>
      </c>
      <c r="I841" s="142"/>
      <c r="L841" s="31"/>
      <c r="M841" s="143"/>
      <c r="T841" s="52"/>
      <c r="AT841" s="16" t="s">
        <v>180</v>
      </c>
      <c r="AU841" s="16" t="s">
        <v>83</v>
      </c>
    </row>
    <row r="842" spans="2:65" s="11" customFormat="1" ht="22.8" customHeight="1">
      <c r="B842" s="115"/>
      <c r="D842" s="116" t="s">
        <v>72</v>
      </c>
      <c r="E842" s="125" t="s">
        <v>1109</v>
      </c>
      <c r="F842" s="125" t="s">
        <v>1110</v>
      </c>
      <c r="I842" s="118"/>
      <c r="J842" s="126">
        <f>BK842</f>
        <v>0</v>
      </c>
      <c r="L842" s="115"/>
      <c r="M842" s="120"/>
      <c r="P842" s="121">
        <f>SUM(P843:P854)</f>
        <v>0</v>
      </c>
      <c r="R842" s="121">
        <f>SUM(R843:R854)</f>
        <v>0</v>
      </c>
      <c r="T842" s="122">
        <f>SUM(T843:T854)</f>
        <v>3.0140000000000004E-2</v>
      </c>
      <c r="AR842" s="116" t="s">
        <v>83</v>
      </c>
      <c r="AT842" s="123" t="s">
        <v>72</v>
      </c>
      <c r="AU842" s="123" t="s">
        <v>81</v>
      </c>
      <c r="AY842" s="116" t="s">
        <v>171</v>
      </c>
      <c r="BK842" s="124">
        <f>SUM(BK843:BK854)</f>
        <v>0</v>
      </c>
    </row>
    <row r="843" spans="2:65" s="1" customFormat="1" ht="37.799999999999997" customHeight="1">
      <c r="B843" s="31"/>
      <c r="C843" s="127" t="s">
        <v>1111</v>
      </c>
      <c r="D843" s="127" t="s">
        <v>173</v>
      </c>
      <c r="E843" s="128" t="s">
        <v>1112</v>
      </c>
      <c r="F843" s="129" t="s">
        <v>1113</v>
      </c>
      <c r="G843" s="130" t="s">
        <v>328</v>
      </c>
      <c r="H843" s="131">
        <v>24</v>
      </c>
      <c r="I843" s="132"/>
      <c r="J843" s="133">
        <f>ROUND(I843*H843,2)</f>
        <v>0</v>
      </c>
      <c r="K843" s="129" t="s">
        <v>177</v>
      </c>
      <c r="L843" s="31"/>
      <c r="M843" s="134" t="s">
        <v>19</v>
      </c>
      <c r="N843" s="135" t="s">
        <v>44</v>
      </c>
      <c r="P843" s="136">
        <f>O843*H843</f>
        <v>0</v>
      </c>
      <c r="Q843" s="136">
        <v>0</v>
      </c>
      <c r="R843" s="136">
        <f>Q843*H843</f>
        <v>0</v>
      </c>
      <c r="S843" s="136">
        <v>4.0000000000000002E-4</v>
      </c>
      <c r="T843" s="137">
        <f>S843*H843</f>
        <v>9.6000000000000009E-3</v>
      </c>
      <c r="AR843" s="138" t="s">
        <v>311</v>
      </c>
      <c r="AT843" s="138" t="s">
        <v>173</v>
      </c>
      <c r="AU843" s="138" t="s">
        <v>83</v>
      </c>
      <c r="AY843" s="16" t="s">
        <v>171</v>
      </c>
      <c r="BE843" s="139">
        <f>IF(N843="základní",J843,0)</f>
        <v>0</v>
      </c>
      <c r="BF843" s="139">
        <f>IF(N843="snížená",J843,0)</f>
        <v>0</v>
      </c>
      <c r="BG843" s="139">
        <f>IF(N843="zákl. přenesená",J843,0)</f>
        <v>0</v>
      </c>
      <c r="BH843" s="139">
        <f>IF(N843="sníž. přenesená",J843,0)</f>
        <v>0</v>
      </c>
      <c r="BI843" s="139">
        <f>IF(N843="nulová",J843,0)</f>
        <v>0</v>
      </c>
      <c r="BJ843" s="16" t="s">
        <v>81</v>
      </c>
      <c r="BK843" s="139">
        <f>ROUND(I843*H843,2)</f>
        <v>0</v>
      </c>
      <c r="BL843" s="16" t="s">
        <v>311</v>
      </c>
      <c r="BM843" s="138" t="s">
        <v>1114</v>
      </c>
    </row>
    <row r="844" spans="2:65" s="1" customFormat="1" ht="10.199999999999999">
      <c r="B844" s="31"/>
      <c r="D844" s="140" t="s">
        <v>180</v>
      </c>
      <c r="F844" s="141" t="s">
        <v>1115</v>
      </c>
      <c r="I844" s="142"/>
      <c r="L844" s="31"/>
      <c r="M844" s="143"/>
      <c r="T844" s="52"/>
      <c r="AT844" s="16" t="s">
        <v>180</v>
      </c>
      <c r="AU844" s="16" t="s">
        <v>83</v>
      </c>
    </row>
    <row r="845" spans="2:65" s="13" customFormat="1" ht="10.199999999999999">
      <c r="B845" s="151"/>
      <c r="D845" s="145" t="s">
        <v>182</v>
      </c>
      <c r="E845" s="152" t="s">
        <v>19</v>
      </c>
      <c r="F845" s="153" t="s">
        <v>1116</v>
      </c>
      <c r="H845" s="154">
        <v>24</v>
      </c>
      <c r="I845" s="155"/>
      <c r="L845" s="151"/>
      <c r="M845" s="156"/>
      <c r="T845" s="157"/>
      <c r="AT845" s="152" t="s">
        <v>182</v>
      </c>
      <c r="AU845" s="152" t="s">
        <v>83</v>
      </c>
      <c r="AV845" s="13" t="s">
        <v>83</v>
      </c>
      <c r="AW845" s="13" t="s">
        <v>35</v>
      </c>
      <c r="AX845" s="13" t="s">
        <v>81</v>
      </c>
      <c r="AY845" s="152" t="s">
        <v>171</v>
      </c>
    </row>
    <row r="846" spans="2:65" s="1" customFormat="1" ht="37.799999999999997" customHeight="1">
      <c r="B846" s="31"/>
      <c r="C846" s="127" t="s">
        <v>1117</v>
      </c>
      <c r="D846" s="127" t="s">
        <v>173</v>
      </c>
      <c r="E846" s="128" t="s">
        <v>1118</v>
      </c>
      <c r="F846" s="129" t="s">
        <v>1119</v>
      </c>
      <c r="G846" s="130" t="s">
        <v>328</v>
      </c>
      <c r="H846" s="131">
        <v>11</v>
      </c>
      <c r="I846" s="132"/>
      <c r="J846" s="133">
        <f>ROUND(I846*H846,2)</f>
        <v>0</v>
      </c>
      <c r="K846" s="129" t="s">
        <v>177</v>
      </c>
      <c r="L846" s="31"/>
      <c r="M846" s="134" t="s">
        <v>19</v>
      </c>
      <c r="N846" s="135" t="s">
        <v>44</v>
      </c>
      <c r="P846" s="136">
        <f>O846*H846</f>
        <v>0</v>
      </c>
      <c r="Q846" s="136">
        <v>0</v>
      </c>
      <c r="R846" s="136">
        <f>Q846*H846</f>
        <v>0</v>
      </c>
      <c r="S846" s="136">
        <v>4.0000000000000002E-4</v>
      </c>
      <c r="T846" s="137">
        <f>S846*H846</f>
        <v>4.4000000000000003E-3</v>
      </c>
      <c r="AR846" s="138" t="s">
        <v>311</v>
      </c>
      <c r="AT846" s="138" t="s">
        <v>173</v>
      </c>
      <c r="AU846" s="138" t="s">
        <v>83</v>
      </c>
      <c r="AY846" s="16" t="s">
        <v>171</v>
      </c>
      <c r="BE846" s="139">
        <f>IF(N846="základní",J846,0)</f>
        <v>0</v>
      </c>
      <c r="BF846" s="139">
        <f>IF(N846="snížená",J846,0)</f>
        <v>0</v>
      </c>
      <c r="BG846" s="139">
        <f>IF(N846="zákl. přenesená",J846,0)</f>
        <v>0</v>
      </c>
      <c r="BH846" s="139">
        <f>IF(N846="sníž. přenesená",J846,0)</f>
        <v>0</v>
      </c>
      <c r="BI846" s="139">
        <f>IF(N846="nulová",J846,0)</f>
        <v>0</v>
      </c>
      <c r="BJ846" s="16" t="s">
        <v>81</v>
      </c>
      <c r="BK846" s="139">
        <f>ROUND(I846*H846,2)</f>
        <v>0</v>
      </c>
      <c r="BL846" s="16" t="s">
        <v>311</v>
      </c>
      <c r="BM846" s="138" t="s">
        <v>1120</v>
      </c>
    </row>
    <row r="847" spans="2:65" s="1" customFormat="1" ht="10.199999999999999">
      <c r="B847" s="31"/>
      <c r="D847" s="140" t="s">
        <v>180</v>
      </c>
      <c r="F847" s="141" t="s">
        <v>1121</v>
      </c>
      <c r="I847" s="142"/>
      <c r="L847" s="31"/>
      <c r="M847" s="143"/>
      <c r="T847" s="52"/>
      <c r="AT847" s="16" t="s">
        <v>180</v>
      </c>
      <c r="AU847" s="16" t="s">
        <v>83</v>
      </c>
    </row>
    <row r="848" spans="2:65" s="13" customFormat="1" ht="10.199999999999999">
      <c r="B848" s="151"/>
      <c r="D848" s="145" t="s">
        <v>182</v>
      </c>
      <c r="E848" s="152" t="s">
        <v>19</v>
      </c>
      <c r="F848" s="153" t="s">
        <v>1122</v>
      </c>
      <c r="H848" s="154">
        <v>11</v>
      </c>
      <c r="I848" s="155"/>
      <c r="L848" s="151"/>
      <c r="M848" s="156"/>
      <c r="T848" s="157"/>
      <c r="AT848" s="152" t="s">
        <v>182</v>
      </c>
      <c r="AU848" s="152" t="s">
        <v>83</v>
      </c>
      <c r="AV848" s="13" t="s">
        <v>83</v>
      </c>
      <c r="AW848" s="13" t="s">
        <v>35</v>
      </c>
      <c r="AX848" s="13" t="s">
        <v>81</v>
      </c>
      <c r="AY848" s="152" t="s">
        <v>171</v>
      </c>
    </row>
    <row r="849" spans="2:65" s="1" customFormat="1" ht="24.15" customHeight="1">
      <c r="B849" s="31"/>
      <c r="C849" s="127" t="s">
        <v>1123</v>
      </c>
      <c r="D849" s="127" t="s">
        <v>173</v>
      </c>
      <c r="E849" s="128" t="s">
        <v>1124</v>
      </c>
      <c r="F849" s="129" t="s">
        <v>1125</v>
      </c>
      <c r="G849" s="130" t="s">
        <v>402</v>
      </c>
      <c r="H849" s="131">
        <v>11</v>
      </c>
      <c r="I849" s="132"/>
      <c r="J849" s="133">
        <f>ROUND(I849*H849,2)</f>
        <v>0</v>
      </c>
      <c r="K849" s="129" t="s">
        <v>177</v>
      </c>
      <c r="L849" s="31"/>
      <c r="M849" s="134" t="s">
        <v>19</v>
      </c>
      <c r="N849" s="135" t="s">
        <v>44</v>
      </c>
      <c r="P849" s="136">
        <f>O849*H849</f>
        <v>0</v>
      </c>
      <c r="Q849" s="136">
        <v>0</v>
      </c>
      <c r="R849" s="136">
        <f>Q849*H849</f>
        <v>0</v>
      </c>
      <c r="S849" s="136">
        <v>5.5000000000000003E-4</v>
      </c>
      <c r="T849" s="137">
        <f>S849*H849</f>
        <v>6.0500000000000007E-3</v>
      </c>
      <c r="AR849" s="138" t="s">
        <v>311</v>
      </c>
      <c r="AT849" s="138" t="s">
        <v>173</v>
      </c>
      <c r="AU849" s="138" t="s">
        <v>83</v>
      </c>
      <c r="AY849" s="16" t="s">
        <v>171</v>
      </c>
      <c r="BE849" s="139">
        <f>IF(N849="základní",J849,0)</f>
        <v>0</v>
      </c>
      <c r="BF849" s="139">
        <f>IF(N849="snížená",J849,0)</f>
        <v>0</v>
      </c>
      <c r="BG849" s="139">
        <f>IF(N849="zákl. přenesená",J849,0)</f>
        <v>0</v>
      </c>
      <c r="BH849" s="139">
        <f>IF(N849="sníž. přenesená",J849,0)</f>
        <v>0</v>
      </c>
      <c r="BI849" s="139">
        <f>IF(N849="nulová",J849,0)</f>
        <v>0</v>
      </c>
      <c r="BJ849" s="16" t="s">
        <v>81</v>
      </c>
      <c r="BK849" s="139">
        <f>ROUND(I849*H849,2)</f>
        <v>0</v>
      </c>
      <c r="BL849" s="16" t="s">
        <v>311</v>
      </c>
      <c r="BM849" s="138" t="s">
        <v>1126</v>
      </c>
    </row>
    <row r="850" spans="2:65" s="1" customFormat="1" ht="10.199999999999999">
      <c r="B850" s="31"/>
      <c r="D850" s="140" t="s">
        <v>180</v>
      </c>
      <c r="F850" s="141" t="s">
        <v>1127</v>
      </c>
      <c r="I850" s="142"/>
      <c r="L850" s="31"/>
      <c r="M850" s="143"/>
      <c r="T850" s="52"/>
      <c r="AT850" s="16" t="s">
        <v>180</v>
      </c>
      <c r="AU850" s="16" t="s">
        <v>83</v>
      </c>
    </row>
    <row r="851" spans="2:65" s="1" customFormat="1" ht="24.15" customHeight="1">
      <c r="B851" s="31"/>
      <c r="C851" s="127" t="s">
        <v>1128</v>
      </c>
      <c r="D851" s="127" t="s">
        <v>173</v>
      </c>
      <c r="E851" s="128" t="s">
        <v>1129</v>
      </c>
      <c r="F851" s="129" t="s">
        <v>1130</v>
      </c>
      <c r="G851" s="130" t="s">
        <v>402</v>
      </c>
      <c r="H851" s="131">
        <v>27</v>
      </c>
      <c r="I851" s="132"/>
      <c r="J851" s="133">
        <f>ROUND(I851*H851,2)</f>
        <v>0</v>
      </c>
      <c r="K851" s="129" t="s">
        <v>177</v>
      </c>
      <c r="L851" s="31"/>
      <c r="M851" s="134" t="s">
        <v>19</v>
      </c>
      <c r="N851" s="135" t="s">
        <v>44</v>
      </c>
      <c r="P851" s="136">
        <f>O851*H851</f>
        <v>0</v>
      </c>
      <c r="Q851" s="136">
        <v>0</v>
      </c>
      <c r="R851" s="136">
        <f>Q851*H851</f>
        <v>0</v>
      </c>
      <c r="S851" s="136">
        <v>2.1000000000000001E-4</v>
      </c>
      <c r="T851" s="137">
        <f>S851*H851</f>
        <v>5.6700000000000006E-3</v>
      </c>
      <c r="AR851" s="138" t="s">
        <v>311</v>
      </c>
      <c r="AT851" s="138" t="s">
        <v>173</v>
      </c>
      <c r="AU851" s="138" t="s">
        <v>83</v>
      </c>
      <c r="AY851" s="16" t="s">
        <v>171</v>
      </c>
      <c r="BE851" s="139">
        <f>IF(N851="základní",J851,0)</f>
        <v>0</v>
      </c>
      <c r="BF851" s="139">
        <f>IF(N851="snížená",J851,0)</f>
        <v>0</v>
      </c>
      <c r="BG851" s="139">
        <f>IF(N851="zákl. přenesená",J851,0)</f>
        <v>0</v>
      </c>
      <c r="BH851" s="139">
        <f>IF(N851="sníž. přenesená",J851,0)</f>
        <v>0</v>
      </c>
      <c r="BI851" s="139">
        <f>IF(N851="nulová",J851,0)</f>
        <v>0</v>
      </c>
      <c r="BJ851" s="16" t="s">
        <v>81</v>
      </c>
      <c r="BK851" s="139">
        <f>ROUND(I851*H851,2)</f>
        <v>0</v>
      </c>
      <c r="BL851" s="16" t="s">
        <v>311</v>
      </c>
      <c r="BM851" s="138" t="s">
        <v>1131</v>
      </c>
    </row>
    <row r="852" spans="2:65" s="1" customFormat="1" ht="10.199999999999999">
      <c r="B852" s="31"/>
      <c r="D852" s="140" t="s">
        <v>180</v>
      </c>
      <c r="F852" s="141" t="s">
        <v>1132</v>
      </c>
      <c r="I852" s="142"/>
      <c r="L852" s="31"/>
      <c r="M852" s="143"/>
      <c r="T852" s="52"/>
      <c r="AT852" s="16" t="s">
        <v>180</v>
      </c>
      <c r="AU852" s="16" t="s">
        <v>83</v>
      </c>
    </row>
    <row r="853" spans="2:65" s="1" customFormat="1" ht="24.15" customHeight="1">
      <c r="B853" s="31"/>
      <c r="C853" s="127" t="s">
        <v>1133</v>
      </c>
      <c r="D853" s="127" t="s">
        <v>173</v>
      </c>
      <c r="E853" s="128" t="s">
        <v>1134</v>
      </c>
      <c r="F853" s="129" t="s">
        <v>1135</v>
      </c>
      <c r="G853" s="130" t="s">
        <v>402</v>
      </c>
      <c r="H853" s="131">
        <v>2</v>
      </c>
      <c r="I853" s="132"/>
      <c r="J853" s="133">
        <f>ROUND(I853*H853,2)</f>
        <v>0</v>
      </c>
      <c r="K853" s="129" t="s">
        <v>177</v>
      </c>
      <c r="L853" s="31"/>
      <c r="M853" s="134" t="s">
        <v>19</v>
      </c>
      <c r="N853" s="135" t="s">
        <v>44</v>
      </c>
      <c r="P853" s="136">
        <f>O853*H853</f>
        <v>0</v>
      </c>
      <c r="Q853" s="136">
        <v>0</v>
      </c>
      <c r="R853" s="136">
        <f>Q853*H853</f>
        <v>0</v>
      </c>
      <c r="S853" s="136">
        <v>2.2100000000000002E-3</v>
      </c>
      <c r="T853" s="137">
        <f>S853*H853</f>
        <v>4.4200000000000003E-3</v>
      </c>
      <c r="AR853" s="138" t="s">
        <v>311</v>
      </c>
      <c r="AT853" s="138" t="s">
        <v>173</v>
      </c>
      <c r="AU853" s="138" t="s">
        <v>83</v>
      </c>
      <c r="AY853" s="16" t="s">
        <v>171</v>
      </c>
      <c r="BE853" s="139">
        <f>IF(N853="základní",J853,0)</f>
        <v>0</v>
      </c>
      <c r="BF853" s="139">
        <f>IF(N853="snížená",J853,0)</f>
        <v>0</v>
      </c>
      <c r="BG853" s="139">
        <f>IF(N853="zákl. přenesená",J853,0)</f>
        <v>0</v>
      </c>
      <c r="BH853" s="139">
        <f>IF(N853="sníž. přenesená",J853,0)</f>
        <v>0</v>
      </c>
      <c r="BI853" s="139">
        <f>IF(N853="nulová",J853,0)</f>
        <v>0</v>
      </c>
      <c r="BJ853" s="16" t="s">
        <v>81</v>
      </c>
      <c r="BK853" s="139">
        <f>ROUND(I853*H853,2)</f>
        <v>0</v>
      </c>
      <c r="BL853" s="16" t="s">
        <v>311</v>
      </c>
      <c r="BM853" s="138" t="s">
        <v>1136</v>
      </c>
    </row>
    <row r="854" spans="2:65" s="1" customFormat="1" ht="10.199999999999999">
      <c r="B854" s="31"/>
      <c r="D854" s="140" t="s">
        <v>180</v>
      </c>
      <c r="F854" s="141" t="s">
        <v>1137</v>
      </c>
      <c r="I854" s="142"/>
      <c r="L854" s="31"/>
      <c r="M854" s="143"/>
      <c r="T854" s="52"/>
      <c r="AT854" s="16" t="s">
        <v>180</v>
      </c>
      <c r="AU854" s="16" t="s">
        <v>83</v>
      </c>
    </row>
    <row r="855" spans="2:65" s="11" customFormat="1" ht="22.8" customHeight="1">
      <c r="B855" s="115"/>
      <c r="D855" s="116" t="s">
        <v>72</v>
      </c>
      <c r="E855" s="125" t="s">
        <v>1138</v>
      </c>
      <c r="F855" s="125" t="s">
        <v>1139</v>
      </c>
      <c r="I855" s="118"/>
      <c r="J855" s="126">
        <f>BK855</f>
        <v>0</v>
      </c>
      <c r="L855" s="115"/>
      <c r="M855" s="120"/>
      <c r="P855" s="121">
        <f>SUM(P856:P873)</f>
        <v>0</v>
      </c>
      <c r="R855" s="121">
        <f>SUM(R856:R873)</f>
        <v>2.6766321200000003</v>
      </c>
      <c r="T855" s="122">
        <f>SUM(T856:T873)</f>
        <v>0</v>
      </c>
      <c r="AR855" s="116" t="s">
        <v>83</v>
      </c>
      <c r="AT855" s="123" t="s">
        <v>72</v>
      </c>
      <c r="AU855" s="123" t="s">
        <v>81</v>
      </c>
      <c r="AY855" s="116" t="s">
        <v>171</v>
      </c>
      <c r="BK855" s="124">
        <f>SUM(BK856:BK873)</f>
        <v>0</v>
      </c>
    </row>
    <row r="856" spans="2:65" s="1" customFormat="1" ht="24.15" customHeight="1">
      <c r="B856" s="31"/>
      <c r="C856" s="127" t="s">
        <v>1140</v>
      </c>
      <c r="D856" s="127" t="s">
        <v>173</v>
      </c>
      <c r="E856" s="128" t="s">
        <v>1141</v>
      </c>
      <c r="F856" s="129" t="s">
        <v>1142</v>
      </c>
      <c r="G856" s="130" t="s">
        <v>272</v>
      </c>
      <c r="H856" s="131">
        <v>2067.0909999999999</v>
      </c>
      <c r="I856" s="132"/>
      <c r="J856" s="133">
        <f>ROUND(I856*H856,2)</f>
        <v>0</v>
      </c>
      <c r="K856" s="129" t="s">
        <v>177</v>
      </c>
      <c r="L856" s="31"/>
      <c r="M856" s="134" t="s">
        <v>19</v>
      </c>
      <c r="N856" s="135" t="s">
        <v>44</v>
      </c>
      <c r="P856" s="136">
        <f>O856*H856</f>
        <v>0</v>
      </c>
      <c r="Q856" s="136">
        <v>0</v>
      </c>
      <c r="R856" s="136">
        <f>Q856*H856</f>
        <v>0</v>
      </c>
      <c r="S856" s="136">
        <v>0</v>
      </c>
      <c r="T856" s="137">
        <f>S856*H856</f>
        <v>0</v>
      </c>
      <c r="AR856" s="138" t="s">
        <v>311</v>
      </c>
      <c r="AT856" s="138" t="s">
        <v>173</v>
      </c>
      <c r="AU856" s="138" t="s">
        <v>83</v>
      </c>
      <c r="AY856" s="16" t="s">
        <v>171</v>
      </c>
      <c r="BE856" s="139">
        <f>IF(N856="základní",J856,0)</f>
        <v>0</v>
      </c>
      <c r="BF856" s="139">
        <f>IF(N856="snížená",J856,0)</f>
        <v>0</v>
      </c>
      <c r="BG856" s="139">
        <f>IF(N856="zákl. přenesená",J856,0)</f>
        <v>0</v>
      </c>
      <c r="BH856" s="139">
        <f>IF(N856="sníž. přenesená",J856,0)</f>
        <v>0</v>
      </c>
      <c r="BI856" s="139">
        <f>IF(N856="nulová",J856,0)</f>
        <v>0</v>
      </c>
      <c r="BJ856" s="16" t="s">
        <v>81</v>
      </c>
      <c r="BK856" s="139">
        <f>ROUND(I856*H856,2)</f>
        <v>0</v>
      </c>
      <c r="BL856" s="16" t="s">
        <v>311</v>
      </c>
      <c r="BM856" s="138" t="s">
        <v>1143</v>
      </c>
    </row>
    <row r="857" spans="2:65" s="1" customFormat="1" ht="10.199999999999999">
      <c r="B857" s="31"/>
      <c r="D857" s="140" t="s">
        <v>180</v>
      </c>
      <c r="F857" s="141" t="s">
        <v>1144</v>
      </c>
      <c r="I857" s="142"/>
      <c r="L857" s="31"/>
      <c r="M857" s="143"/>
      <c r="T857" s="52"/>
      <c r="AT857" s="16" t="s">
        <v>180</v>
      </c>
      <c r="AU857" s="16" t="s">
        <v>83</v>
      </c>
    </row>
    <row r="858" spans="2:65" s="13" customFormat="1" ht="10.199999999999999">
      <c r="B858" s="151"/>
      <c r="D858" s="145" t="s">
        <v>182</v>
      </c>
      <c r="E858" s="152" t="s">
        <v>19</v>
      </c>
      <c r="F858" s="153" t="s">
        <v>594</v>
      </c>
      <c r="H858" s="154">
        <v>2067.0909999999999</v>
      </c>
      <c r="I858" s="155"/>
      <c r="L858" s="151"/>
      <c r="M858" s="156"/>
      <c r="T858" s="157"/>
      <c r="AT858" s="152" t="s">
        <v>182</v>
      </c>
      <c r="AU858" s="152" t="s">
        <v>83</v>
      </c>
      <c r="AV858" s="13" t="s">
        <v>83</v>
      </c>
      <c r="AW858" s="13" t="s">
        <v>35</v>
      </c>
      <c r="AX858" s="13" t="s">
        <v>81</v>
      </c>
      <c r="AY858" s="152" t="s">
        <v>171</v>
      </c>
    </row>
    <row r="859" spans="2:65" s="1" customFormat="1" ht="24.15" customHeight="1">
      <c r="B859" s="31"/>
      <c r="C859" s="127" t="s">
        <v>1145</v>
      </c>
      <c r="D859" s="127" t="s">
        <v>173</v>
      </c>
      <c r="E859" s="128" t="s">
        <v>1146</v>
      </c>
      <c r="F859" s="129" t="s">
        <v>1147</v>
      </c>
      <c r="G859" s="130" t="s">
        <v>272</v>
      </c>
      <c r="H859" s="131">
        <v>2067.0909999999999</v>
      </c>
      <c r="I859" s="132"/>
      <c r="J859" s="133">
        <f>ROUND(I859*H859,2)</f>
        <v>0</v>
      </c>
      <c r="K859" s="129" t="s">
        <v>177</v>
      </c>
      <c r="L859" s="31"/>
      <c r="M859" s="134" t="s">
        <v>19</v>
      </c>
      <c r="N859" s="135" t="s">
        <v>44</v>
      </c>
      <c r="P859" s="136">
        <f>O859*H859</f>
        <v>0</v>
      </c>
      <c r="Q859" s="136">
        <v>0</v>
      </c>
      <c r="R859" s="136">
        <f>Q859*H859</f>
        <v>0</v>
      </c>
      <c r="S859" s="136">
        <v>0</v>
      </c>
      <c r="T859" s="137">
        <f>S859*H859</f>
        <v>0</v>
      </c>
      <c r="AR859" s="138" t="s">
        <v>311</v>
      </c>
      <c r="AT859" s="138" t="s">
        <v>173</v>
      </c>
      <c r="AU859" s="138" t="s">
        <v>83</v>
      </c>
      <c r="AY859" s="16" t="s">
        <v>171</v>
      </c>
      <c r="BE859" s="139">
        <f>IF(N859="základní",J859,0)</f>
        <v>0</v>
      </c>
      <c r="BF859" s="139">
        <f>IF(N859="snížená",J859,0)</f>
        <v>0</v>
      </c>
      <c r="BG859" s="139">
        <f>IF(N859="zákl. přenesená",J859,0)</f>
        <v>0</v>
      </c>
      <c r="BH859" s="139">
        <f>IF(N859="sníž. přenesená",J859,0)</f>
        <v>0</v>
      </c>
      <c r="BI859" s="139">
        <f>IF(N859="nulová",J859,0)</f>
        <v>0</v>
      </c>
      <c r="BJ859" s="16" t="s">
        <v>81</v>
      </c>
      <c r="BK859" s="139">
        <f>ROUND(I859*H859,2)</f>
        <v>0</v>
      </c>
      <c r="BL859" s="16" t="s">
        <v>311</v>
      </c>
      <c r="BM859" s="138" t="s">
        <v>1148</v>
      </c>
    </row>
    <row r="860" spans="2:65" s="1" customFormat="1" ht="10.199999999999999">
      <c r="B860" s="31"/>
      <c r="D860" s="140" t="s">
        <v>180</v>
      </c>
      <c r="F860" s="141" t="s">
        <v>1149</v>
      </c>
      <c r="I860" s="142"/>
      <c r="L860" s="31"/>
      <c r="M860" s="143"/>
      <c r="T860" s="52"/>
      <c r="AT860" s="16" t="s">
        <v>180</v>
      </c>
      <c r="AU860" s="16" t="s">
        <v>83</v>
      </c>
    </row>
    <row r="861" spans="2:65" s="13" customFormat="1" ht="10.199999999999999">
      <c r="B861" s="151"/>
      <c r="D861" s="145" t="s">
        <v>182</v>
      </c>
      <c r="E861" s="152" t="s">
        <v>19</v>
      </c>
      <c r="F861" s="153" t="s">
        <v>594</v>
      </c>
      <c r="H861" s="154">
        <v>2067.0909999999999</v>
      </c>
      <c r="I861" s="155"/>
      <c r="L861" s="151"/>
      <c r="M861" s="156"/>
      <c r="T861" s="157"/>
      <c r="AT861" s="152" t="s">
        <v>182</v>
      </c>
      <c r="AU861" s="152" t="s">
        <v>83</v>
      </c>
      <c r="AV861" s="13" t="s">
        <v>83</v>
      </c>
      <c r="AW861" s="13" t="s">
        <v>35</v>
      </c>
      <c r="AX861" s="13" t="s">
        <v>81</v>
      </c>
      <c r="AY861" s="152" t="s">
        <v>171</v>
      </c>
    </row>
    <row r="862" spans="2:65" s="1" customFormat="1" ht="37.799999999999997" customHeight="1">
      <c r="B862" s="31"/>
      <c r="C862" s="127" t="s">
        <v>1150</v>
      </c>
      <c r="D862" s="127" t="s">
        <v>173</v>
      </c>
      <c r="E862" s="128" t="s">
        <v>1151</v>
      </c>
      <c r="F862" s="129" t="s">
        <v>1152</v>
      </c>
      <c r="G862" s="130" t="s">
        <v>272</v>
      </c>
      <c r="H862" s="131">
        <v>115.767</v>
      </c>
      <c r="I862" s="132"/>
      <c r="J862" s="133">
        <f>ROUND(I862*H862,2)</f>
        <v>0</v>
      </c>
      <c r="K862" s="129" t="s">
        <v>177</v>
      </c>
      <c r="L862" s="31"/>
      <c r="M862" s="134" t="s">
        <v>19</v>
      </c>
      <c r="N862" s="135" t="s">
        <v>44</v>
      </c>
      <c r="P862" s="136">
        <f>O862*H862</f>
        <v>0</v>
      </c>
      <c r="Q862" s="136">
        <v>2.9999999999999997E-4</v>
      </c>
      <c r="R862" s="136">
        <f>Q862*H862</f>
        <v>3.4730099999999993E-2</v>
      </c>
      <c r="S862" s="136">
        <v>0</v>
      </c>
      <c r="T862" s="137">
        <f>S862*H862</f>
        <v>0</v>
      </c>
      <c r="AR862" s="138" t="s">
        <v>311</v>
      </c>
      <c r="AT862" s="138" t="s">
        <v>173</v>
      </c>
      <c r="AU862" s="138" t="s">
        <v>83</v>
      </c>
      <c r="AY862" s="16" t="s">
        <v>171</v>
      </c>
      <c r="BE862" s="139">
        <f>IF(N862="základní",J862,0)</f>
        <v>0</v>
      </c>
      <c r="BF862" s="139">
        <f>IF(N862="snížená",J862,0)</f>
        <v>0</v>
      </c>
      <c r="BG862" s="139">
        <f>IF(N862="zákl. přenesená",J862,0)</f>
        <v>0</v>
      </c>
      <c r="BH862" s="139">
        <f>IF(N862="sníž. přenesená",J862,0)</f>
        <v>0</v>
      </c>
      <c r="BI862" s="139">
        <f>IF(N862="nulová",J862,0)</f>
        <v>0</v>
      </c>
      <c r="BJ862" s="16" t="s">
        <v>81</v>
      </c>
      <c r="BK862" s="139">
        <f>ROUND(I862*H862,2)</f>
        <v>0</v>
      </c>
      <c r="BL862" s="16" t="s">
        <v>311</v>
      </c>
      <c r="BM862" s="138" t="s">
        <v>1153</v>
      </c>
    </row>
    <row r="863" spans="2:65" s="1" customFormat="1" ht="10.199999999999999">
      <c r="B863" s="31"/>
      <c r="D863" s="140" t="s">
        <v>180</v>
      </c>
      <c r="F863" s="141" t="s">
        <v>1154</v>
      </c>
      <c r="I863" s="142"/>
      <c r="L863" s="31"/>
      <c r="M863" s="143"/>
      <c r="T863" s="52"/>
      <c r="AT863" s="16" t="s">
        <v>180</v>
      </c>
      <c r="AU863" s="16" t="s">
        <v>83</v>
      </c>
    </row>
    <row r="864" spans="2:65" s="13" customFormat="1" ht="10.199999999999999">
      <c r="B864" s="151"/>
      <c r="D864" s="145" t="s">
        <v>182</v>
      </c>
      <c r="E864" s="152" t="s">
        <v>19</v>
      </c>
      <c r="F864" s="153" t="s">
        <v>103</v>
      </c>
      <c r="H864" s="154">
        <v>115.767</v>
      </c>
      <c r="I864" s="155"/>
      <c r="L864" s="151"/>
      <c r="M864" s="156"/>
      <c r="T864" s="157"/>
      <c r="AT864" s="152" t="s">
        <v>182</v>
      </c>
      <c r="AU864" s="152" t="s">
        <v>83</v>
      </c>
      <c r="AV864" s="13" t="s">
        <v>83</v>
      </c>
      <c r="AW864" s="13" t="s">
        <v>35</v>
      </c>
      <c r="AX864" s="13" t="s">
        <v>81</v>
      </c>
      <c r="AY864" s="152" t="s">
        <v>171</v>
      </c>
    </row>
    <row r="865" spans="2:65" s="1" customFormat="1" ht="37.799999999999997" customHeight="1">
      <c r="B865" s="31"/>
      <c r="C865" s="127" t="s">
        <v>1155</v>
      </c>
      <c r="D865" s="127" t="s">
        <v>173</v>
      </c>
      <c r="E865" s="128" t="s">
        <v>1156</v>
      </c>
      <c r="F865" s="129" t="s">
        <v>1157</v>
      </c>
      <c r="G865" s="130" t="s">
        <v>272</v>
      </c>
      <c r="H865" s="131">
        <v>1951.3240000000001</v>
      </c>
      <c r="I865" s="132"/>
      <c r="J865" s="133">
        <f>ROUND(I865*H865,2)</f>
        <v>0</v>
      </c>
      <c r="K865" s="129" t="s">
        <v>177</v>
      </c>
      <c r="L865" s="31"/>
      <c r="M865" s="134" t="s">
        <v>19</v>
      </c>
      <c r="N865" s="135" t="s">
        <v>44</v>
      </c>
      <c r="P865" s="136">
        <f>O865*H865</f>
        <v>0</v>
      </c>
      <c r="Q865" s="136">
        <v>3.8999999999999999E-4</v>
      </c>
      <c r="R865" s="136">
        <f>Q865*H865</f>
        <v>0.76101636000000006</v>
      </c>
      <c r="S865" s="136">
        <v>0</v>
      </c>
      <c r="T865" s="137">
        <f>S865*H865</f>
        <v>0</v>
      </c>
      <c r="AR865" s="138" t="s">
        <v>311</v>
      </c>
      <c r="AT865" s="138" t="s">
        <v>173</v>
      </c>
      <c r="AU865" s="138" t="s">
        <v>83</v>
      </c>
      <c r="AY865" s="16" t="s">
        <v>171</v>
      </c>
      <c r="BE865" s="139">
        <f>IF(N865="základní",J865,0)</f>
        <v>0</v>
      </c>
      <c r="BF865" s="139">
        <f>IF(N865="snížená",J865,0)</f>
        <v>0</v>
      </c>
      <c r="BG865" s="139">
        <f>IF(N865="zákl. přenesená",J865,0)</f>
        <v>0</v>
      </c>
      <c r="BH865" s="139">
        <f>IF(N865="sníž. přenesená",J865,0)</f>
        <v>0</v>
      </c>
      <c r="BI865" s="139">
        <f>IF(N865="nulová",J865,0)</f>
        <v>0</v>
      </c>
      <c r="BJ865" s="16" t="s">
        <v>81</v>
      </c>
      <c r="BK865" s="139">
        <f>ROUND(I865*H865,2)</f>
        <v>0</v>
      </c>
      <c r="BL865" s="16" t="s">
        <v>311</v>
      </c>
      <c r="BM865" s="138" t="s">
        <v>1158</v>
      </c>
    </row>
    <row r="866" spans="2:65" s="1" customFormat="1" ht="10.199999999999999">
      <c r="B866" s="31"/>
      <c r="D866" s="140" t="s">
        <v>180</v>
      </c>
      <c r="F866" s="141" t="s">
        <v>1159</v>
      </c>
      <c r="I866" s="142"/>
      <c r="L866" s="31"/>
      <c r="M866" s="143"/>
      <c r="T866" s="52"/>
      <c r="AT866" s="16" t="s">
        <v>180</v>
      </c>
      <c r="AU866" s="16" t="s">
        <v>83</v>
      </c>
    </row>
    <row r="867" spans="2:65" s="13" customFormat="1" ht="10.199999999999999">
      <c r="B867" s="151"/>
      <c r="D867" s="145" t="s">
        <v>182</v>
      </c>
      <c r="E867" s="152" t="s">
        <v>19</v>
      </c>
      <c r="F867" s="153" t="s">
        <v>99</v>
      </c>
      <c r="H867" s="154">
        <v>1951.3240000000001</v>
      </c>
      <c r="I867" s="155"/>
      <c r="L867" s="151"/>
      <c r="M867" s="156"/>
      <c r="T867" s="157"/>
      <c r="AT867" s="152" t="s">
        <v>182</v>
      </c>
      <c r="AU867" s="152" t="s">
        <v>83</v>
      </c>
      <c r="AV867" s="13" t="s">
        <v>83</v>
      </c>
      <c r="AW867" s="13" t="s">
        <v>35</v>
      </c>
      <c r="AX867" s="13" t="s">
        <v>81</v>
      </c>
      <c r="AY867" s="152" t="s">
        <v>171</v>
      </c>
    </row>
    <row r="868" spans="2:65" s="1" customFormat="1" ht="37.799999999999997" customHeight="1">
      <c r="B868" s="31"/>
      <c r="C868" s="127" t="s">
        <v>1160</v>
      </c>
      <c r="D868" s="127" t="s">
        <v>173</v>
      </c>
      <c r="E868" s="128" t="s">
        <v>1161</v>
      </c>
      <c r="F868" s="129" t="s">
        <v>1162</v>
      </c>
      <c r="G868" s="130" t="s">
        <v>272</v>
      </c>
      <c r="H868" s="131">
        <v>115.767</v>
      </c>
      <c r="I868" s="132"/>
      <c r="J868" s="133">
        <f>ROUND(I868*H868,2)</f>
        <v>0</v>
      </c>
      <c r="K868" s="129" t="s">
        <v>177</v>
      </c>
      <c r="L868" s="31"/>
      <c r="M868" s="134" t="s">
        <v>19</v>
      </c>
      <c r="N868" s="135" t="s">
        <v>44</v>
      </c>
      <c r="P868" s="136">
        <f>O868*H868</f>
        <v>0</v>
      </c>
      <c r="Q868" s="136">
        <v>7.3999999999999999E-4</v>
      </c>
      <c r="R868" s="136">
        <f>Q868*H868</f>
        <v>8.5667579999999993E-2</v>
      </c>
      <c r="S868" s="136">
        <v>0</v>
      </c>
      <c r="T868" s="137">
        <f>S868*H868</f>
        <v>0</v>
      </c>
      <c r="AR868" s="138" t="s">
        <v>311</v>
      </c>
      <c r="AT868" s="138" t="s">
        <v>173</v>
      </c>
      <c r="AU868" s="138" t="s">
        <v>83</v>
      </c>
      <c r="AY868" s="16" t="s">
        <v>171</v>
      </c>
      <c r="BE868" s="139">
        <f>IF(N868="základní",J868,0)</f>
        <v>0</v>
      </c>
      <c r="BF868" s="139">
        <f>IF(N868="snížená",J868,0)</f>
        <v>0</v>
      </c>
      <c r="BG868" s="139">
        <f>IF(N868="zákl. přenesená",J868,0)</f>
        <v>0</v>
      </c>
      <c r="BH868" s="139">
        <f>IF(N868="sníž. přenesená",J868,0)</f>
        <v>0</v>
      </c>
      <c r="BI868" s="139">
        <f>IF(N868="nulová",J868,0)</f>
        <v>0</v>
      </c>
      <c r="BJ868" s="16" t="s">
        <v>81</v>
      </c>
      <c r="BK868" s="139">
        <f>ROUND(I868*H868,2)</f>
        <v>0</v>
      </c>
      <c r="BL868" s="16" t="s">
        <v>311</v>
      </c>
      <c r="BM868" s="138" t="s">
        <v>1163</v>
      </c>
    </row>
    <row r="869" spans="2:65" s="1" customFormat="1" ht="10.199999999999999">
      <c r="B869" s="31"/>
      <c r="D869" s="140" t="s">
        <v>180</v>
      </c>
      <c r="F869" s="141" t="s">
        <v>1164</v>
      </c>
      <c r="I869" s="142"/>
      <c r="L869" s="31"/>
      <c r="M869" s="143"/>
      <c r="T869" s="52"/>
      <c r="AT869" s="16" t="s">
        <v>180</v>
      </c>
      <c r="AU869" s="16" t="s">
        <v>83</v>
      </c>
    </row>
    <row r="870" spans="2:65" s="13" customFormat="1" ht="10.199999999999999">
      <c r="B870" s="151"/>
      <c r="D870" s="145" t="s">
        <v>182</v>
      </c>
      <c r="E870" s="152" t="s">
        <v>19</v>
      </c>
      <c r="F870" s="153" t="s">
        <v>103</v>
      </c>
      <c r="H870" s="154">
        <v>115.767</v>
      </c>
      <c r="I870" s="155"/>
      <c r="L870" s="151"/>
      <c r="M870" s="156"/>
      <c r="T870" s="157"/>
      <c r="AT870" s="152" t="s">
        <v>182</v>
      </c>
      <c r="AU870" s="152" t="s">
        <v>83</v>
      </c>
      <c r="AV870" s="13" t="s">
        <v>83</v>
      </c>
      <c r="AW870" s="13" t="s">
        <v>35</v>
      </c>
      <c r="AX870" s="13" t="s">
        <v>81</v>
      </c>
      <c r="AY870" s="152" t="s">
        <v>171</v>
      </c>
    </row>
    <row r="871" spans="2:65" s="1" customFormat="1" ht="37.799999999999997" customHeight="1">
      <c r="B871" s="31"/>
      <c r="C871" s="127" t="s">
        <v>1165</v>
      </c>
      <c r="D871" s="127" t="s">
        <v>173</v>
      </c>
      <c r="E871" s="128" t="s">
        <v>1166</v>
      </c>
      <c r="F871" s="129" t="s">
        <v>1167</v>
      </c>
      <c r="G871" s="130" t="s">
        <v>272</v>
      </c>
      <c r="H871" s="131">
        <v>1951.3240000000001</v>
      </c>
      <c r="I871" s="132"/>
      <c r="J871" s="133">
        <f>ROUND(I871*H871,2)</f>
        <v>0</v>
      </c>
      <c r="K871" s="129" t="s">
        <v>177</v>
      </c>
      <c r="L871" s="31"/>
      <c r="M871" s="134" t="s">
        <v>19</v>
      </c>
      <c r="N871" s="135" t="s">
        <v>44</v>
      </c>
      <c r="P871" s="136">
        <f>O871*H871</f>
        <v>0</v>
      </c>
      <c r="Q871" s="136">
        <v>9.2000000000000003E-4</v>
      </c>
      <c r="R871" s="136">
        <f>Q871*H871</f>
        <v>1.7952180800000002</v>
      </c>
      <c r="S871" s="136">
        <v>0</v>
      </c>
      <c r="T871" s="137">
        <f>S871*H871</f>
        <v>0</v>
      </c>
      <c r="AR871" s="138" t="s">
        <v>311</v>
      </c>
      <c r="AT871" s="138" t="s">
        <v>173</v>
      </c>
      <c r="AU871" s="138" t="s">
        <v>83</v>
      </c>
      <c r="AY871" s="16" t="s">
        <v>171</v>
      </c>
      <c r="BE871" s="139">
        <f>IF(N871="základní",J871,0)</f>
        <v>0</v>
      </c>
      <c r="BF871" s="139">
        <f>IF(N871="snížená",J871,0)</f>
        <v>0</v>
      </c>
      <c r="BG871" s="139">
        <f>IF(N871="zákl. přenesená",J871,0)</f>
        <v>0</v>
      </c>
      <c r="BH871" s="139">
        <f>IF(N871="sníž. přenesená",J871,0)</f>
        <v>0</v>
      </c>
      <c r="BI871" s="139">
        <f>IF(N871="nulová",J871,0)</f>
        <v>0</v>
      </c>
      <c r="BJ871" s="16" t="s">
        <v>81</v>
      </c>
      <c r="BK871" s="139">
        <f>ROUND(I871*H871,2)</f>
        <v>0</v>
      </c>
      <c r="BL871" s="16" t="s">
        <v>311</v>
      </c>
      <c r="BM871" s="138" t="s">
        <v>1168</v>
      </c>
    </row>
    <row r="872" spans="2:65" s="1" customFormat="1" ht="10.199999999999999">
      <c r="B872" s="31"/>
      <c r="D872" s="140" t="s">
        <v>180</v>
      </c>
      <c r="F872" s="141" t="s">
        <v>1169</v>
      </c>
      <c r="I872" s="142"/>
      <c r="L872" s="31"/>
      <c r="M872" s="143"/>
      <c r="T872" s="52"/>
      <c r="AT872" s="16" t="s">
        <v>180</v>
      </c>
      <c r="AU872" s="16" t="s">
        <v>83</v>
      </c>
    </row>
    <row r="873" spans="2:65" s="13" customFormat="1" ht="10.199999999999999">
      <c r="B873" s="151"/>
      <c r="D873" s="145" t="s">
        <v>182</v>
      </c>
      <c r="E873" s="152" t="s">
        <v>19</v>
      </c>
      <c r="F873" s="153" t="s">
        <v>99</v>
      </c>
      <c r="H873" s="154">
        <v>1951.3240000000001</v>
      </c>
      <c r="I873" s="155"/>
      <c r="L873" s="151"/>
      <c r="M873" s="156"/>
      <c r="T873" s="157"/>
      <c r="AT873" s="152" t="s">
        <v>182</v>
      </c>
      <c r="AU873" s="152" t="s">
        <v>83</v>
      </c>
      <c r="AV873" s="13" t="s">
        <v>83</v>
      </c>
      <c r="AW873" s="13" t="s">
        <v>35</v>
      </c>
      <c r="AX873" s="13" t="s">
        <v>81</v>
      </c>
      <c r="AY873" s="152" t="s">
        <v>171</v>
      </c>
    </row>
    <row r="874" spans="2:65" s="11" customFormat="1" ht="22.8" customHeight="1">
      <c r="B874" s="115"/>
      <c r="D874" s="116" t="s">
        <v>72</v>
      </c>
      <c r="E874" s="125" t="s">
        <v>1170</v>
      </c>
      <c r="F874" s="125" t="s">
        <v>1171</v>
      </c>
      <c r="I874" s="118"/>
      <c r="J874" s="126">
        <f>BK874</f>
        <v>0</v>
      </c>
      <c r="L874" s="115"/>
      <c r="M874" s="120"/>
      <c r="P874" s="121">
        <f>SUM(P875:P879)</f>
        <v>0</v>
      </c>
      <c r="R874" s="121">
        <f>SUM(R875:R879)</f>
        <v>0.1</v>
      </c>
      <c r="T874" s="122">
        <f>SUM(T875:T879)</f>
        <v>0</v>
      </c>
      <c r="AR874" s="116" t="s">
        <v>83</v>
      </c>
      <c r="AT874" s="123" t="s">
        <v>72</v>
      </c>
      <c r="AU874" s="123" t="s">
        <v>81</v>
      </c>
      <c r="AY874" s="116" t="s">
        <v>171</v>
      </c>
      <c r="BK874" s="124">
        <f>SUM(BK875:BK879)</f>
        <v>0</v>
      </c>
    </row>
    <row r="875" spans="2:65" s="1" customFormat="1" ht="33" customHeight="1">
      <c r="B875" s="31"/>
      <c r="C875" s="127" t="s">
        <v>1172</v>
      </c>
      <c r="D875" s="127" t="s">
        <v>173</v>
      </c>
      <c r="E875" s="128" t="s">
        <v>1173</v>
      </c>
      <c r="F875" s="129" t="s">
        <v>1174</v>
      </c>
      <c r="G875" s="130" t="s">
        <v>402</v>
      </c>
      <c r="H875" s="131">
        <v>1</v>
      </c>
      <c r="I875" s="132"/>
      <c r="J875" s="133">
        <f>ROUND(I875*H875,2)</f>
        <v>0</v>
      </c>
      <c r="K875" s="129" t="s">
        <v>177</v>
      </c>
      <c r="L875" s="31"/>
      <c r="M875" s="134" t="s">
        <v>19</v>
      </c>
      <c r="N875" s="135" t="s">
        <v>44</v>
      </c>
      <c r="P875" s="136">
        <f>O875*H875</f>
        <v>0</v>
      </c>
      <c r="Q875" s="136">
        <v>0</v>
      </c>
      <c r="R875" s="136">
        <f>Q875*H875</f>
        <v>0</v>
      </c>
      <c r="S875" s="136">
        <v>0</v>
      </c>
      <c r="T875" s="137">
        <f>S875*H875</f>
        <v>0</v>
      </c>
      <c r="AR875" s="138" t="s">
        <v>311</v>
      </c>
      <c r="AT875" s="138" t="s">
        <v>173</v>
      </c>
      <c r="AU875" s="138" t="s">
        <v>83</v>
      </c>
      <c r="AY875" s="16" t="s">
        <v>171</v>
      </c>
      <c r="BE875" s="139">
        <f>IF(N875="základní",J875,0)</f>
        <v>0</v>
      </c>
      <c r="BF875" s="139">
        <f>IF(N875="snížená",J875,0)</f>
        <v>0</v>
      </c>
      <c r="BG875" s="139">
        <f>IF(N875="zákl. přenesená",J875,0)</f>
        <v>0</v>
      </c>
      <c r="BH875" s="139">
        <f>IF(N875="sníž. přenesená",J875,0)</f>
        <v>0</v>
      </c>
      <c r="BI875" s="139">
        <f>IF(N875="nulová",J875,0)</f>
        <v>0</v>
      </c>
      <c r="BJ875" s="16" t="s">
        <v>81</v>
      </c>
      <c r="BK875" s="139">
        <f>ROUND(I875*H875,2)</f>
        <v>0</v>
      </c>
      <c r="BL875" s="16" t="s">
        <v>311</v>
      </c>
      <c r="BM875" s="138" t="s">
        <v>1175</v>
      </c>
    </row>
    <row r="876" spans="2:65" s="1" customFormat="1" ht="10.199999999999999">
      <c r="B876" s="31"/>
      <c r="D876" s="140" t="s">
        <v>180</v>
      </c>
      <c r="F876" s="141" t="s">
        <v>1176</v>
      </c>
      <c r="I876" s="142"/>
      <c r="L876" s="31"/>
      <c r="M876" s="143"/>
      <c r="T876" s="52"/>
      <c r="AT876" s="16" t="s">
        <v>180</v>
      </c>
      <c r="AU876" s="16" t="s">
        <v>83</v>
      </c>
    </row>
    <row r="877" spans="2:65" s="1" customFormat="1" ht="24.15" customHeight="1">
      <c r="B877" s="31"/>
      <c r="C877" s="165" t="s">
        <v>1177</v>
      </c>
      <c r="D877" s="165" t="s">
        <v>263</v>
      </c>
      <c r="E877" s="166" t="s">
        <v>1178</v>
      </c>
      <c r="F877" s="167" t="s">
        <v>1179</v>
      </c>
      <c r="G877" s="168" t="s">
        <v>19</v>
      </c>
      <c r="H877" s="169">
        <v>1</v>
      </c>
      <c r="I877" s="170"/>
      <c r="J877" s="171">
        <f>ROUND(I877*H877,2)</f>
        <v>0</v>
      </c>
      <c r="K877" s="167" t="s">
        <v>19</v>
      </c>
      <c r="L877" s="172"/>
      <c r="M877" s="173" t="s">
        <v>19</v>
      </c>
      <c r="N877" s="174" t="s">
        <v>44</v>
      </c>
      <c r="P877" s="136">
        <f>O877*H877</f>
        <v>0</v>
      </c>
      <c r="Q877" s="136">
        <v>0.1</v>
      </c>
      <c r="R877" s="136">
        <f>Q877*H877</f>
        <v>0.1</v>
      </c>
      <c r="S877" s="136">
        <v>0</v>
      </c>
      <c r="T877" s="137">
        <f>S877*H877</f>
        <v>0</v>
      </c>
      <c r="AR877" s="138" t="s">
        <v>454</v>
      </c>
      <c r="AT877" s="138" t="s">
        <v>263</v>
      </c>
      <c r="AU877" s="138" t="s">
        <v>83</v>
      </c>
      <c r="AY877" s="16" t="s">
        <v>171</v>
      </c>
      <c r="BE877" s="139">
        <f>IF(N877="základní",J877,0)</f>
        <v>0</v>
      </c>
      <c r="BF877" s="139">
        <f>IF(N877="snížená",J877,0)</f>
        <v>0</v>
      </c>
      <c r="BG877" s="139">
        <f>IF(N877="zákl. přenesená",J877,0)</f>
        <v>0</v>
      </c>
      <c r="BH877" s="139">
        <f>IF(N877="sníž. přenesená",J877,0)</f>
        <v>0</v>
      </c>
      <c r="BI877" s="139">
        <f>IF(N877="nulová",J877,0)</f>
        <v>0</v>
      </c>
      <c r="BJ877" s="16" t="s">
        <v>81</v>
      </c>
      <c r="BK877" s="139">
        <f>ROUND(I877*H877,2)</f>
        <v>0</v>
      </c>
      <c r="BL877" s="16" t="s">
        <v>311</v>
      </c>
      <c r="BM877" s="138" t="s">
        <v>1180</v>
      </c>
    </row>
    <row r="878" spans="2:65" s="1" customFormat="1" ht="44.25" customHeight="1">
      <c r="B878" s="31"/>
      <c r="C878" s="127" t="s">
        <v>1181</v>
      </c>
      <c r="D878" s="127" t="s">
        <v>173</v>
      </c>
      <c r="E878" s="128" t="s">
        <v>1182</v>
      </c>
      <c r="F878" s="129" t="s">
        <v>1183</v>
      </c>
      <c r="G878" s="130" t="s">
        <v>983</v>
      </c>
      <c r="H878" s="176"/>
      <c r="I878" s="132"/>
      <c r="J878" s="133">
        <f>ROUND(I878*H878,2)</f>
        <v>0</v>
      </c>
      <c r="K878" s="129" t="s">
        <v>177</v>
      </c>
      <c r="L878" s="31"/>
      <c r="M878" s="134" t="s">
        <v>19</v>
      </c>
      <c r="N878" s="135" t="s">
        <v>44</v>
      </c>
      <c r="P878" s="136">
        <f>O878*H878</f>
        <v>0</v>
      </c>
      <c r="Q878" s="136">
        <v>0</v>
      </c>
      <c r="R878" s="136">
        <f>Q878*H878</f>
        <v>0</v>
      </c>
      <c r="S878" s="136">
        <v>0</v>
      </c>
      <c r="T878" s="137">
        <f>S878*H878</f>
        <v>0</v>
      </c>
      <c r="AR878" s="138" t="s">
        <v>311</v>
      </c>
      <c r="AT878" s="138" t="s">
        <v>173</v>
      </c>
      <c r="AU878" s="138" t="s">
        <v>83</v>
      </c>
      <c r="AY878" s="16" t="s">
        <v>171</v>
      </c>
      <c r="BE878" s="139">
        <f>IF(N878="základní",J878,0)</f>
        <v>0</v>
      </c>
      <c r="BF878" s="139">
        <f>IF(N878="snížená",J878,0)</f>
        <v>0</v>
      </c>
      <c r="BG878" s="139">
        <f>IF(N878="zákl. přenesená",J878,0)</f>
        <v>0</v>
      </c>
      <c r="BH878" s="139">
        <f>IF(N878="sníž. přenesená",J878,0)</f>
        <v>0</v>
      </c>
      <c r="BI878" s="139">
        <f>IF(N878="nulová",J878,0)</f>
        <v>0</v>
      </c>
      <c r="BJ878" s="16" t="s">
        <v>81</v>
      </c>
      <c r="BK878" s="139">
        <f>ROUND(I878*H878,2)</f>
        <v>0</v>
      </c>
      <c r="BL878" s="16" t="s">
        <v>311</v>
      </c>
      <c r="BM878" s="138" t="s">
        <v>1184</v>
      </c>
    </row>
    <row r="879" spans="2:65" s="1" customFormat="1" ht="10.199999999999999">
      <c r="B879" s="31"/>
      <c r="D879" s="140" t="s">
        <v>180</v>
      </c>
      <c r="F879" s="141" t="s">
        <v>1185</v>
      </c>
      <c r="I879" s="142"/>
      <c r="L879" s="31"/>
      <c r="M879" s="143"/>
      <c r="T879" s="52"/>
      <c r="AT879" s="16" t="s">
        <v>180</v>
      </c>
      <c r="AU879" s="16" t="s">
        <v>83</v>
      </c>
    </row>
    <row r="880" spans="2:65" s="11" customFormat="1" ht="22.8" customHeight="1">
      <c r="B880" s="115"/>
      <c r="D880" s="116" t="s">
        <v>72</v>
      </c>
      <c r="E880" s="125" t="s">
        <v>1186</v>
      </c>
      <c r="F880" s="125" t="s">
        <v>1187</v>
      </c>
      <c r="I880" s="118"/>
      <c r="J880" s="126">
        <f>BK880</f>
        <v>0</v>
      </c>
      <c r="L880" s="115"/>
      <c r="M880" s="120"/>
      <c r="P880" s="121">
        <f>SUM(P881:P925)</f>
        <v>0</v>
      </c>
      <c r="R880" s="121">
        <f>SUM(R881:R925)</f>
        <v>0.32170251999999999</v>
      </c>
      <c r="T880" s="122">
        <f>SUM(T881:T925)</f>
        <v>0</v>
      </c>
      <c r="AR880" s="116" t="s">
        <v>83</v>
      </c>
      <c r="AT880" s="123" t="s">
        <v>72</v>
      </c>
      <c r="AU880" s="123" t="s">
        <v>81</v>
      </c>
      <c r="AY880" s="116" t="s">
        <v>171</v>
      </c>
      <c r="BK880" s="124">
        <f>SUM(BK881:BK925)</f>
        <v>0</v>
      </c>
    </row>
    <row r="881" spans="2:65" s="1" customFormat="1" ht="33" customHeight="1">
      <c r="B881" s="31"/>
      <c r="C881" s="127" t="s">
        <v>1188</v>
      </c>
      <c r="D881" s="127" t="s">
        <v>173</v>
      </c>
      <c r="E881" s="128" t="s">
        <v>1189</v>
      </c>
      <c r="F881" s="129" t="s">
        <v>1190</v>
      </c>
      <c r="G881" s="130" t="s">
        <v>272</v>
      </c>
      <c r="H881" s="131">
        <v>1</v>
      </c>
      <c r="I881" s="132"/>
      <c r="J881" s="133">
        <f>ROUND(I881*H881,2)</f>
        <v>0</v>
      </c>
      <c r="K881" s="129" t="s">
        <v>177</v>
      </c>
      <c r="L881" s="31"/>
      <c r="M881" s="134" t="s">
        <v>19</v>
      </c>
      <c r="N881" s="135" t="s">
        <v>44</v>
      </c>
      <c r="P881" s="136">
        <f>O881*H881</f>
        <v>0</v>
      </c>
      <c r="Q881" s="136">
        <v>0</v>
      </c>
      <c r="R881" s="136">
        <f>Q881*H881</f>
        <v>0</v>
      </c>
      <c r="S881" s="136">
        <v>0</v>
      </c>
      <c r="T881" s="137">
        <f>S881*H881</f>
        <v>0</v>
      </c>
      <c r="AR881" s="138" t="s">
        <v>311</v>
      </c>
      <c r="AT881" s="138" t="s">
        <v>173</v>
      </c>
      <c r="AU881" s="138" t="s">
        <v>83</v>
      </c>
      <c r="AY881" s="16" t="s">
        <v>171</v>
      </c>
      <c r="BE881" s="139">
        <f>IF(N881="základní",J881,0)</f>
        <v>0</v>
      </c>
      <c r="BF881" s="139">
        <f>IF(N881="snížená",J881,0)</f>
        <v>0</v>
      </c>
      <c r="BG881" s="139">
        <f>IF(N881="zákl. přenesená",J881,0)</f>
        <v>0</v>
      </c>
      <c r="BH881" s="139">
        <f>IF(N881="sníž. přenesená",J881,0)</f>
        <v>0</v>
      </c>
      <c r="BI881" s="139">
        <f>IF(N881="nulová",J881,0)</f>
        <v>0</v>
      </c>
      <c r="BJ881" s="16" t="s">
        <v>81</v>
      </c>
      <c r="BK881" s="139">
        <f>ROUND(I881*H881,2)</f>
        <v>0</v>
      </c>
      <c r="BL881" s="16" t="s">
        <v>311</v>
      </c>
      <c r="BM881" s="138" t="s">
        <v>1191</v>
      </c>
    </row>
    <row r="882" spans="2:65" s="1" customFormat="1" ht="10.199999999999999">
      <c r="B882" s="31"/>
      <c r="D882" s="140" t="s">
        <v>180</v>
      </c>
      <c r="F882" s="141" t="s">
        <v>1192</v>
      </c>
      <c r="I882" s="142"/>
      <c r="L882" s="31"/>
      <c r="M882" s="143"/>
      <c r="T882" s="52"/>
      <c r="AT882" s="16" t="s">
        <v>180</v>
      </c>
      <c r="AU882" s="16" t="s">
        <v>83</v>
      </c>
    </row>
    <row r="883" spans="2:65" s="1" customFormat="1" ht="16.5" customHeight="1">
      <c r="B883" s="31"/>
      <c r="C883" s="165" t="s">
        <v>1193</v>
      </c>
      <c r="D883" s="165" t="s">
        <v>263</v>
      </c>
      <c r="E883" s="166" t="s">
        <v>1194</v>
      </c>
      <c r="F883" s="167" t="s">
        <v>1195</v>
      </c>
      <c r="G883" s="168" t="s">
        <v>266</v>
      </c>
      <c r="H883" s="169">
        <v>1E-3</v>
      </c>
      <c r="I883" s="170"/>
      <c r="J883" s="171">
        <f>ROUND(I883*H883,2)</f>
        <v>0</v>
      </c>
      <c r="K883" s="167" t="s">
        <v>177</v>
      </c>
      <c r="L883" s="172"/>
      <c r="M883" s="173" t="s">
        <v>19</v>
      </c>
      <c r="N883" s="174" t="s">
        <v>44</v>
      </c>
      <c r="P883" s="136">
        <f>O883*H883</f>
        <v>0</v>
      </c>
      <c r="Q883" s="136">
        <v>1</v>
      </c>
      <c r="R883" s="136">
        <f>Q883*H883</f>
        <v>1E-3</v>
      </c>
      <c r="S883" s="136">
        <v>0</v>
      </c>
      <c r="T883" s="137">
        <f>S883*H883</f>
        <v>0</v>
      </c>
      <c r="AR883" s="138" t="s">
        <v>454</v>
      </c>
      <c r="AT883" s="138" t="s">
        <v>263</v>
      </c>
      <c r="AU883" s="138" t="s">
        <v>83</v>
      </c>
      <c r="AY883" s="16" t="s">
        <v>171</v>
      </c>
      <c r="BE883" s="139">
        <f>IF(N883="základní",J883,0)</f>
        <v>0</v>
      </c>
      <c r="BF883" s="139">
        <f>IF(N883="snížená",J883,0)</f>
        <v>0</v>
      </c>
      <c r="BG883" s="139">
        <f>IF(N883="zákl. přenesená",J883,0)</f>
        <v>0</v>
      </c>
      <c r="BH883" s="139">
        <f>IF(N883="sníž. přenesená",J883,0)</f>
        <v>0</v>
      </c>
      <c r="BI883" s="139">
        <f>IF(N883="nulová",J883,0)</f>
        <v>0</v>
      </c>
      <c r="BJ883" s="16" t="s">
        <v>81</v>
      </c>
      <c r="BK883" s="139">
        <f>ROUND(I883*H883,2)</f>
        <v>0</v>
      </c>
      <c r="BL883" s="16" t="s">
        <v>311</v>
      </c>
      <c r="BM883" s="138" t="s">
        <v>1196</v>
      </c>
    </row>
    <row r="884" spans="2:65" s="13" customFormat="1" ht="10.199999999999999">
      <c r="B884" s="151"/>
      <c r="D884" s="145" t="s">
        <v>182</v>
      </c>
      <c r="F884" s="153" t="s">
        <v>1197</v>
      </c>
      <c r="H884" s="154">
        <v>1E-3</v>
      </c>
      <c r="I884" s="155"/>
      <c r="L884" s="151"/>
      <c r="M884" s="156"/>
      <c r="T884" s="157"/>
      <c r="AT884" s="152" t="s">
        <v>182</v>
      </c>
      <c r="AU884" s="152" t="s">
        <v>83</v>
      </c>
      <c r="AV884" s="13" t="s">
        <v>83</v>
      </c>
      <c r="AW884" s="13" t="s">
        <v>4</v>
      </c>
      <c r="AX884" s="13" t="s">
        <v>81</v>
      </c>
      <c r="AY884" s="152" t="s">
        <v>171</v>
      </c>
    </row>
    <row r="885" spans="2:65" s="1" customFormat="1" ht="24.15" customHeight="1">
      <c r="B885" s="31"/>
      <c r="C885" s="127" t="s">
        <v>1198</v>
      </c>
      <c r="D885" s="127" t="s">
        <v>173</v>
      </c>
      <c r="E885" s="128" t="s">
        <v>1199</v>
      </c>
      <c r="F885" s="129" t="s">
        <v>1200</v>
      </c>
      <c r="G885" s="130" t="s">
        <v>272</v>
      </c>
      <c r="H885" s="131">
        <v>5.55</v>
      </c>
      <c r="I885" s="132"/>
      <c r="J885" s="133">
        <f>ROUND(I885*H885,2)</f>
        <v>0</v>
      </c>
      <c r="K885" s="129" t="s">
        <v>177</v>
      </c>
      <c r="L885" s="31"/>
      <c r="M885" s="134" t="s">
        <v>19</v>
      </c>
      <c r="N885" s="135" t="s">
        <v>44</v>
      </c>
      <c r="P885" s="136">
        <f>O885*H885</f>
        <v>0</v>
      </c>
      <c r="Q885" s="136">
        <v>4.0000000000000002E-4</v>
      </c>
      <c r="R885" s="136">
        <f>Q885*H885</f>
        <v>2.2200000000000002E-3</v>
      </c>
      <c r="S885" s="136">
        <v>0</v>
      </c>
      <c r="T885" s="137">
        <f>S885*H885</f>
        <v>0</v>
      </c>
      <c r="AR885" s="138" t="s">
        <v>311</v>
      </c>
      <c r="AT885" s="138" t="s">
        <v>173</v>
      </c>
      <c r="AU885" s="138" t="s">
        <v>83</v>
      </c>
      <c r="AY885" s="16" t="s">
        <v>171</v>
      </c>
      <c r="BE885" s="139">
        <f>IF(N885="základní",J885,0)</f>
        <v>0</v>
      </c>
      <c r="BF885" s="139">
        <f>IF(N885="snížená",J885,0)</f>
        <v>0</v>
      </c>
      <c r="BG885" s="139">
        <f>IF(N885="zákl. přenesená",J885,0)</f>
        <v>0</v>
      </c>
      <c r="BH885" s="139">
        <f>IF(N885="sníž. přenesená",J885,0)</f>
        <v>0</v>
      </c>
      <c r="BI885" s="139">
        <f>IF(N885="nulová",J885,0)</f>
        <v>0</v>
      </c>
      <c r="BJ885" s="16" t="s">
        <v>81</v>
      </c>
      <c r="BK885" s="139">
        <f>ROUND(I885*H885,2)</f>
        <v>0</v>
      </c>
      <c r="BL885" s="16" t="s">
        <v>311</v>
      </c>
      <c r="BM885" s="138" t="s">
        <v>1201</v>
      </c>
    </row>
    <row r="886" spans="2:65" s="1" customFormat="1" ht="10.199999999999999">
      <c r="B886" s="31"/>
      <c r="D886" s="140" t="s">
        <v>180</v>
      </c>
      <c r="F886" s="141" t="s">
        <v>1202</v>
      </c>
      <c r="I886" s="142"/>
      <c r="L886" s="31"/>
      <c r="M886" s="143"/>
      <c r="T886" s="52"/>
      <c r="AT886" s="16" t="s">
        <v>180</v>
      </c>
      <c r="AU886" s="16" t="s">
        <v>83</v>
      </c>
    </row>
    <row r="887" spans="2:65" s="12" customFormat="1" ht="10.199999999999999">
      <c r="B887" s="144"/>
      <c r="D887" s="145" t="s">
        <v>182</v>
      </c>
      <c r="E887" s="146" t="s">
        <v>19</v>
      </c>
      <c r="F887" s="147" t="s">
        <v>1203</v>
      </c>
      <c r="H887" s="146" t="s">
        <v>19</v>
      </c>
      <c r="I887" s="148"/>
      <c r="L887" s="144"/>
      <c r="M887" s="149"/>
      <c r="T887" s="150"/>
      <c r="AT887" s="146" t="s">
        <v>182</v>
      </c>
      <c r="AU887" s="146" t="s">
        <v>83</v>
      </c>
      <c r="AV887" s="12" t="s">
        <v>81</v>
      </c>
      <c r="AW887" s="12" t="s">
        <v>35</v>
      </c>
      <c r="AX887" s="12" t="s">
        <v>73</v>
      </c>
      <c r="AY887" s="146" t="s">
        <v>171</v>
      </c>
    </row>
    <row r="888" spans="2:65" s="12" customFormat="1" ht="10.199999999999999">
      <c r="B888" s="144"/>
      <c r="D888" s="145" t="s">
        <v>182</v>
      </c>
      <c r="E888" s="146" t="s">
        <v>19</v>
      </c>
      <c r="F888" s="147" t="s">
        <v>372</v>
      </c>
      <c r="H888" s="146" t="s">
        <v>19</v>
      </c>
      <c r="I888" s="148"/>
      <c r="L888" s="144"/>
      <c r="M888" s="149"/>
      <c r="T888" s="150"/>
      <c r="AT888" s="146" t="s">
        <v>182</v>
      </c>
      <c r="AU888" s="146" t="s">
        <v>83</v>
      </c>
      <c r="AV888" s="12" t="s">
        <v>81</v>
      </c>
      <c r="AW888" s="12" t="s">
        <v>35</v>
      </c>
      <c r="AX888" s="12" t="s">
        <v>73</v>
      </c>
      <c r="AY888" s="146" t="s">
        <v>171</v>
      </c>
    </row>
    <row r="889" spans="2:65" s="13" customFormat="1" ht="10.199999999999999">
      <c r="B889" s="151"/>
      <c r="D889" s="145" t="s">
        <v>182</v>
      </c>
      <c r="E889" s="152" t="s">
        <v>19</v>
      </c>
      <c r="F889" s="153" t="s">
        <v>1204</v>
      </c>
      <c r="H889" s="154">
        <v>0.15</v>
      </c>
      <c r="I889" s="155"/>
      <c r="L889" s="151"/>
      <c r="M889" s="156"/>
      <c r="T889" s="157"/>
      <c r="AT889" s="152" t="s">
        <v>182</v>
      </c>
      <c r="AU889" s="152" t="s">
        <v>83</v>
      </c>
      <c r="AV889" s="13" t="s">
        <v>83</v>
      </c>
      <c r="AW889" s="13" t="s">
        <v>35</v>
      </c>
      <c r="AX889" s="13" t="s">
        <v>73</v>
      </c>
      <c r="AY889" s="152" t="s">
        <v>171</v>
      </c>
    </row>
    <row r="890" spans="2:65" s="12" customFormat="1" ht="10.199999999999999">
      <c r="B890" s="144"/>
      <c r="D890" s="145" t="s">
        <v>182</v>
      </c>
      <c r="E890" s="146" t="s">
        <v>19</v>
      </c>
      <c r="F890" s="147" t="s">
        <v>746</v>
      </c>
      <c r="H890" s="146" t="s">
        <v>19</v>
      </c>
      <c r="I890" s="148"/>
      <c r="L890" s="144"/>
      <c r="M890" s="149"/>
      <c r="T890" s="150"/>
      <c r="AT890" s="146" t="s">
        <v>182</v>
      </c>
      <c r="AU890" s="146" t="s">
        <v>83</v>
      </c>
      <c r="AV890" s="12" t="s">
        <v>81</v>
      </c>
      <c r="AW890" s="12" t="s">
        <v>35</v>
      </c>
      <c r="AX890" s="12" t="s">
        <v>73</v>
      </c>
      <c r="AY890" s="146" t="s">
        <v>171</v>
      </c>
    </row>
    <row r="891" spans="2:65" s="13" customFormat="1" ht="10.199999999999999">
      <c r="B891" s="151"/>
      <c r="D891" s="145" t="s">
        <v>182</v>
      </c>
      <c r="E891" s="152" t="s">
        <v>19</v>
      </c>
      <c r="F891" s="153" t="s">
        <v>1205</v>
      </c>
      <c r="H891" s="154">
        <v>0.435</v>
      </c>
      <c r="I891" s="155"/>
      <c r="L891" s="151"/>
      <c r="M891" s="156"/>
      <c r="T891" s="157"/>
      <c r="AT891" s="152" t="s">
        <v>182</v>
      </c>
      <c r="AU891" s="152" t="s">
        <v>83</v>
      </c>
      <c r="AV891" s="13" t="s">
        <v>83</v>
      </c>
      <c r="AW891" s="13" t="s">
        <v>35</v>
      </c>
      <c r="AX891" s="13" t="s">
        <v>73</v>
      </c>
      <c r="AY891" s="152" t="s">
        <v>171</v>
      </c>
    </row>
    <row r="892" spans="2:65" s="13" customFormat="1" ht="10.199999999999999">
      <c r="B892" s="151"/>
      <c r="D892" s="145" t="s">
        <v>182</v>
      </c>
      <c r="E892" s="152" t="s">
        <v>19</v>
      </c>
      <c r="F892" s="153" t="s">
        <v>1206</v>
      </c>
      <c r="H892" s="154">
        <v>0.45</v>
      </c>
      <c r="I892" s="155"/>
      <c r="L892" s="151"/>
      <c r="M892" s="156"/>
      <c r="T892" s="157"/>
      <c r="AT892" s="152" t="s">
        <v>182</v>
      </c>
      <c r="AU892" s="152" t="s">
        <v>83</v>
      </c>
      <c r="AV892" s="13" t="s">
        <v>83</v>
      </c>
      <c r="AW892" s="13" t="s">
        <v>35</v>
      </c>
      <c r="AX892" s="13" t="s">
        <v>73</v>
      </c>
      <c r="AY892" s="152" t="s">
        <v>171</v>
      </c>
    </row>
    <row r="893" spans="2:65" s="12" customFormat="1" ht="10.199999999999999">
      <c r="B893" s="144"/>
      <c r="D893" s="145" t="s">
        <v>182</v>
      </c>
      <c r="E893" s="146" t="s">
        <v>19</v>
      </c>
      <c r="F893" s="147" t="s">
        <v>393</v>
      </c>
      <c r="H893" s="146" t="s">
        <v>19</v>
      </c>
      <c r="I893" s="148"/>
      <c r="L893" s="144"/>
      <c r="M893" s="149"/>
      <c r="T893" s="150"/>
      <c r="AT893" s="146" t="s">
        <v>182</v>
      </c>
      <c r="AU893" s="146" t="s">
        <v>83</v>
      </c>
      <c r="AV893" s="12" t="s">
        <v>81</v>
      </c>
      <c r="AW893" s="12" t="s">
        <v>35</v>
      </c>
      <c r="AX893" s="12" t="s">
        <v>73</v>
      </c>
      <c r="AY893" s="146" t="s">
        <v>171</v>
      </c>
    </row>
    <row r="894" spans="2:65" s="13" customFormat="1" ht="10.199999999999999">
      <c r="B894" s="151"/>
      <c r="D894" s="145" t="s">
        <v>182</v>
      </c>
      <c r="E894" s="152" t="s">
        <v>19</v>
      </c>
      <c r="F894" s="153" t="s">
        <v>1207</v>
      </c>
      <c r="H894" s="154">
        <v>0.32400000000000001</v>
      </c>
      <c r="I894" s="155"/>
      <c r="L894" s="151"/>
      <c r="M894" s="156"/>
      <c r="T894" s="157"/>
      <c r="AT894" s="152" t="s">
        <v>182</v>
      </c>
      <c r="AU894" s="152" t="s">
        <v>83</v>
      </c>
      <c r="AV894" s="13" t="s">
        <v>83</v>
      </c>
      <c r="AW894" s="13" t="s">
        <v>35</v>
      </c>
      <c r="AX894" s="13" t="s">
        <v>73</v>
      </c>
      <c r="AY894" s="152" t="s">
        <v>171</v>
      </c>
    </row>
    <row r="895" spans="2:65" s="12" customFormat="1" ht="10.199999999999999">
      <c r="B895" s="144"/>
      <c r="D895" s="145" t="s">
        <v>182</v>
      </c>
      <c r="E895" s="146" t="s">
        <v>19</v>
      </c>
      <c r="F895" s="147" t="s">
        <v>448</v>
      </c>
      <c r="H895" s="146" t="s">
        <v>19</v>
      </c>
      <c r="I895" s="148"/>
      <c r="L895" s="144"/>
      <c r="M895" s="149"/>
      <c r="T895" s="150"/>
      <c r="AT895" s="146" t="s">
        <v>182</v>
      </c>
      <c r="AU895" s="146" t="s">
        <v>83</v>
      </c>
      <c r="AV895" s="12" t="s">
        <v>81</v>
      </c>
      <c r="AW895" s="12" t="s">
        <v>35</v>
      </c>
      <c r="AX895" s="12" t="s">
        <v>73</v>
      </c>
      <c r="AY895" s="146" t="s">
        <v>171</v>
      </c>
    </row>
    <row r="896" spans="2:65" s="13" customFormat="1" ht="10.199999999999999">
      <c r="B896" s="151"/>
      <c r="D896" s="145" t="s">
        <v>182</v>
      </c>
      <c r="E896" s="152" t="s">
        <v>19</v>
      </c>
      <c r="F896" s="153" t="s">
        <v>1208</v>
      </c>
      <c r="H896" s="154">
        <v>0.56299999999999994</v>
      </c>
      <c r="I896" s="155"/>
      <c r="L896" s="151"/>
      <c r="M896" s="156"/>
      <c r="T896" s="157"/>
      <c r="AT896" s="152" t="s">
        <v>182</v>
      </c>
      <c r="AU896" s="152" t="s">
        <v>83</v>
      </c>
      <c r="AV896" s="13" t="s">
        <v>83</v>
      </c>
      <c r="AW896" s="13" t="s">
        <v>35</v>
      </c>
      <c r="AX896" s="13" t="s">
        <v>73</v>
      </c>
      <c r="AY896" s="152" t="s">
        <v>171</v>
      </c>
    </row>
    <row r="897" spans="2:65" s="13" customFormat="1" ht="10.199999999999999">
      <c r="B897" s="151"/>
      <c r="D897" s="145" t="s">
        <v>182</v>
      </c>
      <c r="E897" s="152" t="s">
        <v>19</v>
      </c>
      <c r="F897" s="153" t="s">
        <v>1206</v>
      </c>
      <c r="H897" s="154">
        <v>0.45</v>
      </c>
      <c r="I897" s="155"/>
      <c r="L897" s="151"/>
      <c r="M897" s="156"/>
      <c r="T897" s="157"/>
      <c r="AT897" s="152" t="s">
        <v>182</v>
      </c>
      <c r="AU897" s="152" t="s">
        <v>83</v>
      </c>
      <c r="AV897" s="13" t="s">
        <v>83</v>
      </c>
      <c r="AW897" s="13" t="s">
        <v>35</v>
      </c>
      <c r="AX897" s="13" t="s">
        <v>73</v>
      </c>
      <c r="AY897" s="152" t="s">
        <v>171</v>
      </c>
    </row>
    <row r="898" spans="2:65" s="12" customFormat="1" ht="10.199999999999999">
      <c r="B898" s="144"/>
      <c r="D898" s="145" t="s">
        <v>182</v>
      </c>
      <c r="E898" s="146" t="s">
        <v>19</v>
      </c>
      <c r="F898" s="147" t="s">
        <v>450</v>
      </c>
      <c r="H898" s="146" t="s">
        <v>19</v>
      </c>
      <c r="I898" s="148"/>
      <c r="L898" s="144"/>
      <c r="M898" s="149"/>
      <c r="T898" s="150"/>
      <c r="AT898" s="146" t="s">
        <v>182</v>
      </c>
      <c r="AU898" s="146" t="s">
        <v>83</v>
      </c>
      <c r="AV898" s="12" t="s">
        <v>81</v>
      </c>
      <c r="AW898" s="12" t="s">
        <v>35</v>
      </c>
      <c r="AX898" s="12" t="s">
        <v>73</v>
      </c>
      <c r="AY898" s="146" t="s">
        <v>171</v>
      </c>
    </row>
    <row r="899" spans="2:65" s="13" customFormat="1" ht="10.199999999999999">
      <c r="B899" s="151"/>
      <c r="D899" s="145" t="s">
        <v>182</v>
      </c>
      <c r="E899" s="152" t="s">
        <v>19</v>
      </c>
      <c r="F899" s="153" t="s">
        <v>1208</v>
      </c>
      <c r="H899" s="154">
        <v>0.56299999999999994</v>
      </c>
      <c r="I899" s="155"/>
      <c r="L899" s="151"/>
      <c r="M899" s="156"/>
      <c r="T899" s="157"/>
      <c r="AT899" s="152" t="s">
        <v>182</v>
      </c>
      <c r="AU899" s="152" t="s">
        <v>83</v>
      </c>
      <c r="AV899" s="13" t="s">
        <v>83</v>
      </c>
      <c r="AW899" s="13" t="s">
        <v>35</v>
      </c>
      <c r="AX899" s="13" t="s">
        <v>73</v>
      </c>
      <c r="AY899" s="152" t="s">
        <v>171</v>
      </c>
    </row>
    <row r="900" spans="2:65" s="12" customFormat="1" ht="10.199999999999999">
      <c r="B900" s="144"/>
      <c r="D900" s="145" t="s">
        <v>182</v>
      </c>
      <c r="E900" s="146" t="s">
        <v>19</v>
      </c>
      <c r="F900" s="147" t="s">
        <v>397</v>
      </c>
      <c r="H900" s="146" t="s">
        <v>19</v>
      </c>
      <c r="I900" s="148"/>
      <c r="L900" s="144"/>
      <c r="M900" s="149"/>
      <c r="T900" s="150"/>
      <c r="AT900" s="146" t="s">
        <v>182</v>
      </c>
      <c r="AU900" s="146" t="s">
        <v>83</v>
      </c>
      <c r="AV900" s="12" t="s">
        <v>81</v>
      </c>
      <c r="AW900" s="12" t="s">
        <v>35</v>
      </c>
      <c r="AX900" s="12" t="s">
        <v>73</v>
      </c>
      <c r="AY900" s="146" t="s">
        <v>171</v>
      </c>
    </row>
    <row r="901" spans="2:65" s="13" customFormat="1" ht="10.199999999999999">
      <c r="B901" s="151"/>
      <c r="D901" s="145" t="s">
        <v>182</v>
      </c>
      <c r="E901" s="152" t="s">
        <v>19</v>
      </c>
      <c r="F901" s="153" t="s">
        <v>1209</v>
      </c>
      <c r="H901" s="154">
        <v>0.34200000000000003</v>
      </c>
      <c r="I901" s="155"/>
      <c r="L901" s="151"/>
      <c r="M901" s="156"/>
      <c r="T901" s="157"/>
      <c r="AT901" s="152" t="s">
        <v>182</v>
      </c>
      <c r="AU901" s="152" t="s">
        <v>83</v>
      </c>
      <c r="AV901" s="13" t="s">
        <v>83</v>
      </c>
      <c r="AW901" s="13" t="s">
        <v>35</v>
      </c>
      <c r="AX901" s="13" t="s">
        <v>73</v>
      </c>
      <c r="AY901" s="152" t="s">
        <v>171</v>
      </c>
    </row>
    <row r="902" spans="2:65" s="12" customFormat="1" ht="10.199999999999999">
      <c r="B902" s="144"/>
      <c r="D902" s="145" t="s">
        <v>182</v>
      </c>
      <c r="E902" s="146" t="s">
        <v>19</v>
      </c>
      <c r="F902" s="147" t="s">
        <v>451</v>
      </c>
      <c r="H902" s="146" t="s">
        <v>19</v>
      </c>
      <c r="I902" s="148"/>
      <c r="L902" s="144"/>
      <c r="M902" s="149"/>
      <c r="T902" s="150"/>
      <c r="AT902" s="146" t="s">
        <v>182</v>
      </c>
      <c r="AU902" s="146" t="s">
        <v>83</v>
      </c>
      <c r="AV902" s="12" t="s">
        <v>81</v>
      </c>
      <c r="AW902" s="12" t="s">
        <v>35</v>
      </c>
      <c r="AX902" s="12" t="s">
        <v>73</v>
      </c>
      <c r="AY902" s="146" t="s">
        <v>171</v>
      </c>
    </row>
    <row r="903" spans="2:65" s="13" customFormat="1" ht="10.199999999999999">
      <c r="B903" s="151"/>
      <c r="D903" s="145" t="s">
        <v>182</v>
      </c>
      <c r="E903" s="152" t="s">
        <v>19</v>
      </c>
      <c r="F903" s="153" t="s">
        <v>1210</v>
      </c>
      <c r="H903" s="154">
        <v>0.623</v>
      </c>
      <c r="I903" s="155"/>
      <c r="L903" s="151"/>
      <c r="M903" s="156"/>
      <c r="T903" s="157"/>
      <c r="AT903" s="152" t="s">
        <v>182</v>
      </c>
      <c r="AU903" s="152" t="s">
        <v>83</v>
      </c>
      <c r="AV903" s="13" t="s">
        <v>83</v>
      </c>
      <c r="AW903" s="13" t="s">
        <v>35</v>
      </c>
      <c r="AX903" s="13" t="s">
        <v>73</v>
      </c>
      <c r="AY903" s="152" t="s">
        <v>171</v>
      </c>
    </row>
    <row r="904" spans="2:65" s="12" customFormat="1" ht="10.199999999999999">
      <c r="B904" s="144"/>
      <c r="D904" s="145" t="s">
        <v>182</v>
      </c>
      <c r="E904" s="146" t="s">
        <v>19</v>
      </c>
      <c r="F904" s="147" t="s">
        <v>383</v>
      </c>
      <c r="H904" s="146" t="s">
        <v>19</v>
      </c>
      <c r="I904" s="148"/>
      <c r="L904" s="144"/>
      <c r="M904" s="149"/>
      <c r="T904" s="150"/>
      <c r="AT904" s="146" t="s">
        <v>182</v>
      </c>
      <c r="AU904" s="146" t="s">
        <v>83</v>
      </c>
      <c r="AV904" s="12" t="s">
        <v>81</v>
      </c>
      <c r="AW904" s="12" t="s">
        <v>35</v>
      </c>
      <c r="AX904" s="12" t="s">
        <v>73</v>
      </c>
      <c r="AY904" s="146" t="s">
        <v>171</v>
      </c>
    </row>
    <row r="905" spans="2:65" s="13" customFormat="1" ht="10.199999999999999">
      <c r="B905" s="151"/>
      <c r="D905" s="145" t="s">
        <v>182</v>
      </c>
      <c r="E905" s="152" t="s">
        <v>19</v>
      </c>
      <c r="F905" s="153" t="s">
        <v>1211</v>
      </c>
      <c r="H905" s="154">
        <v>1.05</v>
      </c>
      <c r="I905" s="155"/>
      <c r="L905" s="151"/>
      <c r="M905" s="156"/>
      <c r="T905" s="157"/>
      <c r="AT905" s="152" t="s">
        <v>182</v>
      </c>
      <c r="AU905" s="152" t="s">
        <v>83</v>
      </c>
      <c r="AV905" s="13" t="s">
        <v>83</v>
      </c>
      <c r="AW905" s="13" t="s">
        <v>35</v>
      </c>
      <c r="AX905" s="13" t="s">
        <v>73</v>
      </c>
      <c r="AY905" s="152" t="s">
        <v>171</v>
      </c>
    </row>
    <row r="906" spans="2:65" s="12" customFormat="1" ht="10.199999999999999">
      <c r="B906" s="144"/>
      <c r="D906" s="145" t="s">
        <v>182</v>
      </c>
      <c r="E906" s="146" t="s">
        <v>19</v>
      </c>
      <c r="F906" s="147" t="s">
        <v>385</v>
      </c>
      <c r="H906" s="146" t="s">
        <v>19</v>
      </c>
      <c r="I906" s="148"/>
      <c r="L906" s="144"/>
      <c r="M906" s="149"/>
      <c r="T906" s="150"/>
      <c r="AT906" s="146" t="s">
        <v>182</v>
      </c>
      <c r="AU906" s="146" t="s">
        <v>83</v>
      </c>
      <c r="AV906" s="12" t="s">
        <v>81</v>
      </c>
      <c r="AW906" s="12" t="s">
        <v>35</v>
      </c>
      <c r="AX906" s="12" t="s">
        <v>73</v>
      </c>
      <c r="AY906" s="146" t="s">
        <v>171</v>
      </c>
    </row>
    <row r="907" spans="2:65" s="13" customFormat="1" ht="10.199999999999999">
      <c r="B907" s="151"/>
      <c r="D907" s="145" t="s">
        <v>182</v>
      </c>
      <c r="E907" s="152" t="s">
        <v>19</v>
      </c>
      <c r="F907" s="153" t="s">
        <v>1212</v>
      </c>
      <c r="H907" s="154">
        <v>0.6</v>
      </c>
      <c r="I907" s="155"/>
      <c r="L907" s="151"/>
      <c r="M907" s="156"/>
      <c r="T907" s="157"/>
      <c r="AT907" s="152" t="s">
        <v>182</v>
      </c>
      <c r="AU907" s="152" t="s">
        <v>83</v>
      </c>
      <c r="AV907" s="13" t="s">
        <v>83</v>
      </c>
      <c r="AW907" s="13" t="s">
        <v>35</v>
      </c>
      <c r="AX907" s="13" t="s">
        <v>73</v>
      </c>
      <c r="AY907" s="152" t="s">
        <v>171</v>
      </c>
    </row>
    <row r="908" spans="2:65" s="14" customFormat="1" ht="10.199999999999999">
      <c r="B908" s="158"/>
      <c r="D908" s="145" t="s">
        <v>182</v>
      </c>
      <c r="E908" s="159" t="s">
        <v>19</v>
      </c>
      <c r="F908" s="160" t="s">
        <v>189</v>
      </c>
      <c r="H908" s="161">
        <v>5.55</v>
      </c>
      <c r="I908" s="162"/>
      <c r="L908" s="158"/>
      <c r="M908" s="163"/>
      <c r="T908" s="164"/>
      <c r="AT908" s="159" t="s">
        <v>182</v>
      </c>
      <c r="AU908" s="159" t="s">
        <v>83</v>
      </c>
      <c r="AV908" s="14" t="s">
        <v>178</v>
      </c>
      <c r="AW908" s="14" t="s">
        <v>35</v>
      </c>
      <c r="AX908" s="14" t="s">
        <v>81</v>
      </c>
      <c r="AY908" s="159" t="s">
        <v>171</v>
      </c>
    </row>
    <row r="909" spans="2:65" s="1" customFormat="1" ht="37.799999999999997" customHeight="1">
      <c r="B909" s="31"/>
      <c r="C909" s="165" t="s">
        <v>1213</v>
      </c>
      <c r="D909" s="165" t="s">
        <v>263</v>
      </c>
      <c r="E909" s="166" t="s">
        <v>1214</v>
      </c>
      <c r="F909" s="167" t="s">
        <v>1215</v>
      </c>
      <c r="G909" s="168" t="s">
        <v>272</v>
      </c>
      <c r="H909" s="169">
        <v>6.4690000000000003</v>
      </c>
      <c r="I909" s="170"/>
      <c r="J909" s="171">
        <f>ROUND(I909*H909,2)</f>
        <v>0</v>
      </c>
      <c r="K909" s="167" t="s">
        <v>177</v>
      </c>
      <c r="L909" s="172"/>
      <c r="M909" s="173" t="s">
        <v>19</v>
      </c>
      <c r="N909" s="174" t="s">
        <v>44</v>
      </c>
      <c r="P909" s="136">
        <f>O909*H909</f>
        <v>0</v>
      </c>
      <c r="Q909" s="136">
        <v>4.7999999999999996E-3</v>
      </c>
      <c r="R909" s="136">
        <f>Q909*H909</f>
        <v>3.1051199999999998E-2</v>
      </c>
      <c r="S909" s="136">
        <v>0</v>
      </c>
      <c r="T909" s="137">
        <f>S909*H909</f>
        <v>0</v>
      </c>
      <c r="AR909" s="138" t="s">
        <v>454</v>
      </c>
      <c r="AT909" s="138" t="s">
        <v>263</v>
      </c>
      <c r="AU909" s="138" t="s">
        <v>83</v>
      </c>
      <c r="AY909" s="16" t="s">
        <v>171</v>
      </c>
      <c r="BE909" s="139">
        <f>IF(N909="základní",J909,0)</f>
        <v>0</v>
      </c>
      <c r="BF909" s="139">
        <f>IF(N909="snížená",J909,0)</f>
        <v>0</v>
      </c>
      <c r="BG909" s="139">
        <f>IF(N909="zákl. přenesená",J909,0)</f>
        <v>0</v>
      </c>
      <c r="BH909" s="139">
        <f>IF(N909="sníž. přenesená",J909,0)</f>
        <v>0</v>
      </c>
      <c r="BI909" s="139">
        <f>IF(N909="nulová",J909,0)</f>
        <v>0</v>
      </c>
      <c r="BJ909" s="16" t="s">
        <v>81</v>
      </c>
      <c r="BK909" s="139">
        <f>ROUND(I909*H909,2)</f>
        <v>0</v>
      </c>
      <c r="BL909" s="16" t="s">
        <v>311</v>
      </c>
      <c r="BM909" s="138" t="s">
        <v>1216</v>
      </c>
    </row>
    <row r="910" spans="2:65" s="13" customFormat="1" ht="10.199999999999999">
      <c r="B910" s="151"/>
      <c r="D910" s="145" t="s">
        <v>182</v>
      </c>
      <c r="F910" s="153" t="s">
        <v>1217</v>
      </c>
      <c r="H910" s="154">
        <v>6.4690000000000003</v>
      </c>
      <c r="I910" s="155"/>
      <c r="L910" s="151"/>
      <c r="M910" s="156"/>
      <c r="T910" s="157"/>
      <c r="AT910" s="152" t="s">
        <v>182</v>
      </c>
      <c r="AU910" s="152" t="s">
        <v>83</v>
      </c>
      <c r="AV910" s="13" t="s">
        <v>83</v>
      </c>
      <c r="AW910" s="13" t="s">
        <v>4</v>
      </c>
      <c r="AX910" s="13" t="s">
        <v>81</v>
      </c>
      <c r="AY910" s="152" t="s">
        <v>171</v>
      </c>
    </row>
    <row r="911" spans="2:65" s="1" customFormat="1" ht="24.15" customHeight="1">
      <c r="B911" s="31"/>
      <c r="C911" s="127" t="s">
        <v>1218</v>
      </c>
      <c r="D911" s="127" t="s">
        <v>173</v>
      </c>
      <c r="E911" s="128" t="s">
        <v>1219</v>
      </c>
      <c r="F911" s="129" t="s">
        <v>1220</v>
      </c>
      <c r="G911" s="130" t="s">
        <v>272</v>
      </c>
      <c r="H911" s="131">
        <v>122.13800000000001</v>
      </c>
      <c r="I911" s="132"/>
      <c r="J911" s="133">
        <f>ROUND(I911*H911,2)</f>
        <v>0</v>
      </c>
      <c r="K911" s="129" t="s">
        <v>177</v>
      </c>
      <c r="L911" s="31"/>
      <c r="M911" s="134" t="s">
        <v>19</v>
      </c>
      <c r="N911" s="135" t="s">
        <v>44</v>
      </c>
      <c r="P911" s="136">
        <f>O911*H911</f>
        <v>0</v>
      </c>
      <c r="Q911" s="136">
        <v>4.0000000000000003E-5</v>
      </c>
      <c r="R911" s="136">
        <f>Q911*H911</f>
        <v>4.8855200000000008E-3</v>
      </c>
      <c r="S911" s="136">
        <v>0</v>
      </c>
      <c r="T911" s="137">
        <f>S911*H911</f>
        <v>0</v>
      </c>
      <c r="AR911" s="138" t="s">
        <v>311</v>
      </c>
      <c r="AT911" s="138" t="s">
        <v>173</v>
      </c>
      <c r="AU911" s="138" t="s">
        <v>83</v>
      </c>
      <c r="AY911" s="16" t="s">
        <v>171</v>
      </c>
      <c r="BE911" s="139">
        <f>IF(N911="základní",J911,0)</f>
        <v>0</v>
      </c>
      <c r="BF911" s="139">
        <f>IF(N911="snížená",J911,0)</f>
        <v>0</v>
      </c>
      <c r="BG911" s="139">
        <f>IF(N911="zákl. přenesená",J911,0)</f>
        <v>0</v>
      </c>
      <c r="BH911" s="139">
        <f>IF(N911="sníž. přenesená",J911,0)</f>
        <v>0</v>
      </c>
      <c r="BI911" s="139">
        <f>IF(N911="nulová",J911,0)</f>
        <v>0</v>
      </c>
      <c r="BJ911" s="16" t="s">
        <v>81</v>
      </c>
      <c r="BK911" s="139">
        <f>ROUND(I911*H911,2)</f>
        <v>0</v>
      </c>
      <c r="BL911" s="16" t="s">
        <v>311</v>
      </c>
      <c r="BM911" s="138" t="s">
        <v>1221</v>
      </c>
    </row>
    <row r="912" spans="2:65" s="1" customFormat="1" ht="10.199999999999999">
      <c r="B912" s="31"/>
      <c r="D912" s="140" t="s">
        <v>180</v>
      </c>
      <c r="F912" s="141" t="s">
        <v>1222</v>
      </c>
      <c r="I912" s="142"/>
      <c r="L912" s="31"/>
      <c r="M912" s="143"/>
      <c r="T912" s="52"/>
      <c r="AT912" s="16" t="s">
        <v>180</v>
      </c>
      <c r="AU912" s="16" t="s">
        <v>83</v>
      </c>
    </row>
    <row r="913" spans="2:65" s="12" customFormat="1" ht="10.199999999999999">
      <c r="B913" s="144"/>
      <c r="D913" s="145" t="s">
        <v>182</v>
      </c>
      <c r="E913" s="146" t="s">
        <v>19</v>
      </c>
      <c r="F913" s="147" t="s">
        <v>1223</v>
      </c>
      <c r="H913" s="146" t="s">
        <v>19</v>
      </c>
      <c r="I913" s="148"/>
      <c r="L913" s="144"/>
      <c r="M913" s="149"/>
      <c r="T913" s="150"/>
      <c r="AT913" s="146" t="s">
        <v>182</v>
      </c>
      <c r="AU913" s="146" t="s">
        <v>83</v>
      </c>
      <c r="AV913" s="12" t="s">
        <v>81</v>
      </c>
      <c r="AW913" s="12" t="s">
        <v>35</v>
      </c>
      <c r="AX913" s="12" t="s">
        <v>73</v>
      </c>
      <c r="AY913" s="146" t="s">
        <v>171</v>
      </c>
    </row>
    <row r="914" spans="2:65" s="13" customFormat="1" ht="10.199999999999999">
      <c r="B914" s="151"/>
      <c r="D914" s="145" t="s">
        <v>182</v>
      </c>
      <c r="E914" s="152" t="s">
        <v>19</v>
      </c>
      <c r="F914" s="153" t="s">
        <v>1224</v>
      </c>
      <c r="H914" s="154">
        <v>65.400000000000006</v>
      </c>
      <c r="I914" s="155"/>
      <c r="L914" s="151"/>
      <c r="M914" s="156"/>
      <c r="T914" s="157"/>
      <c r="AT914" s="152" t="s">
        <v>182</v>
      </c>
      <c r="AU914" s="152" t="s">
        <v>83</v>
      </c>
      <c r="AV914" s="13" t="s">
        <v>83</v>
      </c>
      <c r="AW914" s="13" t="s">
        <v>35</v>
      </c>
      <c r="AX914" s="13" t="s">
        <v>73</v>
      </c>
      <c r="AY914" s="152" t="s">
        <v>171</v>
      </c>
    </row>
    <row r="915" spans="2:65" s="12" customFormat="1" ht="10.199999999999999">
      <c r="B915" s="144"/>
      <c r="D915" s="145" t="s">
        <v>182</v>
      </c>
      <c r="E915" s="146" t="s">
        <v>19</v>
      </c>
      <c r="F915" s="147" t="s">
        <v>1225</v>
      </c>
      <c r="H915" s="146" t="s">
        <v>19</v>
      </c>
      <c r="I915" s="148"/>
      <c r="L915" s="144"/>
      <c r="M915" s="149"/>
      <c r="T915" s="150"/>
      <c r="AT915" s="146" t="s">
        <v>182</v>
      </c>
      <c r="AU915" s="146" t="s">
        <v>83</v>
      </c>
      <c r="AV915" s="12" t="s">
        <v>81</v>
      </c>
      <c r="AW915" s="12" t="s">
        <v>35</v>
      </c>
      <c r="AX915" s="12" t="s">
        <v>73</v>
      </c>
      <c r="AY915" s="146" t="s">
        <v>171</v>
      </c>
    </row>
    <row r="916" spans="2:65" s="13" customFormat="1" ht="10.199999999999999">
      <c r="B916" s="151"/>
      <c r="D916" s="145" t="s">
        <v>182</v>
      </c>
      <c r="E916" s="152" t="s">
        <v>19</v>
      </c>
      <c r="F916" s="153" t="s">
        <v>1226</v>
      </c>
      <c r="H916" s="154">
        <v>56.738</v>
      </c>
      <c r="I916" s="155"/>
      <c r="L916" s="151"/>
      <c r="M916" s="156"/>
      <c r="T916" s="157"/>
      <c r="AT916" s="152" t="s">
        <v>182</v>
      </c>
      <c r="AU916" s="152" t="s">
        <v>83</v>
      </c>
      <c r="AV916" s="13" t="s">
        <v>83</v>
      </c>
      <c r="AW916" s="13" t="s">
        <v>35</v>
      </c>
      <c r="AX916" s="13" t="s">
        <v>73</v>
      </c>
      <c r="AY916" s="152" t="s">
        <v>171</v>
      </c>
    </row>
    <row r="917" spans="2:65" s="14" customFormat="1" ht="10.199999999999999">
      <c r="B917" s="158"/>
      <c r="D917" s="145" t="s">
        <v>182</v>
      </c>
      <c r="E917" s="159" t="s">
        <v>19</v>
      </c>
      <c r="F917" s="160" t="s">
        <v>189</v>
      </c>
      <c r="H917" s="161">
        <v>122.13800000000001</v>
      </c>
      <c r="I917" s="162"/>
      <c r="L917" s="158"/>
      <c r="M917" s="163"/>
      <c r="T917" s="164"/>
      <c r="AT917" s="159" t="s">
        <v>182</v>
      </c>
      <c r="AU917" s="159" t="s">
        <v>83</v>
      </c>
      <c r="AV917" s="14" t="s">
        <v>178</v>
      </c>
      <c r="AW917" s="14" t="s">
        <v>35</v>
      </c>
      <c r="AX917" s="14" t="s">
        <v>81</v>
      </c>
      <c r="AY917" s="159" t="s">
        <v>171</v>
      </c>
    </row>
    <row r="918" spans="2:65" s="1" customFormat="1" ht="16.5" customHeight="1">
      <c r="B918" s="31"/>
      <c r="C918" s="165" t="s">
        <v>1227</v>
      </c>
      <c r="D918" s="165" t="s">
        <v>263</v>
      </c>
      <c r="E918" s="166" t="s">
        <v>1228</v>
      </c>
      <c r="F918" s="167" t="s">
        <v>1229</v>
      </c>
      <c r="G918" s="168" t="s">
        <v>272</v>
      </c>
      <c r="H918" s="169">
        <v>122.13800000000001</v>
      </c>
      <c r="I918" s="170"/>
      <c r="J918" s="171">
        <f>ROUND(I918*H918,2)</f>
        <v>0</v>
      </c>
      <c r="K918" s="167" t="s">
        <v>19</v>
      </c>
      <c r="L918" s="172"/>
      <c r="M918" s="173" t="s">
        <v>19</v>
      </c>
      <c r="N918" s="174" t="s">
        <v>44</v>
      </c>
      <c r="P918" s="136">
        <f>O918*H918</f>
        <v>0</v>
      </c>
      <c r="Q918" s="136">
        <v>2.0999999999999999E-3</v>
      </c>
      <c r="R918" s="136">
        <f>Q918*H918</f>
        <v>0.25648979999999999</v>
      </c>
      <c r="S918" s="136">
        <v>0</v>
      </c>
      <c r="T918" s="137">
        <f>S918*H918</f>
        <v>0</v>
      </c>
      <c r="AR918" s="138" t="s">
        <v>454</v>
      </c>
      <c r="AT918" s="138" t="s">
        <v>263</v>
      </c>
      <c r="AU918" s="138" t="s">
        <v>83</v>
      </c>
      <c r="AY918" s="16" t="s">
        <v>171</v>
      </c>
      <c r="BE918" s="139">
        <f>IF(N918="základní",J918,0)</f>
        <v>0</v>
      </c>
      <c r="BF918" s="139">
        <f>IF(N918="snížená",J918,0)</f>
        <v>0</v>
      </c>
      <c r="BG918" s="139">
        <f>IF(N918="zákl. přenesená",J918,0)</f>
        <v>0</v>
      </c>
      <c r="BH918" s="139">
        <f>IF(N918="sníž. přenesená",J918,0)</f>
        <v>0</v>
      </c>
      <c r="BI918" s="139">
        <f>IF(N918="nulová",J918,0)</f>
        <v>0</v>
      </c>
      <c r="BJ918" s="16" t="s">
        <v>81</v>
      </c>
      <c r="BK918" s="139">
        <f>ROUND(I918*H918,2)</f>
        <v>0</v>
      </c>
      <c r="BL918" s="16" t="s">
        <v>311</v>
      </c>
      <c r="BM918" s="138" t="s">
        <v>1230</v>
      </c>
    </row>
    <row r="919" spans="2:65" s="1" customFormat="1" ht="24.15" customHeight="1">
      <c r="B919" s="31"/>
      <c r="C919" s="127" t="s">
        <v>1231</v>
      </c>
      <c r="D919" s="127" t="s">
        <v>173</v>
      </c>
      <c r="E919" s="128" t="s">
        <v>1232</v>
      </c>
      <c r="F919" s="129" t="s">
        <v>1233</v>
      </c>
      <c r="G919" s="130" t="s">
        <v>328</v>
      </c>
      <c r="H919" s="131">
        <v>162.85</v>
      </c>
      <c r="I919" s="132"/>
      <c r="J919" s="133">
        <f>ROUND(I919*H919,2)</f>
        <v>0</v>
      </c>
      <c r="K919" s="129" t="s">
        <v>177</v>
      </c>
      <c r="L919" s="31"/>
      <c r="M919" s="134" t="s">
        <v>19</v>
      </c>
      <c r="N919" s="135" t="s">
        <v>44</v>
      </c>
      <c r="P919" s="136">
        <f>O919*H919</f>
        <v>0</v>
      </c>
      <c r="Q919" s="136">
        <v>1.6000000000000001E-4</v>
      </c>
      <c r="R919" s="136">
        <f>Q919*H919</f>
        <v>2.6056000000000003E-2</v>
      </c>
      <c r="S919" s="136">
        <v>0</v>
      </c>
      <c r="T919" s="137">
        <f>S919*H919</f>
        <v>0</v>
      </c>
      <c r="AR919" s="138" t="s">
        <v>311</v>
      </c>
      <c r="AT919" s="138" t="s">
        <v>173</v>
      </c>
      <c r="AU919" s="138" t="s">
        <v>83</v>
      </c>
      <c r="AY919" s="16" t="s">
        <v>171</v>
      </c>
      <c r="BE919" s="139">
        <f>IF(N919="základní",J919,0)</f>
        <v>0</v>
      </c>
      <c r="BF919" s="139">
        <f>IF(N919="snížená",J919,0)</f>
        <v>0</v>
      </c>
      <c r="BG919" s="139">
        <f>IF(N919="zákl. přenesená",J919,0)</f>
        <v>0</v>
      </c>
      <c r="BH919" s="139">
        <f>IF(N919="sníž. přenesená",J919,0)</f>
        <v>0</v>
      </c>
      <c r="BI919" s="139">
        <f>IF(N919="nulová",J919,0)</f>
        <v>0</v>
      </c>
      <c r="BJ919" s="16" t="s">
        <v>81</v>
      </c>
      <c r="BK919" s="139">
        <f>ROUND(I919*H919,2)</f>
        <v>0</v>
      </c>
      <c r="BL919" s="16" t="s">
        <v>311</v>
      </c>
      <c r="BM919" s="138" t="s">
        <v>1234</v>
      </c>
    </row>
    <row r="920" spans="2:65" s="1" customFormat="1" ht="10.199999999999999">
      <c r="B920" s="31"/>
      <c r="D920" s="140" t="s">
        <v>180</v>
      </c>
      <c r="F920" s="141" t="s">
        <v>1235</v>
      </c>
      <c r="I920" s="142"/>
      <c r="L920" s="31"/>
      <c r="M920" s="143"/>
      <c r="T920" s="52"/>
      <c r="AT920" s="16" t="s">
        <v>180</v>
      </c>
      <c r="AU920" s="16" t="s">
        <v>83</v>
      </c>
    </row>
    <row r="921" spans="2:65" s="13" customFormat="1" ht="10.199999999999999">
      <c r="B921" s="151"/>
      <c r="D921" s="145" t="s">
        <v>182</v>
      </c>
      <c r="E921" s="152" t="s">
        <v>19</v>
      </c>
      <c r="F921" s="153" t="s">
        <v>1236</v>
      </c>
      <c r="H921" s="154">
        <v>162.85</v>
      </c>
      <c r="I921" s="155"/>
      <c r="L921" s="151"/>
      <c r="M921" s="156"/>
      <c r="T921" s="157"/>
      <c r="AT921" s="152" t="s">
        <v>182</v>
      </c>
      <c r="AU921" s="152" t="s">
        <v>83</v>
      </c>
      <c r="AV921" s="13" t="s">
        <v>83</v>
      </c>
      <c r="AW921" s="13" t="s">
        <v>35</v>
      </c>
      <c r="AX921" s="13" t="s">
        <v>81</v>
      </c>
      <c r="AY921" s="152" t="s">
        <v>171</v>
      </c>
    </row>
    <row r="922" spans="2:65" s="1" customFormat="1" ht="44.25" customHeight="1">
      <c r="B922" s="31"/>
      <c r="C922" s="127" t="s">
        <v>1237</v>
      </c>
      <c r="D922" s="127" t="s">
        <v>173</v>
      </c>
      <c r="E922" s="128" t="s">
        <v>1238</v>
      </c>
      <c r="F922" s="129" t="s">
        <v>1239</v>
      </c>
      <c r="G922" s="130" t="s">
        <v>983</v>
      </c>
      <c r="H922" s="176"/>
      <c r="I922" s="132"/>
      <c r="J922" s="133">
        <f>ROUND(I922*H922,2)</f>
        <v>0</v>
      </c>
      <c r="K922" s="129" t="s">
        <v>177</v>
      </c>
      <c r="L922" s="31"/>
      <c r="M922" s="134" t="s">
        <v>19</v>
      </c>
      <c r="N922" s="135" t="s">
        <v>44</v>
      </c>
      <c r="P922" s="136">
        <f>O922*H922</f>
        <v>0</v>
      </c>
      <c r="Q922" s="136">
        <v>0</v>
      </c>
      <c r="R922" s="136">
        <f>Q922*H922</f>
        <v>0</v>
      </c>
      <c r="S922" s="136">
        <v>0</v>
      </c>
      <c r="T922" s="137">
        <f>S922*H922</f>
        <v>0</v>
      </c>
      <c r="AR922" s="138" t="s">
        <v>311</v>
      </c>
      <c r="AT922" s="138" t="s">
        <v>173</v>
      </c>
      <c r="AU922" s="138" t="s">
        <v>83</v>
      </c>
      <c r="AY922" s="16" t="s">
        <v>171</v>
      </c>
      <c r="BE922" s="139">
        <f>IF(N922="základní",J922,0)</f>
        <v>0</v>
      </c>
      <c r="BF922" s="139">
        <f>IF(N922="snížená",J922,0)</f>
        <v>0</v>
      </c>
      <c r="BG922" s="139">
        <f>IF(N922="zákl. přenesená",J922,0)</f>
        <v>0</v>
      </c>
      <c r="BH922" s="139">
        <f>IF(N922="sníž. přenesená",J922,0)</f>
        <v>0</v>
      </c>
      <c r="BI922" s="139">
        <f>IF(N922="nulová",J922,0)</f>
        <v>0</v>
      </c>
      <c r="BJ922" s="16" t="s">
        <v>81</v>
      </c>
      <c r="BK922" s="139">
        <f>ROUND(I922*H922,2)</f>
        <v>0</v>
      </c>
      <c r="BL922" s="16" t="s">
        <v>311</v>
      </c>
      <c r="BM922" s="138" t="s">
        <v>1240</v>
      </c>
    </row>
    <row r="923" spans="2:65" s="1" customFormat="1" ht="10.199999999999999">
      <c r="B923" s="31"/>
      <c r="D923" s="140" t="s">
        <v>180</v>
      </c>
      <c r="F923" s="141" t="s">
        <v>1241</v>
      </c>
      <c r="I923" s="142"/>
      <c r="L923" s="31"/>
      <c r="M923" s="143"/>
      <c r="T923" s="52"/>
      <c r="AT923" s="16" t="s">
        <v>180</v>
      </c>
      <c r="AU923" s="16" t="s">
        <v>83</v>
      </c>
    </row>
    <row r="924" spans="2:65" s="1" customFormat="1" ht="55.5" customHeight="1">
      <c r="B924" s="31"/>
      <c r="C924" s="127" t="s">
        <v>1242</v>
      </c>
      <c r="D924" s="127" t="s">
        <v>173</v>
      </c>
      <c r="E924" s="128" t="s">
        <v>1243</v>
      </c>
      <c r="F924" s="129" t="s">
        <v>1244</v>
      </c>
      <c r="G924" s="130" t="s">
        <v>983</v>
      </c>
      <c r="H924" s="176"/>
      <c r="I924" s="132"/>
      <c r="J924" s="133">
        <f>ROUND(I924*H924,2)</f>
        <v>0</v>
      </c>
      <c r="K924" s="129" t="s">
        <v>177</v>
      </c>
      <c r="L924" s="31"/>
      <c r="M924" s="134" t="s">
        <v>19</v>
      </c>
      <c r="N924" s="135" t="s">
        <v>44</v>
      </c>
      <c r="P924" s="136">
        <f>O924*H924</f>
        <v>0</v>
      </c>
      <c r="Q924" s="136">
        <v>0</v>
      </c>
      <c r="R924" s="136">
        <f>Q924*H924</f>
        <v>0</v>
      </c>
      <c r="S924" s="136">
        <v>0</v>
      </c>
      <c r="T924" s="137">
        <f>S924*H924</f>
        <v>0</v>
      </c>
      <c r="AR924" s="138" t="s">
        <v>311</v>
      </c>
      <c r="AT924" s="138" t="s">
        <v>173</v>
      </c>
      <c r="AU924" s="138" t="s">
        <v>83</v>
      </c>
      <c r="AY924" s="16" t="s">
        <v>171</v>
      </c>
      <c r="BE924" s="139">
        <f>IF(N924="základní",J924,0)</f>
        <v>0</v>
      </c>
      <c r="BF924" s="139">
        <f>IF(N924="snížená",J924,0)</f>
        <v>0</v>
      </c>
      <c r="BG924" s="139">
        <f>IF(N924="zákl. přenesená",J924,0)</f>
        <v>0</v>
      </c>
      <c r="BH924" s="139">
        <f>IF(N924="sníž. přenesená",J924,0)</f>
        <v>0</v>
      </c>
      <c r="BI924" s="139">
        <f>IF(N924="nulová",J924,0)</f>
        <v>0</v>
      </c>
      <c r="BJ924" s="16" t="s">
        <v>81</v>
      </c>
      <c r="BK924" s="139">
        <f>ROUND(I924*H924,2)</f>
        <v>0</v>
      </c>
      <c r="BL924" s="16" t="s">
        <v>311</v>
      </c>
      <c r="BM924" s="138" t="s">
        <v>1245</v>
      </c>
    </row>
    <row r="925" spans="2:65" s="1" customFormat="1" ht="10.199999999999999">
      <c r="B925" s="31"/>
      <c r="D925" s="140" t="s">
        <v>180</v>
      </c>
      <c r="F925" s="141" t="s">
        <v>1246</v>
      </c>
      <c r="I925" s="142"/>
      <c r="L925" s="31"/>
      <c r="M925" s="143"/>
      <c r="T925" s="52"/>
      <c r="AT925" s="16" t="s">
        <v>180</v>
      </c>
      <c r="AU925" s="16" t="s">
        <v>83</v>
      </c>
    </row>
    <row r="926" spans="2:65" s="11" customFormat="1" ht="22.8" customHeight="1">
      <c r="B926" s="115"/>
      <c r="D926" s="116" t="s">
        <v>72</v>
      </c>
      <c r="E926" s="125" t="s">
        <v>1247</v>
      </c>
      <c r="F926" s="125" t="s">
        <v>1248</v>
      </c>
      <c r="I926" s="118"/>
      <c r="J926" s="126">
        <f>BK926</f>
        <v>0</v>
      </c>
      <c r="L926" s="115"/>
      <c r="M926" s="120"/>
      <c r="P926" s="121">
        <f>SUM(P927:P941)</f>
        <v>0</v>
      </c>
      <c r="R926" s="121">
        <f>SUM(R927:R941)</f>
        <v>0.10248</v>
      </c>
      <c r="T926" s="122">
        <f>SUM(T927:T941)</f>
        <v>0</v>
      </c>
      <c r="AR926" s="116" t="s">
        <v>83</v>
      </c>
      <c r="AT926" s="123" t="s">
        <v>72</v>
      </c>
      <c r="AU926" s="123" t="s">
        <v>81</v>
      </c>
      <c r="AY926" s="116" t="s">
        <v>171</v>
      </c>
      <c r="BK926" s="124">
        <f>SUM(BK927:BK941)</f>
        <v>0</v>
      </c>
    </row>
    <row r="927" spans="2:65" s="1" customFormat="1" ht="16.5" customHeight="1">
      <c r="B927" s="31"/>
      <c r="C927" s="127" t="s">
        <v>1249</v>
      </c>
      <c r="D927" s="127" t="s">
        <v>173</v>
      </c>
      <c r="E927" s="128" t="s">
        <v>1250</v>
      </c>
      <c r="F927" s="129" t="s">
        <v>1251</v>
      </c>
      <c r="G927" s="130" t="s">
        <v>328</v>
      </c>
      <c r="H927" s="131">
        <v>61</v>
      </c>
      <c r="I927" s="132"/>
      <c r="J927" s="133">
        <f>ROUND(I927*H927,2)</f>
        <v>0</v>
      </c>
      <c r="K927" s="129" t="s">
        <v>177</v>
      </c>
      <c r="L927" s="31"/>
      <c r="M927" s="134" t="s">
        <v>19</v>
      </c>
      <c r="N927" s="135" t="s">
        <v>44</v>
      </c>
      <c r="P927" s="136">
        <f>O927*H927</f>
        <v>0</v>
      </c>
      <c r="Q927" s="136">
        <v>1.6800000000000001E-3</v>
      </c>
      <c r="R927" s="136">
        <f>Q927*H927</f>
        <v>0.10248</v>
      </c>
      <c r="S927" s="136">
        <v>0</v>
      </c>
      <c r="T927" s="137">
        <f>S927*H927</f>
        <v>0</v>
      </c>
      <c r="AR927" s="138" t="s">
        <v>311</v>
      </c>
      <c r="AT927" s="138" t="s">
        <v>173</v>
      </c>
      <c r="AU927" s="138" t="s">
        <v>83</v>
      </c>
      <c r="AY927" s="16" t="s">
        <v>171</v>
      </c>
      <c r="BE927" s="139">
        <f>IF(N927="základní",J927,0)</f>
        <v>0</v>
      </c>
      <c r="BF927" s="139">
        <f>IF(N927="snížená",J927,0)</f>
        <v>0</v>
      </c>
      <c r="BG927" s="139">
        <f>IF(N927="zákl. přenesená",J927,0)</f>
        <v>0</v>
      </c>
      <c r="BH927" s="139">
        <f>IF(N927="sníž. přenesená",J927,0)</f>
        <v>0</v>
      </c>
      <c r="BI927" s="139">
        <f>IF(N927="nulová",J927,0)</f>
        <v>0</v>
      </c>
      <c r="BJ927" s="16" t="s">
        <v>81</v>
      </c>
      <c r="BK927" s="139">
        <f>ROUND(I927*H927,2)</f>
        <v>0</v>
      </c>
      <c r="BL927" s="16" t="s">
        <v>311</v>
      </c>
      <c r="BM927" s="138" t="s">
        <v>1252</v>
      </c>
    </row>
    <row r="928" spans="2:65" s="1" customFormat="1" ht="10.199999999999999">
      <c r="B928" s="31"/>
      <c r="D928" s="140" t="s">
        <v>180</v>
      </c>
      <c r="F928" s="141" t="s">
        <v>1253</v>
      </c>
      <c r="I928" s="142"/>
      <c r="L928" s="31"/>
      <c r="M928" s="143"/>
      <c r="T928" s="52"/>
      <c r="AT928" s="16" t="s">
        <v>180</v>
      </c>
      <c r="AU928" s="16" t="s">
        <v>83</v>
      </c>
    </row>
    <row r="929" spans="2:65" s="12" customFormat="1" ht="10.199999999999999">
      <c r="B929" s="144"/>
      <c r="D929" s="145" t="s">
        <v>182</v>
      </c>
      <c r="E929" s="146" t="s">
        <v>19</v>
      </c>
      <c r="F929" s="147" t="s">
        <v>517</v>
      </c>
      <c r="H929" s="146" t="s">
        <v>19</v>
      </c>
      <c r="I929" s="148"/>
      <c r="L929" s="144"/>
      <c r="M929" s="149"/>
      <c r="T929" s="150"/>
      <c r="AT929" s="146" t="s">
        <v>182</v>
      </c>
      <c r="AU929" s="146" t="s">
        <v>83</v>
      </c>
      <c r="AV929" s="12" t="s">
        <v>81</v>
      </c>
      <c r="AW929" s="12" t="s">
        <v>35</v>
      </c>
      <c r="AX929" s="12" t="s">
        <v>73</v>
      </c>
      <c r="AY929" s="146" t="s">
        <v>171</v>
      </c>
    </row>
    <row r="930" spans="2:65" s="13" customFormat="1" ht="10.199999999999999">
      <c r="B930" s="151"/>
      <c r="D930" s="145" t="s">
        <v>182</v>
      </c>
      <c r="E930" s="152" t="s">
        <v>19</v>
      </c>
      <c r="F930" s="153" t="s">
        <v>853</v>
      </c>
      <c r="H930" s="154">
        <v>11</v>
      </c>
      <c r="I930" s="155"/>
      <c r="L930" s="151"/>
      <c r="M930" s="156"/>
      <c r="T930" s="157"/>
      <c r="AT930" s="152" t="s">
        <v>182</v>
      </c>
      <c r="AU930" s="152" t="s">
        <v>83</v>
      </c>
      <c r="AV930" s="13" t="s">
        <v>83</v>
      </c>
      <c r="AW930" s="13" t="s">
        <v>35</v>
      </c>
      <c r="AX930" s="13" t="s">
        <v>73</v>
      </c>
      <c r="AY930" s="152" t="s">
        <v>171</v>
      </c>
    </row>
    <row r="931" spans="2:65" s="12" customFormat="1" ht="10.199999999999999">
      <c r="B931" s="144"/>
      <c r="D931" s="145" t="s">
        <v>182</v>
      </c>
      <c r="E931" s="146" t="s">
        <v>19</v>
      </c>
      <c r="F931" s="147" t="s">
        <v>519</v>
      </c>
      <c r="H931" s="146" t="s">
        <v>19</v>
      </c>
      <c r="I931" s="148"/>
      <c r="L931" s="144"/>
      <c r="M931" s="149"/>
      <c r="T931" s="150"/>
      <c r="AT931" s="146" t="s">
        <v>182</v>
      </c>
      <c r="AU931" s="146" t="s">
        <v>83</v>
      </c>
      <c r="AV931" s="12" t="s">
        <v>81</v>
      </c>
      <c r="AW931" s="12" t="s">
        <v>35</v>
      </c>
      <c r="AX931" s="12" t="s">
        <v>73</v>
      </c>
      <c r="AY931" s="146" t="s">
        <v>171</v>
      </c>
    </row>
    <row r="932" spans="2:65" s="13" customFormat="1" ht="10.199999999999999">
      <c r="B932" s="151"/>
      <c r="D932" s="145" t="s">
        <v>182</v>
      </c>
      <c r="E932" s="152" t="s">
        <v>19</v>
      </c>
      <c r="F932" s="153" t="s">
        <v>854</v>
      </c>
      <c r="H932" s="154">
        <v>36</v>
      </c>
      <c r="I932" s="155"/>
      <c r="L932" s="151"/>
      <c r="M932" s="156"/>
      <c r="T932" s="157"/>
      <c r="AT932" s="152" t="s">
        <v>182</v>
      </c>
      <c r="AU932" s="152" t="s">
        <v>83</v>
      </c>
      <c r="AV932" s="13" t="s">
        <v>83</v>
      </c>
      <c r="AW932" s="13" t="s">
        <v>35</v>
      </c>
      <c r="AX932" s="13" t="s">
        <v>73</v>
      </c>
      <c r="AY932" s="152" t="s">
        <v>171</v>
      </c>
    </row>
    <row r="933" spans="2:65" s="12" customFormat="1" ht="10.199999999999999">
      <c r="B933" s="144"/>
      <c r="D933" s="145" t="s">
        <v>182</v>
      </c>
      <c r="E933" s="146" t="s">
        <v>19</v>
      </c>
      <c r="F933" s="147" t="s">
        <v>521</v>
      </c>
      <c r="H933" s="146" t="s">
        <v>19</v>
      </c>
      <c r="I933" s="148"/>
      <c r="L933" s="144"/>
      <c r="M933" s="149"/>
      <c r="T933" s="150"/>
      <c r="AT933" s="146" t="s">
        <v>182</v>
      </c>
      <c r="AU933" s="146" t="s">
        <v>83</v>
      </c>
      <c r="AV933" s="12" t="s">
        <v>81</v>
      </c>
      <c r="AW933" s="12" t="s">
        <v>35</v>
      </c>
      <c r="AX933" s="12" t="s">
        <v>73</v>
      </c>
      <c r="AY933" s="146" t="s">
        <v>171</v>
      </c>
    </row>
    <row r="934" spans="2:65" s="13" customFormat="1" ht="10.199999999999999">
      <c r="B934" s="151"/>
      <c r="D934" s="145" t="s">
        <v>182</v>
      </c>
      <c r="E934" s="152" t="s">
        <v>19</v>
      </c>
      <c r="F934" s="153" t="s">
        <v>1254</v>
      </c>
      <c r="H934" s="154">
        <v>12</v>
      </c>
      <c r="I934" s="155"/>
      <c r="L934" s="151"/>
      <c r="M934" s="156"/>
      <c r="T934" s="157"/>
      <c r="AT934" s="152" t="s">
        <v>182</v>
      </c>
      <c r="AU934" s="152" t="s">
        <v>83</v>
      </c>
      <c r="AV934" s="13" t="s">
        <v>83</v>
      </c>
      <c r="AW934" s="13" t="s">
        <v>35</v>
      </c>
      <c r="AX934" s="13" t="s">
        <v>73</v>
      </c>
      <c r="AY934" s="152" t="s">
        <v>171</v>
      </c>
    </row>
    <row r="935" spans="2:65" s="12" customFormat="1" ht="10.199999999999999">
      <c r="B935" s="144"/>
      <c r="D935" s="145" t="s">
        <v>182</v>
      </c>
      <c r="E935" s="146" t="s">
        <v>19</v>
      </c>
      <c r="F935" s="147" t="s">
        <v>1255</v>
      </c>
      <c r="H935" s="146" t="s">
        <v>19</v>
      </c>
      <c r="I935" s="148"/>
      <c r="L935" s="144"/>
      <c r="M935" s="149"/>
      <c r="T935" s="150"/>
      <c r="AT935" s="146" t="s">
        <v>182</v>
      </c>
      <c r="AU935" s="146" t="s">
        <v>83</v>
      </c>
      <c r="AV935" s="12" t="s">
        <v>81</v>
      </c>
      <c r="AW935" s="12" t="s">
        <v>35</v>
      </c>
      <c r="AX935" s="12" t="s">
        <v>73</v>
      </c>
      <c r="AY935" s="146" t="s">
        <v>171</v>
      </c>
    </row>
    <row r="936" spans="2:65" s="13" customFormat="1" ht="10.199999999999999">
      <c r="B936" s="151"/>
      <c r="D936" s="145" t="s">
        <v>182</v>
      </c>
      <c r="E936" s="152" t="s">
        <v>19</v>
      </c>
      <c r="F936" s="153" t="s">
        <v>1256</v>
      </c>
      <c r="H936" s="154">
        <v>2</v>
      </c>
      <c r="I936" s="155"/>
      <c r="L936" s="151"/>
      <c r="M936" s="156"/>
      <c r="T936" s="157"/>
      <c r="AT936" s="152" t="s">
        <v>182</v>
      </c>
      <c r="AU936" s="152" t="s">
        <v>83</v>
      </c>
      <c r="AV936" s="13" t="s">
        <v>83</v>
      </c>
      <c r="AW936" s="13" t="s">
        <v>35</v>
      </c>
      <c r="AX936" s="13" t="s">
        <v>73</v>
      </c>
      <c r="AY936" s="152" t="s">
        <v>171</v>
      </c>
    </row>
    <row r="937" spans="2:65" s="14" customFormat="1" ht="10.199999999999999">
      <c r="B937" s="158"/>
      <c r="D937" s="145" t="s">
        <v>182</v>
      </c>
      <c r="E937" s="159" t="s">
        <v>19</v>
      </c>
      <c r="F937" s="160" t="s">
        <v>189</v>
      </c>
      <c r="H937" s="161">
        <v>61</v>
      </c>
      <c r="I937" s="162"/>
      <c r="L937" s="158"/>
      <c r="M937" s="163"/>
      <c r="T937" s="164"/>
      <c r="AT937" s="159" t="s">
        <v>182</v>
      </c>
      <c r="AU937" s="159" t="s">
        <v>83</v>
      </c>
      <c r="AV937" s="14" t="s">
        <v>178</v>
      </c>
      <c r="AW937" s="14" t="s">
        <v>35</v>
      </c>
      <c r="AX937" s="14" t="s">
        <v>81</v>
      </c>
      <c r="AY937" s="159" t="s">
        <v>171</v>
      </c>
    </row>
    <row r="938" spans="2:65" s="1" customFormat="1" ht="44.25" customHeight="1">
      <c r="B938" s="31"/>
      <c r="C938" s="127" t="s">
        <v>1257</v>
      </c>
      <c r="D938" s="127" t="s">
        <v>173</v>
      </c>
      <c r="E938" s="128" t="s">
        <v>1258</v>
      </c>
      <c r="F938" s="129" t="s">
        <v>1259</v>
      </c>
      <c r="G938" s="130" t="s">
        <v>983</v>
      </c>
      <c r="H938" s="176"/>
      <c r="I938" s="132"/>
      <c r="J938" s="133">
        <f>ROUND(I938*H938,2)</f>
        <v>0</v>
      </c>
      <c r="K938" s="129" t="s">
        <v>177</v>
      </c>
      <c r="L938" s="31"/>
      <c r="M938" s="134" t="s">
        <v>19</v>
      </c>
      <c r="N938" s="135" t="s">
        <v>44</v>
      </c>
      <c r="P938" s="136">
        <f>O938*H938</f>
        <v>0</v>
      </c>
      <c r="Q938" s="136">
        <v>0</v>
      </c>
      <c r="R938" s="136">
        <f>Q938*H938</f>
        <v>0</v>
      </c>
      <c r="S938" s="136">
        <v>0</v>
      </c>
      <c r="T938" s="137">
        <f>S938*H938</f>
        <v>0</v>
      </c>
      <c r="AR938" s="138" t="s">
        <v>311</v>
      </c>
      <c r="AT938" s="138" t="s">
        <v>173</v>
      </c>
      <c r="AU938" s="138" t="s">
        <v>83</v>
      </c>
      <c r="AY938" s="16" t="s">
        <v>171</v>
      </c>
      <c r="BE938" s="139">
        <f>IF(N938="základní",J938,0)</f>
        <v>0</v>
      </c>
      <c r="BF938" s="139">
        <f>IF(N938="snížená",J938,0)</f>
        <v>0</v>
      </c>
      <c r="BG938" s="139">
        <f>IF(N938="zákl. přenesená",J938,0)</f>
        <v>0</v>
      </c>
      <c r="BH938" s="139">
        <f>IF(N938="sníž. přenesená",J938,0)</f>
        <v>0</v>
      </c>
      <c r="BI938" s="139">
        <f>IF(N938="nulová",J938,0)</f>
        <v>0</v>
      </c>
      <c r="BJ938" s="16" t="s">
        <v>81</v>
      </c>
      <c r="BK938" s="139">
        <f>ROUND(I938*H938,2)</f>
        <v>0</v>
      </c>
      <c r="BL938" s="16" t="s">
        <v>311</v>
      </c>
      <c r="BM938" s="138" t="s">
        <v>1260</v>
      </c>
    </row>
    <row r="939" spans="2:65" s="1" customFormat="1" ht="10.199999999999999">
      <c r="B939" s="31"/>
      <c r="D939" s="140" t="s">
        <v>180</v>
      </c>
      <c r="F939" s="141" t="s">
        <v>1261</v>
      </c>
      <c r="I939" s="142"/>
      <c r="L939" s="31"/>
      <c r="M939" s="143"/>
      <c r="T939" s="52"/>
      <c r="AT939" s="16" t="s">
        <v>180</v>
      </c>
      <c r="AU939" s="16" t="s">
        <v>83</v>
      </c>
    </row>
    <row r="940" spans="2:65" s="1" customFormat="1" ht="49.05" customHeight="1">
      <c r="B940" s="31"/>
      <c r="C940" s="127" t="s">
        <v>1262</v>
      </c>
      <c r="D940" s="127" t="s">
        <v>173</v>
      </c>
      <c r="E940" s="128" t="s">
        <v>1263</v>
      </c>
      <c r="F940" s="129" t="s">
        <v>1264</v>
      </c>
      <c r="G940" s="130" t="s">
        <v>983</v>
      </c>
      <c r="H940" s="176"/>
      <c r="I940" s="132"/>
      <c r="J940" s="133">
        <f>ROUND(I940*H940,2)</f>
        <v>0</v>
      </c>
      <c r="K940" s="129" t="s">
        <v>177</v>
      </c>
      <c r="L940" s="31"/>
      <c r="M940" s="134" t="s">
        <v>19</v>
      </c>
      <c r="N940" s="135" t="s">
        <v>44</v>
      </c>
      <c r="P940" s="136">
        <f>O940*H940</f>
        <v>0</v>
      </c>
      <c r="Q940" s="136">
        <v>0</v>
      </c>
      <c r="R940" s="136">
        <f>Q940*H940</f>
        <v>0</v>
      </c>
      <c r="S940" s="136">
        <v>0</v>
      </c>
      <c r="T940" s="137">
        <f>S940*H940</f>
        <v>0</v>
      </c>
      <c r="AR940" s="138" t="s">
        <v>311</v>
      </c>
      <c r="AT940" s="138" t="s">
        <v>173</v>
      </c>
      <c r="AU940" s="138" t="s">
        <v>83</v>
      </c>
      <c r="AY940" s="16" t="s">
        <v>171</v>
      </c>
      <c r="BE940" s="139">
        <f>IF(N940="základní",J940,0)</f>
        <v>0</v>
      </c>
      <c r="BF940" s="139">
        <f>IF(N940="snížená",J940,0)</f>
        <v>0</v>
      </c>
      <c r="BG940" s="139">
        <f>IF(N940="zákl. přenesená",J940,0)</f>
        <v>0</v>
      </c>
      <c r="BH940" s="139">
        <f>IF(N940="sníž. přenesená",J940,0)</f>
        <v>0</v>
      </c>
      <c r="BI940" s="139">
        <f>IF(N940="nulová",J940,0)</f>
        <v>0</v>
      </c>
      <c r="BJ940" s="16" t="s">
        <v>81</v>
      </c>
      <c r="BK940" s="139">
        <f>ROUND(I940*H940,2)</f>
        <v>0</v>
      </c>
      <c r="BL940" s="16" t="s">
        <v>311</v>
      </c>
      <c r="BM940" s="138" t="s">
        <v>1265</v>
      </c>
    </row>
    <row r="941" spans="2:65" s="1" customFormat="1" ht="10.199999999999999">
      <c r="B941" s="31"/>
      <c r="D941" s="140" t="s">
        <v>180</v>
      </c>
      <c r="F941" s="141" t="s">
        <v>1266</v>
      </c>
      <c r="I941" s="142"/>
      <c r="L941" s="31"/>
      <c r="M941" s="143"/>
      <c r="T941" s="52"/>
      <c r="AT941" s="16" t="s">
        <v>180</v>
      </c>
      <c r="AU941" s="16" t="s">
        <v>83</v>
      </c>
    </row>
    <row r="942" spans="2:65" s="11" customFormat="1" ht="22.8" customHeight="1">
      <c r="B942" s="115"/>
      <c r="D942" s="116" t="s">
        <v>72</v>
      </c>
      <c r="E942" s="125" t="s">
        <v>1267</v>
      </c>
      <c r="F942" s="125" t="s">
        <v>1268</v>
      </c>
      <c r="I942" s="118"/>
      <c r="J942" s="126">
        <f>BK942</f>
        <v>0</v>
      </c>
      <c r="L942" s="115"/>
      <c r="M942" s="120"/>
      <c r="P942" s="121">
        <f>SUM(P943:P966)</f>
        <v>0</v>
      </c>
      <c r="R942" s="121">
        <f>SUM(R943:R966)</f>
        <v>3.8159999999999999E-2</v>
      </c>
      <c r="T942" s="122">
        <f>SUM(T943:T966)</f>
        <v>0</v>
      </c>
      <c r="AR942" s="116" t="s">
        <v>83</v>
      </c>
      <c r="AT942" s="123" t="s">
        <v>72</v>
      </c>
      <c r="AU942" s="123" t="s">
        <v>81</v>
      </c>
      <c r="AY942" s="116" t="s">
        <v>171</v>
      </c>
      <c r="BK942" s="124">
        <f>SUM(BK943:BK966)</f>
        <v>0</v>
      </c>
    </row>
    <row r="943" spans="2:65" s="1" customFormat="1" ht="37.799999999999997" customHeight="1">
      <c r="B943" s="31"/>
      <c r="C943" s="127" t="s">
        <v>1269</v>
      </c>
      <c r="D943" s="127" t="s">
        <v>173</v>
      </c>
      <c r="E943" s="128" t="s">
        <v>1270</v>
      </c>
      <c r="F943" s="129" t="s">
        <v>1271</v>
      </c>
      <c r="G943" s="130" t="s">
        <v>402</v>
      </c>
      <c r="H943" s="131">
        <v>1</v>
      </c>
      <c r="I943" s="132"/>
      <c r="J943" s="133">
        <f>ROUND(I943*H943,2)</f>
        <v>0</v>
      </c>
      <c r="K943" s="129" t="s">
        <v>177</v>
      </c>
      <c r="L943" s="31"/>
      <c r="M943" s="134" t="s">
        <v>19</v>
      </c>
      <c r="N943" s="135" t="s">
        <v>44</v>
      </c>
      <c r="P943" s="136">
        <f>O943*H943</f>
        <v>0</v>
      </c>
      <c r="Q943" s="136">
        <v>0</v>
      </c>
      <c r="R943" s="136">
        <f>Q943*H943</f>
        <v>0</v>
      </c>
      <c r="S943" s="136">
        <v>0</v>
      </c>
      <c r="T943" s="137">
        <f>S943*H943</f>
        <v>0</v>
      </c>
      <c r="AR943" s="138" t="s">
        <v>311</v>
      </c>
      <c r="AT943" s="138" t="s">
        <v>173</v>
      </c>
      <c r="AU943" s="138" t="s">
        <v>83</v>
      </c>
      <c r="AY943" s="16" t="s">
        <v>171</v>
      </c>
      <c r="BE943" s="139">
        <f>IF(N943="základní",J943,0)</f>
        <v>0</v>
      </c>
      <c r="BF943" s="139">
        <f>IF(N943="snížená",J943,0)</f>
        <v>0</v>
      </c>
      <c r="BG943" s="139">
        <f>IF(N943="zákl. přenesená",J943,0)</f>
        <v>0</v>
      </c>
      <c r="BH943" s="139">
        <f>IF(N943="sníž. přenesená",J943,0)</f>
        <v>0</v>
      </c>
      <c r="BI943" s="139">
        <f>IF(N943="nulová",J943,0)</f>
        <v>0</v>
      </c>
      <c r="BJ943" s="16" t="s">
        <v>81</v>
      </c>
      <c r="BK943" s="139">
        <f>ROUND(I943*H943,2)</f>
        <v>0</v>
      </c>
      <c r="BL943" s="16" t="s">
        <v>311</v>
      </c>
      <c r="BM943" s="138" t="s">
        <v>1272</v>
      </c>
    </row>
    <row r="944" spans="2:65" s="1" customFormat="1" ht="10.199999999999999">
      <c r="B944" s="31"/>
      <c r="D944" s="140" t="s">
        <v>180</v>
      </c>
      <c r="F944" s="141" t="s">
        <v>1273</v>
      </c>
      <c r="I944" s="142"/>
      <c r="L944" s="31"/>
      <c r="M944" s="143"/>
      <c r="T944" s="52"/>
      <c r="AT944" s="16" t="s">
        <v>180</v>
      </c>
      <c r="AU944" s="16" t="s">
        <v>83</v>
      </c>
    </row>
    <row r="945" spans="2:65" s="12" customFormat="1" ht="10.199999999999999">
      <c r="B945" s="144"/>
      <c r="D945" s="145" t="s">
        <v>182</v>
      </c>
      <c r="E945" s="146" t="s">
        <v>19</v>
      </c>
      <c r="F945" s="147" t="s">
        <v>1274</v>
      </c>
      <c r="H945" s="146" t="s">
        <v>19</v>
      </c>
      <c r="I945" s="148"/>
      <c r="L945" s="144"/>
      <c r="M945" s="149"/>
      <c r="T945" s="150"/>
      <c r="AT945" s="146" t="s">
        <v>182</v>
      </c>
      <c r="AU945" s="146" t="s">
        <v>83</v>
      </c>
      <c r="AV945" s="12" t="s">
        <v>81</v>
      </c>
      <c r="AW945" s="12" t="s">
        <v>35</v>
      </c>
      <c r="AX945" s="12" t="s">
        <v>73</v>
      </c>
      <c r="AY945" s="146" t="s">
        <v>171</v>
      </c>
    </row>
    <row r="946" spans="2:65" s="13" customFormat="1" ht="10.199999999999999">
      <c r="B946" s="151"/>
      <c r="D946" s="145" t="s">
        <v>182</v>
      </c>
      <c r="E946" s="152" t="s">
        <v>19</v>
      </c>
      <c r="F946" s="153" t="s">
        <v>81</v>
      </c>
      <c r="H946" s="154">
        <v>1</v>
      </c>
      <c r="I946" s="155"/>
      <c r="L946" s="151"/>
      <c r="M946" s="156"/>
      <c r="T946" s="157"/>
      <c r="AT946" s="152" t="s">
        <v>182</v>
      </c>
      <c r="AU946" s="152" t="s">
        <v>83</v>
      </c>
      <c r="AV946" s="13" t="s">
        <v>83</v>
      </c>
      <c r="AW946" s="13" t="s">
        <v>35</v>
      </c>
      <c r="AX946" s="13" t="s">
        <v>81</v>
      </c>
      <c r="AY946" s="152" t="s">
        <v>171</v>
      </c>
    </row>
    <row r="947" spans="2:65" s="1" customFormat="1" ht="24.15" customHeight="1">
      <c r="B947" s="31"/>
      <c r="C947" s="165" t="s">
        <v>1275</v>
      </c>
      <c r="D947" s="165" t="s">
        <v>263</v>
      </c>
      <c r="E947" s="166" t="s">
        <v>1276</v>
      </c>
      <c r="F947" s="167" t="s">
        <v>1277</v>
      </c>
      <c r="G947" s="168" t="s">
        <v>402</v>
      </c>
      <c r="H947" s="169">
        <v>1</v>
      </c>
      <c r="I947" s="170"/>
      <c r="J947" s="171">
        <f>ROUND(I947*H947,2)</f>
        <v>0</v>
      </c>
      <c r="K947" s="167" t="s">
        <v>177</v>
      </c>
      <c r="L947" s="172"/>
      <c r="M947" s="173" t="s">
        <v>19</v>
      </c>
      <c r="N947" s="174" t="s">
        <v>44</v>
      </c>
      <c r="P947" s="136">
        <f>O947*H947</f>
        <v>0</v>
      </c>
      <c r="Q947" s="136">
        <v>8.0000000000000004E-4</v>
      </c>
      <c r="R947" s="136">
        <f>Q947*H947</f>
        <v>8.0000000000000004E-4</v>
      </c>
      <c r="S947" s="136">
        <v>0</v>
      </c>
      <c r="T947" s="137">
        <f>S947*H947</f>
        <v>0</v>
      </c>
      <c r="AR947" s="138" t="s">
        <v>454</v>
      </c>
      <c r="AT947" s="138" t="s">
        <v>263</v>
      </c>
      <c r="AU947" s="138" t="s">
        <v>83</v>
      </c>
      <c r="AY947" s="16" t="s">
        <v>171</v>
      </c>
      <c r="BE947" s="139">
        <f>IF(N947="základní",J947,0)</f>
        <v>0</v>
      </c>
      <c r="BF947" s="139">
        <f>IF(N947="snížená",J947,0)</f>
        <v>0</v>
      </c>
      <c r="BG947" s="139">
        <f>IF(N947="zákl. přenesená",J947,0)</f>
        <v>0</v>
      </c>
      <c r="BH947" s="139">
        <f>IF(N947="sníž. přenesená",J947,0)</f>
        <v>0</v>
      </c>
      <c r="BI947" s="139">
        <f>IF(N947="nulová",J947,0)</f>
        <v>0</v>
      </c>
      <c r="BJ947" s="16" t="s">
        <v>81</v>
      </c>
      <c r="BK947" s="139">
        <f>ROUND(I947*H947,2)</f>
        <v>0</v>
      </c>
      <c r="BL947" s="16" t="s">
        <v>311</v>
      </c>
      <c r="BM947" s="138" t="s">
        <v>1278</v>
      </c>
    </row>
    <row r="948" spans="2:65" s="1" customFormat="1" ht="24.15" customHeight="1">
      <c r="B948" s="31"/>
      <c r="C948" s="127" t="s">
        <v>1279</v>
      </c>
      <c r="D948" s="127" t="s">
        <v>173</v>
      </c>
      <c r="E948" s="128" t="s">
        <v>1280</v>
      </c>
      <c r="F948" s="129" t="s">
        <v>1281</v>
      </c>
      <c r="G948" s="130" t="s">
        <v>328</v>
      </c>
      <c r="H948" s="131">
        <v>8</v>
      </c>
      <c r="I948" s="132"/>
      <c r="J948" s="133">
        <f>ROUND(I948*H948,2)</f>
        <v>0</v>
      </c>
      <c r="K948" s="129" t="s">
        <v>177</v>
      </c>
      <c r="L948" s="31"/>
      <c r="M948" s="134" t="s">
        <v>19</v>
      </c>
      <c r="N948" s="135" t="s">
        <v>44</v>
      </c>
      <c r="P948" s="136">
        <f>O948*H948</f>
        <v>0</v>
      </c>
      <c r="Q948" s="136">
        <v>0</v>
      </c>
      <c r="R948" s="136">
        <f>Q948*H948</f>
        <v>0</v>
      </c>
      <c r="S948" s="136">
        <v>0</v>
      </c>
      <c r="T948" s="137">
        <f>S948*H948</f>
        <v>0</v>
      </c>
      <c r="AR948" s="138" t="s">
        <v>311</v>
      </c>
      <c r="AT948" s="138" t="s">
        <v>173</v>
      </c>
      <c r="AU948" s="138" t="s">
        <v>83</v>
      </c>
      <c r="AY948" s="16" t="s">
        <v>171</v>
      </c>
      <c r="BE948" s="139">
        <f>IF(N948="základní",J948,0)</f>
        <v>0</v>
      </c>
      <c r="BF948" s="139">
        <f>IF(N948="snížená",J948,0)</f>
        <v>0</v>
      </c>
      <c r="BG948" s="139">
        <f>IF(N948="zákl. přenesená",J948,0)</f>
        <v>0</v>
      </c>
      <c r="BH948" s="139">
        <f>IF(N948="sníž. přenesená",J948,0)</f>
        <v>0</v>
      </c>
      <c r="BI948" s="139">
        <f>IF(N948="nulová",J948,0)</f>
        <v>0</v>
      </c>
      <c r="BJ948" s="16" t="s">
        <v>81</v>
      </c>
      <c r="BK948" s="139">
        <f>ROUND(I948*H948,2)</f>
        <v>0</v>
      </c>
      <c r="BL948" s="16" t="s">
        <v>311</v>
      </c>
      <c r="BM948" s="138" t="s">
        <v>1282</v>
      </c>
    </row>
    <row r="949" spans="2:65" s="1" customFormat="1" ht="10.199999999999999">
      <c r="B949" s="31"/>
      <c r="D949" s="140" t="s">
        <v>180</v>
      </c>
      <c r="F949" s="141" t="s">
        <v>1283</v>
      </c>
      <c r="I949" s="142"/>
      <c r="L949" s="31"/>
      <c r="M949" s="143"/>
      <c r="T949" s="52"/>
      <c r="AT949" s="16" t="s">
        <v>180</v>
      </c>
      <c r="AU949" s="16" t="s">
        <v>83</v>
      </c>
    </row>
    <row r="950" spans="2:65" s="12" customFormat="1" ht="10.199999999999999">
      <c r="B950" s="144"/>
      <c r="D950" s="145" t="s">
        <v>182</v>
      </c>
      <c r="E950" s="146" t="s">
        <v>19</v>
      </c>
      <c r="F950" s="147" t="s">
        <v>1284</v>
      </c>
      <c r="H950" s="146" t="s">
        <v>19</v>
      </c>
      <c r="I950" s="148"/>
      <c r="L950" s="144"/>
      <c r="M950" s="149"/>
      <c r="T950" s="150"/>
      <c r="AT950" s="146" t="s">
        <v>182</v>
      </c>
      <c r="AU950" s="146" t="s">
        <v>83</v>
      </c>
      <c r="AV950" s="12" t="s">
        <v>81</v>
      </c>
      <c r="AW950" s="12" t="s">
        <v>35</v>
      </c>
      <c r="AX950" s="12" t="s">
        <v>73</v>
      </c>
      <c r="AY950" s="146" t="s">
        <v>171</v>
      </c>
    </row>
    <row r="951" spans="2:65" s="13" customFormat="1" ht="10.199999999999999">
      <c r="B951" s="151"/>
      <c r="D951" s="145" t="s">
        <v>182</v>
      </c>
      <c r="E951" s="152" t="s">
        <v>19</v>
      </c>
      <c r="F951" s="153" t="s">
        <v>1285</v>
      </c>
      <c r="H951" s="154">
        <v>8</v>
      </c>
      <c r="I951" s="155"/>
      <c r="L951" s="151"/>
      <c r="M951" s="156"/>
      <c r="T951" s="157"/>
      <c r="AT951" s="152" t="s">
        <v>182</v>
      </c>
      <c r="AU951" s="152" t="s">
        <v>83</v>
      </c>
      <c r="AV951" s="13" t="s">
        <v>83</v>
      </c>
      <c r="AW951" s="13" t="s">
        <v>35</v>
      </c>
      <c r="AX951" s="13" t="s">
        <v>81</v>
      </c>
      <c r="AY951" s="152" t="s">
        <v>171</v>
      </c>
    </row>
    <row r="952" spans="2:65" s="1" customFormat="1" ht="16.5" customHeight="1">
      <c r="B952" s="31"/>
      <c r="C952" s="165" t="s">
        <v>1286</v>
      </c>
      <c r="D952" s="165" t="s">
        <v>263</v>
      </c>
      <c r="E952" s="166" t="s">
        <v>1287</v>
      </c>
      <c r="F952" s="167" t="s">
        <v>1288</v>
      </c>
      <c r="G952" s="168" t="s">
        <v>328</v>
      </c>
      <c r="H952" s="169">
        <v>8</v>
      </c>
      <c r="I952" s="170"/>
      <c r="J952" s="171">
        <f>ROUND(I952*H952,2)</f>
        <v>0</v>
      </c>
      <c r="K952" s="167" t="s">
        <v>177</v>
      </c>
      <c r="L952" s="172"/>
      <c r="M952" s="173" t="s">
        <v>19</v>
      </c>
      <c r="N952" s="174" t="s">
        <v>44</v>
      </c>
      <c r="P952" s="136">
        <f>O952*H952</f>
        <v>0</v>
      </c>
      <c r="Q952" s="136">
        <v>4.1999999999999997E-3</v>
      </c>
      <c r="R952" s="136">
        <f>Q952*H952</f>
        <v>3.3599999999999998E-2</v>
      </c>
      <c r="S952" s="136">
        <v>0</v>
      </c>
      <c r="T952" s="137">
        <f>S952*H952</f>
        <v>0</v>
      </c>
      <c r="AR952" s="138" t="s">
        <v>454</v>
      </c>
      <c r="AT952" s="138" t="s">
        <v>263</v>
      </c>
      <c r="AU952" s="138" t="s">
        <v>83</v>
      </c>
      <c r="AY952" s="16" t="s">
        <v>171</v>
      </c>
      <c r="BE952" s="139">
        <f>IF(N952="základní",J952,0)</f>
        <v>0</v>
      </c>
      <c r="BF952" s="139">
        <f>IF(N952="snížená",J952,0)</f>
        <v>0</v>
      </c>
      <c r="BG952" s="139">
        <f>IF(N952="zákl. přenesená",J952,0)</f>
        <v>0</v>
      </c>
      <c r="BH952" s="139">
        <f>IF(N952="sníž. přenesená",J952,0)</f>
        <v>0</v>
      </c>
      <c r="BI952" s="139">
        <f>IF(N952="nulová",J952,0)</f>
        <v>0</v>
      </c>
      <c r="BJ952" s="16" t="s">
        <v>81</v>
      </c>
      <c r="BK952" s="139">
        <f>ROUND(I952*H952,2)</f>
        <v>0</v>
      </c>
      <c r="BL952" s="16" t="s">
        <v>311</v>
      </c>
      <c r="BM952" s="138" t="s">
        <v>1289</v>
      </c>
    </row>
    <row r="953" spans="2:65" s="1" customFormat="1" ht="37.799999999999997" customHeight="1">
      <c r="B953" s="31"/>
      <c r="C953" s="127" t="s">
        <v>1290</v>
      </c>
      <c r="D953" s="127" t="s">
        <v>173</v>
      </c>
      <c r="E953" s="128" t="s">
        <v>1291</v>
      </c>
      <c r="F953" s="129" t="s">
        <v>1292</v>
      </c>
      <c r="G953" s="130" t="s">
        <v>402</v>
      </c>
      <c r="H953" s="131">
        <v>24</v>
      </c>
      <c r="I953" s="132"/>
      <c r="J953" s="133">
        <f>ROUND(I953*H953,2)</f>
        <v>0</v>
      </c>
      <c r="K953" s="129" t="s">
        <v>177</v>
      </c>
      <c r="L953" s="31"/>
      <c r="M953" s="134" t="s">
        <v>19</v>
      </c>
      <c r="N953" s="135" t="s">
        <v>44</v>
      </c>
      <c r="P953" s="136">
        <f>O953*H953</f>
        <v>0</v>
      </c>
      <c r="Q953" s="136">
        <v>0</v>
      </c>
      <c r="R953" s="136">
        <f>Q953*H953</f>
        <v>0</v>
      </c>
      <c r="S953" s="136">
        <v>0</v>
      </c>
      <c r="T953" s="137">
        <f>S953*H953</f>
        <v>0</v>
      </c>
      <c r="AR953" s="138" t="s">
        <v>311</v>
      </c>
      <c r="AT953" s="138" t="s">
        <v>173</v>
      </c>
      <c r="AU953" s="138" t="s">
        <v>83</v>
      </c>
      <c r="AY953" s="16" t="s">
        <v>171</v>
      </c>
      <c r="BE953" s="139">
        <f>IF(N953="základní",J953,0)</f>
        <v>0</v>
      </c>
      <c r="BF953" s="139">
        <f>IF(N953="snížená",J953,0)</f>
        <v>0</v>
      </c>
      <c r="BG953" s="139">
        <f>IF(N953="zákl. přenesená",J953,0)</f>
        <v>0</v>
      </c>
      <c r="BH953" s="139">
        <f>IF(N953="sníž. přenesená",J953,0)</f>
        <v>0</v>
      </c>
      <c r="BI953" s="139">
        <f>IF(N953="nulová",J953,0)</f>
        <v>0</v>
      </c>
      <c r="BJ953" s="16" t="s">
        <v>81</v>
      </c>
      <c r="BK953" s="139">
        <f>ROUND(I953*H953,2)</f>
        <v>0</v>
      </c>
      <c r="BL953" s="16" t="s">
        <v>311</v>
      </c>
      <c r="BM953" s="138" t="s">
        <v>1293</v>
      </c>
    </row>
    <row r="954" spans="2:65" s="1" customFormat="1" ht="10.199999999999999">
      <c r="B954" s="31"/>
      <c r="D954" s="140" t="s">
        <v>180</v>
      </c>
      <c r="F954" s="141" t="s">
        <v>1294</v>
      </c>
      <c r="I954" s="142"/>
      <c r="L954" s="31"/>
      <c r="M954" s="143"/>
      <c r="T954" s="52"/>
      <c r="AT954" s="16" t="s">
        <v>180</v>
      </c>
      <c r="AU954" s="16" t="s">
        <v>83</v>
      </c>
    </row>
    <row r="955" spans="2:65" s="12" customFormat="1" ht="10.199999999999999">
      <c r="B955" s="144"/>
      <c r="D955" s="145" t="s">
        <v>182</v>
      </c>
      <c r="E955" s="146" t="s">
        <v>19</v>
      </c>
      <c r="F955" s="147" t="s">
        <v>1295</v>
      </c>
      <c r="H955" s="146" t="s">
        <v>19</v>
      </c>
      <c r="I955" s="148"/>
      <c r="L955" s="144"/>
      <c r="M955" s="149"/>
      <c r="T955" s="150"/>
      <c r="AT955" s="146" t="s">
        <v>182</v>
      </c>
      <c r="AU955" s="146" t="s">
        <v>83</v>
      </c>
      <c r="AV955" s="12" t="s">
        <v>81</v>
      </c>
      <c r="AW955" s="12" t="s">
        <v>35</v>
      </c>
      <c r="AX955" s="12" t="s">
        <v>73</v>
      </c>
      <c r="AY955" s="146" t="s">
        <v>171</v>
      </c>
    </row>
    <row r="956" spans="2:65" s="13" customFormat="1" ht="10.199999999999999">
      <c r="B956" s="151"/>
      <c r="D956" s="145" t="s">
        <v>182</v>
      </c>
      <c r="E956" s="152" t="s">
        <v>19</v>
      </c>
      <c r="F956" s="153" t="s">
        <v>388</v>
      </c>
      <c r="H956" s="154">
        <v>24</v>
      </c>
      <c r="I956" s="155"/>
      <c r="L956" s="151"/>
      <c r="M956" s="156"/>
      <c r="T956" s="157"/>
      <c r="AT956" s="152" t="s">
        <v>182</v>
      </c>
      <c r="AU956" s="152" t="s">
        <v>83</v>
      </c>
      <c r="AV956" s="13" t="s">
        <v>83</v>
      </c>
      <c r="AW956" s="13" t="s">
        <v>35</v>
      </c>
      <c r="AX956" s="13" t="s">
        <v>81</v>
      </c>
      <c r="AY956" s="152" t="s">
        <v>171</v>
      </c>
    </row>
    <row r="957" spans="2:65" s="1" customFormat="1" ht="21.75" customHeight="1">
      <c r="B957" s="31"/>
      <c r="C957" s="165" t="s">
        <v>1296</v>
      </c>
      <c r="D957" s="165" t="s">
        <v>263</v>
      </c>
      <c r="E957" s="166" t="s">
        <v>1297</v>
      </c>
      <c r="F957" s="167" t="s">
        <v>1298</v>
      </c>
      <c r="G957" s="168" t="s">
        <v>402</v>
      </c>
      <c r="H957" s="169">
        <v>24</v>
      </c>
      <c r="I957" s="170"/>
      <c r="J957" s="171">
        <f>ROUND(I957*H957,2)</f>
        <v>0</v>
      </c>
      <c r="K957" s="167" t="s">
        <v>177</v>
      </c>
      <c r="L957" s="172"/>
      <c r="M957" s="173" t="s">
        <v>19</v>
      </c>
      <c r="N957" s="174" t="s">
        <v>44</v>
      </c>
      <c r="P957" s="136">
        <f>O957*H957</f>
        <v>0</v>
      </c>
      <c r="Q957" s="136">
        <v>1.2E-4</v>
      </c>
      <c r="R957" s="136">
        <f>Q957*H957</f>
        <v>2.8800000000000002E-3</v>
      </c>
      <c r="S957" s="136">
        <v>0</v>
      </c>
      <c r="T957" s="137">
        <f>S957*H957</f>
        <v>0</v>
      </c>
      <c r="AR957" s="138" t="s">
        <v>454</v>
      </c>
      <c r="AT957" s="138" t="s">
        <v>263</v>
      </c>
      <c r="AU957" s="138" t="s">
        <v>83</v>
      </c>
      <c r="AY957" s="16" t="s">
        <v>171</v>
      </c>
      <c r="BE957" s="139">
        <f>IF(N957="základní",J957,0)</f>
        <v>0</v>
      </c>
      <c r="BF957" s="139">
        <f>IF(N957="snížená",J957,0)</f>
        <v>0</v>
      </c>
      <c r="BG957" s="139">
        <f>IF(N957="zákl. přenesená",J957,0)</f>
        <v>0</v>
      </c>
      <c r="BH957" s="139">
        <f>IF(N957="sníž. přenesená",J957,0)</f>
        <v>0</v>
      </c>
      <c r="BI957" s="139">
        <f>IF(N957="nulová",J957,0)</f>
        <v>0</v>
      </c>
      <c r="BJ957" s="16" t="s">
        <v>81</v>
      </c>
      <c r="BK957" s="139">
        <f>ROUND(I957*H957,2)</f>
        <v>0</v>
      </c>
      <c r="BL957" s="16" t="s">
        <v>311</v>
      </c>
      <c r="BM957" s="138" t="s">
        <v>1299</v>
      </c>
    </row>
    <row r="958" spans="2:65" s="1" customFormat="1" ht="37.799999999999997" customHeight="1">
      <c r="B958" s="31"/>
      <c r="C958" s="127" t="s">
        <v>1300</v>
      </c>
      <c r="D958" s="127" t="s">
        <v>173</v>
      </c>
      <c r="E958" s="128" t="s">
        <v>1301</v>
      </c>
      <c r="F958" s="129" t="s">
        <v>1302</v>
      </c>
      <c r="G958" s="130" t="s">
        <v>402</v>
      </c>
      <c r="H958" s="131">
        <v>2</v>
      </c>
      <c r="I958" s="132"/>
      <c r="J958" s="133">
        <f>ROUND(I958*H958,2)</f>
        <v>0</v>
      </c>
      <c r="K958" s="129" t="s">
        <v>177</v>
      </c>
      <c r="L958" s="31"/>
      <c r="M958" s="134" t="s">
        <v>19</v>
      </c>
      <c r="N958" s="135" t="s">
        <v>44</v>
      </c>
      <c r="P958" s="136">
        <f>O958*H958</f>
        <v>0</v>
      </c>
      <c r="Q958" s="136">
        <v>0</v>
      </c>
      <c r="R958" s="136">
        <f>Q958*H958</f>
        <v>0</v>
      </c>
      <c r="S958" s="136">
        <v>0</v>
      </c>
      <c r="T958" s="137">
        <f>S958*H958</f>
        <v>0</v>
      </c>
      <c r="AR958" s="138" t="s">
        <v>311</v>
      </c>
      <c r="AT958" s="138" t="s">
        <v>173</v>
      </c>
      <c r="AU958" s="138" t="s">
        <v>83</v>
      </c>
      <c r="AY958" s="16" t="s">
        <v>171</v>
      </c>
      <c r="BE958" s="139">
        <f>IF(N958="základní",J958,0)</f>
        <v>0</v>
      </c>
      <c r="BF958" s="139">
        <f>IF(N958="snížená",J958,0)</f>
        <v>0</v>
      </c>
      <c r="BG958" s="139">
        <f>IF(N958="zákl. přenesená",J958,0)</f>
        <v>0</v>
      </c>
      <c r="BH958" s="139">
        <f>IF(N958="sníž. přenesená",J958,0)</f>
        <v>0</v>
      </c>
      <c r="BI958" s="139">
        <f>IF(N958="nulová",J958,0)</f>
        <v>0</v>
      </c>
      <c r="BJ958" s="16" t="s">
        <v>81</v>
      </c>
      <c r="BK958" s="139">
        <f>ROUND(I958*H958,2)</f>
        <v>0</v>
      </c>
      <c r="BL958" s="16" t="s">
        <v>311</v>
      </c>
      <c r="BM958" s="138" t="s">
        <v>1303</v>
      </c>
    </row>
    <row r="959" spans="2:65" s="1" customFormat="1" ht="10.199999999999999">
      <c r="B959" s="31"/>
      <c r="D959" s="140" t="s">
        <v>180</v>
      </c>
      <c r="F959" s="141" t="s">
        <v>1304</v>
      </c>
      <c r="I959" s="142"/>
      <c r="L959" s="31"/>
      <c r="M959" s="143"/>
      <c r="T959" s="52"/>
      <c r="AT959" s="16" t="s">
        <v>180</v>
      </c>
      <c r="AU959" s="16" t="s">
        <v>83</v>
      </c>
    </row>
    <row r="960" spans="2:65" s="12" customFormat="1" ht="10.199999999999999">
      <c r="B960" s="144"/>
      <c r="D960" s="145" t="s">
        <v>182</v>
      </c>
      <c r="E960" s="146" t="s">
        <v>19</v>
      </c>
      <c r="F960" s="147" t="s">
        <v>1284</v>
      </c>
      <c r="H960" s="146" t="s">
        <v>19</v>
      </c>
      <c r="I960" s="148"/>
      <c r="L960" s="144"/>
      <c r="M960" s="149"/>
      <c r="T960" s="150"/>
      <c r="AT960" s="146" t="s">
        <v>182</v>
      </c>
      <c r="AU960" s="146" t="s">
        <v>83</v>
      </c>
      <c r="AV960" s="12" t="s">
        <v>81</v>
      </c>
      <c r="AW960" s="12" t="s">
        <v>35</v>
      </c>
      <c r="AX960" s="12" t="s">
        <v>73</v>
      </c>
      <c r="AY960" s="146" t="s">
        <v>171</v>
      </c>
    </row>
    <row r="961" spans="2:65" s="13" customFormat="1" ht="10.199999999999999">
      <c r="B961" s="151"/>
      <c r="D961" s="145" t="s">
        <v>182</v>
      </c>
      <c r="E961" s="152" t="s">
        <v>19</v>
      </c>
      <c r="F961" s="153" t="s">
        <v>83</v>
      </c>
      <c r="H961" s="154">
        <v>2</v>
      </c>
      <c r="I961" s="155"/>
      <c r="L961" s="151"/>
      <c r="M961" s="156"/>
      <c r="T961" s="157"/>
      <c r="AT961" s="152" t="s">
        <v>182</v>
      </c>
      <c r="AU961" s="152" t="s">
        <v>83</v>
      </c>
      <c r="AV961" s="13" t="s">
        <v>83</v>
      </c>
      <c r="AW961" s="13" t="s">
        <v>35</v>
      </c>
      <c r="AX961" s="13" t="s">
        <v>81</v>
      </c>
      <c r="AY961" s="152" t="s">
        <v>171</v>
      </c>
    </row>
    <row r="962" spans="2:65" s="1" customFormat="1" ht="24.15" customHeight="1">
      <c r="B962" s="31"/>
      <c r="C962" s="165" t="s">
        <v>1305</v>
      </c>
      <c r="D962" s="165" t="s">
        <v>263</v>
      </c>
      <c r="E962" s="166" t="s">
        <v>1306</v>
      </c>
      <c r="F962" s="167" t="s">
        <v>1307</v>
      </c>
      <c r="G962" s="168" t="s">
        <v>402</v>
      </c>
      <c r="H962" s="169">
        <v>2</v>
      </c>
      <c r="I962" s="170"/>
      <c r="J962" s="171">
        <f>ROUND(I962*H962,2)</f>
        <v>0</v>
      </c>
      <c r="K962" s="167" t="s">
        <v>19</v>
      </c>
      <c r="L962" s="172"/>
      <c r="M962" s="173" t="s">
        <v>19</v>
      </c>
      <c r="N962" s="174" t="s">
        <v>44</v>
      </c>
      <c r="P962" s="136">
        <f>O962*H962</f>
        <v>0</v>
      </c>
      <c r="Q962" s="136">
        <v>4.4000000000000002E-4</v>
      </c>
      <c r="R962" s="136">
        <f>Q962*H962</f>
        <v>8.8000000000000003E-4</v>
      </c>
      <c r="S962" s="136">
        <v>0</v>
      </c>
      <c r="T962" s="137">
        <f>S962*H962</f>
        <v>0</v>
      </c>
      <c r="AR962" s="138" t="s">
        <v>454</v>
      </c>
      <c r="AT962" s="138" t="s">
        <v>263</v>
      </c>
      <c r="AU962" s="138" t="s">
        <v>83</v>
      </c>
      <c r="AY962" s="16" t="s">
        <v>171</v>
      </c>
      <c r="BE962" s="139">
        <f>IF(N962="základní",J962,0)</f>
        <v>0</v>
      </c>
      <c r="BF962" s="139">
        <f>IF(N962="snížená",J962,0)</f>
        <v>0</v>
      </c>
      <c r="BG962" s="139">
        <f>IF(N962="zákl. přenesená",J962,0)</f>
        <v>0</v>
      </c>
      <c r="BH962" s="139">
        <f>IF(N962="sníž. přenesená",J962,0)</f>
        <v>0</v>
      </c>
      <c r="BI962" s="139">
        <f>IF(N962="nulová",J962,0)</f>
        <v>0</v>
      </c>
      <c r="BJ962" s="16" t="s">
        <v>81</v>
      </c>
      <c r="BK962" s="139">
        <f>ROUND(I962*H962,2)</f>
        <v>0</v>
      </c>
      <c r="BL962" s="16" t="s">
        <v>311</v>
      </c>
      <c r="BM962" s="138" t="s">
        <v>1308</v>
      </c>
    </row>
    <row r="963" spans="2:65" s="1" customFormat="1" ht="44.25" customHeight="1">
      <c r="B963" s="31"/>
      <c r="C963" s="127" t="s">
        <v>1309</v>
      </c>
      <c r="D963" s="127" t="s">
        <v>173</v>
      </c>
      <c r="E963" s="128" t="s">
        <v>1310</v>
      </c>
      <c r="F963" s="129" t="s">
        <v>1311</v>
      </c>
      <c r="G963" s="130" t="s">
        <v>983</v>
      </c>
      <c r="H963" s="176"/>
      <c r="I963" s="132"/>
      <c r="J963" s="133">
        <f>ROUND(I963*H963,2)</f>
        <v>0</v>
      </c>
      <c r="K963" s="129" t="s">
        <v>177</v>
      </c>
      <c r="L963" s="31"/>
      <c r="M963" s="134" t="s">
        <v>19</v>
      </c>
      <c r="N963" s="135" t="s">
        <v>44</v>
      </c>
      <c r="P963" s="136">
        <f>O963*H963</f>
        <v>0</v>
      </c>
      <c r="Q963" s="136">
        <v>0</v>
      </c>
      <c r="R963" s="136">
        <f>Q963*H963</f>
        <v>0</v>
      </c>
      <c r="S963" s="136">
        <v>0</v>
      </c>
      <c r="T963" s="137">
        <f>S963*H963</f>
        <v>0</v>
      </c>
      <c r="AR963" s="138" t="s">
        <v>311</v>
      </c>
      <c r="AT963" s="138" t="s">
        <v>173</v>
      </c>
      <c r="AU963" s="138" t="s">
        <v>83</v>
      </c>
      <c r="AY963" s="16" t="s">
        <v>171</v>
      </c>
      <c r="BE963" s="139">
        <f>IF(N963="základní",J963,0)</f>
        <v>0</v>
      </c>
      <c r="BF963" s="139">
        <f>IF(N963="snížená",J963,0)</f>
        <v>0</v>
      </c>
      <c r="BG963" s="139">
        <f>IF(N963="zákl. přenesená",J963,0)</f>
        <v>0</v>
      </c>
      <c r="BH963" s="139">
        <f>IF(N963="sníž. přenesená",J963,0)</f>
        <v>0</v>
      </c>
      <c r="BI963" s="139">
        <f>IF(N963="nulová",J963,0)</f>
        <v>0</v>
      </c>
      <c r="BJ963" s="16" t="s">
        <v>81</v>
      </c>
      <c r="BK963" s="139">
        <f>ROUND(I963*H963,2)</f>
        <v>0</v>
      </c>
      <c r="BL963" s="16" t="s">
        <v>311</v>
      </c>
      <c r="BM963" s="138" t="s">
        <v>1312</v>
      </c>
    </row>
    <row r="964" spans="2:65" s="1" customFormat="1" ht="10.199999999999999">
      <c r="B964" s="31"/>
      <c r="D964" s="140" t="s">
        <v>180</v>
      </c>
      <c r="F964" s="141" t="s">
        <v>1313</v>
      </c>
      <c r="I964" s="142"/>
      <c r="L964" s="31"/>
      <c r="M964" s="143"/>
      <c r="T964" s="52"/>
      <c r="AT964" s="16" t="s">
        <v>180</v>
      </c>
      <c r="AU964" s="16" t="s">
        <v>83</v>
      </c>
    </row>
    <row r="965" spans="2:65" s="1" customFormat="1" ht="49.05" customHeight="1">
      <c r="B965" s="31"/>
      <c r="C965" s="127" t="s">
        <v>1314</v>
      </c>
      <c r="D965" s="127" t="s">
        <v>173</v>
      </c>
      <c r="E965" s="128" t="s">
        <v>1315</v>
      </c>
      <c r="F965" s="129" t="s">
        <v>1316</v>
      </c>
      <c r="G965" s="130" t="s">
        <v>983</v>
      </c>
      <c r="H965" s="176"/>
      <c r="I965" s="132"/>
      <c r="J965" s="133">
        <f>ROUND(I965*H965,2)</f>
        <v>0</v>
      </c>
      <c r="K965" s="129" t="s">
        <v>177</v>
      </c>
      <c r="L965" s="31"/>
      <c r="M965" s="134" t="s">
        <v>19</v>
      </c>
      <c r="N965" s="135" t="s">
        <v>44</v>
      </c>
      <c r="P965" s="136">
        <f>O965*H965</f>
        <v>0</v>
      </c>
      <c r="Q965" s="136">
        <v>0</v>
      </c>
      <c r="R965" s="136">
        <f>Q965*H965</f>
        <v>0</v>
      </c>
      <c r="S965" s="136">
        <v>0</v>
      </c>
      <c r="T965" s="137">
        <f>S965*H965</f>
        <v>0</v>
      </c>
      <c r="AR965" s="138" t="s">
        <v>311</v>
      </c>
      <c r="AT965" s="138" t="s">
        <v>173</v>
      </c>
      <c r="AU965" s="138" t="s">
        <v>83</v>
      </c>
      <c r="AY965" s="16" t="s">
        <v>171</v>
      </c>
      <c r="BE965" s="139">
        <f>IF(N965="základní",J965,0)</f>
        <v>0</v>
      </c>
      <c r="BF965" s="139">
        <f>IF(N965="snížená",J965,0)</f>
        <v>0</v>
      </c>
      <c r="BG965" s="139">
        <f>IF(N965="zákl. přenesená",J965,0)</f>
        <v>0</v>
      </c>
      <c r="BH965" s="139">
        <f>IF(N965="sníž. přenesená",J965,0)</f>
        <v>0</v>
      </c>
      <c r="BI965" s="139">
        <f>IF(N965="nulová",J965,0)</f>
        <v>0</v>
      </c>
      <c r="BJ965" s="16" t="s">
        <v>81</v>
      </c>
      <c r="BK965" s="139">
        <f>ROUND(I965*H965,2)</f>
        <v>0</v>
      </c>
      <c r="BL965" s="16" t="s">
        <v>311</v>
      </c>
      <c r="BM965" s="138" t="s">
        <v>1317</v>
      </c>
    </row>
    <row r="966" spans="2:65" s="1" customFormat="1" ht="10.199999999999999">
      <c r="B966" s="31"/>
      <c r="D966" s="140" t="s">
        <v>180</v>
      </c>
      <c r="F966" s="141" t="s">
        <v>1318</v>
      </c>
      <c r="I966" s="142"/>
      <c r="L966" s="31"/>
      <c r="M966" s="143"/>
      <c r="T966" s="52"/>
      <c r="AT966" s="16" t="s">
        <v>180</v>
      </c>
      <c r="AU966" s="16" t="s">
        <v>83</v>
      </c>
    </row>
    <row r="967" spans="2:65" s="11" customFormat="1" ht="22.8" customHeight="1">
      <c r="B967" s="115"/>
      <c r="D967" s="116" t="s">
        <v>72</v>
      </c>
      <c r="E967" s="125" t="s">
        <v>1319</v>
      </c>
      <c r="F967" s="125" t="s">
        <v>1320</v>
      </c>
      <c r="I967" s="118"/>
      <c r="J967" s="126">
        <f>BK967</f>
        <v>0</v>
      </c>
      <c r="L967" s="115"/>
      <c r="M967" s="120"/>
      <c r="P967" s="121">
        <f>SUM(P968:P1071)</f>
        <v>0</v>
      </c>
      <c r="R967" s="121">
        <f>SUM(R968:R1071)</f>
        <v>39.949105110000005</v>
      </c>
      <c r="T967" s="122">
        <f>SUM(T968:T1071)</f>
        <v>33.254943000000004</v>
      </c>
      <c r="AR967" s="116" t="s">
        <v>83</v>
      </c>
      <c r="AT967" s="123" t="s">
        <v>72</v>
      </c>
      <c r="AU967" s="123" t="s">
        <v>81</v>
      </c>
      <c r="AY967" s="116" t="s">
        <v>171</v>
      </c>
      <c r="BK967" s="124">
        <f>SUM(BK968:BK1071)</f>
        <v>0</v>
      </c>
    </row>
    <row r="968" spans="2:65" s="1" customFormat="1" ht="16.5" customHeight="1">
      <c r="B968" s="31"/>
      <c r="C968" s="127" t="s">
        <v>1321</v>
      </c>
      <c r="D968" s="127" t="s">
        <v>173</v>
      </c>
      <c r="E968" s="128" t="s">
        <v>1322</v>
      </c>
      <c r="F968" s="129" t="s">
        <v>1323</v>
      </c>
      <c r="G968" s="130" t="s">
        <v>176</v>
      </c>
      <c r="H968" s="131">
        <v>35</v>
      </c>
      <c r="I968" s="132"/>
      <c r="J968" s="133">
        <f>ROUND(I968*H968,2)</f>
        <v>0</v>
      </c>
      <c r="K968" s="129" t="s">
        <v>19</v>
      </c>
      <c r="L968" s="31"/>
      <c r="M968" s="134" t="s">
        <v>19</v>
      </c>
      <c r="N968" s="135" t="s">
        <v>44</v>
      </c>
      <c r="P968" s="136">
        <f>O968*H968</f>
        <v>0</v>
      </c>
      <c r="Q968" s="136">
        <v>0</v>
      </c>
      <c r="R968" s="136">
        <f>Q968*H968</f>
        <v>0</v>
      </c>
      <c r="S968" s="136">
        <v>0</v>
      </c>
      <c r="T968" s="137">
        <f>S968*H968</f>
        <v>0</v>
      </c>
      <c r="AR968" s="138" t="s">
        <v>311</v>
      </c>
      <c r="AT968" s="138" t="s">
        <v>173</v>
      </c>
      <c r="AU968" s="138" t="s">
        <v>83</v>
      </c>
      <c r="AY968" s="16" t="s">
        <v>171</v>
      </c>
      <c r="BE968" s="139">
        <f>IF(N968="základní",J968,0)</f>
        <v>0</v>
      </c>
      <c r="BF968" s="139">
        <f>IF(N968="snížená",J968,0)</f>
        <v>0</v>
      </c>
      <c r="BG968" s="139">
        <f>IF(N968="zákl. přenesená",J968,0)</f>
        <v>0</v>
      </c>
      <c r="BH968" s="139">
        <f>IF(N968="sníž. přenesená",J968,0)</f>
        <v>0</v>
      </c>
      <c r="BI968" s="139">
        <f>IF(N968="nulová",J968,0)</f>
        <v>0</v>
      </c>
      <c r="BJ968" s="16" t="s">
        <v>81</v>
      </c>
      <c r="BK968" s="139">
        <f>ROUND(I968*H968,2)</f>
        <v>0</v>
      </c>
      <c r="BL968" s="16" t="s">
        <v>311</v>
      </c>
      <c r="BM968" s="138" t="s">
        <v>1324</v>
      </c>
    </row>
    <row r="969" spans="2:65" s="1" customFormat="1" ht="21.75" customHeight="1">
      <c r="B969" s="31"/>
      <c r="C969" s="127" t="s">
        <v>1325</v>
      </c>
      <c r="D969" s="127" t="s">
        <v>173</v>
      </c>
      <c r="E969" s="128" t="s">
        <v>1326</v>
      </c>
      <c r="F969" s="129" t="s">
        <v>1327</v>
      </c>
      <c r="G969" s="130" t="s">
        <v>176</v>
      </c>
      <c r="H969" s="131">
        <v>29.524000000000001</v>
      </c>
      <c r="I969" s="132"/>
      <c r="J969" s="133">
        <f>ROUND(I969*H969,2)</f>
        <v>0</v>
      </c>
      <c r="K969" s="129" t="s">
        <v>19</v>
      </c>
      <c r="L969" s="31"/>
      <c r="M969" s="134" t="s">
        <v>19</v>
      </c>
      <c r="N969" s="135" t="s">
        <v>44</v>
      </c>
      <c r="P969" s="136">
        <f>O969*H969</f>
        <v>0</v>
      </c>
      <c r="Q969" s="136">
        <v>0</v>
      </c>
      <c r="R969" s="136">
        <f>Q969*H969</f>
        <v>0</v>
      </c>
      <c r="S969" s="136">
        <v>0</v>
      </c>
      <c r="T969" s="137">
        <f>S969*H969</f>
        <v>0</v>
      </c>
      <c r="AR969" s="138" t="s">
        <v>311</v>
      </c>
      <c r="AT969" s="138" t="s">
        <v>173</v>
      </c>
      <c r="AU969" s="138" t="s">
        <v>83</v>
      </c>
      <c r="AY969" s="16" t="s">
        <v>171</v>
      </c>
      <c r="BE969" s="139">
        <f>IF(N969="základní",J969,0)</f>
        <v>0</v>
      </c>
      <c r="BF969" s="139">
        <f>IF(N969="snížená",J969,0)</f>
        <v>0</v>
      </c>
      <c r="BG969" s="139">
        <f>IF(N969="zákl. přenesená",J969,0)</f>
        <v>0</v>
      </c>
      <c r="BH969" s="139">
        <f>IF(N969="sníž. přenesená",J969,0)</f>
        <v>0</v>
      </c>
      <c r="BI969" s="139">
        <f>IF(N969="nulová",J969,0)</f>
        <v>0</v>
      </c>
      <c r="BJ969" s="16" t="s">
        <v>81</v>
      </c>
      <c r="BK969" s="139">
        <f>ROUND(I969*H969,2)</f>
        <v>0</v>
      </c>
      <c r="BL969" s="16" t="s">
        <v>311</v>
      </c>
      <c r="BM969" s="138" t="s">
        <v>1328</v>
      </c>
    </row>
    <row r="970" spans="2:65" s="12" customFormat="1" ht="10.199999999999999">
      <c r="B970" s="144"/>
      <c r="D970" s="145" t="s">
        <v>182</v>
      </c>
      <c r="E970" s="146" t="s">
        <v>19</v>
      </c>
      <c r="F970" s="147" t="s">
        <v>1329</v>
      </c>
      <c r="H970" s="146" t="s">
        <v>19</v>
      </c>
      <c r="I970" s="148"/>
      <c r="L970" s="144"/>
      <c r="M970" s="149"/>
      <c r="T970" s="150"/>
      <c r="AT970" s="146" t="s">
        <v>182</v>
      </c>
      <c r="AU970" s="146" t="s">
        <v>83</v>
      </c>
      <c r="AV970" s="12" t="s">
        <v>81</v>
      </c>
      <c r="AW970" s="12" t="s">
        <v>35</v>
      </c>
      <c r="AX970" s="12" t="s">
        <v>73</v>
      </c>
      <c r="AY970" s="146" t="s">
        <v>171</v>
      </c>
    </row>
    <row r="971" spans="2:65" s="13" customFormat="1" ht="10.199999999999999">
      <c r="B971" s="151"/>
      <c r="D971" s="145" t="s">
        <v>182</v>
      </c>
      <c r="E971" s="152" t="s">
        <v>19</v>
      </c>
      <c r="F971" s="153" t="s">
        <v>1330</v>
      </c>
      <c r="H971" s="154">
        <v>2.448</v>
      </c>
      <c r="I971" s="155"/>
      <c r="L971" s="151"/>
      <c r="M971" s="156"/>
      <c r="T971" s="157"/>
      <c r="AT971" s="152" t="s">
        <v>182</v>
      </c>
      <c r="AU971" s="152" t="s">
        <v>83</v>
      </c>
      <c r="AV971" s="13" t="s">
        <v>83</v>
      </c>
      <c r="AW971" s="13" t="s">
        <v>35</v>
      </c>
      <c r="AX971" s="13" t="s">
        <v>73</v>
      </c>
      <c r="AY971" s="152" t="s">
        <v>171</v>
      </c>
    </row>
    <row r="972" spans="2:65" s="12" customFormat="1" ht="10.199999999999999">
      <c r="B972" s="144"/>
      <c r="D972" s="145" t="s">
        <v>182</v>
      </c>
      <c r="E972" s="146" t="s">
        <v>19</v>
      </c>
      <c r="F972" s="147" t="s">
        <v>1331</v>
      </c>
      <c r="H972" s="146" t="s">
        <v>19</v>
      </c>
      <c r="I972" s="148"/>
      <c r="L972" s="144"/>
      <c r="M972" s="149"/>
      <c r="T972" s="150"/>
      <c r="AT972" s="146" t="s">
        <v>182</v>
      </c>
      <c r="AU972" s="146" t="s">
        <v>83</v>
      </c>
      <c r="AV972" s="12" t="s">
        <v>81</v>
      </c>
      <c r="AW972" s="12" t="s">
        <v>35</v>
      </c>
      <c r="AX972" s="12" t="s">
        <v>73</v>
      </c>
      <c r="AY972" s="146" t="s">
        <v>171</v>
      </c>
    </row>
    <row r="973" spans="2:65" s="13" customFormat="1" ht="10.199999999999999">
      <c r="B973" s="151"/>
      <c r="D973" s="145" t="s">
        <v>182</v>
      </c>
      <c r="E973" s="152" t="s">
        <v>19</v>
      </c>
      <c r="F973" s="153" t="s">
        <v>1332</v>
      </c>
      <c r="H973" s="154">
        <v>2.746</v>
      </c>
      <c r="I973" s="155"/>
      <c r="L973" s="151"/>
      <c r="M973" s="156"/>
      <c r="T973" s="157"/>
      <c r="AT973" s="152" t="s">
        <v>182</v>
      </c>
      <c r="AU973" s="152" t="s">
        <v>83</v>
      </c>
      <c r="AV973" s="13" t="s">
        <v>83</v>
      </c>
      <c r="AW973" s="13" t="s">
        <v>35</v>
      </c>
      <c r="AX973" s="13" t="s">
        <v>73</v>
      </c>
      <c r="AY973" s="152" t="s">
        <v>171</v>
      </c>
    </row>
    <row r="974" spans="2:65" s="12" customFormat="1" ht="10.199999999999999">
      <c r="B974" s="144"/>
      <c r="D974" s="145" t="s">
        <v>182</v>
      </c>
      <c r="E974" s="146" t="s">
        <v>19</v>
      </c>
      <c r="F974" s="147" t="s">
        <v>1333</v>
      </c>
      <c r="H974" s="146" t="s">
        <v>19</v>
      </c>
      <c r="I974" s="148"/>
      <c r="L974" s="144"/>
      <c r="M974" s="149"/>
      <c r="T974" s="150"/>
      <c r="AT974" s="146" t="s">
        <v>182</v>
      </c>
      <c r="AU974" s="146" t="s">
        <v>83</v>
      </c>
      <c r="AV974" s="12" t="s">
        <v>81</v>
      </c>
      <c r="AW974" s="12" t="s">
        <v>35</v>
      </c>
      <c r="AX974" s="12" t="s">
        <v>73</v>
      </c>
      <c r="AY974" s="146" t="s">
        <v>171</v>
      </c>
    </row>
    <row r="975" spans="2:65" s="13" customFormat="1" ht="10.199999999999999">
      <c r="B975" s="151"/>
      <c r="D975" s="145" t="s">
        <v>182</v>
      </c>
      <c r="E975" s="152" t="s">
        <v>19</v>
      </c>
      <c r="F975" s="153" t="s">
        <v>1334</v>
      </c>
      <c r="H975" s="154">
        <v>2.5089999999999999</v>
      </c>
      <c r="I975" s="155"/>
      <c r="L975" s="151"/>
      <c r="M975" s="156"/>
      <c r="T975" s="157"/>
      <c r="AT975" s="152" t="s">
        <v>182</v>
      </c>
      <c r="AU975" s="152" t="s">
        <v>83</v>
      </c>
      <c r="AV975" s="13" t="s">
        <v>83</v>
      </c>
      <c r="AW975" s="13" t="s">
        <v>35</v>
      </c>
      <c r="AX975" s="13" t="s">
        <v>73</v>
      </c>
      <c r="AY975" s="152" t="s">
        <v>171</v>
      </c>
    </row>
    <row r="976" spans="2:65" s="12" customFormat="1" ht="10.199999999999999">
      <c r="B976" s="144"/>
      <c r="D976" s="145" t="s">
        <v>182</v>
      </c>
      <c r="E976" s="146" t="s">
        <v>19</v>
      </c>
      <c r="F976" s="147" t="s">
        <v>1335</v>
      </c>
      <c r="H976" s="146" t="s">
        <v>19</v>
      </c>
      <c r="I976" s="148"/>
      <c r="L976" s="144"/>
      <c r="M976" s="149"/>
      <c r="T976" s="150"/>
      <c r="AT976" s="146" t="s">
        <v>182</v>
      </c>
      <c r="AU976" s="146" t="s">
        <v>83</v>
      </c>
      <c r="AV976" s="12" t="s">
        <v>81</v>
      </c>
      <c r="AW976" s="12" t="s">
        <v>35</v>
      </c>
      <c r="AX976" s="12" t="s">
        <v>73</v>
      </c>
      <c r="AY976" s="146" t="s">
        <v>171</v>
      </c>
    </row>
    <row r="977" spans="2:51" s="13" customFormat="1" ht="10.199999999999999">
      <c r="B977" s="151"/>
      <c r="D977" s="145" t="s">
        <v>182</v>
      </c>
      <c r="E977" s="152" t="s">
        <v>19</v>
      </c>
      <c r="F977" s="153" t="s">
        <v>1336</v>
      </c>
      <c r="H977" s="154">
        <v>0.625</v>
      </c>
      <c r="I977" s="155"/>
      <c r="L977" s="151"/>
      <c r="M977" s="156"/>
      <c r="T977" s="157"/>
      <c r="AT977" s="152" t="s">
        <v>182</v>
      </c>
      <c r="AU977" s="152" t="s">
        <v>83</v>
      </c>
      <c r="AV977" s="13" t="s">
        <v>83</v>
      </c>
      <c r="AW977" s="13" t="s">
        <v>35</v>
      </c>
      <c r="AX977" s="13" t="s">
        <v>73</v>
      </c>
      <c r="AY977" s="152" t="s">
        <v>171</v>
      </c>
    </row>
    <row r="978" spans="2:51" s="12" customFormat="1" ht="10.199999999999999">
      <c r="B978" s="144"/>
      <c r="D978" s="145" t="s">
        <v>182</v>
      </c>
      <c r="E978" s="146" t="s">
        <v>19</v>
      </c>
      <c r="F978" s="147" t="s">
        <v>1337</v>
      </c>
      <c r="H978" s="146" t="s">
        <v>19</v>
      </c>
      <c r="I978" s="148"/>
      <c r="L978" s="144"/>
      <c r="M978" s="149"/>
      <c r="T978" s="150"/>
      <c r="AT978" s="146" t="s">
        <v>182</v>
      </c>
      <c r="AU978" s="146" t="s">
        <v>83</v>
      </c>
      <c r="AV978" s="12" t="s">
        <v>81</v>
      </c>
      <c r="AW978" s="12" t="s">
        <v>35</v>
      </c>
      <c r="AX978" s="12" t="s">
        <v>73</v>
      </c>
      <c r="AY978" s="146" t="s">
        <v>171</v>
      </c>
    </row>
    <row r="979" spans="2:51" s="13" customFormat="1" ht="10.199999999999999">
      <c r="B979" s="151"/>
      <c r="D979" s="145" t="s">
        <v>182</v>
      </c>
      <c r="E979" s="152" t="s">
        <v>19</v>
      </c>
      <c r="F979" s="153" t="s">
        <v>1338</v>
      </c>
      <c r="H979" s="154">
        <v>5.3760000000000003</v>
      </c>
      <c r="I979" s="155"/>
      <c r="L979" s="151"/>
      <c r="M979" s="156"/>
      <c r="T979" s="157"/>
      <c r="AT979" s="152" t="s">
        <v>182</v>
      </c>
      <c r="AU979" s="152" t="s">
        <v>83</v>
      </c>
      <c r="AV979" s="13" t="s">
        <v>83</v>
      </c>
      <c r="AW979" s="13" t="s">
        <v>35</v>
      </c>
      <c r="AX979" s="13" t="s">
        <v>73</v>
      </c>
      <c r="AY979" s="152" t="s">
        <v>171</v>
      </c>
    </row>
    <row r="980" spans="2:51" s="12" customFormat="1" ht="10.199999999999999">
      <c r="B980" s="144"/>
      <c r="D980" s="145" t="s">
        <v>182</v>
      </c>
      <c r="E980" s="146" t="s">
        <v>19</v>
      </c>
      <c r="F980" s="147" t="s">
        <v>1339</v>
      </c>
      <c r="H980" s="146" t="s">
        <v>19</v>
      </c>
      <c r="I980" s="148"/>
      <c r="L980" s="144"/>
      <c r="M980" s="149"/>
      <c r="T980" s="150"/>
      <c r="AT980" s="146" t="s">
        <v>182</v>
      </c>
      <c r="AU980" s="146" t="s">
        <v>83</v>
      </c>
      <c r="AV980" s="12" t="s">
        <v>81</v>
      </c>
      <c r="AW980" s="12" t="s">
        <v>35</v>
      </c>
      <c r="AX980" s="12" t="s">
        <v>73</v>
      </c>
      <c r="AY980" s="146" t="s">
        <v>171</v>
      </c>
    </row>
    <row r="981" spans="2:51" s="13" customFormat="1" ht="10.199999999999999">
      <c r="B981" s="151"/>
      <c r="D981" s="145" t="s">
        <v>182</v>
      </c>
      <c r="E981" s="152" t="s">
        <v>19</v>
      </c>
      <c r="F981" s="153" t="s">
        <v>1340</v>
      </c>
      <c r="H981" s="154">
        <v>3.6720000000000002</v>
      </c>
      <c r="I981" s="155"/>
      <c r="L981" s="151"/>
      <c r="M981" s="156"/>
      <c r="T981" s="157"/>
      <c r="AT981" s="152" t="s">
        <v>182</v>
      </c>
      <c r="AU981" s="152" t="s">
        <v>83</v>
      </c>
      <c r="AV981" s="13" t="s">
        <v>83</v>
      </c>
      <c r="AW981" s="13" t="s">
        <v>35</v>
      </c>
      <c r="AX981" s="13" t="s">
        <v>73</v>
      </c>
      <c r="AY981" s="152" t="s">
        <v>171</v>
      </c>
    </row>
    <row r="982" spans="2:51" s="12" customFormat="1" ht="10.199999999999999">
      <c r="B982" s="144"/>
      <c r="D982" s="145" t="s">
        <v>182</v>
      </c>
      <c r="E982" s="146" t="s">
        <v>19</v>
      </c>
      <c r="F982" s="147" t="s">
        <v>1341</v>
      </c>
      <c r="H982" s="146" t="s">
        <v>19</v>
      </c>
      <c r="I982" s="148"/>
      <c r="L982" s="144"/>
      <c r="M982" s="149"/>
      <c r="T982" s="150"/>
      <c r="AT982" s="146" t="s">
        <v>182</v>
      </c>
      <c r="AU982" s="146" t="s">
        <v>83</v>
      </c>
      <c r="AV982" s="12" t="s">
        <v>81</v>
      </c>
      <c r="AW982" s="12" t="s">
        <v>35</v>
      </c>
      <c r="AX982" s="12" t="s">
        <v>73</v>
      </c>
      <c r="AY982" s="146" t="s">
        <v>171</v>
      </c>
    </row>
    <row r="983" spans="2:51" s="13" customFormat="1" ht="10.199999999999999">
      <c r="B983" s="151"/>
      <c r="D983" s="145" t="s">
        <v>182</v>
      </c>
      <c r="E983" s="152" t="s">
        <v>19</v>
      </c>
      <c r="F983" s="153" t="s">
        <v>1342</v>
      </c>
      <c r="H983" s="154">
        <v>2.3940000000000001</v>
      </c>
      <c r="I983" s="155"/>
      <c r="L983" s="151"/>
      <c r="M983" s="156"/>
      <c r="T983" s="157"/>
      <c r="AT983" s="152" t="s">
        <v>182</v>
      </c>
      <c r="AU983" s="152" t="s">
        <v>83</v>
      </c>
      <c r="AV983" s="13" t="s">
        <v>83</v>
      </c>
      <c r="AW983" s="13" t="s">
        <v>35</v>
      </c>
      <c r="AX983" s="13" t="s">
        <v>73</v>
      </c>
      <c r="AY983" s="152" t="s">
        <v>171</v>
      </c>
    </row>
    <row r="984" spans="2:51" s="12" customFormat="1" ht="10.199999999999999">
      <c r="B984" s="144"/>
      <c r="D984" s="145" t="s">
        <v>182</v>
      </c>
      <c r="E984" s="146" t="s">
        <v>19</v>
      </c>
      <c r="F984" s="147" t="s">
        <v>1343</v>
      </c>
      <c r="H984" s="146" t="s">
        <v>19</v>
      </c>
      <c r="I984" s="148"/>
      <c r="L984" s="144"/>
      <c r="M984" s="149"/>
      <c r="T984" s="150"/>
      <c r="AT984" s="146" t="s">
        <v>182</v>
      </c>
      <c r="AU984" s="146" t="s">
        <v>83</v>
      </c>
      <c r="AV984" s="12" t="s">
        <v>81</v>
      </c>
      <c r="AW984" s="12" t="s">
        <v>35</v>
      </c>
      <c r="AX984" s="12" t="s">
        <v>73</v>
      </c>
      <c r="AY984" s="146" t="s">
        <v>171</v>
      </c>
    </row>
    <row r="985" spans="2:51" s="13" customFormat="1" ht="10.199999999999999">
      <c r="B985" s="151"/>
      <c r="D985" s="145" t="s">
        <v>182</v>
      </c>
      <c r="E985" s="152" t="s">
        <v>19</v>
      </c>
      <c r="F985" s="153" t="s">
        <v>1344</v>
      </c>
      <c r="H985" s="154">
        <v>2.754</v>
      </c>
      <c r="I985" s="155"/>
      <c r="L985" s="151"/>
      <c r="M985" s="156"/>
      <c r="T985" s="157"/>
      <c r="AT985" s="152" t="s">
        <v>182</v>
      </c>
      <c r="AU985" s="152" t="s">
        <v>83</v>
      </c>
      <c r="AV985" s="13" t="s">
        <v>83</v>
      </c>
      <c r="AW985" s="13" t="s">
        <v>35</v>
      </c>
      <c r="AX985" s="13" t="s">
        <v>73</v>
      </c>
      <c r="AY985" s="152" t="s">
        <v>171</v>
      </c>
    </row>
    <row r="986" spans="2:51" s="12" customFormat="1" ht="10.199999999999999">
      <c r="B986" s="144"/>
      <c r="D986" s="145" t="s">
        <v>182</v>
      </c>
      <c r="E986" s="146" t="s">
        <v>19</v>
      </c>
      <c r="F986" s="147" t="s">
        <v>1345</v>
      </c>
      <c r="H986" s="146" t="s">
        <v>19</v>
      </c>
      <c r="I986" s="148"/>
      <c r="L986" s="144"/>
      <c r="M986" s="149"/>
      <c r="T986" s="150"/>
      <c r="AT986" s="146" t="s">
        <v>182</v>
      </c>
      <c r="AU986" s="146" t="s">
        <v>83</v>
      </c>
      <c r="AV986" s="12" t="s">
        <v>81</v>
      </c>
      <c r="AW986" s="12" t="s">
        <v>35</v>
      </c>
      <c r="AX986" s="12" t="s">
        <v>73</v>
      </c>
      <c r="AY986" s="146" t="s">
        <v>171</v>
      </c>
    </row>
    <row r="987" spans="2:51" s="13" customFormat="1" ht="10.199999999999999">
      <c r="B987" s="151"/>
      <c r="D987" s="145" t="s">
        <v>182</v>
      </c>
      <c r="E987" s="152" t="s">
        <v>19</v>
      </c>
      <c r="F987" s="153" t="s">
        <v>1346</v>
      </c>
      <c r="H987" s="154">
        <v>1.109</v>
      </c>
      <c r="I987" s="155"/>
      <c r="L987" s="151"/>
      <c r="M987" s="156"/>
      <c r="T987" s="157"/>
      <c r="AT987" s="152" t="s">
        <v>182</v>
      </c>
      <c r="AU987" s="152" t="s">
        <v>83</v>
      </c>
      <c r="AV987" s="13" t="s">
        <v>83</v>
      </c>
      <c r="AW987" s="13" t="s">
        <v>35</v>
      </c>
      <c r="AX987" s="13" t="s">
        <v>73</v>
      </c>
      <c r="AY987" s="152" t="s">
        <v>171</v>
      </c>
    </row>
    <row r="988" spans="2:51" s="12" customFormat="1" ht="10.199999999999999">
      <c r="B988" s="144"/>
      <c r="D988" s="145" t="s">
        <v>182</v>
      </c>
      <c r="E988" s="146" t="s">
        <v>19</v>
      </c>
      <c r="F988" s="147" t="s">
        <v>1347</v>
      </c>
      <c r="H988" s="146" t="s">
        <v>19</v>
      </c>
      <c r="I988" s="148"/>
      <c r="L988" s="144"/>
      <c r="M988" s="149"/>
      <c r="T988" s="150"/>
      <c r="AT988" s="146" t="s">
        <v>182</v>
      </c>
      <c r="AU988" s="146" t="s">
        <v>83</v>
      </c>
      <c r="AV988" s="12" t="s">
        <v>81</v>
      </c>
      <c r="AW988" s="12" t="s">
        <v>35</v>
      </c>
      <c r="AX988" s="12" t="s">
        <v>73</v>
      </c>
      <c r="AY988" s="146" t="s">
        <v>171</v>
      </c>
    </row>
    <row r="989" spans="2:51" s="13" customFormat="1" ht="10.199999999999999">
      <c r="B989" s="151"/>
      <c r="D989" s="145" t="s">
        <v>182</v>
      </c>
      <c r="E989" s="152" t="s">
        <v>19</v>
      </c>
      <c r="F989" s="153" t="s">
        <v>1348</v>
      </c>
      <c r="H989" s="154">
        <v>1.47</v>
      </c>
      <c r="I989" s="155"/>
      <c r="L989" s="151"/>
      <c r="M989" s="156"/>
      <c r="T989" s="157"/>
      <c r="AT989" s="152" t="s">
        <v>182</v>
      </c>
      <c r="AU989" s="152" t="s">
        <v>83</v>
      </c>
      <c r="AV989" s="13" t="s">
        <v>83</v>
      </c>
      <c r="AW989" s="13" t="s">
        <v>35</v>
      </c>
      <c r="AX989" s="13" t="s">
        <v>73</v>
      </c>
      <c r="AY989" s="152" t="s">
        <v>171</v>
      </c>
    </row>
    <row r="990" spans="2:51" s="12" customFormat="1" ht="10.199999999999999">
      <c r="B990" s="144"/>
      <c r="D990" s="145" t="s">
        <v>182</v>
      </c>
      <c r="E990" s="146" t="s">
        <v>19</v>
      </c>
      <c r="F990" s="147" t="s">
        <v>1349</v>
      </c>
      <c r="H990" s="146" t="s">
        <v>19</v>
      </c>
      <c r="I990" s="148"/>
      <c r="L990" s="144"/>
      <c r="M990" s="149"/>
      <c r="T990" s="150"/>
      <c r="AT990" s="146" t="s">
        <v>182</v>
      </c>
      <c r="AU990" s="146" t="s">
        <v>83</v>
      </c>
      <c r="AV990" s="12" t="s">
        <v>81</v>
      </c>
      <c r="AW990" s="12" t="s">
        <v>35</v>
      </c>
      <c r="AX990" s="12" t="s">
        <v>73</v>
      </c>
      <c r="AY990" s="146" t="s">
        <v>171</v>
      </c>
    </row>
    <row r="991" spans="2:51" s="13" customFormat="1" ht="10.199999999999999">
      <c r="B991" s="151"/>
      <c r="D991" s="145" t="s">
        <v>182</v>
      </c>
      <c r="E991" s="152" t="s">
        <v>19</v>
      </c>
      <c r="F991" s="153" t="s">
        <v>1350</v>
      </c>
      <c r="H991" s="154">
        <v>4.4210000000000003</v>
      </c>
      <c r="I991" s="155"/>
      <c r="L991" s="151"/>
      <c r="M991" s="156"/>
      <c r="T991" s="157"/>
      <c r="AT991" s="152" t="s">
        <v>182</v>
      </c>
      <c r="AU991" s="152" t="s">
        <v>83</v>
      </c>
      <c r="AV991" s="13" t="s">
        <v>83</v>
      </c>
      <c r="AW991" s="13" t="s">
        <v>35</v>
      </c>
      <c r="AX991" s="13" t="s">
        <v>73</v>
      </c>
      <c r="AY991" s="152" t="s">
        <v>171</v>
      </c>
    </row>
    <row r="992" spans="2:51" s="14" customFormat="1" ht="10.199999999999999">
      <c r="B992" s="158"/>
      <c r="D992" s="145" t="s">
        <v>182</v>
      </c>
      <c r="E992" s="159" t="s">
        <v>19</v>
      </c>
      <c r="F992" s="160" t="s">
        <v>189</v>
      </c>
      <c r="H992" s="161">
        <v>29.524000000000001</v>
      </c>
      <c r="I992" s="162"/>
      <c r="L992" s="158"/>
      <c r="M992" s="163"/>
      <c r="T992" s="164"/>
      <c r="AT992" s="159" t="s">
        <v>182</v>
      </c>
      <c r="AU992" s="159" t="s">
        <v>83</v>
      </c>
      <c r="AV992" s="14" t="s">
        <v>178</v>
      </c>
      <c r="AW992" s="14" t="s">
        <v>35</v>
      </c>
      <c r="AX992" s="14" t="s">
        <v>81</v>
      </c>
      <c r="AY992" s="159" t="s">
        <v>171</v>
      </c>
    </row>
    <row r="993" spans="2:65" s="1" customFormat="1" ht="16.5" customHeight="1">
      <c r="B993" s="31"/>
      <c r="C993" s="127" t="s">
        <v>1351</v>
      </c>
      <c r="D993" s="127" t="s">
        <v>173</v>
      </c>
      <c r="E993" s="128" t="s">
        <v>1352</v>
      </c>
      <c r="F993" s="129" t="s">
        <v>1353</v>
      </c>
      <c r="G993" s="130" t="s">
        <v>272</v>
      </c>
      <c r="H993" s="131">
        <v>100</v>
      </c>
      <c r="I993" s="132"/>
      <c r="J993" s="133">
        <f>ROUND(I993*H993,2)</f>
        <v>0</v>
      </c>
      <c r="K993" s="129" t="s">
        <v>19</v>
      </c>
      <c r="L993" s="31"/>
      <c r="M993" s="134" t="s">
        <v>19</v>
      </c>
      <c r="N993" s="135" t="s">
        <v>44</v>
      </c>
      <c r="P993" s="136">
        <f>O993*H993</f>
        <v>0</v>
      </c>
      <c r="Q993" s="136">
        <v>0</v>
      </c>
      <c r="R993" s="136">
        <f>Q993*H993</f>
        <v>0</v>
      </c>
      <c r="S993" s="136">
        <v>0</v>
      </c>
      <c r="T993" s="137">
        <f>S993*H993</f>
        <v>0</v>
      </c>
      <c r="AR993" s="138" t="s">
        <v>311</v>
      </c>
      <c r="AT993" s="138" t="s">
        <v>173</v>
      </c>
      <c r="AU993" s="138" t="s">
        <v>83</v>
      </c>
      <c r="AY993" s="16" t="s">
        <v>171</v>
      </c>
      <c r="BE993" s="139">
        <f>IF(N993="základní",J993,0)</f>
        <v>0</v>
      </c>
      <c r="BF993" s="139">
        <f>IF(N993="snížená",J993,0)</f>
        <v>0</v>
      </c>
      <c r="BG993" s="139">
        <f>IF(N993="zákl. přenesená",J993,0)</f>
        <v>0</v>
      </c>
      <c r="BH993" s="139">
        <f>IF(N993="sníž. přenesená",J993,0)</f>
        <v>0</v>
      </c>
      <c r="BI993" s="139">
        <f>IF(N993="nulová",J993,0)</f>
        <v>0</v>
      </c>
      <c r="BJ993" s="16" t="s">
        <v>81</v>
      </c>
      <c r="BK993" s="139">
        <f>ROUND(I993*H993,2)</f>
        <v>0</v>
      </c>
      <c r="BL993" s="16" t="s">
        <v>311</v>
      </c>
      <c r="BM993" s="138" t="s">
        <v>1354</v>
      </c>
    </row>
    <row r="994" spans="2:65" s="1" customFormat="1" ht="37.799999999999997" customHeight="1">
      <c r="B994" s="31"/>
      <c r="C994" s="127" t="s">
        <v>1355</v>
      </c>
      <c r="D994" s="127" t="s">
        <v>173</v>
      </c>
      <c r="E994" s="128" t="s">
        <v>1356</v>
      </c>
      <c r="F994" s="129" t="s">
        <v>1357</v>
      </c>
      <c r="G994" s="130" t="s">
        <v>176</v>
      </c>
      <c r="H994" s="131">
        <v>53.848999999999997</v>
      </c>
      <c r="I994" s="132"/>
      <c r="J994" s="133">
        <f>ROUND(I994*H994,2)</f>
        <v>0</v>
      </c>
      <c r="K994" s="129" t="s">
        <v>177</v>
      </c>
      <c r="L994" s="31"/>
      <c r="M994" s="134" t="s">
        <v>19</v>
      </c>
      <c r="N994" s="135" t="s">
        <v>44</v>
      </c>
      <c r="P994" s="136">
        <f>O994*H994</f>
        <v>0</v>
      </c>
      <c r="Q994" s="136">
        <v>1.89E-3</v>
      </c>
      <c r="R994" s="136">
        <f>Q994*H994</f>
        <v>0.10177460999999999</v>
      </c>
      <c r="S994" s="136">
        <v>0</v>
      </c>
      <c r="T994" s="137">
        <f>S994*H994</f>
        <v>0</v>
      </c>
      <c r="AR994" s="138" t="s">
        <v>311</v>
      </c>
      <c r="AT994" s="138" t="s">
        <v>173</v>
      </c>
      <c r="AU994" s="138" t="s">
        <v>83</v>
      </c>
      <c r="AY994" s="16" t="s">
        <v>171</v>
      </c>
      <c r="BE994" s="139">
        <f>IF(N994="základní",J994,0)</f>
        <v>0</v>
      </c>
      <c r="BF994" s="139">
        <f>IF(N994="snížená",J994,0)</f>
        <v>0</v>
      </c>
      <c r="BG994" s="139">
        <f>IF(N994="zákl. přenesená",J994,0)</f>
        <v>0</v>
      </c>
      <c r="BH994" s="139">
        <f>IF(N994="sníž. přenesená",J994,0)</f>
        <v>0</v>
      </c>
      <c r="BI994" s="139">
        <f>IF(N994="nulová",J994,0)</f>
        <v>0</v>
      </c>
      <c r="BJ994" s="16" t="s">
        <v>81</v>
      </c>
      <c r="BK994" s="139">
        <f>ROUND(I994*H994,2)</f>
        <v>0</v>
      </c>
      <c r="BL994" s="16" t="s">
        <v>311</v>
      </c>
      <c r="BM994" s="138" t="s">
        <v>1358</v>
      </c>
    </row>
    <row r="995" spans="2:65" s="1" customFormat="1" ht="10.199999999999999">
      <c r="B995" s="31"/>
      <c r="D995" s="140" t="s">
        <v>180</v>
      </c>
      <c r="F995" s="141" t="s">
        <v>1359</v>
      </c>
      <c r="I995" s="142"/>
      <c r="L995" s="31"/>
      <c r="M995" s="143"/>
      <c r="T995" s="52"/>
      <c r="AT995" s="16" t="s">
        <v>180</v>
      </c>
      <c r="AU995" s="16" t="s">
        <v>83</v>
      </c>
    </row>
    <row r="996" spans="2:65" s="12" customFormat="1" ht="10.199999999999999">
      <c r="B996" s="144"/>
      <c r="D996" s="145" t="s">
        <v>182</v>
      </c>
      <c r="E996" s="146" t="s">
        <v>19</v>
      </c>
      <c r="F996" s="147" t="s">
        <v>1360</v>
      </c>
      <c r="H996" s="146" t="s">
        <v>19</v>
      </c>
      <c r="I996" s="148"/>
      <c r="L996" s="144"/>
      <c r="M996" s="149"/>
      <c r="T996" s="150"/>
      <c r="AT996" s="146" t="s">
        <v>182</v>
      </c>
      <c r="AU996" s="146" t="s">
        <v>83</v>
      </c>
      <c r="AV996" s="12" t="s">
        <v>81</v>
      </c>
      <c r="AW996" s="12" t="s">
        <v>35</v>
      </c>
      <c r="AX996" s="12" t="s">
        <v>73</v>
      </c>
      <c r="AY996" s="146" t="s">
        <v>171</v>
      </c>
    </row>
    <row r="997" spans="2:65" s="13" customFormat="1" ht="10.199999999999999">
      <c r="B997" s="151"/>
      <c r="D997" s="145" t="s">
        <v>182</v>
      </c>
      <c r="E997" s="152" t="s">
        <v>19</v>
      </c>
      <c r="F997" s="153" t="s">
        <v>1361</v>
      </c>
      <c r="H997" s="154">
        <v>29.524000000000001</v>
      </c>
      <c r="I997" s="155"/>
      <c r="L997" s="151"/>
      <c r="M997" s="156"/>
      <c r="T997" s="157"/>
      <c r="AT997" s="152" t="s">
        <v>182</v>
      </c>
      <c r="AU997" s="152" t="s">
        <v>83</v>
      </c>
      <c r="AV997" s="13" t="s">
        <v>83</v>
      </c>
      <c r="AW997" s="13" t="s">
        <v>35</v>
      </c>
      <c r="AX997" s="13" t="s">
        <v>73</v>
      </c>
      <c r="AY997" s="152" t="s">
        <v>171</v>
      </c>
    </row>
    <row r="998" spans="2:65" s="12" customFormat="1" ht="10.199999999999999">
      <c r="B998" s="144"/>
      <c r="D998" s="145" t="s">
        <v>182</v>
      </c>
      <c r="E998" s="146" t="s">
        <v>19</v>
      </c>
      <c r="F998" s="147" t="s">
        <v>1362</v>
      </c>
      <c r="H998" s="146" t="s">
        <v>19</v>
      </c>
      <c r="I998" s="148"/>
      <c r="L998" s="144"/>
      <c r="M998" s="149"/>
      <c r="T998" s="150"/>
      <c r="AT998" s="146" t="s">
        <v>182</v>
      </c>
      <c r="AU998" s="146" t="s">
        <v>83</v>
      </c>
      <c r="AV998" s="12" t="s">
        <v>81</v>
      </c>
      <c r="AW998" s="12" t="s">
        <v>35</v>
      </c>
      <c r="AX998" s="12" t="s">
        <v>73</v>
      </c>
      <c r="AY998" s="146" t="s">
        <v>171</v>
      </c>
    </row>
    <row r="999" spans="2:65" s="13" customFormat="1" ht="10.199999999999999">
      <c r="B999" s="151"/>
      <c r="D999" s="145" t="s">
        <v>182</v>
      </c>
      <c r="E999" s="152" t="s">
        <v>19</v>
      </c>
      <c r="F999" s="153" t="s">
        <v>1363</v>
      </c>
      <c r="H999" s="154">
        <v>24.324999999999999</v>
      </c>
      <c r="I999" s="155"/>
      <c r="L999" s="151"/>
      <c r="M999" s="156"/>
      <c r="T999" s="157"/>
      <c r="AT999" s="152" t="s">
        <v>182</v>
      </c>
      <c r="AU999" s="152" t="s">
        <v>83</v>
      </c>
      <c r="AV999" s="13" t="s">
        <v>83</v>
      </c>
      <c r="AW999" s="13" t="s">
        <v>35</v>
      </c>
      <c r="AX999" s="13" t="s">
        <v>73</v>
      </c>
      <c r="AY999" s="152" t="s">
        <v>171</v>
      </c>
    </row>
    <row r="1000" spans="2:65" s="14" customFormat="1" ht="10.199999999999999">
      <c r="B1000" s="158"/>
      <c r="D1000" s="145" t="s">
        <v>182</v>
      </c>
      <c r="E1000" s="159" t="s">
        <v>19</v>
      </c>
      <c r="F1000" s="160" t="s">
        <v>189</v>
      </c>
      <c r="H1000" s="161">
        <v>53.848999999999997</v>
      </c>
      <c r="I1000" s="162"/>
      <c r="L1000" s="158"/>
      <c r="M1000" s="163"/>
      <c r="T1000" s="164"/>
      <c r="AT1000" s="159" t="s">
        <v>182</v>
      </c>
      <c r="AU1000" s="159" t="s">
        <v>83</v>
      </c>
      <c r="AV1000" s="14" t="s">
        <v>178</v>
      </c>
      <c r="AW1000" s="14" t="s">
        <v>35</v>
      </c>
      <c r="AX1000" s="14" t="s">
        <v>81</v>
      </c>
      <c r="AY1000" s="159" t="s">
        <v>171</v>
      </c>
    </row>
    <row r="1001" spans="2:65" s="1" customFormat="1" ht="21.75" customHeight="1">
      <c r="B1001" s="31"/>
      <c r="C1001" s="127" t="s">
        <v>1364</v>
      </c>
      <c r="D1001" s="127" t="s">
        <v>173</v>
      </c>
      <c r="E1001" s="128" t="s">
        <v>1365</v>
      </c>
      <c r="F1001" s="129" t="s">
        <v>1366</v>
      </c>
      <c r="G1001" s="130" t="s">
        <v>328</v>
      </c>
      <c r="H1001" s="131">
        <v>350</v>
      </c>
      <c r="I1001" s="132"/>
      <c r="J1001" s="133">
        <f>ROUND(I1001*H1001,2)</f>
        <v>0</v>
      </c>
      <c r="K1001" s="129" t="s">
        <v>177</v>
      </c>
      <c r="L1001" s="31"/>
      <c r="M1001" s="134" t="s">
        <v>19</v>
      </c>
      <c r="N1001" s="135" t="s">
        <v>44</v>
      </c>
      <c r="P1001" s="136">
        <f>O1001*H1001</f>
        <v>0</v>
      </c>
      <c r="Q1001" s="136">
        <v>2.6900000000000001E-3</v>
      </c>
      <c r="R1001" s="136">
        <f>Q1001*H1001</f>
        <v>0.9415</v>
      </c>
      <c r="S1001" s="136">
        <v>0</v>
      </c>
      <c r="T1001" s="137">
        <f>S1001*H1001</f>
        <v>0</v>
      </c>
      <c r="AR1001" s="138" t="s">
        <v>311</v>
      </c>
      <c r="AT1001" s="138" t="s">
        <v>173</v>
      </c>
      <c r="AU1001" s="138" t="s">
        <v>83</v>
      </c>
      <c r="AY1001" s="16" t="s">
        <v>171</v>
      </c>
      <c r="BE1001" s="139">
        <f>IF(N1001="základní",J1001,0)</f>
        <v>0</v>
      </c>
      <c r="BF1001" s="139">
        <f>IF(N1001="snížená",J1001,0)</f>
        <v>0</v>
      </c>
      <c r="BG1001" s="139">
        <f>IF(N1001="zákl. přenesená",J1001,0)</f>
        <v>0</v>
      </c>
      <c r="BH1001" s="139">
        <f>IF(N1001="sníž. přenesená",J1001,0)</f>
        <v>0</v>
      </c>
      <c r="BI1001" s="139">
        <f>IF(N1001="nulová",J1001,0)</f>
        <v>0</v>
      </c>
      <c r="BJ1001" s="16" t="s">
        <v>81</v>
      </c>
      <c r="BK1001" s="139">
        <f>ROUND(I1001*H1001,2)</f>
        <v>0</v>
      </c>
      <c r="BL1001" s="16" t="s">
        <v>311</v>
      </c>
      <c r="BM1001" s="138" t="s">
        <v>1367</v>
      </c>
    </row>
    <row r="1002" spans="2:65" s="1" customFormat="1" ht="10.199999999999999">
      <c r="B1002" s="31"/>
      <c r="D1002" s="140" t="s">
        <v>180</v>
      </c>
      <c r="F1002" s="141" t="s">
        <v>1368</v>
      </c>
      <c r="I1002" s="142"/>
      <c r="L1002" s="31"/>
      <c r="M1002" s="143"/>
      <c r="T1002" s="52"/>
      <c r="AT1002" s="16" t="s">
        <v>180</v>
      </c>
      <c r="AU1002" s="16" t="s">
        <v>83</v>
      </c>
    </row>
    <row r="1003" spans="2:65" s="1" customFormat="1" ht="24.15" customHeight="1">
      <c r="B1003" s="31"/>
      <c r="C1003" s="127" t="s">
        <v>1369</v>
      </c>
      <c r="D1003" s="127" t="s">
        <v>173</v>
      </c>
      <c r="E1003" s="128" t="s">
        <v>1370</v>
      </c>
      <c r="F1003" s="129" t="s">
        <v>1371</v>
      </c>
      <c r="G1003" s="130" t="s">
        <v>328</v>
      </c>
      <c r="H1003" s="131">
        <v>185</v>
      </c>
      <c r="I1003" s="132"/>
      <c r="J1003" s="133">
        <f>ROUND(I1003*H1003,2)</f>
        <v>0</v>
      </c>
      <c r="K1003" s="129" t="s">
        <v>177</v>
      </c>
      <c r="L1003" s="31"/>
      <c r="M1003" s="134" t="s">
        <v>19</v>
      </c>
      <c r="N1003" s="135" t="s">
        <v>44</v>
      </c>
      <c r="P1003" s="136">
        <f>O1003*H1003</f>
        <v>0</v>
      </c>
      <c r="Q1003" s="136">
        <v>4.8300000000000001E-3</v>
      </c>
      <c r="R1003" s="136">
        <f>Q1003*H1003</f>
        <v>0.89355000000000007</v>
      </c>
      <c r="S1003" s="136">
        <v>0</v>
      </c>
      <c r="T1003" s="137">
        <f>S1003*H1003</f>
        <v>0</v>
      </c>
      <c r="AR1003" s="138" t="s">
        <v>311</v>
      </c>
      <c r="AT1003" s="138" t="s">
        <v>173</v>
      </c>
      <c r="AU1003" s="138" t="s">
        <v>83</v>
      </c>
      <c r="AY1003" s="16" t="s">
        <v>171</v>
      </c>
      <c r="BE1003" s="139">
        <f>IF(N1003="základní",J1003,0)</f>
        <v>0</v>
      </c>
      <c r="BF1003" s="139">
        <f>IF(N1003="snížená",J1003,0)</f>
        <v>0</v>
      </c>
      <c r="BG1003" s="139">
        <f>IF(N1003="zákl. přenesená",J1003,0)</f>
        <v>0</v>
      </c>
      <c r="BH1003" s="139">
        <f>IF(N1003="sníž. přenesená",J1003,0)</f>
        <v>0</v>
      </c>
      <c r="BI1003" s="139">
        <f>IF(N1003="nulová",J1003,0)</f>
        <v>0</v>
      </c>
      <c r="BJ1003" s="16" t="s">
        <v>81</v>
      </c>
      <c r="BK1003" s="139">
        <f>ROUND(I1003*H1003,2)</f>
        <v>0</v>
      </c>
      <c r="BL1003" s="16" t="s">
        <v>311</v>
      </c>
      <c r="BM1003" s="138" t="s">
        <v>1372</v>
      </c>
    </row>
    <row r="1004" spans="2:65" s="1" customFormat="1" ht="10.199999999999999">
      <c r="B1004" s="31"/>
      <c r="D1004" s="140" t="s">
        <v>180</v>
      </c>
      <c r="F1004" s="141" t="s">
        <v>1373</v>
      </c>
      <c r="I1004" s="142"/>
      <c r="L1004" s="31"/>
      <c r="M1004" s="143"/>
      <c r="T1004" s="52"/>
      <c r="AT1004" s="16" t="s">
        <v>180</v>
      </c>
      <c r="AU1004" s="16" t="s">
        <v>83</v>
      </c>
    </row>
    <row r="1005" spans="2:65" s="1" customFormat="1" ht="24.15" customHeight="1">
      <c r="B1005" s="31"/>
      <c r="C1005" s="127" t="s">
        <v>1374</v>
      </c>
      <c r="D1005" s="127" t="s">
        <v>173</v>
      </c>
      <c r="E1005" s="128" t="s">
        <v>1375</v>
      </c>
      <c r="F1005" s="129" t="s">
        <v>1376</v>
      </c>
      <c r="G1005" s="130" t="s">
        <v>272</v>
      </c>
      <c r="H1005" s="131">
        <v>1430.9090000000001</v>
      </c>
      <c r="I1005" s="132"/>
      <c r="J1005" s="133">
        <f>ROUND(I1005*H1005,2)</f>
        <v>0</v>
      </c>
      <c r="K1005" s="129" t="s">
        <v>177</v>
      </c>
      <c r="L1005" s="31"/>
      <c r="M1005" s="134" t="s">
        <v>19</v>
      </c>
      <c r="N1005" s="135" t="s">
        <v>44</v>
      </c>
      <c r="P1005" s="136">
        <f>O1005*H1005</f>
        <v>0</v>
      </c>
      <c r="Q1005" s="136">
        <v>0</v>
      </c>
      <c r="R1005" s="136">
        <f>Q1005*H1005</f>
        <v>0</v>
      </c>
      <c r="S1005" s="136">
        <v>0</v>
      </c>
      <c r="T1005" s="137">
        <f>S1005*H1005</f>
        <v>0</v>
      </c>
      <c r="AR1005" s="138" t="s">
        <v>311</v>
      </c>
      <c r="AT1005" s="138" t="s">
        <v>173</v>
      </c>
      <c r="AU1005" s="138" t="s">
        <v>83</v>
      </c>
      <c r="AY1005" s="16" t="s">
        <v>171</v>
      </c>
      <c r="BE1005" s="139">
        <f>IF(N1005="základní",J1005,0)</f>
        <v>0</v>
      </c>
      <c r="BF1005" s="139">
        <f>IF(N1005="snížená",J1005,0)</f>
        <v>0</v>
      </c>
      <c r="BG1005" s="139">
        <f>IF(N1005="zákl. přenesená",J1005,0)</f>
        <v>0</v>
      </c>
      <c r="BH1005" s="139">
        <f>IF(N1005="sníž. přenesená",J1005,0)</f>
        <v>0</v>
      </c>
      <c r="BI1005" s="139">
        <f>IF(N1005="nulová",J1005,0)</f>
        <v>0</v>
      </c>
      <c r="BJ1005" s="16" t="s">
        <v>81</v>
      </c>
      <c r="BK1005" s="139">
        <f>ROUND(I1005*H1005,2)</f>
        <v>0</v>
      </c>
      <c r="BL1005" s="16" t="s">
        <v>311</v>
      </c>
      <c r="BM1005" s="138" t="s">
        <v>1377</v>
      </c>
    </row>
    <row r="1006" spans="2:65" s="1" customFormat="1" ht="10.199999999999999">
      <c r="B1006" s="31"/>
      <c r="D1006" s="140" t="s">
        <v>180</v>
      </c>
      <c r="F1006" s="141" t="s">
        <v>1378</v>
      </c>
      <c r="I1006" s="142"/>
      <c r="L1006" s="31"/>
      <c r="M1006" s="143"/>
      <c r="T1006" s="52"/>
      <c r="AT1006" s="16" t="s">
        <v>180</v>
      </c>
      <c r="AU1006" s="16" t="s">
        <v>83</v>
      </c>
    </row>
    <row r="1007" spans="2:65" s="1" customFormat="1" ht="24.15" customHeight="1">
      <c r="B1007" s="31"/>
      <c r="C1007" s="165" t="s">
        <v>1379</v>
      </c>
      <c r="D1007" s="165" t="s">
        <v>263</v>
      </c>
      <c r="E1007" s="166" t="s">
        <v>1380</v>
      </c>
      <c r="F1007" s="167" t="s">
        <v>1381</v>
      </c>
      <c r="G1007" s="168" t="s">
        <v>176</v>
      </c>
      <c r="H1007" s="169">
        <v>24.324999999999999</v>
      </c>
      <c r="I1007" s="170"/>
      <c r="J1007" s="171">
        <f>ROUND(I1007*H1007,2)</f>
        <v>0</v>
      </c>
      <c r="K1007" s="167" t="s">
        <v>177</v>
      </c>
      <c r="L1007" s="172"/>
      <c r="M1007" s="173" t="s">
        <v>19</v>
      </c>
      <c r="N1007" s="174" t="s">
        <v>44</v>
      </c>
      <c r="P1007" s="136">
        <f>O1007*H1007</f>
        <v>0</v>
      </c>
      <c r="Q1007" s="136">
        <v>0.55000000000000004</v>
      </c>
      <c r="R1007" s="136">
        <f>Q1007*H1007</f>
        <v>13.37875</v>
      </c>
      <c r="S1007" s="136">
        <v>0</v>
      </c>
      <c r="T1007" s="137">
        <f>S1007*H1007</f>
        <v>0</v>
      </c>
      <c r="AR1007" s="138" t="s">
        <v>454</v>
      </c>
      <c r="AT1007" s="138" t="s">
        <v>263</v>
      </c>
      <c r="AU1007" s="138" t="s">
        <v>83</v>
      </c>
      <c r="AY1007" s="16" t="s">
        <v>171</v>
      </c>
      <c r="BE1007" s="139">
        <f>IF(N1007="základní",J1007,0)</f>
        <v>0</v>
      </c>
      <c r="BF1007" s="139">
        <f>IF(N1007="snížená",J1007,0)</f>
        <v>0</v>
      </c>
      <c r="BG1007" s="139">
        <f>IF(N1007="zákl. přenesená",J1007,0)</f>
        <v>0</v>
      </c>
      <c r="BH1007" s="139">
        <f>IF(N1007="sníž. přenesená",J1007,0)</f>
        <v>0</v>
      </c>
      <c r="BI1007" s="139">
        <f>IF(N1007="nulová",J1007,0)</f>
        <v>0</v>
      </c>
      <c r="BJ1007" s="16" t="s">
        <v>81</v>
      </c>
      <c r="BK1007" s="139">
        <f>ROUND(I1007*H1007,2)</f>
        <v>0</v>
      </c>
      <c r="BL1007" s="16" t="s">
        <v>311</v>
      </c>
      <c r="BM1007" s="138" t="s">
        <v>1382</v>
      </c>
    </row>
    <row r="1008" spans="2:65" s="13" customFormat="1" ht="10.199999999999999">
      <c r="B1008" s="151"/>
      <c r="D1008" s="145" t="s">
        <v>182</v>
      </c>
      <c r="F1008" s="153" t="s">
        <v>1383</v>
      </c>
      <c r="H1008" s="154">
        <v>24.324999999999999</v>
      </c>
      <c r="I1008" s="155"/>
      <c r="L1008" s="151"/>
      <c r="M1008" s="156"/>
      <c r="T1008" s="157"/>
      <c r="AT1008" s="152" t="s">
        <v>182</v>
      </c>
      <c r="AU1008" s="152" t="s">
        <v>83</v>
      </c>
      <c r="AV1008" s="13" t="s">
        <v>83</v>
      </c>
      <c r="AW1008" s="13" t="s">
        <v>4</v>
      </c>
      <c r="AX1008" s="13" t="s">
        <v>81</v>
      </c>
      <c r="AY1008" s="152" t="s">
        <v>171</v>
      </c>
    </row>
    <row r="1009" spans="2:65" s="1" customFormat="1" ht="49.05" customHeight="1">
      <c r="B1009" s="31"/>
      <c r="C1009" s="127" t="s">
        <v>1384</v>
      </c>
      <c r="D1009" s="127" t="s">
        <v>173</v>
      </c>
      <c r="E1009" s="128" t="s">
        <v>1385</v>
      </c>
      <c r="F1009" s="129" t="s">
        <v>1386</v>
      </c>
      <c r="G1009" s="130" t="s">
        <v>272</v>
      </c>
      <c r="H1009" s="131">
        <v>1430.9090000000001</v>
      </c>
      <c r="I1009" s="132"/>
      <c r="J1009" s="133">
        <f>ROUND(I1009*H1009,2)</f>
        <v>0</v>
      </c>
      <c r="K1009" s="129" t="s">
        <v>177</v>
      </c>
      <c r="L1009" s="31"/>
      <c r="M1009" s="134" t="s">
        <v>19</v>
      </c>
      <c r="N1009" s="135" t="s">
        <v>44</v>
      </c>
      <c r="P1009" s="136">
        <f>O1009*H1009</f>
        <v>0</v>
      </c>
      <c r="Q1009" s="136">
        <v>0</v>
      </c>
      <c r="R1009" s="136">
        <f>Q1009*H1009</f>
        <v>0</v>
      </c>
      <c r="S1009" s="136">
        <v>7.0000000000000001E-3</v>
      </c>
      <c r="T1009" s="137">
        <f>S1009*H1009</f>
        <v>10.016363</v>
      </c>
      <c r="AR1009" s="138" t="s">
        <v>311</v>
      </c>
      <c r="AT1009" s="138" t="s">
        <v>173</v>
      </c>
      <c r="AU1009" s="138" t="s">
        <v>83</v>
      </c>
      <c r="AY1009" s="16" t="s">
        <v>171</v>
      </c>
      <c r="BE1009" s="139">
        <f>IF(N1009="základní",J1009,0)</f>
        <v>0</v>
      </c>
      <c r="BF1009" s="139">
        <f>IF(N1009="snížená",J1009,0)</f>
        <v>0</v>
      </c>
      <c r="BG1009" s="139">
        <f>IF(N1009="zákl. přenesená",J1009,0)</f>
        <v>0</v>
      </c>
      <c r="BH1009" s="139">
        <f>IF(N1009="sníž. přenesená",J1009,0)</f>
        <v>0</v>
      </c>
      <c r="BI1009" s="139">
        <f>IF(N1009="nulová",J1009,0)</f>
        <v>0</v>
      </c>
      <c r="BJ1009" s="16" t="s">
        <v>81</v>
      </c>
      <c r="BK1009" s="139">
        <f>ROUND(I1009*H1009,2)</f>
        <v>0</v>
      </c>
      <c r="BL1009" s="16" t="s">
        <v>311</v>
      </c>
      <c r="BM1009" s="138" t="s">
        <v>1387</v>
      </c>
    </row>
    <row r="1010" spans="2:65" s="1" customFormat="1" ht="10.199999999999999">
      <c r="B1010" s="31"/>
      <c r="D1010" s="140" t="s">
        <v>180</v>
      </c>
      <c r="F1010" s="141" t="s">
        <v>1388</v>
      </c>
      <c r="I1010" s="142"/>
      <c r="L1010" s="31"/>
      <c r="M1010" s="143"/>
      <c r="T1010" s="52"/>
      <c r="AT1010" s="16" t="s">
        <v>180</v>
      </c>
      <c r="AU1010" s="16" t="s">
        <v>83</v>
      </c>
    </row>
    <row r="1011" spans="2:65" s="1" customFormat="1" ht="24.15" customHeight="1">
      <c r="B1011" s="31"/>
      <c r="C1011" s="127" t="s">
        <v>1389</v>
      </c>
      <c r="D1011" s="127" t="s">
        <v>173</v>
      </c>
      <c r="E1011" s="128" t="s">
        <v>1390</v>
      </c>
      <c r="F1011" s="129" t="s">
        <v>1391</v>
      </c>
      <c r="G1011" s="130" t="s">
        <v>402</v>
      </c>
      <c r="H1011" s="131">
        <v>2</v>
      </c>
      <c r="I1011" s="132"/>
      <c r="J1011" s="133">
        <f>ROUND(I1011*H1011,2)</f>
        <v>0</v>
      </c>
      <c r="K1011" s="129" t="s">
        <v>177</v>
      </c>
      <c r="L1011" s="31"/>
      <c r="M1011" s="134" t="s">
        <v>19</v>
      </c>
      <c r="N1011" s="135" t="s">
        <v>44</v>
      </c>
      <c r="P1011" s="136">
        <f>O1011*H1011</f>
        <v>0</v>
      </c>
      <c r="Q1011" s="136">
        <v>0</v>
      </c>
      <c r="R1011" s="136">
        <f>Q1011*H1011</f>
        <v>0</v>
      </c>
      <c r="S1011" s="136">
        <v>0.2</v>
      </c>
      <c r="T1011" s="137">
        <f>S1011*H1011</f>
        <v>0.4</v>
      </c>
      <c r="AR1011" s="138" t="s">
        <v>311</v>
      </c>
      <c r="AT1011" s="138" t="s">
        <v>173</v>
      </c>
      <c r="AU1011" s="138" t="s">
        <v>83</v>
      </c>
      <c r="AY1011" s="16" t="s">
        <v>171</v>
      </c>
      <c r="BE1011" s="139">
        <f>IF(N1011="základní",J1011,0)</f>
        <v>0</v>
      </c>
      <c r="BF1011" s="139">
        <f>IF(N1011="snížená",J1011,0)</f>
        <v>0</v>
      </c>
      <c r="BG1011" s="139">
        <f>IF(N1011="zákl. přenesená",J1011,0)</f>
        <v>0</v>
      </c>
      <c r="BH1011" s="139">
        <f>IF(N1011="sníž. přenesená",J1011,0)</f>
        <v>0</v>
      </c>
      <c r="BI1011" s="139">
        <f>IF(N1011="nulová",J1011,0)</f>
        <v>0</v>
      </c>
      <c r="BJ1011" s="16" t="s">
        <v>81</v>
      </c>
      <c r="BK1011" s="139">
        <f>ROUND(I1011*H1011,2)</f>
        <v>0</v>
      </c>
      <c r="BL1011" s="16" t="s">
        <v>311</v>
      </c>
      <c r="BM1011" s="138" t="s">
        <v>1392</v>
      </c>
    </row>
    <row r="1012" spans="2:65" s="1" customFormat="1" ht="10.199999999999999">
      <c r="B1012" s="31"/>
      <c r="D1012" s="140" t="s">
        <v>180</v>
      </c>
      <c r="F1012" s="141" t="s">
        <v>1393</v>
      </c>
      <c r="I1012" s="142"/>
      <c r="L1012" s="31"/>
      <c r="M1012" s="143"/>
      <c r="T1012" s="52"/>
      <c r="AT1012" s="16" t="s">
        <v>180</v>
      </c>
      <c r="AU1012" s="16" t="s">
        <v>83</v>
      </c>
    </row>
    <row r="1013" spans="2:65" s="1" customFormat="1" ht="24.15" customHeight="1">
      <c r="B1013" s="31"/>
      <c r="C1013" s="127" t="s">
        <v>1394</v>
      </c>
      <c r="D1013" s="127" t="s">
        <v>173</v>
      </c>
      <c r="E1013" s="128" t="s">
        <v>1395</v>
      </c>
      <c r="F1013" s="129" t="s">
        <v>1396</v>
      </c>
      <c r="G1013" s="130" t="s">
        <v>402</v>
      </c>
      <c r="H1013" s="131">
        <v>6</v>
      </c>
      <c r="I1013" s="132"/>
      <c r="J1013" s="133">
        <f>ROUND(I1013*H1013,2)</f>
        <v>0</v>
      </c>
      <c r="K1013" s="129" t="s">
        <v>177</v>
      </c>
      <c r="L1013" s="31"/>
      <c r="M1013" s="134" t="s">
        <v>19</v>
      </c>
      <c r="N1013" s="135" t="s">
        <v>44</v>
      </c>
      <c r="P1013" s="136">
        <f>O1013*H1013</f>
        <v>0</v>
      </c>
      <c r="Q1013" s="136">
        <v>0.10174999999999999</v>
      </c>
      <c r="R1013" s="136">
        <f>Q1013*H1013</f>
        <v>0.61049999999999993</v>
      </c>
      <c r="S1013" s="136">
        <v>0</v>
      </c>
      <c r="T1013" s="137">
        <f>S1013*H1013</f>
        <v>0</v>
      </c>
      <c r="AR1013" s="138" t="s">
        <v>311</v>
      </c>
      <c r="AT1013" s="138" t="s">
        <v>173</v>
      </c>
      <c r="AU1013" s="138" t="s">
        <v>83</v>
      </c>
      <c r="AY1013" s="16" t="s">
        <v>171</v>
      </c>
      <c r="BE1013" s="139">
        <f>IF(N1013="základní",J1013,0)</f>
        <v>0</v>
      </c>
      <c r="BF1013" s="139">
        <f>IF(N1013="snížená",J1013,0)</f>
        <v>0</v>
      </c>
      <c r="BG1013" s="139">
        <f>IF(N1013="zákl. přenesená",J1013,0)</f>
        <v>0</v>
      </c>
      <c r="BH1013" s="139">
        <f>IF(N1013="sníž. přenesená",J1013,0)</f>
        <v>0</v>
      </c>
      <c r="BI1013" s="139">
        <f>IF(N1013="nulová",J1013,0)</f>
        <v>0</v>
      </c>
      <c r="BJ1013" s="16" t="s">
        <v>81</v>
      </c>
      <c r="BK1013" s="139">
        <f>ROUND(I1013*H1013,2)</f>
        <v>0</v>
      </c>
      <c r="BL1013" s="16" t="s">
        <v>311</v>
      </c>
      <c r="BM1013" s="138" t="s">
        <v>1397</v>
      </c>
    </row>
    <row r="1014" spans="2:65" s="1" customFormat="1" ht="10.199999999999999">
      <c r="B1014" s="31"/>
      <c r="D1014" s="140" t="s">
        <v>180</v>
      </c>
      <c r="F1014" s="141" t="s">
        <v>1398</v>
      </c>
      <c r="I1014" s="142"/>
      <c r="L1014" s="31"/>
      <c r="M1014" s="143"/>
      <c r="T1014" s="52"/>
      <c r="AT1014" s="16" t="s">
        <v>180</v>
      </c>
      <c r="AU1014" s="16" t="s">
        <v>83</v>
      </c>
    </row>
    <row r="1015" spans="2:65" s="1" customFormat="1" ht="24.15" customHeight="1">
      <c r="B1015" s="31"/>
      <c r="C1015" s="127" t="s">
        <v>1399</v>
      </c>
      <c r="D1015" s="127" t="s">
        <v>173</v>
      </c>
      <c r="E1015" s="128" t="s">
        <v>1400</v>
      </c>
      <c r="F1015" s="129" t="s">
        <v>1401</v>
      </c>
      <c r="G1015" s="130" t="s">
        <v>402</v>
      </c>
      <c r="H1015" s="131">
        <v>5</v>
      </c>
      <c r="I1015" s="132"/>
      <c r="J1015" s="133">
        <f>ROUND(I1015*H1015,2)</f>
        <v>0</v>
      </c>
      <c r="K1015" s="129" t="s">
        <v>177</v>
      </c>
      <c r="L1015" s="31"/>
      <c r="M1015" s="134" t="s">
        <v>19</v>
      </c>
      <c r="N1015" s="135" t="s">
        <v>44</v>
      </c>
      <c r="P1015" s="136">
        <f>O1015*H1015</f>
        <v>0</v>
      </c>
      <c r="Q1015" s="136">
        <v>0.14244999999999999</v>
      </c>
      <c r="R1015" s="136">
        <f>Q1015*H1015</f>
        <v>0.71224999999999994</v>
      </c>
      <c r="S1015" s="136">
        <v>0</v>
      </c>
      <c r="T1015" s="137">
        <f>S1015*H1015</f>
        <v>0</v>
      </c>
      <c r="AR1015" s="138" t="s">
        <v>311</v>
      </c>
      <c r="AT1015" s="138" t="s">
        <v>173</v>
      </c>
      <c r="AU1015" s="138" t="s">
        <v>83</v>
      </c>
      <c r="AY1015" s="16" t="s">
        <v>171</v>
      </c>
      <c r="BE1015" s="139">
        <f>IF(N1015="základní",J1015,0)</f>
        <v>0</v>
      </c>
      <c r="BF1015" s="139">
        <f>IF(N1015="snížená",J1015,0)</f>
        <v>0</v>
      </c>
      <c r="BG1015" s="139">
        <f>IF(N1015="zákl. přenesená",J1015,0)</f>
        <v>0</v>
      </c>
      <c r="BH1015" s="139">
        <f>IF(N1015="sníž. přenesená",J1015,0)</f>
        <v>0</v>
      </c>
      <c r="BI1015" s="139">
        <f>IF(N1015="nulová",J1015,0)</f>
        <v>0</v>
      </c>
      <c r="BJ1015" s="16" t="s">
        <v>81</v>
      </c>
      <c r="BK1015" s="139">
        <f>ROUND(I1015*H1015,2)</f>
        <v>0</v>
      </c>
      <c r="BL1015" s="16" t="s">
        <v>311</v>
      </c>
      <c r="BM1015" s="138" t="s">
        <v>1402</v>
      </c>
    </row>
    <row r="1016" spans="2:65" s="1" customFormat="1" ht="10.199999999999999">
      <c r="B1016" s="31"/>
      <c r="D1016" s="140" t="s">
        <v>180</v>
      </c>
      <c r="F1016" s="141" t="s">
        <v>1403</v>
      </c>
      <c r="I1016" s="142"/>
      <c r="L1016" s="31"/>
      <c r="M1016" s="143"/>
      <c r="T1016" s="52"/>
      <c r="AT1016" s="16" t="s">
        <v>180</v>
      </c>
      <c r="AU1016" s="16" t="s">
        <v>83</v>
      </c>
    </row>
    <row r="1017" spans="2:65" s="1" customFormat="1" ht="24.15" customHeight="1">
      <c r="B1017" s="31"/>
      <c r="C1017" s="127" t="s">
        <v>1404</v>
      </c>
      <c r="D1017" s="127" t="s">
        <v>173</v>
      </c>
      <c r="E1017" s="128" t="s">
        <v>1405</v>
      </c>
      <c r="F1017" s="129" t="s">
        <v>1406</v>
      </c>
      <c r="G1017" s="130" t="s">
        <v>402</v>
      </c>
      <c r="H1017" s="131">
        <v>15</v>
      </c>
      <c r="I1017" s="132"/>
      <c r="J1017" s="133">
        <f>ROUND(I1017*H1017,2)</f>
        <v>0</v>
      </c>
      <c r="K1017" s="129" t="s">
        <v>177</v>
      </c>
      <c r="L1017" s="31"/>
      <c r="M1017" s="134" t="s">
        <v>19</v>
      </c>
      <c r="N1017" s="135" t="s">
        <v>44</v>
      </c>
      <c r="P1017" s="136">
        <f>O1017*H1017</f>
        <v>0</v>
      </c>
      <c r="Q1017" s="136">
        <v>5.6099999999999997E-2</v>
      </c>
      <c r="R1017" s="136">
        <f>Q1017*H1017</f>
        <v>0.84149999999999991</v>
      </c>
      <c r="S1017" s="136">
        <v>0</v>
      </c>
      <c r="T1017" s="137">
        <f>S1017*H1017</f>
        <v>0</v>
      </c>
      <c r="AR1017" s="138" t="s">
        <v>311</v>
      </c>
      <c r="AT1017" s="138" t="s">
        <v>173</v>
      </c>
      <c r="AU1017" s="138" t="s">
        <v>83</v>
      </c>
      <c r="AY1017" s="16" t="s">
        <v>171</v>
      </c>
      <c r="BE1017" s="139">
        <f>IF(N1017="základní",J1017,0)</f>
        <v>0</v>
      </c>
      <c r="BF1017" s="139">
        <f>IF(N1017="snížená",J1017,0)</f>
        <v>0</v>
      </c>
      <c r="BG1017" s="139">
        <f>IF(N1017="zákl. přenesená",J1017,0)</f>
        <v>0</v>
      </c>
      <c r="BH1017" s="139">
        <f>IF(N1017="sníž. přenesená",J1017,0)</f>
        <v>0</v>
      </c>
      <c r="BI1017" s="139">
        <f>IF(N1017="nulová",J1017,0)</f>
        <v>0</v>
      </c>
      <c r="BJ1017" s="16" t="s">
        <v>81</v>
      </c>
      <c r="BK1017" s="139">
        <f>ROUND(I1017*H1017,2)</f>
        <v>0</v>
      </c>
      <c r="BL1017" s="16" t="s">
        <v>311</v>
      </c>
      <c r="BM1017" s="138" t="s">
        <v>1407</v>
      </c>
    </row>
    <row r="1018" spans="2:65" s="1" customFormat="1" ht="10.199999999999999">
      <c r="B1018" s="31"/>
      <c r="D1018" s="140" t="s">
        <v>180</v>
      </c>
      <c r="F1018" s="141" t="s">
        <v>1408</v>
      </c>
      <c r="I1018" s="142"/>
      <c r="L1018" s="31"/>
      <c r="M1018" s="143"/>
      <c r="T1018" s="52"/>
      <c r="AT1018" s="16" t="s">
        <v>180</v>
      </c>
      <c r="AU1018" s="16" t="s">
        <v>83</v>
      </c>
    </row>
    <row r="1019" spans="2:65" s="1" customFormat="1" ht="37.799999999999997" customHeight="1">
      <c r="B1019" s="31"/>
      <c r="C1019" s="127" t="s">
        <v>1409</v>
      </c>
      <c r="D1019" s="127" t="s">
        <v>173</v>
      </c>
      <c r="E1019" s="128" t="s">
        <v>1410</v>
      </c>
      <c r="F1019" s="129" t="s">
        <v>1411</v>
      </c>
      <c r="G1019" s="130" t="s">
        <v>176</v>
      </c>
      <c r="H1019" s="131">
        <v>24.324999999999999</v>
      </c>
      <c r="I1019" s="132"/>
      <c r="J1019" s="133">
        <f>ROUND(I1019*H1019,2)</f>
        <v>0</v>
      </c>
      <c r="K1019" s="129" t="s">
        <v>177</v>
      </c>
      <c r="L1019" s="31"/>
      <c r="M1019" s="134" t="s">
        <v>19</v>
      </c>
      <c r="N1019" s="135" t="s">
        <v>44</v>
      </c>
      <c r="P1019" s="136">
        <f>O1019*H1019</f>
        <v>0</v>
      </c>
      <c r="Q1019" s="136">
        <v>2.3300000000000001E-2</v>
      </c>
      <c r="R1019" s="136">
        <f>Q1019*H1019</f>
        <v>0.56677250000000001</v>
      </c>
      <c r="S1019" s="136">
        <v>0</v>
      </c>
      <c r="T1019" s="137">
        <f>S1019*H1019</f>
        <v>0</v>
      </c>
      <c r="AR1019" s="138" t="s">
        <v>311</v>
      </c>
      <c r="AT1019" s="138" t="s">
        <v>173</v>
      </c>
      <c r="AU1019" s="138" t="s">
        <v>83</v>
      </c>
      <c r="AY1019" s="16" t="s">
        <v>171</v>
      </c>
      <c r="BE1019" s="139">
        <f>IF(N1019="základní",J1019,0)</f>
        <v>0</v>
      </c>
      <c r="BF1019" s="139">
        <f>IF(N1019="snížená",J1019,0)</f>
        <v>0</v>
      </c>
      <c r="BG1019" s="139">
        <f>IF(N1019="zákl. přenesená",J1019,0)</f>
        <v>0</v>
      </c>
      <c r="BH1019" s="139">
        <f>IF(N1019="sníž. přenesená",J1019,0)</f>
        <v>0</v>
      </c>
      <c r="BI1019" s="139">
        <f>IF(N1019="nulová",J1019,0)</f>
        <v>0</v>
      </c>
      <c r="BJ1019" s="16" t="s">
        <v>81</v>
      </c>
      <c r="BK1019" s="139">
        <f>ROUND(I1019*H1019,2)</f>
        <v>0</v>
      </c>
      <c r="BL1019" s="16" t="s">
        <v>311</v>
      </c>
      <c r="BM1019" s="138" t="s">
        <v>1412</v>
      </c>
    </row>
    <row r="1020" spans="2:65" s="1" customFormat="1" ht="10.199999999999999">
      <c r="B1020" s="31"/>
      <c r="D1020" s="140" t="s">
        <v>180</v>
      </c>
      <c r="F1020" s="141" t="s">
        <v>1413</v>
      </c>
      <c r="I1020" s="142"/>
      <c r="L1020" s="31"/>
      <c r="M1020" s="143"/>
      <c r="T1020" s="52"/>
      <c r="AT1020" s="16" t="s">
        <v>180</v>
      </c>
      <c r="AU1020" s="16" t="s">
        <v>83</v>
      </c>
    </row>
    <row r="1021" spans="2:65" s="12" customFormat="1" ht="10.199999999999999">
      <c r="B1021" s="144"/>
      <c r="D1021" s="145" t="s">
        <v>182</v>
      </c>
      <c r="E1021" s="146" t="s">
        <v>19</v>
      </c>
      <c r="F1021" s="147" t="s">
        <v>1362</v>
      </c>
      <c r="H1021" s="146" t="s">
        <v>19</v>
      </c>
      <c r="I1021" s="148"/>
      <c r="L1021" s="144"/>
      <c r="M1021" s="149"/>
      <c r="T1021" s="150"/>
      <c r="AT1021" s="146" t="s">
        <v>182</v>
      </c>
      <c r="AU1021" s="146" t="s">
        <v>83</v>
      </c>
      <c r="AV1021" s="12" t="s">
        <v>81</v>
      </c>
      <c r="AW1021" s="12" t="s">
        <v>35</v>
      </c>
      <c r="AX1021" s="12" t="s">
        <v>73</v>
      </c>
      <c r="AY1021" s="146" t="s">
        <v>171</v>
      </c>
    </row>
    <row r="1022" spans="2:65" s="13" customFormat="1" ht="10.199999999999999">
      <c r="B1022" s="151"/>
      <c r="D1022" s="145" t="s">
        <v>182</v>
      </c>
      <c r="E1022" s="152" t="s">
        <v>19</v>
      </c>
      <c r="F1022" s="153" t="s">
        <v>1363</v>
      </c>
      <c r="H1022" s="154">
        <v>24.324999999999999</v>
      </c>
      <c r="I1022" s="155"/>
      <c r="L1022" s="151"/>
      <c r="M1022" s="156"/>
      <c r="T1022" s="157"/>
      <c r="AT1022" s="152" t="s">
        <v>182</v>
      </c>
      <c r="AU1022" s="152" t="s">
        <v>83</v>
      </c>
      <c r="AV1022" s="13" t="s">
        <v>83</v>
      </c>
      <c r="AW1022" s="13" t="s">
        <v>35</v>
      </c>
      <c r="AX1022" s="13" t="s">
        <v>81</v>
      </c>
      <c r="AY1022" s="152" t="s">
        <v>171</v>
      </c>
    </row>
    <row r="1023" spans="2:65" s="1" customFormat="1" ht="24.15" customHeight="1">
      <c r="B1023" s="31"/>
      <c r="C1023" s="127" t="s">
        <v>1414</v>
      </c>
      <c r="D1023" s="127" t="s">
        <v>173</v>
      </c>
      <c r="E1023" s="128" t="s">
        <v>1415</v>
      </c>
      <c r="F1023" s="129" t="s">
        <v>1416</v>
      </c>
      <c r="G1023" s="130" t="s">
        <v>272</v>
      </c>
      <c r="H1023" s="131">
        <v>99.9</v>
      </c>
      <c r="I1023" s="132"/>
      <c r="J1023" s="133">
        <f>ROUND(I1023*H1023,2)</f>
        <v>0</v>
      </c>
      <c r="K1023" s="129" t="s">
        <v>177</v>
      </c>
      <c r="L1023" s="31"/>
      <c r="M1023" s="134" t="s">
        <v>19</v>
      </c>
      <c r="N1023" s="135" t="s">
        <v>44</v>
      </c>
      <c r="P1023" s="136">
        <f>O1023*H1023</f>
        <v>0</v>
      </c>
      <c r="Q1023" s="136">
        <v>0</v>
      </c>
      <c r="R1023" s="136">
        <f>Q1023*H1023</f>
        <v>0</v>
      </c>
      <c r="S1023" s="136">
        <v>0.03</v>
      </c>
      <c r="T1023" s="137">
        <f>S1023*H1023</f>
        <v>2.9969999999999999</v>
      </c>
      <c r="AR1023" s="138" t="s">
        <v>311</v>
      </c>
      <c r="AT1023" s="138" t="s">
        <v>173</v>
      </c>
      <c r="AU1023" s="138" t="s">
        <v>83</v>
      </c>
      <c r="AY1023" s="16" t="s">
        <v>171</v>
      </c>
      <c r="BE1023" s="139">
        <f>IF(N1023="základní",J1023,0)</f>
        <v>0</v>
      </c>
      <c r="BF1023" s="139">
        <f>IF(N1023="snížená",J1023,0)</f>
        <v>0</v>
      </c>
      <c r="BG1023" s="139">
        <f>IF(N1023="zákl. přenesená",J1023,0)</f>
        <v>0</v>
      </c>
      <c r="BH1023" s="139">
        <f>IF(N1023="sníž. přenesená",J1023,0)</f>
        <v>0</v>
      </c>
      <c r="BI1023" s="139">
        <f>IF(N1023="nulová",J1023,0)</f>
        <v>0</v>
      </c>
      <c r="BJ1023" s="16" t="s">
        <v>81</v>
      </c>
      <c r="BK1023" s="139">
        <f>ROUND(I1023*H1023,2)</f>
        <v>0</v>
      </c>
      <c r="BL1023" s="16" t="s">
        <v>311</v>
      </c>
      <c r="BM1023" s="138" t="s">
        <v>1417</v>
      </c>
    </row>
    <row r="1024" spans="2:65" s="1" customFormat="1" ht="10.199999999999999">
      <c r="B1024" s="31"/>
      <c r="D1024" s="140" t="s">
        <v>180</v>
      </c>
      <c r="F1024" s="141" t="s">
        <v>1418</v>
      </c>
      <c r="I1024" s="142"/>
      <c r="L1024" s="31"/>
      <c r="M1024" s="143"/>
      <c r="T1024" s="52"/>
      <c r="AT1024" s="16" t="s">
        <v>180</v>
      </c>
      <c r="AU1024" s="16" t="s">
        <v>83</v>
      </c>
    </row>
    <row r="1025" spans="2:65" s="12" customFormat="1" ht="10.199999999999999">
      <c r="B1025" s="144"/>
      <c r="D1025" s="145" t="s">
        <v>182</v>
      </c>
      <c r="E1025" s="146" t="s">
        <v>19</v>
      </c>
      <c r="F1025" s="147" t="s">
        <v>1419</v>
      </c>
      <c r="H1025" s="146" t="s">
        <v>19</v>
      </c>
      <c r="I1025" s="148"/>
      <c r="L1025" s="144"/>
      <c r="M1025" s="149"/>
      <c r="T1025" s="150"/>
      <c r="AT1025" s="146" t="s">
        <v>182</v>
      </c>
      <c r="AU1025" s="146" t="s">
        <v>83</v>
      </c>
      <c r="AV1025" s="12" t="s">
        <v>81</v>
      </c>
      <c r="AW1025" s="12" t="s">
        <v>35</v>
      </c>
      <c r="AX1025" s="12" t="s">
        <v>73</v>
      </c>
      <c r="AY1025" s="146" t="s">
        <v>171</v>
      </c>
    </row>
    <row r="1026" spans="2:65" s="13" customFormat="1" ht="10.199999999999999">
      <c r="B1026" s="151"/>
      <c r="D1026" s="145" t="s">
        <v>182</v>
      </c>
      <c r="E1026" s="152" t="s">
        <v>19</v>
      </c>
      <c r="F1026" s="153" t="s">
        <v>1420</v>
      </c>
      <c r="H1026" s="154">
        <v>99.9</v>
      </c>
      <c r="I1026" s="155"/>
      <c r="L1026" s="151"/>
      <c r="M1026" s="156"/>
      <c r="T1026" s="157"/>
      <c r="AT1026" s="152" t="s">
        <v>182</v>
      </c>
      <c r="AU1026" s="152" t="s">
        <v>83</v>
      </c>
      <c r="AV1026" s="13" t="s">
        <v>83</v>
      </c>
      <c r="AW1026" s="13" t="s">
        <v>35</v>
      </c>
      <c r="AX1026" s="13" t="s">
        <v>81</v>
      </c>
      <c r="AY1026" s="152" t="s">
        <v>171</v>
      </c>
    </row>
    <row r="1027" spans="2:65" s="1" customFormat="1" ht="49.05" customHeight="1">
      <c r="B1027" s="31"/>
      <c r="C1027" s="127" t="s">
        <v>1421</v>
      </c>
      <c r="D1027" s="127" t="s">
        <v>173</v>
      </c>
      <c r="E1027" s="128" t="s">
        <v>1422</v>
      </c>
      <c r="F1027" s="129" t="s">
        <v>1423</v>
      </c>
      <c r="G1027" s="130" t="s">
        <v>328</v>
      </c>
      <c r="H1027" s="131">
        <v>102</v>
      </c>
      <c r="I1027" s="132"/>
      <c r="J1027" s="133">
        <f>ROUND(I1027*H1027,2)</f>
        <v>0</v>
      </c>
      <c r="K1027" s="129" t="s">
        <v>177</v>
      </c>
      <c r="L1027" s="31"/>
      <c r="M1027" s="134" t="s">
        <v>19</v>
      </c>
      <c r="N1027" s="135" t="s">
        <v>44</v>
      </c>
      <c r="P1027" s="136">
        <f>O1027*H1027</f>
        <v>0</v>
      </c>
      <c r="Q1027" s="136">
        <v>0</v>
      </c>
      <c r="R1027" s="136">
        <f>Q1027*H1027</f>
        <v>0</v>
      </c>
      <c r="S1027" s="136">
        <v>1.584E-2</v>
      </c>
      <c r="T1027" s="137">
        <f>S1027*H1027</f>
        <v>1.61568</v>
      </c>
      <c r="AR1027" s="138" t="s">
        <v>311</v>
      </c>
      <c r="AT1027" s="138" t="s">
        <v>173</v>
      </c>
      <c r="AU1027" s="138" t="s">
        <v>83</v>
      </c>
      <c r="AY1027" s="16" t="s">
        <v>171</v>
      </c>
      <c r="BE1027" s="139">
        <f>IF(N1027="základní",J1027,0)</f>
        <v>0</v>
      </c>
      <c r="BF1027" s="139">
        <f>IF(N1027="snížená",J1027,0)</f>
        <v>0</v>
      </c>
      <c r="BG1027" s="139">
        <f>IF(N1027="zákl. přenesená",J1027,0)</f>
        <v>0</v>
      </c>
      <c r="BH1027" s="139">
        <f>IF(N1027="sníž. přenesená",J1027,0)</f>
        <v>0</v>
      </c>
      <c r="BI1027" s="139">
        <f>IF(N1027="nulová",J1027,0)</f>
        <v>0</v>
      </c>
      <c r="BJ1027" s="16" t="s">
        <v>81</v>
      </c>
      <c r="BK1027" s="139">
        <f>ROUND(I1027*H1027,2)</f>
        <v>0</v>
      </c>
      <c r="BL1027" s="16" t="s">
        <v>311</v>
      </c>
      <c r="BM1027" s="138" t="s">
        <v>1424</v>
      </c>
    </row>
    <row r="1028" spans="2:65" s="1" customFormat="1" ht="10.199999999999999">
      <c r="B1028" s="31"/>
      <c r="D1028" s="140" t="s">
        <v>180</v>
      </c>
      <c r="F1028" s="141" t="s">
        <v>1425</v>
      </c>
      <c r="I1028" s="142"/>
      <c r="L1028" s="31"/>
      <c r="M1028" s="143"/>
      <c r="T1028" s="52"/>
      <c r="AT1028" s="16" t="s">
        <v>180</v>
      </c>
      <c r="AU1028" s="16" t="s">
        <v>83</v>
      </c>
    </row>
    <row r="1029" spans="2:65" s="12" customFormat="1" ht="10.199999999999999">
      <c r="B1029" s="144"/>
      <c r="D1029" s="145" t="s">
        <v>182</v>
      </c>
      <c r="E1029" s="146" t="s">
        <v>19</v>
      </c>
      <c r="F1029" s="147" t="s">
        <v>1329</v>
      </c>
      <c r="H1029" s="146" t="s">
        <v>19</v>
      </c>
      <c r="I1029" s="148"/>
      <c r="L1029" s="144"/>
      <c r="M1029" s="149"/>
      <c r="T1029" s="150"/>
      <c r="AT1029" s="146" t="s">
        <v>182</v>
      </c>
      <c r="AU1029" s="146" t="s">
        <v>83</v>
      </c>
      <c r="AV1029" s="12" t="s">
        <v>81</v>
      </c>
      <c r="AW1029" s="12" t="s">
        <v>35</v>
      </c>
      <c r="AX1029" s="12" t="s">
        <v>73</v>
      </c>
      <c r="AY1029" s="146" t="s">
        <v>171</v>
      </c>
    </row>
    <row r="1030" spans="2:65" s="13" customFormat="1" ht="10.199999999999999">
      <c r="B1030" s="151"/>
      <c r="D1030" s="145" t="s">
        <v>182</v>
      </c>
      <c r="E1030" s="152" t="s">
        <v>19</v>
      </c>
      <c r="F1030" s="153" t="s">
        <v>1426</v>
      </c>
      <c r="H1030" s="154">
        <v>102</v>
      </c>
      <c r="I1030" s="155"/>
      <c r="L1030" s="151"/>
      <c r="M1030" s="156"/>
      <c r="T1030" s="157"/>
      <c r="AT1030" s="152" t="s">
        <v>182</v>
      </c>
      <c r="AU1030" s="152" t="s">
        <v>83</v>
      </c>
      <c r="AV1030" s="13" t="s">
        <v>83</v>
      </c>
      <c r="AW1030" s="13" t="s">
        <v>35</v>
      </c>
      <c r="AX1030" s="13" t="s">
        <v>81</v>
      </c>
      <c r="AY1030" s="152" t="s">
        <v>171</v>
      </c>
    </row>
    <row r="1031" spans="2:65" s="1" customFormat="1" ht="49.05" customHeight="1">
      <c r="B1031" s="31"/>
      <c r="C1031" s="127" t="s">
        <v>1427</v>
      </c>
      <c r="D1031" s="127" t="s">
        <v>173</v>
      </c>
      <c r="E1031" s="128" t="s">
        <v>1428</v>
      </c>
      <c r="F1031" s="129" t="s">
        <v>1429</v>
      </c>
      <c r="G1031" s="130" t="s">
        <v>328</v>
      </c>
      <c r="H1031" s="131">
        <v>391.6</v>
      </c>
      <c r="I1031" s="132"/>
      <c r="J1031" s="133">
        <f>ROUND(I1031*H1031,2)</f>
        <v>0</v>
      </c>
      <c r="K1031" s="129" t="s">
        <v>177</v>
      </c>
      <c r="L1031" s="31"/>
      <c r="M1031" s="134" t="s">
        <v>19</v>
      </c>
      <c r="N1031" s="135" t="s">
        <v>44</v>
      </c>
      <c r="P1031" s="136">
        <f>O1031*H1031</f>
        <v>0</v>
      </c>
      <c r="Q1031" s="136">
        <v>0</v>
      </c>
      <c r="R1031" s="136">
        <f>Q1031*H1031</f>
        <v>0</v>
      </c>
      <c r="S1031" s="136">
        <v>2.4750000000000001E-2</v>
      </c>
      <c r="T1031" s="137">
        <f>S1031*H1031</f>
        <v>9.6921000000000017</v>
      </c>
      <c r="AR1031" s="138" t="s">
        <v>311</v>
      </c>
      <c r="AT1031" s="138" t="s">
        <v>173</v>
      </c>
      <c r="AU1031" s="138" t="s">
        <v>83</v>
      </c>
      <c r="AY1031" s="16" t="s">
        <v>171</v>
      </c>
      <c r="BE1031" s="139">
        <f>IF(N1031="základní",J1031,0)</f>
        <v>0</v>
      </c>
      <c r="BF1031" s="139">
        <f>IF(N1031="snížená",J1031,0)</f>
        <v>0</v>
      </c>
      <c r="BG1031" s="139">
        <f>IF(N1031="zákl. přenesená",J1031,0)</f>
        <v>0</v>
      </c>
      <c r="BH1031" s="139">
        <f>IF(N1031="sníž. přenesená",J1031,0)</f>
        <v>0</v>
      </c>
      <c r="BI1031" s="139">
        <f>IF(N1031="nulová",J1031,0)</f>
        <v>0</v>
      </c>
      <c r="BJ1031" s="16" t="s">
        <v>81</v>
      </c>
      <c r="BK1031" s="139">
        <f>ROUND(I1031*H1031,2)</f>
        <v>0</v>
      </c>
      <c r="BL1031" s="16" t="s">
        <v>311</v>
      </c>
      <c r="BM1031" s="138" t="s">
        <v>1430</v>
      </c>
    </row>
    <row r="1032" spans="2:65" s="1" customFormat="1" ht="10.199999999999999">
      <c r="B1032" s="31"/>
      <c r="D1032" s="140" t="s">
        <v>180</v>
      </c>
      <c r="F1032" s="141" t="s">
        <v>1431</v>
      </c>
      <c r="I1032" s="142"/>
      <c r="L1032" s="31"/>
      <c r="M1032" s="143"/>
      <c r="T1032" s="52"/>
      <c r="AT1032" s="16" t="s">
        <v>180</v>
      </c>
      <c r="AU1032" s="16" t="s">
        <v>83</v>
      </c>
    </row>
    <row r="1033" spans="2:65" s="12" customFormat="1" ht="10.199999999999999">
      <c r="B1033" s="144"/>
      <c r="D1033" s="145" t="s">
        <v>182</v>
      </c>
      <c r="E1033" s="146" t="s">
        <v>19</v>
      </c>
      <c r="F1033" s="147" t="s">
        <v>1331</v>
      </c>
      <c r="H1033" s="146" t="s">
        <v>19</v>
      </c>
      <c r="I1033" s="148"/>
      <c r="L1033" s="144"/>
      <c r="M1033" s="149"/>
      <c r="T1033" s="150"/>
      <c r="AT1033" s="146" t="s">
        <v>182</v>
      </c>
      <c r="AU1033" s="146" t="s">
        <v>83</v>
      </c>
      <c r="AV1033" s="12" t="s">
        <v>81</v>
      </c>
      <c r="AW1033" s="12" t="s">
        <v>35</v>
      </c>
      <c r="AX1033" s="12" t="s">
        <v>73</v>
      </c>
      <c r="AY1033" s="146" t="s">
        <v>171</v>
      </c>
    </row>
    <row r="1034" spans="2:65" s="13" customFormat="1" ht="10.199999999999999">
      <c r="B1034" s="151"/>
      <c r="D1034" s="145" t="s">
        <v>182</v>
      </c>
      <c r="E1034" s="152" t="s">
        <v>19</v>
      </c>
      <c r="F1034" s="153" t="s">
        <v>1432</v>
      </c>
      <c r="H1034" s="154">
        <v>85.8</v>
      </c>
      <c r="I1034" s="155"/>
      <c r="L1034" s="151"/>
      <c r="M1034" s="156"/>
      <c r="T1034" s="157"/>
      <c r="AT1034" s="152" t="s">
        <v>182</v>
      </c>
      <c r="AU1034" s="152" t="s">
        <v>83</v>
      </c>
      <c r="AV1034" s="13" t="s">
        <v>83</v>
      </c>
      <c r="AW1034" s="13" t="s">
        <v>35</v>
      </c>
      <c r="AX1034" s="13" t="s">
        <v>73</v>
      </c>
      <c r="AY1034" s="152" t="s">
        <v>171</v>
      </c>
    </row>
    <row r="1035" spans="2:65" s="12" customFormat="1" ht="10.199999999999999">
      <c r="B1035" s="144"/>
      <c r="D1035" s="145" t="s">
        <v>182</v>
      </c>
      <c r="E1035" s="146" t="s">
        <v>19</v>
      </c>
      <c r="F1035" s="147" t="s">
        <v>1333</v>
      </c>
      <c r="H1035" s="146" t="s">
        <v>19</v>
      </c>
      <c r="I1035" s="148"/>
      <c r="L1035" s="144"/>
      <c r="M1035" s="149"/>
      <c r="T1035" s="150"/>
      <c r="AT1035" s="146" t="s">
        <v>182</v>
      </c>
      <c r="AU1035" s="146" t="s">
        <v>83</v>
      </c>
      <c r="AV1035" s="12" t="s">
        <v>81</v>
      </c>
      <c r="AW1035" s="12" t="s">
        <v>35</v>
      </c>
      <c r="AX1035" s="12" t="s">
        <v>73</v>
      </c>
      <c r="AY1035" s="146" t="s">
        <v>171</v>
      </c>
    </row>
    <row r="1036" spans="2:65" s="13" customFormat="1" ht="10.199999999999999">
      <c r="B1036" s="151"/>
      <c r="D1036" s="145" t="s">
        <v>182</v>
      </c>
      <c r="E1036" s="152" t="s">
        <v>19</v>
      </c>
      <c r="F1036" s="153" t="s">
        <v>1433</v>
      </c>
      <c r="H1036" s="154">
        <v>61.5</v>
      </c>
      <c r="I1036" s="155"/>
      <c r="L1036" s="151"/>
      <c r="M1036" s="156"/>
      <c r="T1036" s="157"/>
      <c r="AT1036" s="152" t="s">
        <v>182</v>
      </c>
      <c r="AU1036" s="152" t="s">
        <v>83</v>
      </c>
      <c r="AV1036" s="13" t="s">
        <v>83</v>
      </c>
      <c r="AW1036" s="13" t="s">
        <v>35</v>
      </c>
      <c r="AX1036" s="13" t="s">
        <v>73</v>
      </c>
      <c r="AY1036" s="152" t="s">
        <v>171</v>
      </c>
    </row>
    <row r="1037" spans="2:65" s="12" customFormat="1" ht="10.199999999999999">
      <c r="B1037" s="144"/>
      <c r="D1037" s="145" t="s">
        <v>182</v>
      </c>
      <c r="E1037" s="146" t="s">
        <v>19</v>
      </c>
      <c r="F1037" s="147" t="s">
        <v>1339</v>
      </c>
      <c r="H1037" s="146" t="s">
        <v>19</v>
      </c>
      <c r="I1037" s="148"/>
      <c r="L1037" s="144"/>
      <c r="M1037" s="149"/>
      <c r="T1037" s="150"/>
      <c r="AT1037" s="146" t="s">
        <v>182</v>
      </c>
      <c r="AU1037" s="146" t="s">
        <v>83</v>
      </c>
      <c r="AV1037" s="12" t="s">
        <v>81</v>
      </c>
      <c r="AW1037" s="12" t="s">
        <v>35</v>
      </c>
      <c r="AX1037" s="12" t="s">
        <v>73</v>
      </c>
      <c r="AY1037" s="146" t="s">
        <v>171</v>
      </c>
    </row>
    <row r="1038" spans="2:65" s="13" customFormat="1" ht="10.199999999999999">
      <c r="B1038" s="151"/>
      <c r="D1038" s="145" t="s">
        <v>182</v>
      </c>
      <c r="E1038" s="152" t="s">
        <v>19</v>
      </c>
      <c r="F1038" s="153" t="s">
        <v>1426</v>
      </c>
      <c r="H1038" s="154">
        <v>102</v>
      </c>
      <c r="I1038" s="155"/>
      <c r="L1038" s="151"/>
      <c r="M1038" s="156"/>
      <c r="T1038" s="157"/>
      <c r="AT1038" s="152" t="s">
        <v>182</v>
      </c>
      <c r="AU1038" s="152" t="s">
        <v>83</v>
      </c>
      <c r="AV1038" s="13" t="s">
        <v>83</v>
      </c>
      <c r="AW1038" s="13" t="s">
        <v>35</v>
      </c>
      <c r="AX1038" s="13" t="s">
        <v>73</v>
      </c>
      <c r="AY1038" s="152" t="s">
        <v>171</v>
      </c>
    </row>
    <row r="1039" spans="2:65" s="12" customFormat="1" ht="10.199999999999999">
      <c r="B1039" s="144"/>
      <c r="D1039" s="145" t="s">
        <v>182</v>
      </c>
      <c r="E1039" s="146" t="s">
        <v>19</v>
      </c>
      <c r="F1039" s="147" t="s">
        <v>1341</v>
      </c>
      <c r="H1039" s="146" t="s">
        <v>19</v>
      </c>
      <c r="I1039" s="148"/>
      <c r="L1039" s="144"/>
      <c r="M1039" s="149"/>
      <c r="T1039" s="150"/>
      <c r="AT1039" s="146" t="s">
        <v>182</v>
      </c>
      <c r="AU1039" s="146" t="s">
        <v>83</v>
      </c>
      <c r="AV1039" s="12" t="s">
        <v>81</v>
      </c>
      <c r="AW1039" s="12" t="s">
        <v>35</v>
      </c>
      <c r="AX1039" s="12" t="s">
        <v>73</v>
      </c>
      <c r="AY1039" s="146" t="s">
        <v>171</v>
      </c>
    </row>
    <row r="1040" spans="2:65" s="13" customFormat="1" ht="10.199999999999999">
      <c r="B1040" s="151"/>
      <c r="D1040" s="145" t="s">
        <v>182</v>
      </c>
      <c r="E1040" s="152" t="s">
        <v>19</v>
      </c>
      <c r="F1040" s="153" t="s">
        <v>1434</v>
      </c>
      <c r="H1040" s="154">
        <v>74.8</v>
      </c>
      <c r="I1040" s="155"/>
      <c r="L1040" s="151"/>
      <c r="M1040" s="156"/>
      <c r="T1040" s="157"/>
      <c r="AT1040" s="152" t="s">
        <v>182</v>
      </c>
      <c r="AU1040" s="152" t="s">
        <v>83</v>
      </c>
      <c r="AV1040" s="13" t="s">
        <v>83</v>
      </c>
      <c r="AW1040" s="13" t="s">
        <v>35</v>
      </c>
      <c r="AX1040" s="13" t="s">
        <v>73</v>
      </c>
      <c r="AY1040" s="152" t="s">
        <v>171</v>
      </c>
    </row>
    <row r="1041" spans="2:65" s="12" customFormat="1" ht="10.199999999999999">
      <c r="B1041" s="144"/>
      <c r="D1041" s="145" t="s">
        <v>182</v>
      </c>
      <c r="E1041" s="146" t="s">
        <v>19</v>
      </c>
      <c r="F1041" s="147" t="s">
        <v>1343</v>
      </c>
      <c r="H1041" s="146" t="s">
        <v>19</v>
      </c>
      <c r="I1041" s="148"/>
      <c r="L1041" s="144"/>
      <c r="M1041" s="149"/>
      <c r="T1041" s="150"/>
      <c r="AT1041" s="146" t="s">
        <v>182</v>
      </c>
      <c r="AU1041" s="146" t="s">
        <v>83</v>
      </c>
      <c r="AV1041" s="12" t="s">
        <v>81</v>
      </c>
      <c r="AW1041" s="12" t="s">
        <v>35</v>
      </c>
      <c r="AX1041" s="12" t="s">
        <v>73</v>
      </c>
      <c r="AY1041" s="146" t="s">
        <v>171</v>
      </c>
    </row>
    <row r="1042" spans="2:65" s="13" customFormat="1" ht="10.199999999999999">
      <c r="B1042" s="151"/>
      <c r="D1042" s="145" t="s">
        <v>182</v>
      </c>
      <c r="E1042" s="152" t="s">
        <v>19</v>
      </c>
      <c r="F1042" s="153" t="s">
        <v>1435</v>
      </c>
      <c r="H1042" s="154">
        <v>67.5</v>
      </c>
      <c r="I1042" s="155"/>
      <c r="L1042" s="151"/>
      <c r="M1042" s="156"/>
      <c r="T1042" s="157"/>
      <c r="AT1042" s="152" t="s">
        <v>182</v>
      </c>
      <c r="AU1042" s="152" t="s">
        <v>83</v>
      </c>
      <c r="AV1042" s="13" t="s">
        <v>83</v>
      </c>
      <c r="AW1042" s="13" t="s">
        <v>35</v>
      </c>
      <c r="AX1042" s="13" t="s">
        <v>73</v>
      </c>
      <c r="AY1042" s="152" t="s">
        <v>171</v>
      </c>
    </row>
    <row r="1043" spans="2:65" s="14" customFormat="1" ht="10.199999999999999">
      <c r="B1043" s="158"/>
      <c r="D1043" s="145" t="s">
        <v>182</v>
      </c>
      <c r="E1043" s="159" t="s">
        <v>19</v>
      </c>
      <c r="F1043" s="160" t="s">
        <v>189</v>
      </c>
      <c r="H1043" s="161">
        <v>391.6</v>
      </c>
      <c r="I1043" s="162"/>
      <c r="L1043" s="158"/>
      <c r="M1043" s="163"/>
      <c r="T1043" s="164"/>
      <c r="AT1043" s="159" t="s">
        <v>182</v>
      </c>
      <c r="AU1043" s="159" t="s">
        <v>83</v>
      </c>
      <c r="AV1043" s="14" t="s">
        <v>178</v>
      </c>
      <c r="AW1043" s="14" t="s">
        <v>35</v>
      </c>
      <c r="AX1043" s="14" t="s">
        <v>81</v>
      </c>
      <c r="AY1043" s="159" t="s">
        <v>171</v>
      </c>
    </row>
    <row r="1044" spans="2:65" s="1" customFormat="1" ht="49.05" customHeight="1">
      <c r="B1044" s="31"/>
      <c r="C1044" s="127" t="s">
        <v>1436</v>
      </c>
      <c r="D1044" s="127" t="s">
        <v>173</v>
      </c>
      <c r="E1044" s="128" t="s">
        <v>1437</v>
      </c>
      <c r="F1044" s="129" t="s">
        <v>1438</v>
      </c>
      <c r="G1044" s="130" t="s">
        <v>328</v>
      </c>
      <c r="H1044" s="131">
        <v>12.5</v>
      </c>
      <c r="I1044" s="132"/>
      <c r="J1044" s="133">
        <f>ROUND(I1044*H1044,2)</f>
        <v>0</v>
      </c>
      <c r="K1044" s="129" t="s">
        <v>177</v>
      </c>
      <c r="L1044" s="31"/>
      <c r="M1044" s="134" t="s">
        <v>19</v>
      </c>
      <c r="N1044" s="135" t="s">
        <v>44</v>
      </c>
      <c r="P1044" s="136">
        <f>O1044*H1044</f>
        <v>0</v>
      </c>
      <c r="Q1044" s="136">
        <v>0</v>
      </c>
      <c r="R1044" s="136">
        <f>Q1044*H1044</f>
        <v>0</v>
      </c>
      <c r="S1044" s="136">
        <v>3.3000000000000002E-2</v>
      </c>
      <c r="T1044" s="137">
        <f>S1044*H1044</f>
        <v>0.41250000000000003</v>
      </c>
      <c r="AR1044" s="138" t="s">
        <v>311</v>
      </c>
      <c r="AT1044" s="138" t="s">
        <v>173</v>
      </c>
      <c r="AU1044" s="138" t="s">
        <v>83</v>
      </c>
      <c r="AY1044" s="16" t="s">
        <v>171</v>
      </c>
      <c r="BE1044" s="139">
        <f>IF(N1044="základní",J1044,0)</f>
        <v>0</v>
      </c>
      <c r="BF1044" s="139">
        <f>IF(N1044="snížená",J1044,0)</f>
        <v>0</v>
      </c>
      <c r="BG1044" s="139">
        <f>IF(N1044="zákl. přenesená",J1044,0)</f>
        <v>0</v>
      </c>
      <c r="BH1044" s="139">
        <f>IF(N1044="sníž. přenesená",J1044,0)</f>
        <v>0</v>
      </c>
      <c r="BI1044" s="139">
        <f>IF(N1044="nulová",J1044,0)</f>
        <v>0</v>
      </c>
      <c r="BJ1044" s="16" t="s">
        <v>81</v>
      </c>
      <c r="BK1044" s="139">
        <f>ROUND(I1044*H1044,2)</f>
        <v>0</v>
      </c>
      <c r="BL1044" s="16" t="s">
        <v>311</v>
      </c>
      <c r="BM1044" s="138" t="s">
        <v>1439</v>
      </c>
    </row>
    <row r="1045" spans="2:65" s="1" customFormat="1" ht="10.199999999999999">
      <c r="B1045" s="31"/>
      <c r="D1045" s="140" t="s">
        <v>180</v>
      </c>
      <c r="F1045" s="141" t="s">
        <v>1440</v>
      </c>
      <c r="I1045" s="142"/>
      <c r="L1045" s="31"/>
      <c r="M1045" s="143"/>
      <c r="T1045" s="52"/>
      <c r="AT1045" s="16" t="s">
        <v>180</v>
      </c>
      <c r="AU1045" s="16" t="s">
        <v>83</v>
      </c>
    </row>
    <row r="1046" spans="2:65" s="12" customFormat="1" ht="10.199999999999999">
      <c r="B1046" s="144"/>
      <c r="D1046" s="145" t="s">
        <v>182</v>
      </c>
      <c r="E1046" s="146" t="s">
        <v>19</v>
      </c>
      <c r="F1046" s="147" t="s">
        <v>1335</v>
      </c>
      <c r="H1046" s="146" t="s">
        <v>19</v>
      </c>
      <c r="I1046" s="148"/>
      <c r="L1046" s="144"/>
      <c r="M1046" s="149"/>
      <c r="T1046" s="150"/>
      <c r="AT1046" s="146" t="s">
        <v>182</v>
      </c>
      <c r="AU1046" s="146" t="s">
        <v>83</v>
      </c>
      <c r="AV1046" s="12" t="s">
        <v>81</v>
      </c>
      <c r="AW1046" s="12" t="s">
        <v>35</v>
      </c>
      <c r="AX1046" s="12" t="s">
        <v>73</v>
      </c>
      <c r="AY1046" s="146" t="s">
        <v>171</v>
      </c>
    </row>
    <row r="1047" spans="2:65" s="13" customFormat="1" ht="10.199999999999999">
      <c r="B1047" s="151"/>
      <c r="D1047" s="145" t="s">
        <v>182</v>
      </c>
      <c r="E1047" s="152" t="s">
        <v>19</v>
      </c>
      <c r="F1047" s="153" t="s">
        <v>1441</v>
      </c>
      <c r="H1047" s="154">
        <v>12.5</v>
      </c>
      <c r="I1047" s="155"/>
      <c r="L1047" s="151"/>
      <c r="M1047" s="156"/>
      <c r="T1047" s="157"/>
      <c r="AT1047" s="152" t="s">
        <v>182</v>
      </c>
      <c r="AU1047" s="152" t="s">
        <v>83</v>
      </c>
      <c r="AV1047" s="13" t="s">
        <v>83</v>
      </c>
      <c r="AW1047" s="13" t="s">
        <v>35</v>
      </c>
      <c r="AX1047" s="13" t="s">
        <v>81</v>
      </c>
      <c r="AY1047" s="152" t="s">
        <v>171</v>
      </c>
    </row>
    <row r="1048" spans="2:65" s="1" customFormat="1" ht="49.05" customHeight="1">
      <c r="B1048" s="31"/>
      <c r="C1048" s="127" t="s">
        <v>1442</v>
      </c>
      <c r="D1048" s="127" t="s">
        <v>173</v>
      </c>
      <c r="E1048" s="128" t="s">
        <v>1443</v>
      </c>
      <c r="F1048" s="129" t="s">
        <v>1444</v>
      </c>
      <c r="G1048" s="130" t="s">
        <v>328</v>
      </c>
      <c r="H1048" s="131">
        <v>42</v>
      </c>
      <c r="I1048" s="132"/>
      <c r="J1048" s="133">
        <f>ROUND(I1048*H1048,2)</f>
        <v>0</v>
      </c>
      <c r="K1048" s="129" t="s">
        <v>177</v>
      </c>
      <c r="L1048" s="31"/>
      <c r="M1048" s="134" t="s">
        <v>19</v>
      </c>
      <c r="N1048" s="135" t="s">
        <v>44</v>
      </c>
      <c r="P1048" s="136">
        <f>O1048*H1048</f>
        <v>0</v>
      </c>
      <c r="Q1048" s="136">
        <v>0</v>
      </c>
      <c r="R1048" s="136">
        <f>Q1048*H1048</f>
        <v>0</v>
      </c>
      <c r="S1048" s="136">
        <v>3.3000000000000002E-2</v>
      </c>
      <c r="T1048" s="137">
        <f>S1048*H1048</f>
        <v>1.3860000000000001</v>
      </c>
      <c r="AR1048" s="138" t="s">
        <v>311</v>
      </c>
      <c r="AT1048" s="138" t="s">
        <v>173</v>
      </c>
      <c r="AU1048" s="138" t="s">
        <v>83</v>
      </c>
      <c r="AY1048" s="16" t="s">
        <v>171</v>
      </c>
      <c r="BE1048" s="139">
        <f>IF(N1048="základní",J1048,0)</f>
        <v>0</v>
      </c>
      <c r="BF1048" s="139">
        <f>IF(N1048="snížená",J1048,0)</f>
        <v>0</v>
      </c>
      <c r="BG1048" s="139">
        <f>IF(N1048="zákl. přenesená",J1048,0)</f>
        <v>0</v>
      </c>
      <c r="BH1048" s="139">
        <f>IF(N1048="sníž. přenesená",J1048,0)</f>
        <v>0</v>
      </c>
      <c r="BI1048" s="139">
        <f>IF(N1048="nulová",J1048,0)</f>
        <v>0</v>
      </c>
      <c r="BJ1048" s="16" t="s">
        <v>81</v>
      </c>
      <c r="BK1048" s="139">
        <f>ROUND(I1048*H1048,2)</f>
        <v>0</v>
      </c>
      <c r="BL1048" s="16" t="s">
        <v>311</v>
      </c>
      <c r="BM1048" s="138" t="s">
        <v>1445</v>
      </c>
    </row>
    <row r="1049" spans="2:65" s="1" customFormat="1" ht="10.199999999999999">
      <c r="B1049" s="31"/>
      <c r="D1049" s="140" t="s">
        <v>180</v>
      </c>
      <c r="F1049" s="141" t="s">
        <v>1446</v>
      </c>
      <c r="I1049" s="142"/>
      <c r="L1049" s="31"/>
      <c r="M1049" s="143"/>
      <c r="T1049" s="52"/>
      <c r="AT1049" s="16" t="s">
        <v>180</v>
      </c>
      <c r="AU1049" s="16" t="s">
        <v>83</v>
      </c>
    </row>
    <row r="1050" spans="2:65" s="12" customFormat="1" ht="10.199999999999999">
      <c r="B1050" s="144"/>
      <c r="D1050" s="145" t="s">
        <v>182</v>
      </c>
      <c r="E1050" s="146" t="s">
        <v>19</v>
      </c>
      <c r="F1050" s="147" t="s">
        <v>1347</v>
      </c>
      <c r="H1050" s="146" t="s">
        <v>19</v>
      </c>
      <c r="I1050" s="148"/>
      <c r="L1050" s="144"/>
      <c r="M1050" s="149"/>
      <c r="T1050" s="150"/>
      <c r="AT1050" s="146" t="s">
        <v>182</v>
      </c>
      <c r="AU1050" s="146" t="s">
        <v>83</v>
      </c>
      <c r="AV1050" s="12" t="s">
        <v>81</v>
      </c>
      <c r="AW1050" s="12" t="s">
        <v>35</v>
      </c>
      <c r="AX1050" s="12" t="s">
        <v>73</v>
      </c>
      <c r="AY1050" s="146" t="s">
        <v>171</v>
      </c>
    </row>
    <row r="1051" spans="2:65" s="13" customFormat="1" ht="10.199999999999999">
      <c r="B1051" s="151"/>
      <c r="D1051" s="145" t="s">
        <v>182</v>
      </c>
      <c r="E1051" s="152" t="s">
        <v>19</v>
      </c>
      <c r="F1051" s="153" t="s">
        <v>1447</v>
      </c>
      <c r="H1051" s="154">
        <v>21</v>
      </c>
      <c r="I1051" s="155"/>
      <c r="L1051" s="151"/>
      <c r="M1051" s="156"/>
      <c r="T1051" s="157"/>
      <c r="AT1051" s="152" t="s">
        <v>182</v>
      </c>
      <c r="AU1051" s="152" t="s">
        <v>83</v>
      </c>
      <c r="AV1051" s="13" t="s">
        <v>83</v>
      </c>
      <c r="AW1051" s="13" t="s">
        <v>35</v>
      </c>
      <c r="AX1051" s="13" t="s">
        <v>73</v>
      </c>
      <c r="AY1051" s="152" t="s">
        <v>171</v>
      </c>
    </row>
    <row r="1052" spans="2:65" s="12" customFormat="1" ht="10.199999999999999">
      <c r="B1052" s="144"/>
      <c r="D1052" s="145" t="s">
        <v>182</v>
      </c>
      <c r="E1052" s="146" t="s">
        <v>19</v>
      </c>
      <c r="F1052" s="147" t="s">
        <v>1345</v>
      </c>
      <c r="H1052" s="146" t="s">
        <v>19</v>
      </c>
      <c r="I1052" s="148"/>
      <c r="L1052" s="144"/>
      <c r="M1052" s="149"/>
      <c r="T1052" s="150"/>
      <c r="AT1052" s="146" t="s">
        <v>182</v>
      </c>
      <c r="AU1052" s="146" t="s">
        <v>83</v>
      </c>
      <c r="AV1052" s="12" t="s">
        <v>81</v>
      </c>
      <c r="AW1052" s="12" t="s">
        <v>35</v>
      </c>
      <c r="AX1052" s="12" t="s">
        <v>73</v>
      </c>
      <c r="AY1052" s="146" t="s">
        <v>171</v>
      </c>
    </row>
    <row r="1053" spans="2:65" s="13" customFormat="1" ht="10.199999999999999">
      <c r="B1053" s="151"/>
      <c r="D1053" s="145" t="s">
        <v>182</v>
      </c>
      <c r="E1053" s="152" t="s">
        <v>19</v>
      </c>
      <c r="F1053" s="153" t="s">
        <v>1447</v>
      </c>
      <c r="H1053" s="154">
        <v>21</v>
      </c>
      <c r="I1053" s="155"/>
      <c r="L1053" s="151"/>
      <c r="M1053" s="156"/>
      <c r="T1053" s="157"/>
      <c r="AT1053" s="152" t="s">
        <v>182</v>
      </c>
      <c r="AU1053" s="152" t="s">
        <v>83</v>
      </c>
      <c r="AV1053" s="13" t="s">
        <v>83</v>
      </c>
      <c r="AW1053" s="13" t="s">
        <v>35</v>
      </c>
      <c r="AX1053" s="13" t="s">
        <v>73</v>
      </c>
      <c r="AY1053" s="152" t="s">
        <v>171</v>
      </c>
    </row>
    <row r="1054" spans="2:65" s="14" customFormat="1" ht="10.199999999999999">
      <c r="B1054" s="158"/>
      <c r="D1054" s="145" t="s">
        <v>182</v>
      </c>
      <c r="E1054" s="159" t="s">
        <v>19</v>
      </c>
      <c r="F1054" s="160" t="s">
        <v>189</v>
      </c>
      <c r="H1054" s="161">
        <v>42</v>
      </c>
      <c r="I1054" s="162"/>
      <c r="L1054" s="158"/>
      <c r="M1054" s="163"/>
      <c r="T1054" s="164"/>
      <c r="AT1054" s="159" t="s">
        <v>182</v>
      </c>
      <c r="AU1054" s="159" t="s">
        <v>83</v>
      </c>
      <c r="AV1054" s="14" t="s">
        <v>178</v>
      </c>
      <c r="AW1054" s="14" t="s">
        <v>35</v>
      </c>
      <c r="AX1054" s="14" t="s">
        <v>81</v>
      </c>
      <c r="AY1054" s="159" t="s">
        <v>171</v>
      </c>
    </row>
    <row r="1055" spans="2:65" s="1" customFormat="1" ht="49.05" customHeight="1">
      <c r="B1055" s="31"/>
      <c r="C1055" s="127" t="s">
        <v>1448</v>
      </c>
      <c r="D1055" s="127" t="s">
        <v>173</v>
      </c>
      <c r="E1055" s="128" t="s">
        <v>1449</v>
      </c>
      <c r="F1055" s="129" t="s">
        <v>1450</v>
      </c>
      <c r="G1055" s="130" t="s">
        <v>328</v>
      </c>
      <c r="H1055" s="131">
        <v>204.1</v>
      </c>
      <c r="I1055" s="132"/>
      <c r="J1055" s="133">
        <f>ROUND(I1055*H1055,2)</f>
        <v>0</v>
      </c>
      <c r="K1055" s="129" t="s">
        <v>177</v>
      </c>
      <c r="L1055" s="31"/>
      <c r="M1055" s="134" t="s">
        <v>19</v>
      </c>
      <c r="N1055" s="135" t="s">
        <v>44</v>
      </c>
      <c r="P1055" s="136">
        <f>O1055*H1055</f>
        <v>0</v>
      </c>
      <c r="Q1055" s="136">
        <v>0</v>
      </c>
      <c r="R1055" s="136">
        <f>Q1055*H1055</f>
        <v>0</v>
      </c>
      <c r="S1055" s="136">
        <v>3.3000000000000002E-2</v>
      </c>
      <c r="T1055" s="137">
        <f>S1055*H1055</f>
        <v>6.7353000000000005</v>
      </c>
      <c r="AR1055" s="138" t="s">
        <v>311</v>
      </c>
      <c r="AT1055" s="138" t="s">
        <v>173</v>
      </c>
      <c r="AU1055" s="138" t="s">
        <v>83</v>
      </c>
      <c r="AY1055" s="16" t="s">
        <v>171</v>
      </c>
      <c r="BE1055" s="139">
        <f>IF(N1055="základní",J1055,0)</f>
        <v>0</v>
      </c>
      <c r="BF1055" s="139">
        <f>IF(N1055="snížená",J1055,0)</f>
        <v>0</v>
      </c>
      <c r="BG1055" s="139">
        <f>IF(N1055="zákl. přenesená",J1055,0)</f>
        <v>0</v>
      </c>
      <c r="BH1055" s="139">
        <f>IF(N1055="sníž. přenesená",J1055,0)</f>
        <v>0</v>
      </c>
      <c r="BI1055" s="139">
        <f>IF(N1055="nulová",J1055,0)</f>
        <v>0</v>
      </c>
      <c r="BJ1055" s="16" t="s">
        <v>81</v>
      </c>
      <c r="BK1055" s="139">
        <f>ROUND(I1055*H1055,2)</f>
        <v>0</v>
      </c>
      <c r="BL1055" s="16" t="s">
        <v>311</v>
      </c>
      <c r="BM1055" s="138" t="s">
        <v>1451</v>
      </c>
    </row>
    <row r="1056" spans="2:65" s="1" customFormat="1" ht="10.199999999999999">
      <c r="B1056" s="31"/>
      <c r="D1056" s="140" t="s">
        <v>180</v>
      </c>
      <c r="F1056" s="141" t="s">
        <v>1452</v>
      </c>
      <c r="I1056" s="142"/>
      <c r="L1056" s="31"/>
      <c r="M1056" s="143"/>
      <c r="T1056" s="52"/>
      <c r="AT1056" s="16" t="s">
        <v>180</v>
      </c>
      <c r="AU1056" s="16" t="s">
        <v>83</v>
      </c>
    </row>
    <row r="1057" spans="2:65" s="12" customFormat="1" ht="10.199999999999999">
      <c r="B1057" s="144"/>
      <c r="D1057" s="145" t="s">
        <v>182</v>
      </c>
      <c r="E1057" s="146" t="s">
        <v>19</v>
      </c>
      <c r="F1057" s="147" t="s">
        <v>1337</v>
      </c>
      <c r="H1057" s="146" t="s">
        <v>19</v>
      </c>
      <c r="I1057" s="148"/>
      <c r="L1057" s="144"/>
      <c r="M1057" s="149"/>
      <c r="T1057" s="150"/>
      <c r="AT1057" s="146" t="s">
        <v>182</v>
      </c>
      <c r="AU1057" s="146" t="s">
        <v>83</v>
      </c>
      <c r="AV1057" s="12" t="s">
        <v>81</v>
      </c>
      <c r="AW1057" s="12" t="s">
        <v>35</v>
      </c>
      <c r="AX1057" s="12" t="s">
        <v>73</v>
      </c>
      <c r="AY1057" s="146" t="s">
        <v>171</v>
      </c>
    </row>
    <row r="1058" spans="2:65" s="13" customFormat="1" ht="10.199999999999999">
      <c r="B1058" s="151"/>
      <c r="D1058" s="145" t="s">
        <v>182</v>
      </c>
      <c r="E1058" s="152" t="s">
        <v>19</v>
      </c>
      <c r="F1058" s="153" t="s">
        <v>899</v>
      </c>
      <c r="H1058" s="154">
        <v>112</v>
      </c>
      <c r="I1058" s="155"/>
      <c r="L1058" s="151"/>
      <c r="M1058" s="156"/>
      <c r="T1058" s="157"/>
      <c r="AT1058" s="152" t="s">
        <v>182</v>
      </c>
      <c r="AU1058" s="152" t="s">
        <v>83</v>
      </c>
      <c r="AV1058" s="13" t="s">
        <v>83</v>
      </c>
      <c r="AW1058" s="13" t="s">
        <v>35</v>
      </c>
      <c r="AX1058" s="13" t="s">
        <v>73</v>
      </c>
      <c r="AY1058" s="152" t="s">
        <v>171</v>
      </c>
    </row>
    <row r="1059" spans="2:65" s="12" customFormat="1" ht="10.199999999999999">
      <c r="B1059" s="144"/>
      <c r="D1059" s="145" t="s">
        <v>182</v>
      </c>
      <c r="E1059" s="146" t="s">
        <v>19</v>
      </c>
      <c r="F1059" s="147" t="s">
        <v>1349</v>
      </c>
      <c r="H1059" s="146" t="s">
        <v>19</v>
      </c>
      <c r="I1059" s="148"/>
      <c r="L1059" s="144"/>
      <c r="M1059" s="149"/>
      <c r="T1059" s="150"/>
      <c r="AT1059" s="146" t="s">
        <v>182</v>
      </c>
      <c r="AU1059" s="146" t="s">
        <v>83</v>
      </c>
      <c r="AV1059" s="12" t="s">
        <v>81</v>
      </c>
      <c r="AW1059" s="12" t="s">
        <v>35</v>
      </c>
      <c r="AX1059" s="12" t="s">
        <v>73</v>
      </c>
      <c r="AY1059" s="146" t="s">
        <v>171</v>
      </c>
    </row>
    <row r="1060" spans="2:65" s="13" customFormat="1" ht="10.199999999999999">
      <c r="B1060" s="151"/>
      <c r="D1060" s="145" t="s">
        <v>182</v>
      </c>
      <c r="E1060" s="152" t="s">
        <v>19</v>
      </c>
      <c r="F1060" s="153" t="s">
        <v>901</v>
      </c>
      <c r="H1060" s="154">
        <v>92.1</v>
      </c>
      <c r="I1060" s="155"/>
      <c r="L1060" s="151"/>
      <c r="M1060" s="156"/>
      <c r="T1060" s="157"/>
      <c r="AT1060" s="152" t="s">
        <v>182</v>
      </c>
      <c r="AU1060" s="152" t="s">
        <v>83</v>
      </c>
      <c r="AV1060" s="13" t="s">
        <v>83</v>
      </c>
      <c r="AW1060" s="13" t="s">
        <v>35</v>
      </c>
      <c r="AX1060" s="13" t="s">
        <v>73</v>
      </c>
      <c r="AY1060" s="152" t="s">
        <v>171</v>
      </c>
    </row>
    <row r="1061" spans="2:65" s="14" customFormat="1" ht="10.199999999999999">
      <c r="B1061" s="158"/>
      <c r="D1061" s="145" t="s">
        <v>182</v>
      </c>
      <c r="E1061" s="159" t="s">
        <v>19</v>
      </c>
      <c r="F1061" s="160" t="s">
        <v>189</v>
      </c>
      <c r="H1061" s="161">
        <v>204.1</v>
      </c>
      <c r="I1061" s="162"/>
      <c r="L1061" s="158"/>
      <c r="M1061" s="163"/>
      <c r="T1061" s="164"/>
      <c r="AT1061" s="159" t="s">
        <v>182</v>
      </c>
      <c r="AU1061" s="159" t="s">
        <v>83</v>
      </c>
      <c r="AV1061" s="14" t="s">
        <v>178</v>
      </c>
      <c r="AW1061" s="14" t="s">
        <v>35</v>
      </c>
      <c r="AX1061" s="14" t="s">
        <v>81</v>
      </c>
      <c r="AY1061" s="159" t="s">
        <v>171</v>
      </c>
    </row>
    <row r="1062" spans="2:65" s="1" customFormat="1" ht="37.799999999999997" customHeight="1">
      <c r="B1062" s="31"/>
      <c r="C1062" s="127" t="s">
        <v>1453</v>
      </c>
      <c r="D1062" s="127" t="s">
        <v>173</v>
      </c>
      <c r="E1062" s="128" t="s">
        <v>1454</v>
      </c>
      <c r="F1062" s="129" t="s">
        <v>1455</v>
      </c>
      <c r="G1062" s="130" t="s">
        <v>328</v>
      </c>
      <c r="H1062" s="131">
        <v>102</v>
      </c>
      <c r="I1062" s="132"/>
      <c r="J1062" s="133">
        <f>ROUND(I1062*H1062,2)</f>
        <v>0</v>
      </c>
      <c r="K1062" s="129" t="s">
        <v>177</v>
      </c>
      <c r="L1062" s="31"/>
      <c r="M1062" s="134" t="s">
        <v>19</v>
      </c>
      <c r="N1062" s="135" t="s">
        <v>44</v>
      </c>
      <c r="P1062" s="136">
        <f>O1062*H1062</f>
        <v>0</v>
      </c>
      <c r="Q1062" s="136">
        <v>1.7520000000000001E-2</v>
      </c>
      <c r="R1062" s="136">
        <f>Q1062*H1062</f>
        <v>1.7870400000000002</v>
      </c>
      <c r="S1062" s="136">
        <v>0</v>
      </c>
      <c r="T1062" s="137">
        <f>S1062*H1062</f>
        <v>0</v>
      </c>
      <c r="AR1062" s="138" t="s">
        <v>311</v>
      </c>
      <c r="AT1062" s="138" t="s">
        <v>173</v>
      </c>
      <c r="AU1062" s="138" t="s">
        <v>83</v>
      </c>
      <c r="AY1062" s="16" t="s">
        <v>171</v>
      </c>
      <c r="BE1062" s="139">
        <f>IF(N1062="základní",J1062,0)</f>
        <v>0</v>
      </c>
      <c r="BF1062" s="139">
        <f>IF(N1062="snížená",J1062,0)</f>
        <v>0</v>
      </c>
      <c r="BG1062" s="139">
        <f>IF(N1062="zákl. přenesená",J1062,0)</f>
        <v>0</v>
      </c>
      <c r="BH1062" s="139">
        <f>IF(N1062="sníž. přenesená",J1062,0)</f>
        <v>0</v>
      </c>
      <c r="BI1062" s="139">
        <f>IF(N1062="nulová",J1062,0)</f>
        <v>0</v>
      </c>
      <c r="BJ1062" s="16" t="s">
        <v>81</v>
      </c>
      <c r="BK1062" s="139">
        <f>ROUND(I1062*H1062,2)</f>
        <v>0</v>
      </c>
      <c r="BL1062" s="16" t="s">
        <v>311</v>
      </c>
      <c r="BM1062" s="138" t="s">
        <v>1456</v>
      </c>
    </row>
    <row r="1063" spans="2:65" s="1" customFormat="1" ht="10.199999999999999">
      <c r="B1063" s="31"/>
      <c r="D1063" s="140" t="s">
        <v>180</v>
      </c>
      <c r="F1063" s="141" t="s">
        <v>1457</v>
      </c>
      <c r="I1063" s="142"/>
      <c r="L1063" s="31"/>
      <c r="M1063" s="143"/>
      <c r="T1063" s="52"/>
      <c r="AT1063" s="16" t="s">
        <v>180</v>
      </c>
      <c r="AU1063" s="16" t="s">
        <v>83</v>
      </c>
    </row>
    <row r="1064" spans="2:65" s="1" customFormat="1" ht="37.799999999999997" customHeight="1">
      <c r="B1064" s="31"/>
      <c r="C1064" s="127" t="s">
        <v>1458</v>
      </c>
      <c r="D1064" s="127" t="s">
        <v>173</v>
      </c>
      <c r="E1064" s="128" t="s">
        <v>1459</v>
      </c>
      <c r="F1064" s="129" t="s">
        <v>1460</v>
      </c>
      <c r="G1064" s="130" t="s">
        <v>328</v>
      </c>
      <c r="H1064" s="131">
        <v>391.6</v>
      </c>
      <c r="I1064" s="132"/>
      <c r="J1064" s="133">
        <f>ROUND(I1064*H1064,2)</f>
        <v>0</v>
      </c>
      <c r="K1064" s="129" t="s">
        <v>177</v>
      </c>
      <c r="L1064" s="31"/>
      <c r="M1064" s="134" t="s">
        <v>19</v>
      </c>
      <c r="N1064" s="135" t="s">
        <v>44</v>
      </c>
      <c r="P1064" s="136">
        <f>O1064*H1064</f>
        <v>0</v>
      </c>
      <c r="Q1064" s="136">
        <v>2.733E-2</v>
      </c>
      <c r="R1064" s="136">
        <f>Q1064*H1064</f>
        <v>10.702428000000001</v>
      </c>
      <c r="S1064" s="136">
        <v>0</v>
      </c>
      <c r="T1064" s="137">
        <f>S1064*H1064</f>
        <v>0</v>
      </c>
      <c r="AR1064" s="138" t="s">
        <v>311</v>
      </c>
      <c r="AT1064" s="138" t="s">
        <v>173</v>
      </c>
      <c r="AU1064" s="138" t="s">
        <v>83</v>
      </c>
      <c r="AY1064" s="16" t="s">
        <v>171</v>
      </c>
      <c r="BE1064" s="139">
        <f>IF(N1064="základní",J1064,0)</f>
        <v>0</v>
      </c>
      <c r="BF1064" s="139">
        <f>IF(N1064="snížená",J1064,0)</f>
        <v>0</v>
      </c>
      <c r="BG1064" s="139">
        <f>IF(N1064="zákl. přenesená",J1064,0)</f>
        <v>0</v>
      </c>
      <c r="BH1064" s="139">
        <f>IF(N1064="sníž. přenesená",J1064,0)</f>
        <v>0</v>
      </c>
      <c r="BI1064" s="139">
        <f>IF(N1064="nulová",J1064,0)</f>
        <v>0</v>
      </c>
      <c r="BJ1064" s="16" t="s">
        <v>81</v>
      </c>
      <c r="BK1064" s="139">
        <f>ROUND(I1064*H1064,2)</f>
        <v>0</v>
      </c>
      <c r="BL1064" s="16" t="s">
        <v>311</v>
      </c>
      <c r="BM1064" s="138" t="s">
        <v>1461</v>
      </c>
    </row>
    <row r="1065" spans="2:65" s="1" customFormat="1" ht="10.199999999999999">
      <c r="B1065" s="31"/>
      <c r="D1065" s="140" t="s">
        <v>180</v>
      </c>
      <c r="F1065" s="141" t="s">
        <v>1462</v>
      </c>
      <c r="I1065" s="142"/>
      <c r="L1065" s="31"/>
      <c r="M1065" s="143"/>
      <c r="T1065" s="52"/>
      <c r="AT1065" s="16" t="s">
        <v>180</v>
      </c>
      <c r="AU1065" s="16" t="s">
        <v>83</v>
      </c>
    </row>
    <row r="1066" spans="2:65" s="1" customFormat="1" ht="37.799999999999997" customHeight="1">
      <c r="B1066" s="31"/>
      <c r="C1066" s="127" t="s">
        <v>1463</v>
      </c>
      <c r="D1066" s="127" t="s">
        <v>173</v>
      </c>
      <c r="E1066" s="128" t="s">
        <v>1464</v>
      </c>
      <c r="F1066" s="129" t="s">
        <v>1465</v>
      </c>
      <c r="G1066" s="130" t="s">
        <v>328</v>
      </c>
      <c r="H1066" s="131">
        <v>258.60000000000002</v>
      </c>
      <c r="I1066" s="132"/>
      <c r="J1066" s="133">
        <f>ROUND(I1066*H1066,2)</f>
        <v>0</v>
      </c>
      <c r="K1066" s="129" t="s">
        <v>177</v>
      </c>
      <c r="L1066" s="31"/>
      <c r="M1066" s="134" t="s">
        <v>19</v>
      </c>
      <c r="N1066" s="135" t="s">
        <v>44</v>
      </c>
      <c r="P1066" s="136">
        <f>O1066*H1066</f>
        <v>0</v>
      </c>
      <c r="Q1066" s="136">
        <v>3.6400000000000002E-2</v>
      </c>
      <c r="R1066" s="136">
        <f>Q1066*H1066</f>
        <v>9.4130400000000005</v>
      </c>
      <c r="S1066" s="136">
        <v>0</v>
      </c>
      <c r="T1066" s="137">
        <f>S1066*H1066</f>
        <v>0</v>
      </c>
      <c r="AR1066" s="138" t="s">
        <v>311</v>
      </c>
      <c r="AT1066" s="138" t="s">
        <v>173</v>
      </c>
      <c r="AU1066" s="138" t="s">
        <v>83</v>
      </c>
      <c r="AY1066" s="16" t="s">
        <v>171</v>
      </c>
      <c r="BE1066" s="139">
        <f>IF(N1066="základní",J1066,0)</f>
        <v>0</v>
      </c>
      <c r="BF1066" s="139">
        <f>IF(N1066="snížená",J1066,0)</f>
        <v>0</v>
      </c>
      <c r="BG1066" s="139">
        <f>IF(N1066="zákl. přenesená",J1066,0)</f>
        <v>0</v>
      </c>
      <c r="BH1066" s="139">
        <f>IF(N1066="sníž. přenesená",J1066,0)</f>
        <v>0</v>
      </c>
      <c r="BI1066" s="139">
        <f>IF(N1066="nulová",J1066,0)</f>
        <v>0</v>
      </c>
      <c r="BJ1066" s="16" t="s">
        <v>81</v>
      </c>
      <c r="BK1066" s="139">
        <f>ROUND(I1066*H1066,2)</f>
        <v>0</v>
      </c>
      <c r="BL1066" s="16" t="s">
        <v>311</v>
      </c>
      <c r="BM1066" s="138" t="s">
        <v>1466</v>
      </c>
    </row>
    <row r="1067" spans="2:65" s="1" customFormat="1" ht="10.199999999999999">
      <c r="B1067" s="31"/>
      <c r="D1067" s="140" t="s">
        <v>180</v>
      </c>
      <c r="F1067" s="141" t="s">
        <v>1467</v>
      </c>
      <c r="I1067" s="142"/>
      <c r="L1067" s="31"/>
      <c r="M1067" s="143"/>
      <c r="T1067" s="52"/>
      <c r="AT1067" s="16" t="s">
        <v>180</v>
      </c>
      <c r="AU1067" s="16" t="s">
        <v>83</v>
      </c>
    </row>
    <row r="1068" spans="2:65" s="1" customFormat="1" ht="44.25" customHeight="1">
      <c r="B1068" s="31"/>
      <c r="C1068" s="127" t="s">
        <v>1468</v>
      </c>
      <c r="D1068" s="127" t="s">
        <v>173</v>
      </c>
      <c r="E1068" s="128" t="s">
        <v>1469</v>
      </c>
      <c r="F1068" s="129" t="s">
        <v>1470</v>
      </c>
      <c r="G1068" s="130" t="s">
        <v>983</v>
      </c>
      <c r="H1068" s="176"/>
      <c r="I1068" s="132"/>
      <c r="J1068" s="133">
        <f>ROUND(I1068*H1068,2)</f>
        <v>0</v>
      </c>
      <c r="K1068" s="129" t="s">
        <v>177</v>
      </c>
      <c r="L1068" s="31"/>
      <c r="M1068" s="134" t="s">
        <v>19</v>
      </c>
      <c r="N1068" s="135" t="s">
        <v>44</v>
      </c>
      <c r="P1068" s="136">
        <f>O1068*H1068</f>
        <v>0</v>
      </c>
      <c r="Q1068" s="136">
        <v>0</v>
      </c>
      <c r="R1068" s="136">
        <f>Q1068*H1068</f>
        <v>0</v>
      </c>
      <c r="S1068" s="136">
        <v>0</v>
      </c>
      <c r="T1068" s="137">
        <f>S1068*H1068</f>
        <v>0</v>
      </c>
      <c r="AR1068" s="138" t="s">
        <v>311</v>
      </c>
      <c r="AT1068" s="138" t="s">
        <v>173</v>
      </c>
      <c r="AU1068" s="138" t="s">
        <v>83</v>
      </c>
      <c r="AY1068" s="16" t="s">
        <v>171</v>
      </c>
      <c r="BE1068" s="139">
        <f>IF(N1068="základní",J1068,0)</f>
        <v>0</v>
      </c>
      <c r="BF1068" s="139">
        <f>IF(N1068="snížená",J1068,0)</f>
        <v>0</v>
      </c>
      <c r="BG1068" s="139">
        <f>IF(N1068="zákl. přenesená",J1068,0)</f>
        <v>0</v>
      </c>
      <c r="BH1068" s="139">
        <f>IF(N1068="sníž. přenesená",J1068,0)</f>
        <v>0</v>
      </c>
      <c r="BI1068" s="139">
        <f>IF(N1068="nulová",J1068,0)</f>
        <v>0</v>
      </c>
      <c r="BJ1068" s="16" t="s">
        <v>81</v>
      </c>
      <c r="BK1068" s="139">
        <f>ROUND(I1068*H1068,2)</f>
        <v>0</v>
      </c>
      <c r="BL1068" s="16" t="s">
        <v>311</v>
      </c>
      <c r="BM1068" s="138" t="s">
        <v>1471</v>
      </c>
    </row>
    <row r="1069" spans="2:65" s="1" customFormat="1" ht="10.199999999999999">
      <c r="B1069" s="31"/>
      <c r="D1069" s="140" t="s">
        <v>180</v>
      </c>
      <c r="F1069" s="141" t="s">
        <v>1472</v>
      </c>
      <c r="I1069" s="142"/>
      <c r="L1069" s="31"/>
      <c r="M1069" s="143"/>
      <c r="T1069" s="52"/>
      <c r="AT1069" s="16" t="s">
        <v>180</v>
      </c>
      <c r="AU1069" s="16" t="s">
        <v>83</v>
      </c>
    </row>
    <row r="1070" spans="2:65" s="1" customFormat="1" ht="49.05" customHeight="1">
      <c r="B1070" s="31"/>
      <c r="C1070" s="127" t="s">
        <v>1473</v>
      </c>
      <c r="D1070" s="127" t="s">
        <v>173</v>
      </c>
      <c r="E1070" s="128" t="s">
        <v>1474</v>
      </c>
      <c r="F1070" s="129" t="s">
        <v>1475</v>
      </c>
      <c r="G1070" s="130" t="s">
        <v>983</v>
      </c>
      <c r="H1070" s="176"/>
      <c r="I1070" s="132"/>
      <c r="J1070" s="133">
        <f>ROUND(I1070*H1070,2)</f>
        <v>0</v>
      </c>
      <c r="K1070" s="129" t="s">
        <v>177</v>
      </c>
      <c r="L1070" s="31"/>
      <c r="M1070" s="134" t="s">
        <v>19</v>
      </c>
      <c r="N1070" s="135" t="s">
        <v>44</v>
      </c>
      <c r="P1070" s="136">
        <f>O1070*H1070</f>
        <v>0</v>
      </c>
      <c r="Q1070" s="136">
        <v>0</v>
      </c>
      <c r="R1070" s="136">
        <f>Q1070*H1070</f>
        <v>0</v>
      </c>
      <c r="S1070" s="136">
        <v>0</v>
      </c>
      <c r="T1070" s="137">
        <f>S1070*H1070</f>
        <v>0</v>
      </c>
      <c r="AR1070" s="138" t="s">
        <v>311</v>
      </c>
      <c r="AT1070" s="138" t="s">
        <v>173</v>
      </c>
      <c r="AU1070" s="138" t="s">
        <v>83</v>
      </c>
      <c r="AY1070" s="16" t="s">
        <v>171</v>
      </c>
      <c r="BE1070" s="139">
        <f>IF(N1070="základní",J1070,0)</f>
        <v>0</v>
      </c>
      <c r="BF1070" s="139">
        <f>IF(N1070="snížená",J1070,0)</f>
        <v>0</v>
      </c>
      <c r="BG1070" s="139">
        <f>IF(N1070="zákl. přenesená",J1070,0)</f>
        <v>0</v>
      </c>
      <c r="BH1070" s="139">
        <f>IF(N1070="sníž. přenesená",J1070,0)</f>
        <v>0</v>
      </c>
      <c r="BI1070" s="139">
        <f>IF(N1070="nulová",J1070,0)</f>
        <v>0</v>
      </c>
      <c r="BJ1070" s="16" t="s">
        <v>81</v>
      </c>
      <c r="BK1070" s="139">
        <f>ROUND(I1070*H1070,2)</f>
        <v>0</v>
      </c>
      <c r="BL1070" s="16" t="s">
        <v>311</v>
      </c>
      <c r="BM1070" s="138" t="s">
        <v>1476</v>
      </c>
    </row>
    <row r="1071" spans="2:65" s="1" customFormat="1" ht="10.199999999999999">
      <c r="B1071" s="31"/>
      <c r="D1071" s="140" t="s">
        <v>180</v>
      </c>
      <c r="F1071" s="141" t="s">
        <v>1477</v>
      </c>
      <c r="I1071" s="142"/>
      <c r="L1071" s="31"/>
      <c r="M1071" s="143"/>
      <c r="T1071" s="52"/>
      <c r="AT1071" s="16" t="s">
        <v>180</v>
      </c>
      <c r="AU1071" s="16" t="s">
        <v>83</v>
      </c>
    </row>
    <row r="1072" spans="2:65" s="11" customFormat="1" ht="22.8" customHeight="1">
      <c r="B1072" s="115"/>
      <c r="D1072" s="116" t="s">
        <v>72</v>
      </c>
      <c r="E1072" s="125" t="s">
        <v>1478</v>
      </c>
      <c r="F1072" s="125" t="s">
        <v>1479</v>
      </c>
      <c r="I1072" s="118"/>
      <c r="J1072" s="126">
        <f>BK1072</f>
        <v>0</v>
      </c>
      <c r="L1072" s="115"/>
      <c r="M1072" s="120"/>
      <c r="P1072" s="121">
        <f>SUM(P1073:P1104)</f>
        <v>0</v>
      </c>
      <c r="R1072" s="121">
        <f>SUM(R1073:R1104)</f>
        <v>1.1524915</v>
      </c>
      <c r="T1072" s="122">
        <f>SUM(T1073:T1104)</f>
        <v>0</v>
      </c>
      <c r="AR1072" s="116" t="s">
        <v>83</v>
      </c>
      <c r="AT1072" s="123" t="s">
        <v>72</v>
      </c>
      <c r="AU1072" s="123" t="s">
        <v>81</v>
      </c>
      <c r="AY1072" s="116" t="s">
        <v>171</v>
      </c>
      <c r="BK1072" s="124">
        <f>SUM(BK1073:BK1104)</f>
        <v>0</v>
      </c>
    </row>
    <row r="1073" spans="2:65" s="1" customFormat="1" ht="37.799999999999997" customHeight="1">
      <c r="B1073" s="31"/>
      <c r="C1073" s="127" t="s">
        <v>1480</v>
      </c>
      <c r="D1073" s="127" t="s">
        <v>173</v>
      </c>
      <c r="E1073" s="128" t="s">
        <v>1481</v>
      </c>
      <c r="F1073" s="129" t="s">
        <v>1482</v>
      </c>
      <c r="G1073" s="130" t="s">
        <v>328</v>
      </c>
      <c r="H1073" s="131">
        <v>39.799999999999997</v>
      </c>
      <c r="I1073" s="132"/>
      <c r="J1073" s="133">
        <f>ROUND(I1073*H1073,2)</f>
        <v>0</v>
      </c>
      <c r="K1073" s="129" t="s">
        <v>177</v>
      </c>
      <c r="L1073" s="31"/>
      <c r="M1073" s="134" t="s">
        <v>19</v>
      </c>
      <c r="N1073" s="135" t="s">
        <v>44</v>
      </c>
      <c r="P1073" s="136">
        <f>O1073*H1073</f>
        <v>0</v>
      </c>
      <c r="Q1073" s="136">
        <v>4.1999999999999997E-3</v>
      </c>
      <c r="R1073" s="136">
        <f>Q1073*H1073</f>
        <v>0.16715999999999998</v>
      </c>
      <c r="S1073" s="136">
        <v>0</v>
      </c>
      <c r="T1073" s="137">
        <f>S1073*H1073</f>
        <v>0</v>
      </c>
      <c r="AR1073" s="138" t="s">
        <v>311</v>
      </c>
      <c r="AT1073" s="138" t="s">
        <v>173</v>
      </c>
      <c r="AU1073" s="138" t="s">
        <v>83</v>
      </c>
      <c r="AY1073" s="16" t="s">
        <v>171</v>
      </c>
      <c r="BE1073" s="139">
        <f>IF(N1073="základní",J1073,0)</f>
        <v>0</v>
      </c>
      <c r="BF1073" s="139">
        <f>IF(N1073="snížená",J1073,0)</f>
        <v>0</v>
      </c>
      <c r="BG1073" s="139">
        <f>IF(N1073="zákl. přenesená",J1073,0)</f>
        <v>0</v>
      </c>
      <c r="BH1073" s="139">
        <f>IF(N1073="sníž. přenesená",J1073,0)</f>
        <v>0</v>
      </c>
      <c r="BI1073" s="139">
        <f>IF(N1073="nulová",J1073,0)</f>
        <v>0</v>
      </c>
      <c r="BJ1073" s="16" t="s">
        <v>81</v>
      </c>
      <c r="BK1073" s="139">
        <f>ROUND(I1073*H1073,2)</f>
        <v>0</v>
      </c>
      <c r="BL1073" s="16" t="s">
        <v>311</v>
      </c>
      <c r="BM1073" s="138" t="s">
        <v>1483</v>
      </c>
    </row>
    <row r="1074" spans="2:65" s="1" customFormat="1" ht="10.199999999999999">
      <c r="B1074" s="31"/>
      <c r="D1074" s="140" t="s">
        <v>180</v>
      </c>
      <c r="F1074" s="141" t="s">
        <v>1484</v>
      </c>
      <c r="I1074" s="142"/>
      <c r="L1074" s="31"/>
      <c r="M1074" s="143"/>
      <c r="T1074" s="52"/>
      <c r="AT1074" s="16" t="s">
        <v>180</v>
      </c>
      <c r="AU1074" s="16" t="s">
        <v>83</v>
      </c>
    </row>
    <row r="1075" spans="2:65" s="12" customFormat="1" ht="10.199999999999999">
      <c r="B1075" s="144"/>
      <c r="D1075" s="145" t="s">
        <v>182</v>
      </c>
      <c r="E1075" s="146" t="s">
        <v>19</v>
      </c>
      <c r="F1075" s="147" t="s">
        <v>1485</v>
      </c>
      <c r="H1075" s="146" t="s">
        <v>19</v>
      </c>
      <c r="I1075" s="148"/>
      <c r="L1075" s="144"/>
      <c r="M1075" s="149"/>
      <c r="T1075" s="150"/>
      <c r="AT1075" s="146" t="s">
        <v>182</v>
      </c>
      <c r="AU1075" s="146" t="s">
        <v>83</v>
      </c>
      <c r="AV1075" s="12" t="s">
        <v>81</v>
      </c>
      <c r="AW1075" s="12" t="s">
        <v>35</v>
      </c>
      <c r="AX1075" s="12" t="s">
        <v>73</v>
      </c>
      <c r="AY1075" s="146" t="s">
        <v>171</v>
      </c>
    </row>
    <row r="1076" spans="2:65" s="13" customFormat="1" ht="10.199999999999999">
      <c r="B1076" s="151"/>
      <c r="D1076" s="145" t="s">
        <v>182</v>
      </c>
      <c r="E1076" s="152" t="s">
        <v>19</v>
      </c>
      <c r="F1076" s="153" t="s">
        <v>1486</v>
      </c>
      <c r="H1076" s="154">
        <v>24</v>
      </c>
      <c r="I1076" s="155"/>
      <c r="L1076" s="151"/>
      <c r="M1076" s="156"/>
      <c r="T1076" s="157"/>
      <c r="AT1076" s="152" t="s">
        <v>182</v>
      </c>
      <c r="AU1076" s="152" t="s">
        <v>83</v>
      </c>
      <c r="AV1076" s="13" t="s">
        <v>83</v>
      </c>
      <c r="AW1076" s="13" t="s">
        <v>35</v>
      </c>
      <c r="AX1076" s="13" t="s">
        <v>73</v>
      </c>
      <c r="AY1076" s="152" t="s">
        <v>171</v>
      </c>
    </row>
    <row r="1077" spans="2:65" s="12" customFormat="1" ht="10.199999999999999">
      <c r="B1077" s="144"/>
      <c r="D1077" s="145" t="s">
        <v>182</v>
      </c>
      <c r="E1077" s="146" t="s">
        <v>19</v>
      </c>
      <c r="F1077" s="147" t="s">
        <v>1487</v>
      </c>
      <c r="H1077" s="146" t="s">
        <v>19</v>
      </c>
      <c r="I1077" s="148"/>
      <c r="L1077" s="144"/>
      <c r="M1077" s="149"/>
      <c r="T1077" s="150"/>
      <c r="AT1077" s="146" t="s">
        <v>182</v>
      </c>
      <c r="AU1077" s="146" t="s">
        <v>83</v>
      </c>
      <c r="AV1077" s="12" t="s">
        <v>81</v>
      </c>
      <c r="AW1077" s="12" t="s">
        <v>35</v>
      </c>
      <c r="AX1077" s="12" t="s">
        <v>73</v>
      </c>
      <c r="AY1077" s="146" t="s">
        <v>171</v>
      </c>
    </row>
    <row r="1078" spans="2:65" s="13" customFormat="1" ht="10.199999999999999">
      <c r="B1078" s="151"/>
      <c r="D1078" s="145" t="s">
        <v>182</v>
      </c>
      <c r="E1078" s="152" t="s">
        <v>19</v>
      </c>
      <c r="F1078" s="153" t="s">
        <v>1488</v>
      </c>
      <c r="H1078" s="154">
        <v>15.8</v>
      </c>
      <c r="I1078" s="155"/>
      <c r="L1078" s="151"/>
      <c r="M1078" s="156"/>
      <c r="T1078" s="157"/>
      <c r="AT1078" s="152" t="s">
        <v>182</v>
      </c>
      <c r="AU1078" s="152" t="s">
        <v>83</v>
      </c>
      <c r="AV1078" s="13" t="s">
        <v>83</v>
      </c>
      <c r="AW1078" s="13" t="s">
        <v>35</v>
      </c>
      <c r="AX1078" s="13" t="s">
        <v>73</v>
      </c>
      <c r="AY1078" s="152" t="s">
        <v>171</v>
      </c>
    </row>
    <row r="1079" spans="2:65" s="14" customFormat="1" ht="10.199999999999999">
      <c r="B1079" s="158"/>
      <c r="D1079" s="145" t="s">
        <v>182</v>
      </c>
      <c r="E1079" s="159" t="s">
        <v>19</v>
      </c>
      <c r="F1079" s="160" t="s">
        <v>189</v>
      </c>
      <c r="H1079" s="161">
        <v>39.799999999999997</v>
      </c>
      <c r="I1079" s="162"/>
      <c r="L1079" s="158"/>
      <c r="M1079" s="163"/>
      <c r="T1079" s="164"/>
      <c r="AT1079" s="159" t="s">
        <v>182</v>
      </c>
      <c r="AU1079" s="159" t="s">
        <v>83</v>
      </c>
      <c r="AV1079" s="14" t="s">
        <v>178</v>
      </c>
      <c r="AW1079" s="14" t="s">
        <v>35</v>
      </c>
      <c r="AX1079" s="14" t="s">
        <v>81</v>
      </c>
      <c r="AY1079" s="159" t="s">
        <v>171</v>
      </c>
    </row>
    <row r="1080" spans="2:65" s="1" customFormat="1" ht="24.15" customHeight="1">
      <c r="B1080" s="31"/>
      <c r="C1080" s="127" t="s">
        <v>1489</v>
      </c>
      <c r="D1080" s="127" t="s">
        <v>173</v>
      </c>
      <c r="E1080" s="128" t="s">
        <v>1490</v>
      </c>
      <c r="F1080" s="129" t="s">
        <v>1491</v>
      </c>
      <c r="G1080" s="130" t="s">
        <v>328</v>
      </c>
      <c r="H1080" s="131">
        <v>95.6</v>
      </c>
      <c r="I1080" s="132"/>
      <c r="J1080" s="133">
        <f>ROUND(I1080*H1080,2)</f>
        <v>0</v>
      </c>
      <c r="K1080" s="129" t="s">
        <v>177</v>
      </c>
      <c r="L1080" s="31"/>
      <c r="M1080" s="134" t="s">
        <v>19</v>
      </c>
      <c r="N1080" s="135" t="s">
        <v>44</v>
      </c>
      <c r="P1080" s="136">
        <f>O1080*H1080</f>
        <v>0</v>
      </c>
      <c r="Q1080" s="136">
        <v>3.7100000000000002E-3</v>
      </c>
      <c r="R1080" s="136">
        <f>Q1080*H1080</f>
        <v>0.35467599999999999</v>
      </c>
      <c r="S1080" s="136">
        <v>0</v>
      </c>
      <c r="T1080" s="137">
        <f>S1080*H1080</f>
        <v>0</v>
      </c>
      <c r="AR1080" s="138" t="s">
        <v>311</v>
      </c>
      <c r="AT1080" s="138" t="s">
        <v>173</v>
      </c>
      <c r="AU1080" s="138" t="s">
        <v>83</v>
      </c>
      <c r="AY1080" s="16" t="s">
        <v>171</v>
      </c>
      <c r="BE1080" s="139">
        <f>IF(N1080="základní",J1080,0)</f>
        <v>0</v>
      </c>
      <c r="BF1080" s="139">
        <f>IF(N1080="snížená",J1080,0)</f>
        <v>0</v>
      </c>
      <c r="BG1080" s="139">
        <f>IF(N1080="zákl. přenesená",J1080,0)</f>
        <v>0</v>
      </c>
      <c r="BH1080" s="139">
        <f>IF(N1080="sníž. přenesená",J1080,0)</f>
        <v>0</v>
      </c>
      <c r="BI1080" s="139">
        <f>IF(N1080="nulová",J1080,0)</f>
        <v>0</v>
      </c>
      <c r="BJ1080" s="16" t="s">
        <v>81</v>
      </c>
      <c r="BK1080" s="139">
        <f>ROUND(I1080*H1080,2)</f>
        <v>0</v>
      </c>
      <c r="BL1080" s="16" t="s">
        <v>311</v>
      </c>
      <c r="BM1080" s="138" t="s">
        <v>1492</v>
      </c>
    </row>
    <row r="1081" spans="2:65" s="1" customFormat="1" ht="10.199999999999999">
      <c r="B1081" s="31"/>
      <c r="D1081" s="140" t="s">
        <v>180</v>
      </c>
      <c r="F1081" s="141" t="s">
        <v>1493</v>
      </c>
      <c r="I1081" s="142"/>
      <c r="L1081" s="31"/>
      <c r="M1081" s="143"/>
      <c r="T1081" s="52"/>
      <c r="AT1081" s="16" t="s">
        <v>180</v>
      </c>
      <c r="AU1081" s="16" t="s">
        <v>83</v>
      </c>
    </row>
    <row r="1082" spans="2:65" s="1" customFormat="1" ht="24.15" customHeight="1">
      <c r="B1082" s="31"/>
      <c r="C1082" s="127" t="s">
        <v>1494</v>
      </c>
      <c r="D1082" s="127" t="s">
        <v>173</v>
      </c>
      <c r="E1082" s="128" t="s">
        <v>1495</v>
      </c>
      <c r="F1082" s="129" t="s">
        <v>1496</v>
      </c>
      <c r="G1082" s="130" t="s">
        <v>402</v>
      </c>
      <c r="H1082" s="131">
        <v>9</v>
      </c>
      <c r="I1082" s="132"/>
      <c r="J1082" s="133">
        <f>ROUND(I1082*H1082,2)</f>
        <v>0</v>
      </c>
      <c r="K1082" s="129" t="s">
        <v>177</v>
      </c>
      <c r="L1082" s="31"/>
      <c r="M1082" s="134" t="s">
        <v>19</v>
      </c>
      <c r="N1082" s="135" t="s">
        <v>44</v>
      </c>
      <c r="P1082" s="136">
        <f>O1082*H1082</f>
        <v>0</v>
      </c>
      <c r="Q1082" s="136">
        <v>0</v>
      </c>
      <c r="R1082" s="136">
        <f>Q1082*H1082</f>
        <v>0</v>
      </c>
      <c r="S1082" s="136">
        <v>0</v>
      </c>
      <c r="T1082" s="137">
        <f>S1082*H1082</f>
        <v>0</v>
      </c>
      <c r="AR1082" s="138" t="s">
        <v>311</v>
      </c>
      <c r="AT1082" s="138" t="s">
        <v>173</v>
      </c>
      <c r="AU1082" s="138" t="s">
        <v>83</v>
      </c>
      <c r="AY1082" s="16" t="s">
        <v>171</v>
      </c>
      <c r="BE1082" s="139">
        <f>IF(N1082="základní",J1082,0)</f>
        <v>0</v>
      </c>
      <c r="BF1082" s="139">
        <f>IF(N1082="snížená",J1082,0)</f>
        <v>0</v>
      </c>
      <c r="BG1082" s="139">
        <f>IF(N1082="zákl. přenesená",J1082,0)</f>
        <v>0</v>
      </c>
      <c r="BH1082" s="139">
        <f>IF(N1082="sníž. přenesená",J1082,0)</f>
        <v>0</v>
      </c>
      <c r="BI1082" s="139">
        <f>IF(N1082="nulová",J1082,0)</f>
        <v>0</v>
      </c>
      <c r="BJ1082" s="16" t="s">
        <v>81</v>
      </c>
      <c r="BK1082" s="139">
        <f>ROUND(I1082*H1082,2)</f>
        <v>0</v>
      </c>
      <c r="BL1082" s="16" t="s">
        <v>311</v>
      </c>
      <c r="BM1082" s="138" t="s">
        <v>1497</v>
      </c>
    </row>
    <row r="1083" spans="2:65" s="1" customFormat="1" ht="10.199999999999999">
      <c r="B1083" s="31"/>
      <c r="D1083" s="140" t="s">
        <v>180</v>
      </c>
      <c r="F1083" s="141" t="s">
        <v>1498</v>
      </c>
      <c r="I1083" s="142"/>
      <c r="L1083" s="31"/>
      <c r="M1083" s="143"/>
      <c r="T1083" s="52"/>
      <c r="AT1083" s="16" t="s">
        <v>180</v>
      </c>
      <c r="AU1083" s="16" t="s">
        <v>83</v>
      </c>
    </row>
    <row r="1084" spans="2:65" s="1" customFormat="1" ht="16.5" customHeight="1">
      <c r="B1084" s="31"/>
      <c r="C1084" s="165" t="s">
        <v>1499</v>
      </c>
      <c r="D1084" s="165" t="s">
        <v>263</v>
      </c>
      <c r="E1084" s="166" t="s">
        <v>1500</v>
      </c>
      <c r="F1084" s="167" t="s">
        <v>1501</v>
      </c>
      <c r="G1084" s="168" t="s">
        <v>402</v>
      </c>
      <c r="H1084" s="169">
        <v>5</v>
      </c>
      <c r="I1084" s="170"/>
      <c r="J1084" s="171">
        <f>ROUND(I1084*H1084,2)</f>
        <v>0</v>
      </c>
      <c r="K1084" s="167" t="s">
        <v>19</v>
      </c>
      <c r="L1084" s="172"/>
      <c r="M1084" s="173" t="s">
        <v>19</v>
      </c>
      <c r="N1084" s="174" t="s">
        <v>44</v>
      </c>
      <c r="P1084" s="136">
        <f>O1084*H1084</f>
        <v>0</v>
      </c>
      <c r="Q1084" s="136">
        <v>0</v>
      </c>
      <c r="R1084" s="136">
        <f>Q1084*H1084</f>
        <v>0</v>
      </c>
      <c r="S1084" s="136">
        <v>0</v>
      </c>
      <c r="T1084" s="137">
        <f>S1084*H1084</f>
        <v>0</v>
      </c>
      <c r="AR1084" s="138" t="s">
        <v>454</v>
      </c>
      <c r="AT1084" s="138" t="s">
        <v>263</v>
      </c>
      <c r="AU1084" s="138" t="s">
        <v>83</v>
      </c>
      <c r="AY1084" s="16" t="s">
        <v>171</v>
      </c>
      <c r="BE1084" s="139">
        <f>IF(N1084="základní",J1084,0)</f>
        <v>0</v>
      </c>
      <c r="BF1084" s="139">
        <f>IF(N1084="snížená",J1084,0)</f>
        <v>0</v>
      </c>
      <c r="BG1084" s="139">
        <f>IF(N1084="zákl. přenesená",J1084,0)</f>
        <v>0</v>
      </c>
      <c r="BH1084" s="139">
        <f>IF(N1084="sníž. přenesená",J1084,0)</f>
        <v>0</v>
      </c>
      <c r="BI1084" s="139">
        <f>IF(N1084="nulová",J1084,0)</f>
        <v>0</v>
      </c>
      <c r="BJ1084" s="16" t="s">
        <v>81</v>
      </c>
      <c r="BK1084" s="139">
        <f>ROUND(I1084*H1084,2)</f>
        <v>0</v>
      </c>
      <c r="BL1084" s="16" t="s">
        <v>311</v>
      </c>
      <c r="BM1084" s="138" t="s">
        <v>1502</v>
      </c>
    </row>
    <row r="1085" spans="2:65" s="1" customFormat="1" ht="28.8">
      <c r="B1085" s="31"/>
      <c r="D1085" s="145" t="s">
        <v>437</v>
      </c>
      <c r="F1085" s="175" t="s">
        <v>1503</v>
      </c>
      <c r="I1085" s="142"/>
      <c r="L1085" s="31"/>
      <c r="M1085" s="143"/>
      <c r="T1085" s="52"/>
      <c r="AT1085" s="16" t="s">
        <v>437</v>
      </c>
      <c r="AU1085" s="16" t="s">
        <v>83</v>
      </c>
    </row>
    <row r="1086" spans="2:65" s="1" customFormat="1" ht="16.5" customHeight="1">
      <c r="B1086" s="31"/>
      <c r="C1086" s="165" t="s">
        <v>1504</v>
      </c>
      <c r="D1086" s="165" t="s">
        <v>263</v>
      </c>
      <c r="E1086" s="166" t="s">
        <v>1505</v>
      </c>
      <c r="F1086" s="167" t="s">
        <v>1506</v>
      </c>
      <c r="G1086" s="168" t="s">
        <v>402</v>
      </c>
      <c r="H1086" s="169">
        <v>4</v>
      </c>
      <c r="I1086" s="170"/>
      <c r="J1086" s="171">
        <f>ROUND(I1086*H1086,2)</f>
        <v>0</v>
      </c>
      <c r="K1086" s="167" t="s">
        <v>19</v>
      </c>
      <c r="L1086" s="172"/>
      <c r="M1086" s="173" t="s">
        <v>19</v>
      </c>
      <c r="N1086" s="174" t="s">
        <v>44</v>
      </c>
      <c r="P1086" s="136">
        <f>O1086*H1086</f>
        <v>0</v>
      </c>
      <c r="Q1086" s="136">
        <v>0</v>
      </c>
      <c r="R1086" s="136">
        <f>Q1086*H1086</f>
        <v>0</v>
      </c>
      <c r="S1086" s="136">
        <v>0</v>
      </c>
      <c r="T1086" s="137">
        <f>S1086*H1086</f>
        <v>0</v>
      </c>
      <c r="AR1086" s="138" t="s">
        <v>454</v>
      </c>
      <c r="AT1086" s="138" t="s">
        <v>263</v>
      </c>
      <c r="AU1086" s="138" t="s">
        <v>83</v>
      </c>
      <c r="AY1086" s="16" t="s">
        <v>171</v>
      </c>
      <c r="BE1086" s="139">
        <f>IF(N1086="základní",J1086,0)</f>
        <v>0</v>
      </c>
      <c r="BF1086" s="139">
        <f>IF(N1086="snížená",J1086,0)</f>
        <v>0</v>
      </c>
      <c r="BG1086" s="139">
        <f>IF(N1086="zákl. přenesená",J1086,0)</f>
        <v>0</v>
      </c>
      <c r="BH1086" s="139">
        <f>IF(N1086="sníž. přenesená",J1086,0)</f>
        <v>0</v>
      </c>
      <c r="BI1086" s="139">
        <f>IF(N1086="nulová",J1086,0)</f>
        <v>0</v>
      </c>
      <c r="BJ1086" s="16" t="s">
        <v>81</v>
      </c>
      <c r="BK1086" s="139">
        <f>ROUND(I1086*H1086,2)</f>
        <v>0</v>
      </c>
      <c r="BL1086" s="16" t="s">
        <v>311</v>
      </c>
      <c r="BM1086" s="138" t="s">
        <v>1507</v>
      </c>
    </row>
    <row r="1087" spans="2:65" s="1" customFormat="1" ht="38.4">
      <c r="B1087" s="31"/>
      <c r="D1087" s="145" t="s">
        <v>437</v>
      </c>
      <c r="F1087" s="175" t="s">
        <v>1508</v>
      </c>
      <c r="I1087" s="142"/>
      <c r="L1087" s="31"/>
      <c r="M1087" s="143"/>
      <c r="T1087" s="52"/>
      <c r="AT1087" s="16" t="s">
        <v>437</v>
      </c>
      <c r="AU1087" s="16" t="s">
        <v>83</v>
      </c>
    </row>
    <row r="1088" spans="2:65" s="1" customFormat="1" ht="24.15" customHeight="1">
      <c r="B1088" s="31"/>
      <c r="C1088" s="127" t="s">
        <v>1509</v>
      </c>
      <c r="D1088" s="127" t="s">
        <v>173</v>
      </c>
      <c r="E1088" s="128" t="s">
        <v>1510</v>
      </c>
      <c r="F1088" s="129" t="s">
        <v>1511</v>
      </c>
      <c r="G1088" s="130" t="s">
        <v>328</v>
      </c>
      <c r="H1088" s="131">
        <v>26.9</v>
      </c>
      <c r="I1088" s="132"/>
      <c r="J1088" s="133">
        <f>ROUND(I1088*H1088,2)</f>
        <v>0</v>
      </c>
      <c r="K1088" s="129" t="s">
        <v>177</v>
      </c>
      <c r="L1088" s="31"/>
      <c r="M1088" s="134" t="s">
        <v>19</v>
      </c>
      <c r="N1088" s="135" t="s">
        <v>44</v>
      </c>
      <c r="P1088" s="136">
        <f>O1088*H1088</f>
        <v>0</v>
      </c>
      <c r="Q1088" s="136">
        <v>5.7200000000000003E-3</v>
      </c>
      <c r="R1088" s="136">
        <f>Q1088*H1088</f>
        <v>0.153868</v>
      </c>
      <c r="S1088" s="136">
        <v>0</v>
      </c>
      <c r="T1088" s="137">
        <f>S1088*H1088</f>
        <v>0</v>
      </c>
      <c r="AR1088" s="138" t="s">
        <v>311</v>
      </c>
      <c r="AT1088" s="138" t="s">
        <v>173</v>
      </c>
      <c r="AU1088" s="138" t="s">
        <v>83</v>
      </c>
      <c r="AY1088" s="16" t="s">
        <v>171</v>
      </c>
      <c r="BE1088" s="139">
        <f>IF(N1088="základní",J1088,0)</f>
        <v>0</v>
      </c>
      <c r="BF1088" s="139">
        <f>IF(N1088="snížená",J1088,0)</f>
        <v>0</v>
      </c>
      <c r="BG1088" s="139">
        <f>IF(N1088="zákl. přenesená",J1088,0)</f>
        <v>0</v>
      </c>
      <c r="BH1088" s="139">
        <f>IF(N1088="sníž. přenesená",J1088,0)</f>
        <v>0</v>
      </c>
      <c r="BI1088" s="139">
        <f>IF(N1088="nulová",J1088,0)</f>
        <v>0</v>
      </c>
      <c r="BJ1088" s="16" t="s">
        <v>81</v>
      </c>
      <c r="BK1088" s="139">
        <f>ROUND(I1088*H1088,2)</f>
        <v>0</v>
      </c>
      <c r="BL1088" s="16" t="s">
        <v>311</v>
      </c>
      <c r="BM1088" s="138" t="s">
        <v>1512</v>
      </c>
    </row>
    <row r="1089" spans="2:65" s="1" customFormat="1" ht="10.199999999999999">
      <c r="B1089" s="31"/>
      <c r="D1089" s="140" t="s">
        <v>180</v>
      </c>
      <c r="F1089" s="141" t="s">
        <v>1513</v>
      </c>
      <c r="I1089" s="142"/>
      <c r="L1089" s="31"/>
      <c r="M1089" s="143"/>
      <c r="T1089" s="52"/>
      <c r="AT1089" s="16" t="s">
        <v>180</v>
      </c>
      <c r="AU1089" s="16" t="s">
        <v>83</v>
      </c>
    </row>
    <row r="1090" spans="2:65" s="1" customFormat="1" ht="24.15" customHeight="1">
      <c r="B1090" s="31"/>
      <c r="C1090" s="127" t="s">
        <v>1514</v>
      </c>
      <c r="D1090" s="127" t="s">
        <v>173</v>
      </c>
      <c r="E1090" s="128" t="s">
        <v>1515</v>
      </c>
      <c r="F1090" s="129" t="s">
        <v>1516</v>
      </c>
      <c r="G1090" s="130" t="s">
        <v>272</v>
      </c>
      <c r="H1090" s="131">
        <v>7.35</v>
      </c>
      <c r="I1090" s="132"/>
      <c r="J1090" s="133">
        <f>ROUND(I1090*H1090,2)</f>
        <v>0</v>
      </c>
      <c r="K1090" s="129" t="s">
        <v>177</v>
      </c>
      <c r="L1090" s="31"/>
      <c r="M1090" s="134" t="s">
        <v>19</v>
      </c>
      <c r="N1090" s="135" t="s">
        <v>44</v>
      </c>
      <c r="P1090" s="136">
        <f>O1090*H1090</f>
        <v>0</v>
      </c>
      <c r="Q1090" s="136">
        <v>6.3699999999999998E-3</v>
      </c>
      <c r="R1090" s="136">
        <f>Q1090*H1090</f>
        <v>4.6819499999999993E-2</v>
      </c>
      <c r="S1090" s="136">
        <v>0</v>
      </c>
      <c r="T1090" s="137">
        <f>S1090*H1090</f>
        <v>0</v>
      </c>
      <c r="AR1090" s="138" t="s">
        <v>311</v>
      </c>
      <c r="AT1090" s="138" t="s">
        <v>173</v>
      </c>
      <c r="AU1090" s="138" t="s">
        <v>83</v>
      </c>
      <c r="AY1090" s="16" t="s">
        <v>171</v>
      </c>
      <c r="BE1090" s="139">
        <f>IF(N1090="základní",J1090,0)</f>
        <v>0</v>
      </c>
      <c r="BF1090" s="139">
        <f>IF(N1090="snížená",J1090,0)</f>
        <v>0</v>
      </c>
      <c r="BG1090" s="139">
        <f>IF(N1090="zákl. přenesená",J1090,0)</f>
        <v>0</v>
      </c>
      <c r="BH1090" s="139">
        <f>IF(N1090="sníž. přenesená",J1090,0)</f>
        <v>0</v>
      </c>
      <c r="BI1090" s="139">
        <f>IF(N1090="nulová",J1090,0)</f>
        <v>0</v>
      </c>
      <c r="BJ1090" s="16" t="s">
        <v>81</v>
      </c>
      <c r="BK1090" s="139">
        <f>ROUND(I1090*H1090,2)</f>
        <v>0</v>
      </c>
      <c r="BL1090" s="16" t="s">
        <v>311</v>
      </c>
      <c r="BM1090" s="138" t="s">
        <v>1517</v>
      </c>
    </row>
    <row r="1091" spans="2:65" s="1" customFormat="1" ht="10.199999999999999">
      <c r="B1091" s="31"/>
      <c r="D1091" s="140" t="s">
        <v>180</v>
      </c>
      <c r="F1091" s="141" t="s">
        <v>1518</v>
      </c>
      <c r="I1091" s="142"/>
      <c r="L1091" s="31"/>
      <c r="M1091" s="143"/>
      <c r="T1091" s="52"/>
      <c r="AT1091" s="16" t="s">
        <v>180</v>
      </c>
      <c r="AU1091" s="16" t="s">
        <v>83</v>
      </c>
    </row>
    <row r="1092" spans="2:65" s="12" customFormat="1" ht="10.199999999999999">
      <c r="B1092" s="144"/>
      <c r="D1092" s="145" t="s">
        <v>182</v>
      </c>
      <c r="E1092" s="146" t="s">
        <v>19</v>
      </c>
      <c r="F1092" s="147" t="s">
        <v>1519</v>
      </c>
      <c r="H1092" s="146" t="s">
        <v>19</v>
      </c>
      <c r="I1092" s="148"/>
      <c r="L1092" s="144"/>
      <c r="M1092" s="149"/>
      <c r="T1092" s="150"/>
      <c r="AT1092" s="146" t="s">
        <v>182</v>
      </c>
      <c r="AU1092" s="146" t="s">
        <v>83</v>
      </c>
      <c r="AV1092" s="12" t="s">
        <v>81</v>
      </c>
      <c r="AW1092" s="12" t="s">
        <v>35</v>
      </c>
      <c r="AX1092" s="12" t="s">
        <v>73</v>
      </c>
      <c r="AY1092" s="146" t="s">
        <v>171</v>
      </c>
    </row>
    <row r="1093" spans="2:65" s="13" customFormat="1" ht="10.199999999999999">
      <c r="B1093" s="151"/>
      <c r="D1093" s="145" t="s">
        <v>182</v>
      </c>
      <c r="E1093" s="152" t="s">
        <v>19</v>
      </c>
      <c r="F1093" s="153" t="s">
        <v>1520</v>
      </c>
      <c r="H1093" s="154">
        <v>2.34</v>
      </c>
      <c r="I1093" s="155"/>
      <c r="L1093" s="151"/>
      <c r="M1093" s="156"/>
      <c r="T1093" s="157"/>
      <c r="AT1093" s="152" t="s">
        <v>182</v>
      </c>
      <c r="AU1093" s="152" t="s">
        <v>83</v>
      </c>
      <c r="AV1093" s="13" t="s">
        <v>83</v>
      </c>
      <c r="AW1093" s="13" t="s">
        <v>35</v>
      </c>
      <c r="AX1093" s="13" t="s">
        <v>73</v>
      </c>
      <c r="AY1093" s="152" t="s">
        <v>171</v>
      </c>
    </row>
    <row r="1094" spans="2:65" s="12" customFormat="1" ht="10.199999999999999">
      <c r="B1094" s="144"/>
      <c r="D1094" s="145" t="s">
        <v>182</v>
      </c>
      <c r="E1094" s="146" t="s">
        <v>19</v>
      </c>
      <c r="F1094" s="147" t="s">
        <v>1521</v>
      </c>
      <c r="H1094" s="146" t="s">
        <v>19</v>
      </c>
      <c r="I1094" s="148"/>
      <c r="L1094" s="144"/>
      <c r="M1094" s="149"/>
      <c r="T1094" s="150"/>
      <c r="AT1094" s="146" t="s">
        <v>182</v>
      </c>
      <c r="AU1094" s="146" t="s">
        <v>83</v>
      </c>
      <c r="AV1094" s="12" t="s">
        <v>81</v>
      </c>
      <c r="AW1094" s="12" t="s">
        <v>35</v>
      </c>
      <c r="AX1094" s="12" t="s">
        <v>73</v>
      </c>
      <c r="AY1094" s="146" t="s">
        <v>171</v>
      </c>
    </row>
    <row r="1095" spans="2:65" s="13" customFormat="1" ht="10.199999999999999">
      <c r="B1095" s="151"/>
      <c r="D1095" s="145" t="s">
        <v>182</v>
      </c>
      <c r="E1095" s="152" t="s">
        <v>19</v>
      </c>
      <c r="F1095" s="153" t="s">
        <v>1522</v>
      </c>
      <c r="H1095" s="154">
        <v>2.67</v>
      </c>
      <c r="I1095" s="155"/>
      <c r="L1095" s="151"/>
      <c r="M1095" s="156"/>
      <c r="T1095" s="157"/>
      <c r="AT1095" s="152" t="s">
        <v>182</v>
      </c>
      <c r="AU1095" s="152" t="s">
        <v>83</v>
      </c>
      <c r="AV1095" s="13" t="s">
        <v>83</v>
      </c>
      <c r="AW1095" s="13" t="s">
        <v>35</v>
      </c>
      <c r="AX1095" s="13" t="s">
        <v>73</v>
      </c>
      <c r="AY1095" s="152" t="s">
        <v>171</v>
      </c>
    </row>
    <row r="1096" spans="2:65" s="12" customFormat="1" ht="10.199999999999999">
      <c r="B1096" s="144"/>
      <c r="D1096" s="145" t="s">
        <v>182</v>
      </c>
      <c r="E1096" s="146" t="s">
        <v>19</v>
      </c>
      <c r="F1096" s="147" t="s">
        <v>1523</v>
      </c>
      <c r="H1096" s="146" t="s">
        <v>19</v>
      </c>
      <c r="I1096" s="148"/>
      <c r="L1096" s="144"/>
      <c r="M1096" s="149"/>
      <c r="T1096" s="150"/>
      <c r="AT1096" s="146" t="s">
        <v>182</v>
      </c>
      <c r="AU1096" s="146" t="s">
        <v>83</v>
      </c>
      <c r="AV1096" s="12" t="s">
        <v>81</v>
      </c>
      <c r="AW1096" s="12" t="s">
        <v>35</v>
      </c>
      <c r="AX1096" s="12" t="s">
        <v>73</v>
      </c>
      <c r="AY1096" s="146" t="s">
        <v>171</v>
      </c>
    </row>
    <row r="1097" spans="2:65" s="13" customFormat="1" ht="10.199999999999999">
      <c r="B1097" s="151"/>
      <c r="D1097" s="145" t="s">
        <v>182</v>
      </c>
      <c r="E1097" s="152" t="s">
        <v>19</v>
      </c>
      <c r="F1097" s="153" t="s">
        <v>1520</v>
      </c>
      <c r="H1097" s="154">
        <v>2.34</v>
      </c>
      <c r="I1097" s="155"/>
      <c r="L1097" s="151"/>
      <c r="M1097" s="156"/>
      <c r="T1097" s="157"/>
      <c r="AT1097" s="152" t="s">
        <v>182</v>
      </c>
      <c r="AU1097" s="152" t="s">
        <v>83</v>
      </c>
      <c r="AV1097" s="13" t="s">
        <v>83</v>
      </c>
      <c r="AW1097" s="13" t="s">
        <v>35</v>
      </c>
      <c r="AX1097" s="13" t="s">
        <v>73</v>
      </c>
      <c r="AY1097" s="152" t="s">
        <v>171</v>
      </c>
    </row>
    <row r="1098" spans="2:65" s="14" customFormat="1" ht="10.199999999999999">
      <c r="B1098" s="158"/>
      <c r="D1098" s="145" t="s">
        <v>182</v>
      </c>
      <c r="E1098" s="159" t="s">
        <v>19</v>
      </c>
      <c r="F1098" s="160" t="s">
        <v>189</v>
      </c>
      <c r="H1098" s="161">
        <v>7.35</v>
      </c>
      <c r="I1098" s="162"/>
      <c r="L1098" s="158"/>
      <c r="M1098" s="163"/>
      <c r="T1098" s="164"/>
      <c r="AT1098" s="159" t="s">
        <v>182</v>
      </c>
      <c r="AU1098" s="159" t="s">
        <v>83</v>
      </c>
      <c r="AV1098" s="14" t="s">
        <v>178</v>
      </c>
      <c r="AW1098" s="14" t="s">
        <v>35</v>
      </c>
      <c r="AX1098" s="14" t="s">
        <v>81</v>
      </c>
      <c r="AY1098" s="159" t="s">
        <v>171</v>
      </c>
    </row>
    <row r="1099" spans="2:65" s="1" customFormat="1" ht="24.15" customHeight="1">
      <c r="B1099" s="31"/>
      <c r="C1099" s="127" t="s">
        <v>1524</v>
      </c>
      <c r="D1099" s="127" t="s">
        <v>173</v>
      </c>
      <c r="E1099" s="128" t="s">
        <v>1525</v>
      </c>
      <c r="F1099" s="129" t="s">
        <v>1526</v>
      </c>
      <c r="G1099" s="130" t="s">
        <v>328</v>
      </c>
      <c r="H1099" s="131">
        <v>139.6</v>
      </c>
      <c r="I1099" s="132"/>
      <c r="J1099" s="133">
        <f>ROUND(I1099*H1099,2)</f>
        <v>0</v>
      </c>
      <c r="K1099" s="129" t="s">
        <v>177</v>
      </c>
      <c r="L1099" s="31"/>
      <c r="M1099" s="134" t="s">
        <v>19</v>
      </c>
      <c r="N1099" s="135" t="s">
        <v>44</v>
      </c>
      <c r="P1099" s="136">
        <f>O1099*H1099</f>
        <v>0</v>
      </c>
      <c r="Q1099" s="136">
        <v>3.0799999999999998E-3</v>
      </c>
      <c r="R1099" s="136">
        <f>Q1099*H1099</f>
        <v>0.42996799999999996</v>
      </c>
      <c r="S1099" s="136">
        <v>0</v>
      </c>
      <c r="T1099" s="137">
        <f>S1099*H1099</f>
        <v>0</v>
      </c>
      <c r="AR1099" s="138" t="s">
        <v>311</v>
      </c>
      <c r="AT1099" s="138" t="s">
        <v>173</v>
      </c>
      <c r="AU1099" s="138" t="s">
        <v>83</v>
      </c>
      <c r="AY1099" s="16" t="s">
        <v>171</v>
      </c>
      <c r="BE1099" s="139">
        <f>IF(N1099="základní",J1099,0)</f>
        <v>0</v>
      </c>
      <c r="BF1099" s="139">
        <f>IF(N1099="snížená",J1099,0)</f>
        <v>0</v>
      </c>
      <c r="BG1099" s="139">
        <f>IF(N1099="zákl. přenesená",J1099,0)</f>
        <v>0</v>
      </c>
      <c r="BH1099" s="139">
        <f>IF(N1099="sníž. přenesená",J1099,0)</f>
        <v>0</v>
      </c>
      <c r="BI1099" s="139">
        <f>IF(N1099="nulová",J1099,0)</f>
        <v>0</v>
      </c>
      <c r="BJ1099" s="16" t="s">
        <v>81</v>
      </c>
      <c r="BK1099" s="139">
        <f>ROUND(I1099*H1099,2)</f>
        <v>0</v>
      </c>
      <c r="BL1099" s="16" t="s">
        <v>311</v>
      </c>
      <c r="BM1099" s="138" t="s">
        <v>1527</v>
      </c>
    </row>
    <row r="1100" spans="2:65" s="1" customFormat="1" ht="10.199999999999999">
      <c r="B1100" s="31"/>
      <c r="D1100" s="140" t="s">
        <v>180</v>
      </c>
      <c r="F1100" s="141" t="s">
        <v>1528</v>
      </c>
      <c r="I1100" s="142"/>
      <c r="L1100" s="31"/>
      <c r="M1100" s="143"/>
      <c r="T1100" s="52"/>
      <c r="AT1100" s="16" t="s">
        <v>180</v>
      </c>
      <c r="AU1100" s="16" t="s">
        <v>83</v>
      </c>
    </row>
    <row r="1101" spans="2:65" s="1" customFormat="1" ht="44.25" customHeight="1">
      <c r="B1101" s="31"/>
      <c r="C1101" s="127" t="s">
        <v>1529</v>
      </c>
      <c r="D1101" s="127" t="s">
        <v>173</v>
      </c>
      <c r="E1101" s="128" t="s">
        <v>1530</v>
      </c>
      <c r="F1101" s="129" t="s">
        <v>1531</v>
      </c>
      <c r="G1101" s="130" t="s">
        <v>983</v>
      </c>
      <c r="H1101" s="176"/>
      <c r="I1101" s="132"/>
      <c r="J1101" s="133">
        <f>ROUND(I1101*H1101,2)</f>
        <v>0</v>
      </c>
      <c r="K1101" s="129" t="s">
        <v>177</v>
      </c>
      <c r="L1101" s="31"/>
      <c r="M1101" s="134" t="s">
        <v>19</v>
      </c>
      <c r="N1101" s="135" t="s">
        <v>44</v>
      </c>
      <c r="P1101" s="136">
        <f>O1101*H1101</f>
        <v>0</v>
      </c>
      <c r="Q1101" s="136">
        <v>0</v>
      </c>
      <c r="R1101" s="136">
        <f>Q1101*H1101</f>
        <v>0</v>
      </c>
      <c r="S1101" s="136">
        <v>0</v>
      </c>
      <c r="T1101" s="137">
        <f>S1101*H1101</f>
        <v>0</v>
      </c>
      <c r="AR1101" s="138" t="s">
        <v>311</v>
      </c>
      <c r="AT1101" s="138" t="s">
        <v>173</v>
      </c>
      <c r="AU1101" s="138" t="s">
        <v>83</v>
      </c>
      <c r="AY1101" s="16" t="s">
        <v>171</v>
      </c>
      <c r="BE1101" s="139">
        <f>IF(N1101="základní",J1101,0)</f>
        <v>0</v>
      </c>
      <c r="BF1101" s="139">
        <f>IF(N1101="snížená",J1101,0)</f>
        <v>0</v>
      </c>
      <c r="BG1101" s="139">
        <f>IF(N1101="zákl. přenesená",J1101,0)</f>
        <v>0</v>
      </c>
      <c r="BH1101" s="139">
        <f>IF(N1101="sníž. přenesená",J1101,0)</f>
        <v>0</v>
      </c>
      <c r="BI1101" s="139">
        <f>IF(N1101="nulová",J1101,0)</f>
        <v>0</v>
      </c>
      <c r="BJ1101" s="16" t="s">
        <v>81</v>
      </c>
      <c r="BK1101" s="139">
        <f>ROUND(I1101*H1101,2)</f>
        <v>0</v>
      </c>
      <c r="BL1101" s="16" t="s">
        <v>311</v>
      </c>
      <c r="BM1101" s="138" t="s">
        <v>1532</v>
      </c>
    </row>
    <row r="1102" spans="2:65" s="1" customFormat="1" ht="10.199999999999999">
      <c r="B1102" s="31"/>
      <c r="D1102" s="140" t="s">
        <v>180</v>
      </c>
      <c r="F1102" s="141" t="s">
        <v>1533</v>
      </c>
      <c r="I1102" s="142"/>
      <c r="L1102" s="31"/>
      <c r="M1102" s="143"/>
      <c r="T1102" s="52"/>
      <c r="AT1102" s="16" t="s">
        <v>180</v>
      </c>
      <c r="AU1102" s="16" t="s">
        <v>83</v>
      </c>
    </row>
    <row r="1103" spans="2:65" s="1" customFormat="1" ht="49.05" customHeight="1">
      <c r="B1103" s="31"/>
      <c r="C1103" s="127" t="s">
        <v>1534</v>
      </c>
      <c r="D1103" s="127" t="s">
        <v>173</v>
      </c>
      <c r="E1103" s="128" t="s">
        <v>1535</v>
      </c>
      <c r="F1103" s="129" t="s">
        <v>1536</v>
      </c>
      <c r="G1103" s="130" t="s">
        <v>983</v>
      </c>
      <c r="H1103" s="176"/>
      <c r="I1103" s="132"/>
      <c r="J1103" s="133">
        <f>ROUND(I1103*H1103,2)</f>
        <v>0</v>
      </c>
      <c r="K1103" s="129" t="s">
        <v>177</v>
      </c>
      <c r="L1103" s="31"/>
      <c r="M1103" s="134" t="s">
        <v>19</v>
      </c>
      <c r="N1103" s="135" t="s">
        <v>44</v>
      </c>
      <c r="P1103" s="136">
        <f>O1103*H1103</f>
        <v>0</v>
      </c>
      <c r="Q1103" s="136">
        <v>0</v>
      </c>
      <c r="R1103" s="136">
        <f>Q1103*H1103</f>
        <v>0</v>
      </c>
      <c r="S1103" s="136">
        <v>0</v>
      </c>
      <c r="T1103" s="137">
        <f>S1103*H1103</f>
        <v>0</v>
      </c>
      <c r="AR1103" s="138" t="s">
        <v>311</v>
      </c>
      <c r="AT1103" s="138" t="s">
        <v>173</v>
      </c>
      <c r="AU1103" s="138" t="s">
        <v>83</v>
      </c>
      <c r="AY1103" s="16" t="s">
        <v>171</v>
      </c>
      <c r="BE1103" s="139">
        <f>IF(N1103="základní",J1103,0)</f>
        <v>0</v>
      </c>
      <c r="BF1103" s="139">
        <f>IF(N1103="snížená",J1103,0)</f>
        <v>0</v>
      </c>
      <c r="BG1103" s="139">
        <f>IF(N1103="zákl. přenesená",J1103,0)</f>
        <v>0</v>
      </c>
      <c r="BH1103" s="139">
        <f>IF(N1103="sníž. přenesená",J1103,0)</f>
        <v>0</v>
      </c>
      <c r="BI1103" s="139">
        <f>IF(N1103="nulová",J1103,0)</f>
        <v>0</v>
      </c>
      <c r="BJ1103" s="16" t="s">
        <v>81</v>
      </c>
      <c r="BK1103" s="139">
        <f>ROUND(I1103*H1103,2)</f>
        <v>0</v>
      </c>
      <c r="BL1103" s="16" t="s">
        <v>311</v>
      </c>
      <c r="BM1103" s="138" t="s">
        <v>1537</v>
      </c>
    </row>
    <row r="1104" spans="2:65" s="1" customFormat="1" ht="10.199999999999999">
      <c r="B1104" s="31"/>
      <c r="D1104" s="140" t="s">
        <v>180</v>
      </c>
      <c r="F1104" s="141" t="s">
        <v>1538</v>
      </c>
      <c r="I1104" s="142"/>
      <c r="L1104" s="31"/>
      <c r="M1104" s="143"/>
      <c r="T1104" s="52"/>
      <c r="AT1104" s="16" t="s">
        <v>180</v>
      </c>
      <c r="AU1104" s="16" t="s">
        <v>83</v>
      </c>
    </row>
    <row r="1105" spans="2:65" s="11" customFormat="1" ht="22.8" customHeight="1">
      <c r="B1105" s="115"/>
      <c r="D1105" s="116" t="s">
        <v>72</v>
      </c>
      <c r="E1105" s="125" t="s">
        <v>1539</v>
      </c>
      <c r="F1105" s="125" t="s">
        <v>1540</v>
      </c>
      <c r="I1105" s="118"/>
      <c r="J1105" s="126">
        <f>BK1105</f>
        <v>0</v>
      </c>
      <c r="L1105" s="115"/>
      <c r="M1105" s="120"/>
      <c r="P1105" s="121">
        <f>SUM(P1106:P1174)</f>
        <v>0</v>
      </c>
      <c r="R1105" s="121">
        <f>SUM(R1106:R1174)</f>
        <v>112.26554047</v>
      </c>
      <c r="T1105" s="122">
        <f>SUM(T1106:T1174)</f>
        <v>96.458724599999996</v>
      </c>
      <c r="AR1105" s="116" t="s">
        <v>83</v>
      </c>
      <c r="AT1105" s="123" t="s">
        <v>72</v>
      </c>
      <c r="AU1105" s="123" t="s">
        <v>81</v>
      </c>
      <c r="AY1105" s="116" t="s">
        <v>171</v>
      </c>
      <c r="BK1105" s="124">
        <f>SUM(BK1106:BK1174)</f>
        <v>0</v>
      </c>
    </row>
    <row r="1106" spans="2:65" s="1" customFormat="1" ht="16.5" customHeight="1">
      <c r="B1106" s="31"/>
      <c r="C1106" s="127" t="s">
        <v>1541</v>
      </c>
      <c r="D1106" s="127" t="s">
        <v>173</v>
      </c>
      <c r="E1106" s="128" t="s">
        <v>1542</v>
      </c>
      <c r="F1106" s="129" t="s">
        <v>1543</v>
      </c>
      <c r="G1106" s="130" t="s">
        <v>272</v>
      </c>
      <c r="H1106" s="131">
        <v>375</v>
      </c>
      <c r="I1106" s="132"/>
      <c r="J1106" s="133">
        <f>ROUND(I1106*H1106,2)</f>
        <v>0</v>
      </c>
      <c r="K1106" s="129" t="s">
        <v>19</v>
      </c>
      <c r="L1106" s="31"/>
      <c r="M1106" s="134" t="s">
        <v>19</v>
      </c>
      <c r="N1106" s="135" t="s">
        <v>44</v>
      </c>
      <c r="P1106" s="136">
        <f>O1106*H1106</f>
        <v>0</v>
      </c>
      <c r="Q1106" s="136">
        <v>0</v>
      </c>
      <c r="R1106" s="136">
        <f>Q1106*H1106</f>
        <v>0</v>
      </c>
      <c r="S1106" s="136">
        <v>0</v>
      </c>
      <c r="T1106" s="137">
        <f>S1106*H1106</f>
        <v>0</v>
      </c>
      <c r="AR1106" s="138" t="s">
        <v>311</v>
      </c>
      <c r="AT1106" s="138" t="s">
        <v>173</v>
      </c>
      <c r="AU1106" s="138" t="s">
        <v>83</v>
      </c>
      <c r="AY1106" s="16" t="s">
        <v>171</v>
      </c>
      <c r="BE1106" s="139">
        <f>IF(N1106="základní",J1106,0)</f>
        <v>0</v>
      </c>
      <c r="BF1106" s="139">
        <f>IF(N1106="snížená",J1106,0)</f>
        <v>0</v>
      </c>
      <c r="BG1106" s="139">
        <f>IF(N1106="zákl. přenesená",J1106,0)</f>
        <v>0</v>
      </c>
      <c r="BH1106" s="139">
        <f>IF(N1106="sníž. přenesená",J1106,0)</f>
        <v>0</v>
      </c>
      <c r="BI1106" s="139">
        <f>IF(N1106="nulová",J1106,0)</f>
        <v>0</v>
      </c>
      <c r="BJ1106" s="16" t="s">
        <v>81</v>
      </c>
      <c r="BK1106" s="139">
        <f>ROUND(I1106*H1106,2)</f>
        <v>0</v>
      </c>
      <c r="BL1106" s="16" t="s">
        <v>311</v>
      </c>
      <c r="BM1106" s="138" t="s">
        <v>1544</v>
      </c>
    </row>
    <row r="1107" spans="2:65" s="1" customFormat="1" ht="16.5" customHeight="1">
      <c r="B1107" s="31"/>
      <c r="C1107" s="127" t="s">
        <v>1545</v>
      </c>
      <c r="D1107" s="127" t="s">
        <v>173</v>
      </c>
      <c r="E1107" s="128" t="s">
        <v>1546</v>
      </c>
      <c r="F1107" s="129" t="s">
        <v>1547</v>
      </c>
      <c r="G1107" s="130" t="s">
        <v>328</v>
      </c>
      <c r="H1107" s="131">
        <v>126.1</v>
      </c>
      <c r="I1107" s="132"/>
      <c r="J1107" s="133">
        <f>ROUND(I1107*H1107,2)</f>
        <v>0</v>
      </c>
      <c r="K1107" s="129" t="s">
        <v>19</v>
      </c>
      <c r="L1107" s="31"/>
      <c r="M1107" s="134" t="s">
        <v>19</v>
      </c>
      <c r="N1107" s="135" t="s">
        <v>44</v>
      </c>
      <c r="P1107" s="136">
        <f>O1107*H1107</f>
        <v>0</v>
      </c>
      <c r="Q1107" s="136">
        <v>0</v>
      </c>
      <c r="R1107" s="136">
        <f>Q1107*H1107</f>
        <v>0</v>
      </c>
      <c r="S1107" s="136">
        <v>0</v>
      </c>
      <c r="T1107" s="137">
        <f>S1107*H1107</f>
        <v>0</v>
      </c>
      <c r="AR1107" s="138" t="s">
        <v>311</v>
      </c>
      <c r="AT1107" s="138" t="s">
        <v>173</v>
      </c>
      <c r="AU1107" s="138" t="s">
        <v>83</v>
      </c>
      <c r="AY1107" s="16" t="s">
        <v>171</v>
      </c>
      <c r="BE1107" s="139">
        <f>IF(N1107="základní",J1107,0)</f>
        <v>0</v>
      </c>
      <c r="BF1107" s="139">
        <f>IF(N1107="snížená",J1107,0)</f>
        <v>0</v>
      </c>
      <c r="BG1107" s="139">
        <f>IF(N1107="zákl. přenesená",J1107,0)</f>
        <v>0</v>
      </c>
      <c r="BH1107" s="139">
        <f>IF(N1107="sníž. přenesená",J1107,0)</f>
        <v>0</v>
      </c>
      <c r="BI1107" s="139">
        <f>IF(N1107="nulová",J1107,0)</f>
        <v>0</v>
      </c>
      <c r="BJ1107" s="16" t="s">
        <v>81</v>
      </c>
      <c r="BK1107" s="139">
        <f>ROUND(I1107*H1107,2)</f>
        <v>0</v>
      </c>
      <c r="BL1107" s="16" t="s">
        <v>311</v>
      </c>
      <c r="BM1107" s="138" t="s">
        <v>1548</v>
      </c>
    </row>
    <row r="1108" spans="2:65" s="13" customFormat="1" ht="10.199999999999999">
      <c r="B1108" s="151"/>
      <c r="D1108" s="145" t="s">
        <v>182</v>
      </c>
      <c r="E1108" s="152" t="s">
        <v>19</v>
      </c>
      <c r="F1108" s="153" t="s">
        <v>1549</v>
      </c>
      <c r="H1108" s="154">
        <v>126.1</v>
      </c>
      <c r="I1108" s="155"/>
      <c r="L1108" s="151"/>
      <c r="M1108" s="156"/>
      <c r="T1108" s="157"/>
      <c r="AT1108" s="152" t="s">
        <v>182</v>
      </c>
      <c r="AU1108" s="152" t="s">
        <v>83</v>
      </c>
      <c r="AV1108" s="13" t="s">
        <v>83</v>
      </c>
      <c r="AW1108" s="13" t="s">
        <v>35</v>
      </c>
      <c r="AX1108" s="13" t="s">
        <v>81</v>
      </c>
      <c r="AY1108" s="152" t="s">
        <v>171</v>
      </c>
    </row>
    <row r="1109" spans="2:65" s="1" customFormat="1" ht="24.15" customHeight="1">
      <c r="B1109" s="31"/>
      <c r="C1109" s="127" t="s">
        <v>1550</v>
      </c>
      <c r="D1109" s="127" t="s">
        <v>173</v>
      </c>
      <c r="E1109" s="128" t="s">
        <v>1551</v>
      </c>
      <c r="F1109" s="129" t="s">
        <v>1552</v>
      </c>
      <c r="G1109" s="130" t="s">
        <v>272</v>
      </c>
      <c r="H1109" s="131">
        <v>48</v>
      </c>
      <c r="I1109" s="132"/>
      <c r="J1109" s="133">
        <f>ROUND(I1109*H1109,2)</f>
        <v>0</v>
      </c>
      <c r="K1109" s="129" t="s">
        <v>177</v>
      </c>
      <c r="L1109" s="31"/>
      <c r="M1109" s="134" t="s">
        <v>19</v>
      </c>
      <c r="N1109" s="135" t="s">
        <v>44</v>
      </c>
      <c r="P1109" s="136">
        <f>O1109*H1109</f>
        <v>0</v>
      </c>
      <c r="Q1109" s="136">
        <v>0</v>
      </c>
      <c r="R1109" s="136">
        <f>Q1109*H1109</f>
        <v>0</v>
      </c>
      <c r="S1109" s="136">
        <v>0</v>
      </c>
      <c r="T1109" s="137">
        <f>S1109*H1109</f>
        <v>0</v>
      </c>
      <c r="AR1109" s="138" t="s">
        <v>311</v>
      </c>
      <c r="AT1109" s="138" t="s">
        <v>173</v>
      </c>
      <c r="AU1109" s="138" t="s">
        <v>83</v>
      </c>
      <c r="AY1109" s="16" t="s">
        <v>171</v>
      </c>
      <c r="BE1109" s="139">
        <f>IF(N1109="základní",J1109,0)</f>
        <v>0</v>
      </c>
      <c r="BF1109" s="139">
        <f>IF(N1109="snížená",J1109,0)</f>
        <v>0</v>
      </c>
      <c r="BG1109" s="139">
        <f>IF(N1109="zákl. přenesená",J1109,0)</f>
        <v>0</v>
      </c>
      <c r="BH1109" s="139">
        <f>IF(N1109="sníž. přenesená",J1109,0)</f>
        <v>0</v>
      </c>
      <c r="BI1109" s="139">
        <f>IF(N1109="nulová",J1109,0)</f>
        <v>0</v>
      </c>
      <c r="BJ1109" s="16" t="s">
        <v>81</v>
      </c>
      <c r="BK1109" s="139">
        <f>ROUND(I1109*H1109,2)</f>
        <v>0</v>
      </c>
      <c r="BL1109" s="16" t="s">
        <v>311</v>
      </c>
      <c r="BM1109" s="138" t="s">
        <v>1553</v>
      </c>
    </row>
    <row r="1110" spans="2:65" s="1" customFormat="1" ht="10.199999999999999">
      <c r="B1110" s="31"/>
      <c r="D1110" s="140" t="s">
        <v>180</v>
      </c>
      <c r="F1110" s="141" t="s">
        <v>1554</v>
      </c>
      <c r="I1110" s="142"/>
      <c r="L1110" s="31"/>
      <c r="M1110" s="143"/>
      <c r="T1110" s="52"/>
      <c r="AT1110" s="16" t="s">
        <v>180</v>
      </c>
      <c r="AU1110" s="16" t="s">
        <v>83</v>
      </c>
    </row>
    <row r="1111" spans="2:65" s="13" customFormat="1" ht="10.199999999999999">
      <c r="B1111" s="151"/>
      <c r="D1111" s="145" t="s">
        <v>182</v>
      </c>
      <c r="E1111" s="152" t="s">
        <v>19</v>
      </c>
      <c r="F1111" s="153" t="s">
        <v>1555</v>
      </c>
      <c r="H1111" s="154">
        <v>48</v>
      </c>
      <c r="I1111" s="155"/>
      <c r="L1111" s="151"/>
      <c r="M1111" s="156"/>
      <c r="T1111" s="157"/>
      <c r="AT1111" s="152" t="s">
        <v>182</v>
      </c>
      <c r="AU1111" s="152" t="s">
        <v>83</v>
      </c>
      <c r="AV1111" s="13" t="s">
        <v>83</v>
      </c>
      <c r="AW1111" s="13" t="s">
        <v>35</v>
      </c>
      <c r="AX1111" s="13" t="s">
        <v>81</v>
      </c>
      <c r="AY1111" s="152" t="s">
        <v>171</v>
      </c>
    </row>
    <row r="1112" spans="2:65" s="1" customFormat="1" ht="33" customHeight="1">
      <c r="B1112" s="31"/>
      <c r="C1112" s="127" t="s">
        <v>1556</v>
      </c>
      <c r="D1112" s="127" t="s">
        <v>173</v>
      </c>
      <c r="E1112" s="128" t="s">
        <v>1557</v>
      </c>
      <c r="F1112" s="129" t="s">
        <v>1558</v>
      </c>
      <c r="G1112" s="130" t="s">
        <v>272</v>
      </c>
      <c r="H1112" s="131">
        <v>1430.9090000000001</v>
      </c>
      <c r="I1112" s="132"/>
      <c r="J1112" s="133">
        <f>ROUND(I1112*H1112,2)</f>
        <v>0</v>
      </c>
      <c r="K1112" s="129" t="s">
        <v>177</v>
      </c>
      <c r="L1112" s="31"/>
      <c r="M1112" s="134" t="s">
        <v>19</v>
      </c>
      <c r="N1112" s="135" t="s">
        <v>44</v>
      </c>
      <c r="P1112" s="136">
        <f>O1112*H1112</f>
        <v>0</v>
      </c>
      <c r="Q1112" s="136">
        <v>4.0000000000000003E-5</v>
      </c>
      <c r="R1112" s="136">
        <f>Q1112*H1112</f>
        <v>5.7236360000000007E-2</v>
      </c>
      <c r="S1112" s="136">
        <v>0</v>
      </c>
      <c r="T1112" s="137">
        <f>S1112*H1112</f>
        <v>0</v>
      </c>
      <c r="AR1112" s="138" t="s">
        <v>311</v>
      </c>
      <c r="AT1112" s="138" t="s">
        <v>173</v>
      </c>
      <c r="AU1112" s="138" t="s">
        <v>83</v>
      </c>
      <c r="AY1112" s="16" t="s">
        <v>171</v>
      </c>
      <c r="BE1112" s="139">
        <f>IF(N1112="základní",J1112,0)</f>
        <v>0</v>
      </c>
      <c r="BF1112" s="139">
        <f>IF(N1112="snížená",J1112,0)</f>
        <v>0</v>
      </c>
      <c r="BG1112" s="139">
        <f>IF(N1112="zákl. přenesená",J1112,0)</f>
        <v>0</v>
      </c>
      <c r="BH1112" s="139">
        <f>IF(N1112="sníž. přenesená",J1112,0)</f>
        <v>0</v>
      </c>
      <c r="BI1112" s="139">
        <f>IF(N1112="nulová",J1112,0)</f>
        <v>0</v>
      </c>
      <c r="BJ1112" s="16" t="s">
        <v>81</v>
      </c>
      <c r="BK1112" s="139">
        <f>ROUND(I1112*H1112,2)</f>
        <v>0</v>
      </c>
      <c r="BL1112" s="16" t="s">
        <v>311</v>
      </c>
      <c r="BM1112" s="138" t="s">
        <v>1559</v>
      </c>
    </row>
    <row r="1113" spans="2:65" s="1" customFormat="1" ht="10.199999999999999">
      <c r="B1113" s="31"/>
      <c r="D1113" s="140" t="s">
        <v>180</v>
      </c>
      <c r="F1113" s="141" t="s">
        <v>1560</v>
      </c>
      <c r="I1113" s="142"/>
      <c r="L1113" s="31"/>
      <c r="M1113" s="143"/>
      <c r="T1113" s="52"/>
      <c r="AT1113" s="16" t="s">
        <v>180</v>
      </c>
      <c r="AU1113" s="16" t="s">
        <v>83</v>
      </c>
    </row>
    <row r="1114" spans="2:65" s="1" customFormat="1" ht="24.15" customHeight="1">
      <c r="B1114" s="31"/>
      <c r="C1114" s="127" t="s">
        <v>1561</v>
      </c>
      <c r="D1114" s="127" t="s">
        <v>173</v>
      </c>
      <c r="E1114" s="128" t="s">
        <v>1562</v>
      </c>
      <c r="F1114" s="129" t="s">
        <v>1563</v>
      </c>
      <c r="G1114" s="130" t="s">
        <v>272</v>
      </c>
      <c r="H1114" s="131">
        <v>1430.9090000000001</v>
      </c>
      <c r="I1114" s="132"/>
      <c r="J1114" s="133">
        <f>ROUND(I1114*H1114,2)</f>
        <v>0</v>
      </c>
      <c r="K1114" s="129" t="s">
        <v>177</v>
      </c>
      <c r="L1114" s="31"/>
      <c r="M1114" s="134" t="s">
        <v>19</v>
      </c>
      <c r="N1114" s="135" t="s">
        <v>44</v>
      </c>
      <c r="P1114" s="136">
        <f>O1114*H1114</f>
        <v>0</v>
      </c>
      <c r="Q1114" s="136">
        <v>0</v>
      </c>
      <c r="R1114" s="136">
        <f>Q1114*H1114</f>
        <v>0</v>
      </c>
      <c r="S1114" s="136">
        <v>6.6400000000000001E-2</v>
      </c>
      <c r="T1114" s="137">
        <f>S1114*H1114</f>
        <v>95.012357600000001</v>
      </c>
      <c r="AR1114" s="138" t="s">
        <v>311</v>
      </c>
      <c r="AT1114" s="138" t="s">
        <v>173</v>
      </c>
      <c r="AU1114" s="138" t="s">
        <v>83</v>
      </c>
      <c r="AY1114" s="16" t="s">
        <v>171</v>
      </c>
      <c r="BE1114" s="139">
        <f>IF(N1114="základní",J1114,0)</f>
        <v>0</v>
      </c>
      <c r="BF1114" s="139">
        <f>IF(N1114="snížená",J1114,0)</f>
        <v>0</v>
      </c>
      <c r="BG1114" s="139">
        <f>IF(N1114="zákl. přenesená",J1114,0)</f>
        <v>0</v>
      </c>
      <c r="BH1114" s="139">
        <f>IF(N1114="sníž. přenesená",J1114,0)</f>
        <v>0</v>
      </c>
      <c r="BI1114" s="139">
        <f>IF(N1114="nulová",J1114,0)</f>
        <v>0</v>
      </c>
      <c r="BJ1114" s="16" t="s">
        <v>81</v>
      </c>
      <c r="BK1114" s="139">
        <f>ROUND(I1114*H1114,2)</f>
        <v>0</v>
      </c>
      <c r="BL1114" s="16" t="s">
        <v>311</v>
      </c>
      <c r="BM1114" s="138" t="s">
        <v>1564</v>
      </c>
    </row>
    <row r="1115" spans="2:65" s="1" customFormat="1" ht="10.199999999999999">
      <c r="B1115" s="31"/>
      <c r="D1115" s="140" t="s">
        <v>180</v>
      </c>
      <c r="F1115" s="141" t="s">
        <v>1565</v>
      </c>
      <c r="I1115" s="142"/>
      <c r="L1115" s="31"/>
      <c r="M1115" s="143"/>
      <c r="T1115" s="52"/>
      <c r="AT1115" s="16" t="s">
        <v>180</v>
      </c>
      <c r="AU1115" s="16" t="s">
        <v>83</v>
      </c>
    </row>
    <row r="1116" spans="2:65" s="12" customFormat="1" ht="10.199999999999999">
      <c r="B1116" s="144"/>
      <c r="D1116" s="145" t="s">
        <v>182</v>
      </c>
      <c r="E1116" s="146" t="s">
        <v>19</v>
      </c>
      <c r="F1116" s="147" t="s">
        <v>1566</v>
      </c>
      <c r="H1116" s="146" t="s">
        <v>19</v>
      </c>
      <c r="I1116" s="148"/>
      <c r="L1116" s="144"/>
      <c r="M1116" s="149"/>
      <c r="T1116" s="150"/>
      <c r="AT1116" s="146" t="s">
        <v>182</v>
      </c>
      <c r="AU1116" s="146" t="s">
        <v>83</v>
      </c>
      <c r="AV1116" s="12" t="s">
        <v>81</v>
      </c>
      <c r="AW1116" s="12" t="s">
        <v>35</v>
      </c>
      <c r="AX1116" s="12" t="s">
        <v>73</v>
      </c>
      <c r="AY1116" s="146" t="s">
        <v>171</v>
      </c>
    </row>
    <row r="1117" spans="2:65" s="13" customFormat="1" ht="10.199999999999999">
      <c r="B1117" s="151"/>
      <c r="D1117" s="145" t="s">
        <v>182</v>
      </c>
      <c r="E1117" s="152" t="s">
        <v>19</v>
      </c>
      <c r="F1117" s="153" t="s">
        <v>1567</v>
      </c>
      <c r="H1117" s="154">
        <v>475.79300000000001</v>
      </c>
      <c r="I1117" s="155"/>
      <c r="L1117" s="151"/>
      <c r="M1117" s="156"/>
      <c r="T1117" s="157"/>
      <c r="AT1117" s="152" t="s">
        <v>182</v>
      </c>
      <c r="AU1117" s="152" t="s">
        <v>83</v>
      </c>
      <c r="AV1117" s="13" t="s">
        <v>83</v>
      </c>
      <c r="AW1117" s="13" t="s">
        <v>35</v>
      </c>
      <c r="AX1117" s="13" t="s">
        <v>73</v>
      </c>
      <c r="AY1117" s="152" t="s">
        <v>171</v>
      </c>
    </row>
    <row r="1118" spans="2:65" s="12" customFormat="1" ht="10.199999999999999">
      <c r="B1118" s="144"/>
      <c r="D1118" s="145" t="s">
        <v>182</v>
      </c>
      <c r="E1118" s="146" t="s">
        <v>19</v>
      </c>
      <c r="F1118" s="147" t="s">
        <v>1568</v>
      </c>
      <c r="H1118" s="146" t="s">
        <v>19</v>
      </c>
      <c r="I1118" s="148"/>
      <c r="L1118" s="144"/>
      <c r="M1118" s="149"/>
      <c r="T1118" s="150"/>
      <c r="AT1118" s="146" t="s">
        <v>182</v>
      </c>
      <c r="AU1118" s="146" t="s">
        <v>83</v>
      </c>
      <c r="AV1118" s="12" t="s">
        <v>81</v>
      </c>
      <c r="AW1118" s="12" t="s">
        <v>35</v>
      </c>
      <c r="AX1118" s="12" t="s">
        <v>73</v>
      </c>
      <c r="AY1118" s="146" t="s">
        <v>171</v>
      </c>
    </row>
    <row r="1119" spans="2:65" s="13" customFormat="1" ht="10.199999999999999">
      <c r="B1119" s="151"/>
      <c r="D1119" s="145" t="s">
        <v>182</v>
      </c>
      <c r="E1119" s="152" t="s">
        <v>19</v>
      </c>
      <c r="F1119" s="153" t="s">
        <v>1569</v>
      </c>
      <c r="H1119" s="154">
        <v>398.16800000000001</v>
      </c>
      <c r="I1119" s="155"/>
      <c r="L1119" s="151"/>
      <c r="M1119" s="156"/>
      <c r="T1119" s="157"/>
      <c r="AT1119" s="152" t="s">
        <v>182</v>
      </c>
      <c r="AU1119" s="152" t="s">
        <v>83</v>
      </c>
      <c r="AV1119" s="13" t="s">
        <v>83</v>
      </c>
      <c r="AW1119" s="13" t="s">
        <v>35</v>
      </c>
      <c r="AX1119" s="13" t="s">
        <v>73</v>
      </c>
      <c r="AY1119" s="152" t="s">
        <v>171</v>
      </c>
    </row>
    <row r="1120" spans="2:65" s="12" customFormat="1" ht="10.199999999999999">
      <c r="B1120" s="144"/>
      <c r="D1120" s="145" t="s">
        <v>182</v>
      </c>
      <c r="E1120" s="146" t="s">
        <v>19</v>
      </c>
      <c r="F1120" s="147" t="s">
        <v>1570</v>
      </c>
      <c r="H1120" s="146" t="s">
        <v>19</v>
      </c>
      <c r="I1120" s="148"/>
      <c r="L1120" s="144"/>
      <c r="M1120" s="149"/>
      <c r="T1120" s="150"/>
      <c r="AT1120" s="146" t="s">
        <v>182</v>
      </c>
      <c r="AU1120" s="146" t="s">
        <v>83</v>
      </c>
      <c r="AV1120" s="12" t="s">
        <v>81</v>
      </c>
      <c r="AW1120" s="12" t="s">
        <v>35</v>
      </c>
      <c r="AX1120" s="12" t="s">
        <v>73</v>
      </c>
      <c r="AY1120" s="146" t="s">
        <v>171</v>
      </c>
    </row>
    <row r="1121" spans="2:65" s="13" customFormat="1" ht="10.199999999999999">
      <c r="B1121" s="151"/>
      <c r="D1121" s="145" t="s">
        <v>182</v>
      </c>
      <c r="E1121" s="152" t="s">
        <v>19</v>
      </c>
      <c r="F1121" s="153" t="s">
        <v>1571</v>
      </c>
      <c r="H1121" s="154">
        <v>105.2</v>
      </c>
      <c r="I1121" s="155"/>
      <c r="L1121" s="151"/>
      <c r="M1121" s="156"/>
      <c r="T1121" s="157"/>
      <c r="AT1121" s="152" t="s">
        <v>182</v>
      </c>
      <c r="AU1121" s="152" t="s">
        <v>83</v>
      </c>
      <c r="AV1121" s="13" t="s">
        <v>83</v>
      </c>
      <c r="AW1121" s="13" t="s">
        <v>35</v>
      </c>
      <c r="AX1121" s="13" t="s">
        <v>73</v>
      </c>
      <c r="AY1121" s="152" t="s">
        <v>171</v>
      </c>
    </row>
    <row r="1122" spans="2:65" s="12" customFormat="1" ht="10.199999999999999">
      <c r="B1122" s="144"/>
      <c r="D1122" s="145" t="s">
        <v>182</v>
      </c>
      <c r="E1122" s="146" t="s">
        <v>19</v>
      </c>
      <c r="F1122" s="147" t="s">
        <v>1572</v>
      </c>
      <c r="H1122" s="146" t="s">
        <v>19</v>
      </c>
      <c r="I1122" s="148"/>
      <c r="L1122" s="144"/>
      <c r="M1122" s="149"/>
      <c r="T1122" s="150"/>
      <c r="AT1122" s="146" t="s">
        <v>182</v>
      </c>
      <c r="AU1122" s="146" t="s">
        <v>83</v>
      </c>
      <c r="AV1122" s="12" t="s">
        <v>81</v>
      </c>
      <c r="AW1122" s="12" t="s">
        <v>35</v>
      </c>
      <c r="AX1122" s="12" t="s">
        <v>73</v>
      </c>
      <c r="AY1122" s="146" t="s">
        <v>171</v>
      </c>
    </row>
    <row r="1123" spans="2:65" s="13" customFormat="1" ht="10.199999999999999">
      <c r="B1123" s="151"/>
      <c r="D1123" s="145" t="s">
        <v>182</v>
      </c>
      <c r="E1123" s="152" t="s">
        <v>19</v>
      </c>
      <c r="F1123" s="153" t="s">
        <v>1573</v>
      </c>
      <c r="H1123" s="154">
        <v>60.75</v>
      </c>
      <c r="I1123" s="155"/>
      <c r="L1123" s="151"/>
      <c r="M1123" s="156"/>
      <c r="T1123" s="157"/>
      <c r="AT1123" s="152" t="s">
        <v>182</v>
      </c>
      <c r="AU1123" s="152" t="s">
        <v>83</v>
      </c>
      <c r="AV1123" s="13" t="s">
        <v>83</v>
      </c>
      <c r="AW1123" s="13" t="s">
        <v>35</v>
      </c>
      <c r="AX1123" s="13" t="s">
        <v>73</v>
      </c>
      <c r="AY1123" s="152" t="s">
        <v>171</v>
      </c>
    </row>
    <row r="1124" spans="2:65" s="12" customFormat="1" ht="10.199999999999999">
      <c r="B1124" s="144"/>
      <c r="D1124" s="145" t="s">
        <v>182</v>
      </c>
      <c r="E1124" s="146" t="s">
        <v>19</v>
      </c>
      <c r="F1124" s="147" t="s">
        <v>1574</v>
      </c>
      <c r="H1124" s="146" t="s">
        <v>19</v>
      </c>
      <c r="I1124" s="148"/>
      <c r="L1124" s="144"/>
      <c r="M1124" s="149"/>
      <c r="T1124" s="150"/>
      <c r="AT1124" s="146" t="s">
        <v>182</v>
      </c>
      <c r="AU1124" s="146" t="s">
        <v>83</v>
      </c>
      <c r="AV1124" s="12" t="s">
        <v>81</v>
      </c>
      <c r="AW1124" s="12" t="s">
        <v>35</v>
      </c>
      <c r="AX1124" s="12" t="s">
        <v>73</v>
      </c>
      <c r="AY1124" s="146" t="s">
        <v>171</v>
      </c>
    </row>
    <row r="1125" spans="2:65" s="13" customFormat="1" ht="10.199999999999999">
      <c r="B1125" s="151"/>
      <c r="D1125" s="145" t="s">
        <v>182</v>
      </c>
      <c r="E1125" s="152" t="s">
        <v>19</v>
      </c>
      <c r="F1125" s="153" t="s">
        <v>1575</v>
      </c>
      <c r="H1125" s="154">
        <v>130.34</v>
      </c>
      <c r="I1125" s="155"/>
      <c r="L1125" s="151"/>
      <c r="M1125" s="156"/>
      <c r="T1125" s="157"/>
      <c r="AT1125" s="152" t="s">
        <v>182</v>
      </c>
      <c r="AU1125" s="152" t="s">
        <v>83</v>
      </c>
      <c r="AV1125" s="13" t="s">
        <v>83</v>
      </c>
      <c r="AW1125" s="13" t="s">
        <v>35</v>
      </c>
      <c r="AX1125" s="13" t="s">
        <v>73</v>
      </c>
      <c r="AY1125" s="152" t="s">
        <v>171</v>
      </c>
    </row>
    <row r="1126" spans="2:65" s="13" customFormat="1" ht="10.199999999999999">
      <c r="B1126" s="151"/>
      <c r="D1126" s="145" t="s">
        <v>182</v>
      </c>
      <c r="E1126" s="152" t="s">
        <v>19</v>
      </c>
      <c r="F1126" s="153" t="s">
        <v>1576</v>
      </c>
      <c r="H1126" s="154">
        <v>129.36000000000001</v>
      </c>
      <c r="I1126" s="155"/>
      <c r="L1126" s="151"/>
      <c r="M1126" s="156"/>
      <c r="T1126" s="157"/>
      <c r="AT1126" s="152" t="s">
        <v>182</v>
      </c>
      <c r="AU1126" s="152" t="s">
        <v>83</v>
      </c>
      <c r="AV1126" s="13" t="s">
        <v>83</v>
      </c>
      <c r="AW1126" s="13" t="s">
        <v>35</v>
      </c>
      <c r="AX1126" s="13" t="s">
        <v>73</v>
      </c>
      <c r="AY1126" s="152" t="s">
        <v>171</v>
      </c>
    </row>
    <row r="1127" spans="2:65" s="13" customFormat="1" ht="10.199999999999999">
      <c r="B1127" s="151"/>
      <c r="D1127" s="145" t="s">
        <v>182</v>
      </c>
      <c r="E1127" s="152" t="s">
        <v>19</v>
      </c>
      <c r="F1127" s="153" t="s">
        <v>1577</v>
      </c>
      <c r="H1127" s="154">
        <v>149.1</v>
      </c>
      <c r="I1127" s="155"/>
      <c r="L1127" s="151"/>
      <c r="M1127" s="156"/>
      <c r="T1127" s="157"/>
      <c r="AT1127" s="152" t="s">
        <v>182</v>
      </c>
      <c r="AU1127" s="152" t="s">
        <v>83</v>
      </c>
      <c r="AV1127" s="13" t="s">
        <v>83</v>
      </c>
      <c r="AW1127" s="13" t="s">
        <v>35</v>
      </c>
      <c r="AX1127" s="13" t="s">
        <v>73</v>
      </c>
      <c r="AY1127" s="152" t="s">
        <v>171</v>
      </c>
    </row>
    <row r="1128" spans="2:65" s="13" customFormat="1" ht="10.199999999999999">
      <c r="B1128" s="151"/>
      <c r="D1128" s="145" t="s">
        <v>182</v>
      </c>
      <c r="E1128" s="152" t="s">
        <v>19</v>
      </c>
      <c r="F1128" s="153" t="s">
        <v>1578</v>
      </c>
      <c r="H1128" s="154">
        <v>-17.802</v>
      </c>
      <c r="I1128" s="155"/>
      <c r="L1128" s="151"/>
      <c r="M1128" s="156"/>
      <c r="T1128" s="157"/>
      <c r="AT1128" s="152" t="s">
        <v>182</v>
      </c>
      <c r="AU1128" s="152" t="s">
        <v>83</v>
      </c>
      <c r="AV1128" s="13" t="s">
        <v>83</v>
      </c>
      <c r="AW1128" s="13" t="s">
        <v>35</v>
      </c>
      <c r="AX1128" s="13" t="s">
        <v>73</v>
      </c>
      <c r="AY1128" s="152" t="s">
        <v>171</v>
      </c>
    </row>
    <row r="1129" spans="2:65" s="14" customFormat="1" ht="10.199999999999999">
      <c r="B1129" s="158"/>
      <c r="D1129" s="145" t="s">
        <v>182</v>
      </c>
      <c r="E1129" s="159" t="s">
        <v>19</v>
      </c>
      <c r="F1129" s="160" t="s">
        <v>189</v>
      </c>
      <c r="H1129" s="161">
        <v>1430.9090000000001</v>
      </c>
      <c r="I1129" s="162"/>
      <c r="L1129" s="158"/>
      <c r="M1129" s="163"/>
      <c r="T1129" s="164"/>
      <c r="AT1129" s="159" t="s">
        <v>182</v>
      </c>
      <c r="AU1129" s="159" t="s">
        <v>83</v>
      </c>
      <c r="AV1129" s="14" t="s">
        <v>178</v>
      </c>
      <c r="AW1129" s="14" t="s">
        <v>35</v>
      </c>
      <c r="AX1129" s="14" t="s">
        <v>81</v>
      </c>
      <c r="AY1129" s="159" t="s">
        <v>171</v>
      </c>
    </row>
    <row r="1130" spans="2:65" s="1" customFormat="1" ht="24.15" customHeight="1">
      <c r="B1130" s="31"/>
      <c r="C1130" s="127" t="s">
        <v>1579</v>
      </c>
      <c r="D1130" s="127" t="s">
        <v>173</v>
      </c>
      <c r="E1130" s="128" t="s">
        <v>1580</v>
      </c>
      <c r="F1130" s="129" t="s">
        <v>1581</v>
      </c>
      <c r="G1130" s="130" t="s">
        <v>272</v>
      </c>
      <c r="H1130" s="131">
        <v>1430.9090000000001</v>
      </c>
      <c r="I1130" s="132"/>
      <c r="J1130" s="133">
        <f>ROUND(I1130*H1130,2)</f>
        <v>0</v>
      </c>
      <c r="K1130" s="129" t="s">
        <v>177</v>
      </c>
      <c r="L1130" s="31"/>
      <c r="M1130" s="134" t="s">
        <v>19</v>
      </c>
      <c r="N1130" s="135" t="s">
        <v>44</v>
      </c>
      <c r="P1130" s="136">
        <f>O1130*H1130</f>
        <v>0</v>
      </c>
      <c r="Q1130" s="136">
        <v>0</v>
      </c>
      <c r="R1130" s="136">
        <f>Q1130*H1130</f>
        <v>0</v>
      </c>
      <c r="S1130" s="136">
        <v>0</v>
      </c>
      <c r="T1130" s="137">
        <f>S1130*H1130</f>
        <v>0</v>
      </c>
      <c r="AR1130" s="138" t="s">
        <v>311</v>
      </c>
      <c r="AT1130" s="138" t="s">
        <v>173</v>
      </c>
      <c r="AU1130" s="138" t="s">
        <v>83</v>
      </c>
      <c r="AY1130" s="16" t="s">
        <v>171</v>
      </c>
      <c r="BE1130" s="139">
        <f>IF(N1130="základní",J1130,0)</f>
        <v>0</v>
      </c>
      <c r="BF1130" s="139">
        <f>IF(N1130="snížená",J1130,0)</f>
        <v>0</v>
      </c>
      <c r="BG1130" s="139">
        <f>IF(N1130="zákl. přenesená",J1130,0)</f>
        <v>0</v>
      </c>
      <c r="BH1130" s="139">
        <f>IF(N1130="sníž. přenesená",J1130,0)</f>
        <v>0</v>
      </c>
      <c r="BI1130" s="139">
        <f>IF(N1130="nulová",J1130,0)</f>
        <v>0</v>
      </c>
      <c r="BJ1130" s="16" t="s">
        <v>81</v>
      </c>
      <c r="BK1130" s="139">
        <f>ROUND(I1130*H1130,2)</f>
        <v>0</v>
      </c>
      <c r="BL1130" s="16" t="s">
        <v>311</v>
      </c>
      <c r="BM1130" s="138" t="s">
        <v>1582</v>
      </c>
    </row>
    <row r="1131" spans="2:65" s="1" customFormat="1" ht="10.199999999999999">
      <c r="B1131" s="31"/>
      <c r="D1131" s="140" t="s">
        <v>180</v>
      </c>
      <c r="F1131" s="141" t="s">
        <v>1583</v>
      </c>
      <c r="I1131" s="142"/>
      <c r="L1131" s="31"/>
      <c r="M1131" s="143"/>
      <c r="T1131" s="52"/>
      <c r="AT1131" s="16" t="s">
        <v>180</v>
      </c>
      <c r="AU1131" s="16" t="s">
        <v>83</v>
      </c>
    </row>
    <row r="1132" spans="2:65" s="1" customFormat="1" ht="24.15" customHeight="1">
      <c r="B1132" s="31"/>
      <c r="C1132" s="127" t="s">
        <v>1584</v>
      </c>
      <c r="D1132" s="127" t="s">
        <v>173</v>
      </c>
      <c r="E1132" s="128" t="s">
        <v>1585</v>
      </c>
      <c r="F1132" s="129" t="s">
        <v>1586</v>
      </c>
      <c r="G1132" s="130" t="s">
        <v>328</v>
      </c>
      <c r="H1132" s="131">
        <v>126.1</v>
      </c>
      <c r="I1132" s="132"/>
      <c r="J1132" s="133">
        <f>ROUND(I1132*H1132,2)</f>
        <v>0</v>
      </c>
      <c r="K1132" s="129" t="s">
        <v>177</v>
      </c>
      <c r="L1132" s="31"/>
      <c r="M1132" s="134" t="s">
        <v>19</v>
      </c>
      <c r="N1132" s="135" t="s">
        <v>44</v>
      </c>
      <c r="P1132" s="136">
        <f>O1132*H1132</f>
        <v>0</v>
      </c>
      <c r="Q1132" s="136">
        <v>0</v>
      </c>
      <c r="R1132" s="136">
        <f>Q1132*H1132</f>
        <v>0</v>
      </c>
      <c r="S1132" s="136">
        <v>1.1469999999999999E-2</v>
      </c>
      <c r="T1132" s="137">
        <f>S1132*H1132</f>
        <v>1.4463669999999997</v>
      </c>
      <c r="AR1132" s="138" t="s">
        <v>311</v>
      </c>
      <c r="AT1132" s="138" t="s">
        <v>173</v>
      </c>
      <c r="AU1132" s="138" t="s">
        <v>83</v>
      </c>
      <c r="AY1132" s="16" t="s">
        <v>171</v>
      </c>
      <c r="BE1132" s="139">
        <f>IF(N1132="základní",J1132,0)</f>
        <v>0</v>
      </c>
      <c r="BF1132" s="139">
        <f>IF(N1132="snížená",J1132,0)</f>
        <v>0</v>
      </c>
      <c r="BG1132" s="139">
        <f>IF(N1132="zákl. přenesená",J1132,0)</f>
        <v>0</v>
      </c>
      <c r="BH1132" s="139">
        <f>IF(N1132="sníž. přenesená",J1132,0)</f>
        <v>0</v>
      </c>
      <c r="BI1132" s="139">
        <f>IF(N1132="nulová",J1132,0)</f>
        <v>0</v>
      </c>
      <c r="BJ1132" s="16" t="s">
        <v>81</v>
      </c>
      <c r="BK1132" s="139">
        <f>ROUND(I1132*H1132,2)</f>
        <v>0</v>
      </c>
      <c r="BL1132" s="16" t="s">
        <v>311</v>
      </c>
      <c r="BM1132" s="138" t="s">
        <v>1587</v>
      </c>
    </row>
    <row r="1133" spans="2:65" s="1" customFormat="1" ht="10.199999999999999">
      <c r="B1133" s="31"/>
      <c r="D1133" s="140" t="s">
        <v>180</v>
      </c>
      <c r="F1133" s="141" t="s">
        <v>1588</v>
      </c>
      <c r="I1133" s="142"/>
      <c r="L1133" s="31"/>
      <c r="M1133" s="143"/>
      <c r="T1133" s="52"/>
      <c r="AT1133" s="16" t="s">
        <v>180</v>
      </c>
      <c r="AU1133" s="16" t="s">
        <v>83</v>
      </c>
    </row>
    <row r="1134" spans="2:65" s="12" customFormat="1" ht="10.199999999999999">
      <c r="B1134" s="144"/>
      <c r="D1134" s="145" t="s">
        <v>182</v>
      </c>
      <c r="E1134" s="146" t="s">
        <v>19</v>
      </c>
      <c r="F1134" s="147" t="s">
        <v>1589</v>
      </c>
      <c r="H1134" s="146" t="s">
        <v>19</v>
      </c>
      <c r="I1134" s="148"/>
      <c r="L1134" s="144"/>
      <c r="M1134" s="149"/>
      <c r="T1134" s="150"/>
      <c r="AT1134" s="146" t="s">
        <v>182</v>
      </c>
      <c r="AU1134" s="146" t="s">
        <v>83</v>
      </c>
      <c r="AV1134" s="12" t="s">
        <v>81</v>
      </c>
      <c r="AW1134" s="12" t="s">
        <v>35</v>
      </c>
      <c r="AX1134" s="12" t="s">
        <v>73</v>
      </c>
      <c r="AY1134" s="146" t="s">
        <v>171</v>
      </c>
    </row>
    <row r="1135" spans="2:65" s="13" customFormat="1" ht="10.199999999999999">
      <c r="B1135" s="151"/>
      <c r="D1135" s="145" t="s">
        <v>182</v>
      </c>
      <c r="E1135" s="152" t="s">
        <v>19</v>
      </c>
      <c r="F1135" s="153" t="s">
        <v>1590</v>
      </c>
      <c r="H1135" s="154">
        <v>46.6</v>
      </c>
      <c r="I1135" s="155"/>
      <c r="L1135" s="151"/>
      <c r="M1135" s="156"/>
      <c r="T1135" s="157"/>
      <c r="AT1135" s="152" t="s">
        <v>182</v>
      </c>
      <c r="AU1135" s="152" t="s">
        <v>83</v>
      </c>
      <c r="AV1135" s="13" t="s">
        <v>83</v>
      </c>
      <c r="AW1135" s="13" t="s">
        <v>35</v>
      </c>
      <c r="AX1135" s="13" t="s">
        <v>73</v>
      </c>
      <c r="AY1135" s="152" t="s">
        <v>171</v>
      </c>
    </row>
    <row r="1136" spans="2:65" s="12" customFormat="1" ht="10.199999999999999">
      <c r="B1136" s="144"/>
      <c r="D1136" s="145" t="s">
        <v>182</v>
      </c>
      <c r="E1136" s="146" t="s">
        <v>19</v>
      </c>
      <c r="F1136" s="147" t="s">
        <v>1570</v>
      </c>
      <c r="H1136" s="146" t="s">
        <v>19</v>
      </c>
      <c r="I1136" s="148"/>
      <c r="L1136" s="144"/>
      <c r="M1136" s="149"/>
      <c r="T1136" s="150"/>
      <c r="AT1136" s="146" t="s">
        <v>182</v>
      </c>
      <c r="AU1136" s="146" t="s">
        <v>83</v>
      </c>
      <c r="AV1136" s="12" t="s">
        <v>81</v>
      </c>
      <c r="AW1136" s="12" t="s">
        <v>35</v>
      </c>
      <c r="AX1136" s="12" t="s">
        <v>73</v>
      </c>
      <c r="AY1136" s="146" t="s">
        <v>171</v>
      </c>
    </row>
    <row r="1137" spans="2:65" s="13" customFormat="1" ht="10.199999999999999">
      <c r="B1137" s="151"/>
      <c r="D1137" s="145" t="s">
        <v>182</v>
      </c>
      <c r="E1137" s="152" t="s">
        <v>19</v>
      </c>
      <c r="F1137" s="153" t="s">
        <v>1591</v>
      </c>
      <c r="H1137" s="154">
        <v>23.5</v>
      </c>
      <c r="I1137" s="155"/>
      <c r="L1137" s="151"/>
      <c r="M1137" s="156"/>
      <c r="T1137" s="157"/>
      <c r="AT1137" s="152" t="s">
        <v>182</v>
      </c>
      <c r="AU1137" s="152" t="s">
        <v>83</v>
      </c>
      <c r="AV1137" s="13" t="s">
        <v>83</v>
      </c>
      <c r="AW1137" s="13" t="s">
        <v>35</v>
      </c>
      <c r="AX1137" s="13" t="s">
        <v>73</v>
      </c>
      <c r="AY1137" s="152" t="s">
        <v>171</v>
      </c>
    </row>
    <row r="1138" spans="2:65" s="12" customFormat="1" ht="10.199999999999999">
      <c r="B1138" s="144"/>
      <c r="D1138" s="145" t="s">
        <v>182</v>
      </c>
      <c r="E1138" s="146" t="s">
        <v>19</v>
      </c>
      <c r="F1138" s="147" t="s">
        <v>1574</v>
      </c>
      <c r="H1138" s="146" t="s">
        <v>19</v>
      </c>
      <c r="I1138" s="148"/>
      <c r="L1138" s="144"/>
      <c r="M1138" s="149"/>
      <c r="T1138" s="150"/>
      <c r="AT1138" s="146" t="s">
        <v>182</v>
      </c>
      <c r="AU1138" s="146" t="s">
        <v>83</v>
      </c>
      <c r="AV1138" s="12" t="s">
        <v>81</v>
      </c>
      <c r="AW1138" s="12" t="s">
        <v>35</v>
      </c>
      <c r="AX1138" s="12" t="s">
        <v>73</v>
      </c>
      <c r="AY1138" s="146" t="s">
        <v>171</v>
      </c>
    </row>
    <row r="1139" spans="2:65" s="13" customFormat="1" ht="10.199999999999999">
      <c r="B1139" s="151"/>
      <c r="D1139" s="145" t="s">
        <v>182</v>
      </c>
      <c r="E1139" s="152" t="s">
        <v>19</v>
      </c>
      <c r="F1139" s="153" t="s">
        <v>1592</v>
      </c>
      <c r="H1139" s="154">
        <v>56</v>
      </c>
      <c r="I1139" s="155"/>
      <c r="L1139" s="151"/>
      <c r="M1139" s="156"/>
      <c r="T1139" s="157"/>
      <c r="AT1139" s="152" t="s">
        <v>182</v>
      </c>
      <c r="AU1139" s="152" t="s">
        <v>83</v>
      </c>
      <c r="AV1139" s="13" t="s">
        <v>83</v>
      </c>
      <c r="AW1139" s="13" t="s">
        <v>35</v>
      </c>
      <c r="AX1139" s="13" t="s">
        <v>73</v>
      </c>
      <c r="AY1139" s="152" t="s">
        <v>171</v>
      </c>
    </row>
    <row r="1140" spans="2:65" s="14" customFormat="1" ht="10.199999999999999">
      <c r="B1140" s="158"/>
      <c r="D1140" s="145" t="s">
        <v>182</v>
      </c>
      <c r="E1140" s="159" t="s">
        <v>19</v>
      </c>
      <c r="F1140" s="160" t="s">
        <v>189</v>
      </c>
      <c r="H1140" s="161">
        <v>126.1</v>
      </c>
      <c r="I1140" s="162"/>
      <c r="L1140" s="158"/>
      <c r="M1140" s="163"/>
      <c r="T1140" s="164"/>
      <c r="AT1140" s="159" t="s">
        <v>182</v>
      </c>
      <c r="AU1140" s="159" t="s">
        <v>83</v>
      </c>
      <c r="AV1140" s="14" t="s">
        <v>178</v>
      </c>
      <c r="AW1140" s="14" t="s">
        <v>35</v>
      </c>
      <c r="AX1140" s="14" t="s">
        <v>81</v>
      </c>
      <c r="AY1140" s="159" t="s">
        <v>171</v>
      </c>
    </row>
    <row r="1141" spans="2:65" s="1" customFormat="1" ht="24.15" customHeight="1">
      <c r="B1141" s="31"/>
      <c r="C1141" s="127" t="s">
        <v>1593</v>
      </c>
      <c r="D1141" s="127" t="s">
        <v>173</v>
      </c>
      <c r="E1141" s="128" t="s">
        <v>1594</v>
      </c>
      <c r="F1141" s="129" t="s">
        <v>1581</v>
      </c>
      <c r="G1141" s="130" t="s">
        <v>328</v>
      </c>
      <c r="H1141" s="131">
        <v>126.1</v>
      </c>
      <c r="I1141" s="132"/>
      <c r="J1141" s="133">
        <f>ROUND(I1141*H1141,2)</f>
        <v>0</v>
      </c>
      <c r="K1141" s="129" t="s">
        <v>177</v>
      </c>
      <c r="L1141" s="31"/>
      <c r="M1141" s="134" t="s">
        <v>19</v>
      </c>
      <c r="N1141" s="135" t="s">
        <v>44</v>
      </c>
      <c r="P1141" s="136">
        <f>O1141*H1141</f>
        <v>0</v>
      </c>
      <c r="Q1141" s="136">
        <v>0</v>
      </c>
      <c r="R1141" s="136">
        <f>Q1141*H1141</f>
        <v>0</v>
      </c>
      <c r="S1141" s="136">
        <v>0</v>
      </c>
      <c r="T1141" s="137">
        <f>S1141*H1141</f>
        <v>0</v>
      </c>
      <c r="AR1141" s="138" t="s">
        <v>311</v>
      </c>
      <c r="AT1141" s="138" t="s">
        <v>173</v>
      </c>
      <c r="AU1141" s="138" t="s">
        <v>83</v>
      </c>
      <c r="AY1141" s="16" t="s">
        <v>171</v>
      </c>
      <c r="BE1141" s="139">
        <f>IF(N1141="základní",J1141,0)</f>
        <v>0</v>
      </c>
      <c r="BF1141" s="139">
        <f>IF(N1141="snížená",J1141,0)</f>
        <v>0</v>
      </c>
      <c r="BG1141" s="139">
        <f>IF(N1141="zákl. přenesená",J1141,0)</f>
        <v>0</v>
      </c>
      <c r="BH1141" s="139">
        <f>IF(N1141="sníž. přenesená",J1141,0)</f>
        <v>0</v>
      </c>
      <c r="BI1141" s="139">
        <f>IF(N1141="nulová",J1141,0)</f>
        <v>0</v>
      </c>
      <c r="BJ1141" s="16" t="s">
        <v>81</v>
      </c>
      <c r="BK1141" s="139">
        <f>ROUND(I1141*H1141,2)</f>
        <v>0</v>
      </c>
      <c r="BL1141" s="16" t="s">
        <v>311</v>
      </c>
      <c r="BM1141" s="138" t="s">
        <v>1595</v>
      </c>
    </row>
    <row r="1142" spans="2:65" s="1" customFormat="1" ht="10.199999999999999">
      <c r="B1142" s="31"/>
      <c r="D1142" s="140" t="s">
        <v>180</v>
      </c>
      <c r="F1142" s="141" t="s">
        <v>1596</v>
      </c>
      <c r="I1142" s="142"/>
      <c r="L1142" s="31"/>
      <c r="M1142" s="143"/>
      <c r="T1142" s="52"/>
      <c r="AT1142" s="16" t="s">
        <v>180</v>
      </c>
      <c r="AU1142" s="16" t="s">
        <v>83</v>
      </c>
    </row>
    <row r="1143" spans="2:65" s="1" customFormat="1" ht="24.15" customHeight="1">
      <c r="B1143" s="31"/>
      <c r="C1143" s="127" t="s">
        <v>1597</v>
      </c>
      <c r="D1143" s="127" t="s">
        <v>173</v>
      </c>
      <c r="E1143" s="128" t="s">
        <v>1598</v>
      </c>
      <c r="F1143" s="129" t="s">
        <v>1599</v>
      </c>
      <c r="G1143" s="130" t="s">
        <v>272</v>
      </c>
      <c r="H1143" s="131">
        <v>1430.9090000000001</v>
      </c>
      <c r="I1143" s="132"/>
      <c r="J1143" s="133">
        <f>ROUND(I1143*H1143,2)</f>
        <v>0</v>
      </c>
      <c r="K1143" s="129" t="s">
        <v>177</v>
      </c>
      <c r="L1143" s="31"/>
      <c r="M1143" s="134" t="s">
        <v>19</v>
      </c>
      <c r="N1143" s="135" t="s">
        <v>44</v>
      </c>
      <c r="P1143" s="136">
        <f>O1143*H1143</f>
        <v>0</v>
      </c>
      <c r="Q1143" s="136">
        <v>7.5009999999999993E-2</v>
      </c>
      <c r="R1143" s="136">
        <f>Q1143*H1143</f>
        <v>107.33248408999999</v>
      </c>
      <c r="S1143" s="136">
        <v>0</v>
      </c>
      <c r="T1143" s="137">
        <f>S1143*H1143</f>
        <v>0</v>
      </c>
      <c r="AR1143" s="138" t="s">
        <v>311</v>
      </c>
      <c r="AT1143" s="138" t="s">
        <v>173</v>
      </c>
      <c r="AU1143" s="138" t="s">
        <v>83</v>
      </c>
      <c r="AY1143" s="16" t="s">
        <v>171</v>
      </c>
      <c r="BE1143" s="139">
        <f>IF(N1143="základní",J1143,0)</f>
        <v>0</v>
      </c>
      <c r="BF1143" s="139">
        <f>IF(N1143="snížená",J1143,0)</f>
        <v>0</v>
      </c>
      <c r="BG1143" s="139">
        <f>IF(N1143="zákl. přenesená",J1143,0)</f>
        <v>0</v>
      </c>
      <c r="BH1143" s="139">
        <f>IF(N1143="sníž. přenesená",J1143,0)</f>
        <v>0</v>
      </c>
      <c r="BI1143" s="139">
        <f>IF(N1143="nulová",J1143,0)</f>
        <v>0</v>
      </c>
      <c r="BJ1143" s="16" t="s">
        <v>81</v>
      </c>
      <c r="BK1143" s="139">
        <f>ROUND(I1143*H1143,2)</f>
        <v>0</v>
      </c>
      <c r="BL1143" s="16" t="s">
        <v>311</v>
      </c>
      <c r="BM1143" s="138" t="s">
        <v>1600</v>
      </c>
    </row>
    <row r="1144" spans="2:65" s="1" customFormat="1" ht="10.199999999999999">
      <c r="B1144" s="31"/>
      <c r="D1144" s="140" t="s">
        <v>180</v>
      </c>
      <c r="F1144" s="141" t="s">
        <v>1601</v>
      </c>
      <c r="I1144" s="142"/>
      <c r="L1144" s="31"/>
      <c r="M1144" s="143"/>
      <c r="T1144" s="52"/>
      <c r="AT1144" s="16" t="s">
        <v>180</v>
      </c>
      <c r="AU1144" s="16" t="s">
        <v>83</v>
      </c>
    </row>
    <row r="1145" spans="2:65" s="1" customFormat="1" ht="33" customHeight="1">
      <c r="B1145" s="31"/>
      <c r="C1145" s="127" t="s">
        <v>1602</v>
      </c>
      <c r="D1145" s="127" t="s">
        <v>173</v>
      </c>
      <c r="E1145" s="128" t="s">
        <v>1603</v>
      </c>
      <c r="F1145" s="129" t="s">
        <v>1604</v>
      </c>
      <c r="G1145" s="130" t="s">
        <v>328</v>
      </c>
      <c r="H1145" s="131">
        <v>74</v>
      </c>
      <c r="I1145" s="132"/>
      <c r="J1145" s="133">
        <f>ROUND(I1145*H1145,2)</f>
        <v>0</v>
      </c>
      <c r="K1145" s="129" t="s">
        <v>177</v>
      </c>
      <c r="L1145" s="31"/>
      <c r="M1145" s="134" t="s">
        <v>19</v>
      </c>
      <c r="N1145" s="135" t="s">
        <v>44</v>
      </c>
      <c r="P1145" s="136">
        <f>O1145*H1145</f>
        <v>0</v>
      </c>
      <c r="Q1145" s="136">
        <v>1.451E-2</v>
      </c>
      <c r="R1145" s="136">
        <f>Q1145*H1145</f>
        <v>1.0737399999999999</v>
      </c>
      <c r="S1145" s="136">
        <v>0</v>
      </c>
      <c r="T1145" s="137">
        <f>S1145*H1145</f>
        <v>0</v>
      </c>
      <c r="AR1145" s="138" t="s">
        <v>311</v>
      </c>
      <c r="AT1145" s="138" t="s">
        <v>173</v>
      </c>
      <c r="AU1145" s="138" t="s">
        <v>83</v>
      </c>
      <c r="AY1145" s="16" t="s">
        <v>171</v>
      </c>
      <c r="BE1145" s="139">
        <f>IF(N1145="základní",J1145,0)</f>
        <v>0</v>
      </c>
      <c r="BF1145" s="139">
        <f>IF(N1145="snížená",J1145,0)</f>
        <v>0</v>
      </c>
      <c r="BG1145" s="139">
        <f>IF(N1145="zákl. přenesená",J1145,0)</f>
        <v>0</v>
      </c>
      <c r="BH1145" s="139">
        <f>IF(N1145="sníž. přenesená",J1145,0)</f>
        <v>0</v>
      </c>
      <c r="BI1145" s="139">
        <f>IF(N1145="nulová",J1145,0)</f>
        <v>0</v>
      </c>
      <c r="BJ1145" s="16" t="s">
        <v>81</v>
      </c>
      <c r="BK1145" s="139">
        <f>ROUND(I1145*H1145,2)</f>
        <v>0</v>
      </c>
      <c r="BL1145" s="16" t="s">
        <v>311</v>
      </c>
      <c r="BM1145" s="138" t="s">
        <v>1605</v>
      </c>
    </row>
    <row r="1146" spans="2:65" s="1" customFormat="1" ht="10.199999999999999">
      <c r="B1146" s="31"/>
      <c r="D1146" s="140" t="s">
        <v>180</v>
      </c>
      <c r="F1146" s="141" t="s">
        <v>1606</v>
      </c>
      <c r="I1146" s="142"/>
      <c r="L1146" s="31"/>
      <c r="M1146" s="143"/>
      <c r="T1146" s="52"/>
      <c r="AT1146" s="16" t="s">
        <v>180</v>
      </c>
      <c r="AU1146" s="16" t="s">
        <v>83</v>
      </c>
    </row>
    <row r="1147" spans="2:65" s="12" customFormat="1" ht="10.199999999999999">
      <c r="B1147" s="144"/>
      <c r="D1147" s="145" t="s">
        <v>182</v>
      </c>
      <c r="E1147" s="146" t="s">
        <v>19</v>
      </c>
      <c r="F1147" s="147" t="s">
        <v>1570</v>
      </c>
      <c r="H1147" s="146" t="s">
        <v>19</v>
      </c>
      <c r="I1147" s="148"/>
      <c r="L1147" s="144"/>
      <c r="M1147" s="149"/>
      <c r="T1147" s="150"/>
      <c r="AT1147" s="146" t="s">
        <v>182</v>
      </c>
      <c r="AU1147" s="146" t="s">
        <v>83</v>
      </c>
      <c r="AV1147" s="12" t="s">
        <v>81</v>
      </c>
      <c r="AW1147" s="12" t="s">
        <v>35</v>
      </c>
      <c r="AX1147" s="12" t="s">
        <v>73</v>
      </c>
      <c r="AY1147" s="146" t="s">
        <v>171</v>
      </c>
    </row>
    <row r="1148" spans="2:65" s="13" customFormat="1" ht="10.199999999999999">
      <c r="B1148" s="151"/>
      <c r="D1148" s="145" t="s">
        <v>182</v>
      </c>
      <c r="E1148" s="152" t="s">
        <v>19</v>
      </c>
      <c r="F1148" s="153" t="s">
        <v>1607</v>
      </c>
      <c r="H1148" s="154">
        <v>18</v>
      </c>
      <c r="I1148" s="155"/>
      <c r="L1148" s="151"/>
      <c r="M1148" s="156"/>
      <c r="T1148" s="157"/>
      <c r="AT1148" s="152" t="s">
        <v>182</v>
      </c>
      <c r="AU1148" s="152" t="s">
        <v>83</v>
      </c>
      <c r="AV1148" s="13" t="s">
        <v>83</v>
      </c>
      <c r="AW1148" s="13" t="s">
        <v>35</v>
      </c>
      <c r="AX1148" s="13" t="s">
        <v>73</v>
      </c>
      <c r="AY1148" s="152" t="s">
        <v>171</v>
      </c>
    </row>
    <row r="1149" spans="2:65" s="12" customFormat="1" ht="10.199999999999999">
      <c r="B1149" s="144"/>
      <c r="D1149" s="145" t="s">
        <v>182</v>
      </c>
      <c r="E1149" s="146" t="s">
        <v>19</v>
      </c>
      <c r="F1149" s="147" t="s">
        <v>1574</v>
      </c>
      <c r="H1149" s="146" t="s">
        <v>19</v>
      </c>
      <c r="I1149" s="148"/>
      <c r="L1149" s="144"/>
      <c r="M1149" s="149"/>
      <c r="T1149" s="150"/>
      <c r="AT1149" s="146" t="s">
        <v>182</v>
      </c>
      <c r="AU1149" s="146" t="s">
        <v>83</v>
      </c>
      <c r="AV1149" s="12" t="s">
        <v>81</v>
      </c>
      <c r="AW1149" s="12" t="s">
        <v>35</v>
      </c>
      <c r="AX1149" s="12" t="s">
        <v>73</v>
      </c>
      <c r="AY1149" s="146" t="s">
        <v>171</v>
      </c>
    </row>
    <row r="1150" spans="2:65" s="13" customFormat="1" ht="10.199999999999999">
      <c r="B1150" s="151"/>
      <c r="D1150" s="145" t="s">
        <v>182</v>
      </c>
      <c r="E1150" s="152" t="s">
        <v>19</v>
      </c>
      <c r="F1150" s="153" t="s">
        <v>1592</v>
      </c>
      <c r="H1150" s="154">
        <v>56</v>
      </c>
      <c r="I1150" s="155"/>
      <c r="L1150" s="151"/>
      <c r="M1150" s="156"/>
      <c r="T1150" s="157"/>
      <c r="AT1150" s="152" t="s">
        <v>182</v>
      </c>
      <c r="AU1150" s="152" t="s">
        <v>83</v>
      </c>
      <c r="AV1150" s="13" t="s">
        <v>83</v>
      </c>
      <c r="AW1150" s="13" t="s">
        <v>35</v>
      </c>
      <c r="AX1150" s="13" t="s">
        <v>73</v>
      </c>
      <c r="AY1150" s="152" t="s">
        <v>171</v>
      </c>
    </row>
    <row r="1151" spans="2:65" s="14" customFormat="1" ht="10.199999999999999">
      <c r="B1151" s="158"/>
      <c r="D1151" s="145" t="s">
        <v>182</v>
      </c>
      <c r="E1151" s="159" t="s">
        <v>19</v>
      </c>
      <c r="F1151" s="160" t="s">
        <v>189</v>
      </c>
      <c r="H1151" s="161">
        <v>74</v>
      </c>
      <c r="I1151" s="162"/>
      <c r="L1151" s="158"/>
      <c r="M1151" s="163"/>
      <c r="T1151" s="164"/>
      <c r="AT1151" s="159" t="s">
        <v>182</v>
      </c>
      <c r="AU1151" s="159" t="s">
        <v>83</v>
      </c>
      <c r="AV1151" s="14" t="s">
        <v>178</v>
      </c>
      <c r="AW1151" s="14" t="s">
        <v>35</v>
      </c>
      <c r="AX1151" s="14" t="s">
        <v>81</v>
      </c>
      <c r="AY1151" s="159" t="s">
        <v>171</v>
      </c>
    </row>
    <row r="1152" spans="2:65" s="1" customFormat="1" ht="33" customHeight="1">
      <c r="B1152" s="31"/>
      <c r="C1152" s="127" t="s">
        <v>1608</v>
      </c>
      <c r="D1152" s="127" t="s">
        <v>173</v>
      </c>
      <c r="E1152" s="128" t="s">
        <v>1609</v>
      </c>
      <c r="F1152" s="129" t="s">
        <v>1610</v>
      </c>
      <c r="G1152" s="130" t="s">
        <v>328</v>
      </c>
      <c r="H1152" s="131">
        <v>52.1</v>
      </c>
      <c r="I1152" s="132"/>
      <c r="J1152" s="133">
        <f>ROUND(I1152*H1152,2)</f>
        <v>0</v>
      </c>
      <c r="K1152" s="129" t="s">
        <v>177</v>
      </c>
      <c r="L1152" s="31"/>
      <c r="M1152" s="134" t="s">
        <v>19</v>
      </c>
      <c r="N1152" s="135" t="s">
        <v>44</v>
      </c>
      <c r="P1152" s="136">
        <f>O1152*H1152</f>
        <v>0</v>
      </c>
      <c r="Q1152" s="136">
        <v>1.451E-2</v>
      </c>
      <c r="R1152" s="136">
        <f>Q1152*H1152</f>
        <v>0.75597100000000006</v>
      </c>
      <c r="S1152" s="136">
        <v>0</v>
      </c>
      <c r="T1152" s="137">
        <f>S1152*H1152</f>
        <v>0</v>
      </c>
      <c r="AR1152" s="138" t="s">
        <v>311</v>
      </c>
      <c r="AT1152" s="138" t="s">
        <v>173</v>
      </c>
      <c r="AU1152" s="138" t="s">
        <v>83</v>
      </c>
      <c r="AY1152" s="16" t="s">
        <v>171</v>
      </c>
      <c r="BE1152" s="139">
        <f>IF(N1152="základní",J1152,0)</f>
        <v>0</v>
      </c>
      <c r="BF1152" s="139">
        <f>IF(N1152="snížená",J1152,0)</f>
        <v>0</v>
      </c>
      <c r="BG1152" s="139">
        <f>IF(N1152="zákl. přenesená",J1152,0)</f>
        <v>0</v>
      </c>
      <c r="BH1152" s="139">
        <f>IF(N1152="sníž. přenesená",J1152,0)</f>
        <v>0</v>
      </c>
      <c r="BI1152" s="139">
        <f>IF(N1152="nulová",J1152,0)</f>
        <v>0</v>
      </c>
      <c r="BJ1152" s="16" t="s">
        <v>81</v>
      </c>
      <c r="BK1152" s="139">
        <f>ROUND(I1152*H1152,2)</f>
        <v>0</v>
      </c>
      <c r="BL1152" s="16" t="s">
        <v>311</v>
      </c>
      <c r="BM1152" s="138" t="s">
        <v>1611</v>
      </c>
    </row>
    <row r="1153" spans="2:65" s="1" customFormat="1" ht="10.199999999999999">
      <c r="B1153" s="31"/>
      <c r="D1153" s="140" t="s">
        <v>180</v>
      </c>
      <c r="F1153" s="141" t="s">
        <v>1612</v>
      </c>
      <c r="I1153" s="142"/>
      <c r="L1153" s="31"/>
      <c r="M1153" s="143"/>
      <c r="T1153" s="52"/>
      <c r="AT1153" s="16" t="s">
        <v>180</v>
      </c>
      <c r="AU1153" s="16" t="s">
        <v>83</v>
      </c>
    </row>
    <row r="1154" spans="2:65" s="12" customFormat="1" ht="10.199999999999999">
      <c r="B1154" s="144"/>
      <c r="D1154" s="145" t="s">
        <v>182</v>
      </c>
      <c r="E1154" s="146" t="s">
        <v>19</v>
      </c>
      <c r="F1154" s="147" t="s">
        <v>1589</v>
      </c>
      <c r="H1154" s="146" t="s">
        <v>19</v>
      </c>
      <c r="I1154" s="148"/>
      <c r="L1154" s="144"/>
      <c r="M1154" s="149"/>
      <c r="T1154" s="150"/>
      <c r="AT1154" s="146" t="s">
        <v>182</v>
      </c>
      <c r="AU1154" s="146" t="s">
        <v>83</v>
      </c>
      <c r="AV1154" s="12" t="s">
        <v>81</v>
      </c>
      <c r="AW1154" s="12" t="s">
        <v>35</v>
      </c>
      <c r="AX1154" s="12" t="s">
        <v>73</v>
      </c>
      <c r="AY1154" s="146" t="s">
        <v>171</v>
      </c>
    </row>
    <row r="1155" spans="2:65" s="13" customFormat="1" ht="10.199999999999999">
      <c r="B1155" s="151"/>
      <c r="D1155" s="145" t="s">
        <v>182</v>
      </c>
      <c r="E1155" s="152" t="s">
        <v>19</v>
      </c>
      <c r="F1155" s="153" t="s">
        <v>1590</v>
      </c>
      <c r="H1155" s="154">
        <v>46.6</v>
      </c>
      <c r="I1155" s="155"/>
      <c r="L1155" s="151"/>
      <c r="M1155" s="156"/>
      <c r="T1155" s="157"/>
      <c r="AT1155" s="152" t="s">
        <v>182</v>
      </c>
      <c r="AU1155" s="152" t="s">
        <v>83</v>
      </c>
      <c r="AV1155" s="13" t="s">
        <v>83</v>
      </c>
      <c r="AW1155" s="13" t="s">
        <v>35</v>
      </c>
      <c r="AX1155" s="13" t="s">
        <v>73</v>
      </c>
      <c r="AY1155" s="152" t="s">
        <v>171</v>
      </c>
    </row>
    <row r="1156" spans="2:65" s="12" customFormat="1" ht="10.199999999999999">
      <c r="B1156" s="144"/>
      <c r="D1156" s="145" t="s">
        <v>182</v>
      </c>
      <c r="E1156" s="146" t="s">
        <v>19</v>
      </c>
      <c r="F1156" s="147" t="s">
        <v>1570</v>
      </c>
      <c r="H1156" s="146" t="s">
        <v>19</v>
      </c>
      <c r="I1156" s="148"/>
      <c r="L1156" s="144"/>
      <c r="M1156" s="149"/>
      <c r="T1156" s="150"/>
      <c r="AT1156" s="146" t="s">
        <v>182</v>
      </c>
      <c r="AU1156" s="146" t="s">
        <v>83</v>
      </c>
      <c r="AV1156" s="12" t="s">
        <v>81</v>
      </c>
      <c r="AW1156" s="12" t="s">
        <v>35</v>
      </c>
      <c r="AX1156" s="12" t="s">
        <v>73</v>
      </c>
      <c r="AY1156" s="146" t="s">
        <v>171</v>
      </c>
    </row>
    <row r="1157" spans="2:65" s="13" customFormat="1" ht="10.199999999999999">
      <c r="B1157" s="151"/>
      <c r="D1157" s="145" t="s">
        <v>182</v>
      </c>
      <c r="E1157" s="152" t="s">
        <v>19</v>
      </c>
      <c r="F1157" s="153" t="s">
        <v>1613</v>
      </c>
      <c r="H1157" s="154">
        <v>5.5</v>
      </c>
      <c r="I1157" s="155"/>
      <c r="L1157" s="151"/>
      <c r="M1157" s="156"/>
      <c r="T1157" s="157"/>
      <c r="AT1157" s="152" t="s">
        <v>182</v>
      </c>
      <c r="AU1157" s="152" t="s">
        <v>83</v>
      </c>
      <c r="AV1157" s="13" t="s">
        <v>83</v>
      </c>
      <c r="AW1157" s="13" t="s">
        <v>35</v>
      </c>
      <c r="AX1157" s="13" t="s">
        <v>73</v>
      </c>
      <c r="AY1157" s="152" t="s">
        <v>171</v>
      </c>
    </row>
    <row r="1158" spans="2:65" s="14" customFormat="1" ht="10.199999999999999">
      <c r="B1158" s="158"/>
      <c r="D1158" s="145" t="s">
        <v>182</v>
      </c>
      <c r="E1158" s="159" t="s">
        <v>19</v>
      </c>
      <c r="F1158" s="160" t="s">
        <v>189</v>
      </c>
      <c r="H1158" s="161">
        <v>52.1</v>
      </c>
      <c r="I1158" s="162"/>
      <c r="L1158" s="158"/>
      <c r="M1158" s="163"/>
      <c r="T1158" s="164"/>
      <c r="AT1158" s="159" t="s">
        <v>182</v>
      </c>
      <c r="AU1158" s="159" t="s">
        <v>83</v>
      </c>
      <c r="AV1158" s="14" t="s">
        <v>178</v>
      </c>
      <c r="AW1158" s="14" t="s">
        <v>35</v>
      </c>
      <c r="AX1158" s="14" t="s">
        <v>81</v>
      </c>
      <c r="AY1158" s="159" t="s">
        <v>171</v>
      </c>
    </row>
    <row r="1159" spans="2:65" s="1" customFormat="1" ht="24.15" customHeight="1">
      <c r="B1159" s="31"/>
      <c r="C1159" s="127" t="s">
        <v>1614</v>
      </c>
      <c r="D1159" s="127" t="s">
        <v>173</v>
      </c>
      <c r="E1159" s="128" t="s">
        <v>1615</v>
      </c>
      <c r="F1159" s="129" t="s">
        <v>1616</v>
      </c>
      <c r="G1159" s="130" t="s">
        <v>272</v>
      </c>
      <c r="H1159" s="131">
        <v>1430.9090000000001</v>
      </c>
      <c r="I1159" s="132"/>
      <c r="J1159" s="133">
        <f>ROUND(I1159*H1159,2)</f>
        <v>0</v>
      </c>
      <c r="K1159" s="129" t="s">
        <v>177</v>
      </c>
      <c r="L1159" s="31"/>
      <c r="M1159" s="134" t="s">
        <v>19</v>
      </c>
      <c r="N1159" s="135" t="s">
        <v>44</v>
      </c>
      <c r="P1159" s="136">
        <f>O1159*H1159</f>
        <v>0</v>
      </c>
      <c r="Q1159" s="136">
        <v>7.7999999999999999E-4</v>
      </c>
      <c r="R1159" s="136">
        <f>Q1159*H1159</f>
        <v>1.1161090200000001</v>
      </c>
      <c r="S1159" s="136">
        <v>0</v>
      </c>
      <c r="T1159" s="137">
        <f>S1159*H1159</f>
        <v>0</v>
      </c>
      <c r="AR1159" s="138" t="s">
        <v>311</v>
      </c>
      <c r="AT1159" s="138" t="s">
        <v>173</v>
      </c>
      <c r="AU1159" s="138" t="s">
        <v>83</v>
      </c>
      <c r="AY1159" s="16" t="s">
        <v>171</v>
      </c>
      <c r="BE1159" s="139">
        <f>IF(N1159="základní",J1159,0)</f>
        <v>0</v>
      </c>
      <c r="BF1159" s="139">
        <f>IF(N1159="snížená",J1159,0)</f>
        <v>0</v>
      </c>
      <c r="BG1159" s="139">
        <f>IF(N1159="zákl. přenesená",J1159,0)</f>
        <v>0</v>
      </c>
      <c r="BH1159" s="139">
        <f>IF(N1159="sníž. přenesená",J1159,0)</f>
        <v>0</v>
      </c>
      <c r="BI1159" s="139">
        <f>IF(N1159="nulová",J1159,0)</f>
        <v>0</v>
      </c>
      <c r="BJ1159" s="16" t="s">
        <v>81</v>
      </c>
      <c r="BK1159" s="139">
        <f>ROUND(I1159*H1159,2)</f>
        <v>0</v>
      </c>
      <c r="BL1159" s="16" t="s">
        <v>311</v>
      </c>
      <c r="BM1159" s="138" t="s">
        <v>1617</v>
      </c>
    </row>
    <row r="1160" spans="2:65" s="1" customFormat="1" ht="10.199999999999999">
      <c r="B1160" s="31"/>
      <c r="D1160" s="140" t="s">
        <v>180</v>
      </c>
      <c r="F1160" s="141" t="s">
        <v>1618</v>
      </c>
      <c r="I1160" s="142"/>
      <c r="L1160" s="31"/>
      <c r="M1160" s="143"/>
      <c r="T1160" s="52"/>
      <c r="AT1160" s="16" t="s">
        <v>180</v>
      </c>
      <c r="AU1160" s="16" t="s">
        <v>83</v>
      </c>
    </row>
    <row r="1161" spans="2:65" s="1" customFormat="1" ht="37.799999999999997" customHeight="1">
      <c r="B1161" s="31"/>
      <c r="C1161" s="127" t="s">
        <v>1619</v>
      </c>
      <c r="D1161" s="127" t="s">
        <v>173</v>
      </c>
      <c r="E1161" s="128" t="s">
        <v>1620</v>
      </c>
      <c r="F1161" s="129" t="s">
        <v>1621</v>
      </c>
      <c r="G1161" s="130" t="s">
        <v>402</v>
      </c>
      <c r="H1161" s="131">
        <v>154</v>
      </c>
      <c r="I1161" s="132"/>
      <c r="J1161" s="133">
        <f>ROUND(I1161*H1161,2)</f>
        <v>0</v>
      </c>
      <c r="K1161" s="129" t="s">
        <v>177</v>
      </c>
      <c r="L1161" s="31"/>
      <c r="M1161" s="134" t="s">
        <v>19</v>
      </c>
      <c r="N1161" s="135" t="s">
        <v>44</v>
      </c>
      <c r="P1161" s="136">
        <f>O1161*H1161</f>
        <v>0</v>
      </c>
      <c r="Q1161" s="136">
        <v>0</v>
      </c>
      <c r="R1161" s="136">
        <f>Q1161*H1161</f>
        <v>0</v>
      </c>
      <c r="S1161" s="136">
        <v>0</v>
      </c>
      <c r="T1161" s="137">
        <f>S1161*H1161</f>
        <v>0</v>
      </c>
      <c r="AR1161" s="138" t="s">
        <v>311</v>
      </c>
      <c r="AT1161" s="138" t="s">
        <v>173</v>
      </c>
      <c r="AU1161" s="138" t="s">
        <v>83</v>
      </c>
      <c r="AY1161" s="16" t="s">
        <v>171</v>
      </c>
      <c r="BE1161" s="139">
        <f>IF(N1161="základní",J1161,0)</f>
        <v>0</v>
      </c>
      <c r="BF1161" s="139">
        <f>IF(N1161="snížená",J1161,0)</f>
        <v>0</v>
      </c>
      <c r="BG1161" s="139">
        <f>IF(N1161="zákl. přenesená",J1161,0)</f>
        <v>0</v>
      </c>
      <c r="BH1161" s="139">
        <f>IF(N1161="sníž. přenesená",J1161,0)</f>
        <v>0</v>
      </c>
      <c r="BI1161" s="139">
        <f>IF(N1161="nulová",J1161,0)</f>
        <v>0</v>
      </c>
      <c r="BJ1161" s="16" t="s">
        <v>81</v>
      </c>
      <c r="BK1161" s="139">
        <f>ROUND(I1161*H1161,2)</f>
        <v>0</v>
      </c>
      <c r="BL1161" s="16" t="s">
        <v>311</v>
      </c>
      <c r="BM1161" s="138" t="s">
        <v>1622</v>
      </c>
    </row>
    <row r="1162" spans="2:65" s="1" customFormat="1" ht="10.199999999999999">
      <c r="B1162" s="31"/>
      <c r="D1162" s="140" t="s">
        <v>180</v>
      </c>
      <c r="F1162" s="141" t="s">
        <v>1623</v>
      </c>
      <c r="I1162" s="142"/>
      <c r="L1162" s="31"/>
      <c r="M1162" s="143"/>
      <c r="T1162" s="52"/>
      <c r="AT1162" s="16" t="s">
        <v>180</v>
      </c>
      <c r="AU1162" s="16" t="s">
        <v>83</v>
      </c>
    </row>
    <row r="1163" spans="2:65" s="1" customFormat="1" ht="134.4">
      <c r="B1163" s="31"/>
      <c r="D1163" s="145" t="s">
        <v>437</v>
      </c>
      <c r="F1163" s="175" t="s">
        <v>1624</v>
      </c>
      <c r="I1163" s="142"/>
      <c r="L1163" s="31"/>
      <c r="M1163" s="143"/>
      <c r="T1163" s="52"/>
      <c r="AT1163" s="16" t="s">
        <v>437</v>
      </c>
      <c r="AU1163" s="16" t="s">
        <v>83</v>
      </c>
    </row>
    <row r="1164" spans="2:65" s="12" customFormat="1" ht="10.199999999999999">
      <c r="B1164" s="144"/>
      <c r="D1164" s="145" t="s">
        <v>182</v>
      </c>
      <c r="E1164" s="146" t="s">
        <v>19</v>
      </c>
      <c r="F1164" s="147" t="s">
        <v>1625</v>
      </c>
      <c r="H1164" s="146" t="s">
        <v>19</v>
      </c>
      <c r="I1164" s="148"/>
      <c r="L1164" s="144"/>
      <c r="M1164" s="149"/>
      <c r="T1164" s="150"/>
      <c r="AT1164" s="146" t="s">
        <v>182</v>
      </c>
      <c r="AU1164" s="146" t="s">
        <v>83</v>
      </c>
      <c r="AV1164" s="12" t="s">
        <v>81</v>
      </c>
      <c r="AW1164" s="12" t="s">
        <v>35</v>
      </c>
      <c r="AX1164" s="12" t="s">
        <v>73</v>
      </c>
      <c r="AY1164" s="146" t="s">
        <v>171</v>
      </c>
    </row>
    <row r="1165" spans="2:65" s="13" customFormat="1" ht="10.199999999999999">
      <c r="B1165" s="151"/>
      <c r="D1165" s="145" t="s">
        <v>182</v>
      </c>
      <c r="E1165" s="152" t="s">
        <v>19</v>
      </c>
      <c r="F1165" s="153" t="s">
        <v>1269</v>
      </c>
      <c r="H1165" s="154">
        <v>154</v>
      </c>
      <c r="I1165" s="155"/>
      <c r="L1165" s="151"/>
      <c r="M1165" s="156"/>
      <c r="T1165" s="157"/>
      <c r="AT1165" s="152" t="s">
        <v>182</v>
      </c>
      <c r="AU1165" s="152" t="s">
        <v>83</v>
      </c>
      <c r="AV1165" s="13" t="s">
        <v>83</v>
      </c>
      <c r="AW1165" s="13" t="s">
        <v>35</v>
      </c>
      <c r="AX1165" s="13" t="s">
        <v>81</v>
      </c>
      <c r="AY1165" s="152" t="s">
        <v>171</v>
      </c>
    </row>
    <row r="1166" spans="2:65" s="1" customFormat="1" ht="21.75" customHeight="1">
      <c r="B1166" s="31"/>
      <c r="C1166" s="165" t="s">
        <v>1626</v>
      </c>
      <c r="D1166" s="165" t="s">
        <v>263</v>
      </c>
      <c r="E1166" s="166" t="s">
        <v>1627</v>
      </c>
      <c r="F1166" s="167" t="s">
        <v>1628</v>
      </c>
      <c r="G1166" s="168" t="s">
        <v>1629</v>
      </c>
      <c r="H1166" s="169">
        <v>154</v>
      </c>
      <c r="I1166" s="170"/>
      <c r="J1166" s="171">
        <f>ROUND(I1166*H1166,2)</f>
        <v>0</v>
      </c>
      <c r="K1166" s="167" t="s">
        <v>177</v>
      </c>
      <c r="L1166" s="172"/>
      <c r="M1166" s="173" t="s">
        <v>19</v>
      </c>
      <c r="N1166" s="174" t="s">
        <v>44</v>
      </c>
      <c r="P1166" s="136">
        <f>O1166*H1166</f>
        <v>0</v>
      </c>
      <c r="Q1166" s="136">
        <v>0.01</v>
      </c>
      <c r="R1166" s="136">
        <f>Q1166*H1166</f>
        <v>1.54</v>
      </c>
      <c r="S1166" s="136">
        <v>0</v>
      </c>
      <c r="T1166" s="137">
        <f>S1166*H1166</f>
        <v>0</v>
      </c>
      <c r="AR1166" s="138" t="s">
        <v>454</v>
      </c>
      <c r="AT1166" s="138" t="s">
        <v>263</v>
      </c>
      <c r="AU1166" s="138" t="s">
        <v>83</v>
      </c>
      <c r="AY1166" s="16" t="s">
        <v>171</v>
      </c>
      <c r="BE1166" s="139">
        <f>IF(N1166="základní",J1166,0)</f>
        <v>0</v>
      </c>
      <c r="BF1166" s="139">
        <f>IF(N1166="snížená",J1166,0)</f>
        <v>0</v>
      </c>
      <c r="BG1166" s="139">
        <f>IF(N1166="zákl. přenesená",J1166,0)</f>
        <v>0</v>
      </c>
      <c r="BH1166" s="139">
        <f>IF(N1166="sníž. přenesená",J1166,0)</f>
        <v>0</v>
      </c>
      <c r="BI1166" s="139">
        <f>IF(N1166="nulová",J1166,0)</f>
        <v>0</v>
      </c>
      <c r="BJ1166" s="16" t="s">
        <v>81</v>
      </c>
      <c r="BK1166" s="139">
        <f>ROUND(I1166*H1166,2)</f>
        <v>0</v>
      </c>
      <c r="BL1166" s="16" t="s">
        <v>311</v>
      </c>
      <c r="BM1166" s="138" t="s">
        <v>1630</v>
      </c>
    </row>
    <row r="1167" spans="2:65" s="1" customFormat="1" ht="24.15" customHeight="1">
      <c r="B1167" s="31"/>
      <c r="C1167" s="165" t="s">
        <v>1631</v>
      </c>
      <c r="D1167" s="165" t="s">
        <v>263</v>
      </c>
      <c r="E1167" s="166" t="s">
        <v>1632</v>
      </c>
      <c r="F1167" s="167" t="s">
        <v>1633</v>
      </c>
      <c r="G1167" s="168" t="s">
        <v>328</v>
      </c>
      <c r="H1167" s="169">
        <v>138</v>
      </c>
      <c r="I1167" s="170"/>
      <c r="J1167" s="171">
        <f>ROUND(I1167*H1167,2)</f>
        <v>0</v>
      </c>
      <c r="K1167" s="167" t="s">
        <v>177</v>
      </c>
      <c r="L1167" s="172"/>
      <c r="M1167" s="173" t="s">
        <v>19</v>
      </c>
      <c r="N1167" s="174" t="s">
        <v>44</v>
      </c>
      <c r="P1167" s="136">
        <f>O1167*H1167</f>
        <v>0</v>
      </c>
      <c r="Q1167" s="136">
        <v>1E-3</v>
      </c>
      <c r="R1167" s="136">
        <f>Q1167*H1167</f>
        <v>0.13800000000000001</v>
      </c>
      <c r="S1167" s="136">
        <v>0</v>
      </c>
      <c r="T1167" s="137">
        <f>S1167*H1167</f>
        <v>0</v>
      </c>
      <c r="AR1167" s="138" t="s">
        <v>454</v>
      </c>
      <c r="AT1167" s="138" t="s">
        <v>263</v>
      </c>
      <c r="AU1167" s="138" t="s">
        <v>83</v>
      </c>
      <c r="AY1167" s="16" t="s">
        <v>171</v>
      </c>
      <c r="BE1167" s="139">
        <f>IF(N1167="základní",J1167,0)</f>
        <v>0</v>
      </c>
      <c r="BF1167" s="139">
        <f>IF(N1167="snížená",J1167,0)</f>
        <v>0</v>
      </c>
      <c r="BG1167" s="139">
        <f>IF(N1167="zákl. přenesená",J1167,0)</f>
        <v>0</v>
      </c>
      <c r="BH1167" s="139">
        <f>IF(N1167="sníž. přenesená",J1167,0)</f>
        <v>0</v>
      </c>
      <c r="BI1167" s="139">
        <f>IF(N1167="nulová",J1167,0)</f>
        <v>0</v>
      </c>
      <c r="BJ1167" s="16" t="s">
        <v>81</v>
      </c>
      <c r="BK1167" s="139">
        <f>ROUND(I1167*H1167,2)</f>
        <v>0</v>
      </c>
      <c r="BL1167" s="16" t="s">
        <v>311</v>
      </c>
      <c r="BM1167" s="138" t="s">
        <v>1634</v>
      </c>
    </row>
    <row r="1168" spans="2:65" s="1" customFormat="1" ht="16.5" customHeight="1">
      <c r="B1168" s="31"/>
      <c r="C1168" s="127" t="s">
        <v>1635</v>
      </c>
      <c r="D1168" s="127" t="s">
        <v>173</v>
      </c>
      <c r="E1168" s="128" t="s">
        <v>1636</v>
      </c>
      <c r="F1168" s="129" t="s">
        <v>1637</v>
      </c>
      <c r="G1168" s="130" t="s">
        <v>272</v>
      </c>
      <c r="H1168" s="131">
        <v>1800</v>
      </c>
      <c r="I1168" s="132"/>
      <c r="J1168" s="133">
        <f>ROUND(I1168*H1168,2)</f>
        <v>0</v>
      </c>
      <c r="K1168" s="129" t="s">
        <v>177</v>
      </c>
      <c r="L1168" s="31"/>
      <c r="M1168" s="134" t="s">
        <v>19</v>
      </c>
      <c r="N1168" s="135" t="s">
        <v>44</v>
      </c>
      <c r="P1168" s="136">
        <f>O1168*H1168</f>
        <v>0</v>
      </c>
      <c r="Q1168" s="136">
        <v>1.3999999999999999E-4</v>
      </c>
      <c r="R1168" s="136">
        <f>Q1168*H1168</f>
        <v>0.252</v>
      </c>
      <c r="S1168" s="136">
        <v>0</v>
      </c>
      <c r="T1168" s="137">
        <f>S1168*H1168</f>
        <v>0</v>
      </c>
      <c r="AR1168" s="138" t="s">
        <v>311</v>
      </c>
      <c r="AT1168" s="138" t="s">
        <v>173</v>
      </c>
      <c r="AU1168" s="138" t="s">
        <v>83</v>
      </c>
      <c r="AY1168" s="16" t="s">
        <v>171</v>
      </c>
      <c r="BE1168" s="139">
        <f>IF(N1168="základní",J1168,0)</f>
        <v>0</v>
      </c>
      <c r="BF1168" s="139">
        <f>IF(N1168="snížená",J1168,0)</f>
        <v>0</v>
      </c>
      <c r="BG1168" s="139">
        <f>IF(N1168="zákl. přenesená",J1168,0)</f>
        <v>0</v>
      </c>
      <c r="BH1168" s="139">
        <f>IF(N1168="sníž. přenesená",J1168,0)</f>
        <v>0</v>
      </c>
      <c r="BI1168" s="139">
        <f>IF(N1168="nulová",J1168,0)</f>
        <v>0</v>
      </c>
      <c r="BJ1168" s="16" t="s">
        <v>81</v>
      </c>
      <c r="BK1168" s="139">
        <f>ROUND(I1168*H1168,2)</f>
        <v>0</v>
      </c>
      <c r="BL1168" s="16" t="s">
        <v>311</v>
      </c>
      <c r="BM1168" s="138" t="s">
        <v>1638</v>
      </c>
    </row>
    <row r="1169" spans="2:65" s="1" customFormat="1" ht="10.199999999999999">
      <c r="B1169" s="31"/>
      <c r="D1169" s="140" t="s">
        <v>180</v>
      </c>
      <c r="F1169" s="141" t="s">
        <v>1639</v>
      </c>
      <c r="I1169" s="142"/>
      <c r="L1169" s="31"/>
      <c r="M1169" s="143"/>
      <c r="T1169" s="52"/>
      <c r="AT1169" s="16" t="s">
        <v>180</v>
      </c>
      <c r="AU1169" s="16" t="s">
        <v>83</v>
      </c>
    </row>
    <row r="1170" spans="2:65" s="13" customFormat="1" ht="10.199999999999999">
      <c r="B1170" s="151"/>
      <c r="D1170" s="145" t="s">
        <v>182</v>
      </c>
      <c r="E1170" s="152" t="s">
        <v>19</v>
      </c>
      <c r="F1170" s="153" t="s">
        <v>1640</v>
      </c>
      <c r="H1170" s="154">
        <v>1800</v>
      </c>
      <c r="I1170" s="155"/>
      <c r="L1170" s="151"/>
      <c r="M1170" s="156"/>
      <c r="T1170" s="157"/>
      <c r="AT1170" s="152" t="s">
        <v>182</v>
      </c>
      <c r="AU1170" s="152" t="s">
        <v>83</v>
      </c>
      <c r="AV1170" s="13" t="s">
        <v>83</v>
      </c>
      <c r="AW1170" s="13" t="s">
        <v>35</v>
      </c>
      <c r="AX1170" s="13" t="s">
        <v>81</v>
      </c>
      <c r="AY1170" s="152" t="s">
        <v>171</v>
      </c>
    </row>
    <row r="1171" spans="2:65" s="1" customFormat="1" ht="44.25" customHeight="1">
      <c r="B1171" s="31"/>
      <c r="C1171" s="127" t="s">
        <v>1641</v>
      </c>
      <c r="D1171" s="127" t="s">
        <v>173</v>
      </c>
      <c r="E1171" s="128" t="s">
        <v>1642</v>
      </c>
      <c r="F1171" s="129" t="s">
        <v>1643</v>
      </c>
      <c r="G1171" s="130" t="s">
        <v>983</v>
      </c>
      <c r="H1171" s="176"/>
      <c r="I1171" s="132"/>
      <c r="J1171" s="133">
        <f>ROUND(I1171*H1171,2)</f>
        <v>0</v>
      </c>
      <c r="K1171" s="129" t="s">
        <v>177</v>
      </c>
      <c r="L1171" s="31"/>
      <c r="M1171" s="134" t="s">
        <v>19</v>
      </c>
      <c r="N1171" s="135" t="s">
        <v>44</v>
      </c>
      <c r="P1171" s="136">
        <f>O1171*H1171</f>
        <v>0</v>
      </c>
      <c r="Q1171" s="136">
        <v>0</v>
      </c>
      <c r="R1171" s="136">
        <f>Q1171*H1171</f>
        <v>0</v>
      </c>
      <c r="S1171" s="136">
        <v>0</v>
      </c>
      <c r="T1171" s="137">
        <f>S1171*H1171</f>
        <v>0</v>
      </c>
      <c r="AR1171" s="138" t="s">
        <v>311</v>
      </c>
      <c r="AT1171" s="138" t="s">
        <v>173</v>
      </c>
      <c r="AU1171" s="138" t="s">
        <v>83</v>
      </c>
      <c r="AY1171" s="16" t="s">
        <v>171</v>
      </c>
      <c r="BE1171" s="139">
        <f>IF(N1171="základní",J1171,0)</f>
        <v>0</v>
      </c>
      <c r="BF1171" s="139">
        <f>IF(N1171="snížená",J1171,0)</f>
        <v>0</v>
      </c>
      <c r="BG1171" s="139">
        <f>IF(N1171="zákl. přenesená",J1171,0)</f>
        <v>0</v>
      </c>
      <c r="BH1171" s="139">
        <f>IF(N1171="sníž. přenesená",J1171,0)</f>
        <v>0</v>
      </c>
      <c r="BI1171" s="139">
        <f>IF(N1171="nulová",J1171,0)</f>
        <v>0</v>
      </c>
      <c r="BJ1171" s="16" t="s">
        <v>81</v>
      </c>
      <c r="BK1171" s="139">
        <f>ROUND(I1171*H1171,2)</f>
        <v>0</v>
      </c>
      <c r="BL1171" s="16" t="s">
        <v>311</v>
      </c>
      <c r="BM1171" s="138" t="s">
        <v>1644</v>
      </c>
    </row>
    <row r="1172" spans="2:65" s="1" customFormat="1" ht="10.199999999999999">
      <c r="B1172" s="31"/>
      <c r="D1172" s="140" t="s">
        <v>180</v>
      </c>
      <c r="F1172" s="141" t="s">
        <v>1645</v>
      </c>
      <c r="I1172" s="142"/>
      <c r="L1172" s="31"/>
      <c r="M1172" s="143"/>
      <c r="T1172" s="52"/>
      <c r="AT1172" s="16" t="s">
        <v>180</v>
      </c>
      <c r="AU1172" s="16" t="s">
        <v>83</v>
      </c>
    </row>
    <row r="1173" spans="2:65" s="1" customFormat="1" ht="49.05" customHeight="1">
      <c r="B1173" s="31"/>
      <c r="C1173" s="127" t="s">
        <v>1646</v>
      </c>
      <c r="D1173" s="127" t="s">
        <v>173</v>
      </c>
      <c r="E1173" s="128" t="s">
        <v>1647</v>
      </c>
      <c r="F1173" s="129" t="s">
        <v>1648</v>
      </c>
      <c r="G1173" s="130" t="s">
        <v>983</v>
      </c>
      <c r="H1173" s="176"/>
      <c r="I1173" s="132"/>
      <c r="J1173" s="133">
        <f>ROUND(I1173*H1173,2)</f>
        <v>0</v>
      </c>
      <c r="K1173" s="129" t="s">
        <v>177</v>
      </c>
      <c r="L1173" s="31"/>
      <c r="M1173" s="134" t="s">
        <v>19</v>
      </c>
      <c r="N1173" s="135" t="s">
        <v>44</v>
      </c>
      <c r="P1173" s="136">
        <f>O1173*H1173</f>
        <v>0</v>
      </c>
      <c r="Q1173" s="136">
        <v>0</v>
      </c>
      <c r="R1173" s="136">
        <f>Q1173*H1173</f>
        <v>0</v>
      </c>
      <c r="S1173" s="136">
        <v>0</v>
      </c>
      <c r="T1173" s="137">
        <f>S1173*H1173</f>
        <v>0</v>
      </c>
      <c r="AR1173" s="138" t="s">
        <v>311</v>
      </c>
      <c r="AT1173" s="138" t="s">
        <v>173</v>
      </c>
      <c r="AU1173" s="138" t="s">
        <v>83</v>
      </c>
      <c r="AY1173" s="16" t="s">
        <v>171</v>
      </c>
      <c r="BE1173" s="139">
        <f>IF(N1173="základní",J1173,0)</f>
        <v>0</v>
      </c>
      <c r="BF1173" s="139">
        <f>IF(N1173="snížená",J1173,0)</f>
        <v>0</v>
      </c>
      <c r="BG1173" s="139">
        <f>IF(N1173="zákl. přenesená",J1173,0)</f>
        <v>0</v>
      </c>
      <c r="BH1173" s="139">
        <f>IF(N1173="sníž. přenesená",J1173,0)</f>
        <v>0</v>
      </c>
      <c r="BI1173" s="139">
        <f>IF(N1173="nulová",J1173,0)</f>
        <v>0</v>
      </c>
      <c r="BJ1173" s="16" t="s">
        <v>81</v>
      </c>
      <c r="BK1173" s="139">
        <f>ROUND(I1173*H1173,2)</f>
        <v>0</v>
      </c>
      <c r="BL1173" s="16" t="s">
        <v>311</v>
      </c>
      <c r="BM1173" s="138" t="s">
        <v>1649</v>
      </c>
    </row>
    <row r="1174" spans="2:65" s="1" customFormat="1" ht="10.199999999999999">
      <c r="B1174" s="31"/>
      <c r="D1174" s="140" t="s">
        <v>180</v>
      </c>
      <c r="F1174" s="141" t="s">
        <v>1650</v>
      </c>
      <c r="I1174" s="142"/>
      <c r="L1174" s="31"/>
      <c r="M1174" s="143"/>
      <c r="T1174" s="52"/>
      <c r="AT1174" s="16" t="s">
        <v>180</v>
      </c>
      <c r="AU1174" s="16" t="s">
        <v>83</v>
      </c>
    </row>
    <row r="1175" spans="2:65" s="11" customFormat="1" ht="22.8" customHeight="1">
      <c r="B1175" s="115"/>
      <c r="D1175" s="116" t="s">
        <v>72</v>
      </c>
      <c r="E1175" s="125" t="s">
        <v>1651</v>
      </c>
      <c r="F1175" s="125" t="s">
        <v>1652</v>
      </c>
      <c r="I1175" s="118"/>
      <c r="J1175" s="126">
        <f>BK1175</f>
        <v>0</v>
      </c>
      <c r="L1175" s="115"/>
      <c r="M1175" s="120"/>
      <c r="P1175" s="121">
        <f>SUM(P1176:P1293)</f>
        <v>0</v>
      </c>
      <c r="R1175" s="121">
        <f>SUM(R1176:R1293)</f>
        <v>5.5104300000000002E-2</v>
      </c>
      <c r="T1175" s="122">
        <f>SUM(T1176:T1293)</f>
        <v>0</v>
      </c>
      <c r="AR1175" s="116" t="s">
        <v>83</v>
      </c>
      <c r="AT1175" s="123" t="s">
        <v>72</v>
      </c>
      <c r="AU1175" s="123" t="s">
        <v>81</v>
      </c>
      <c r="AY1175" s="116" t="s">
        <v>171</v>
      </c>
      <c r="BK1175" s="124">
        <f>SUM(BK1176:BK1293)</f>
        <v>0</v>
      </c>
    </row>
    <row r="1176" spans="2:65" s="1" customFormat="1" ht="16.5" customHeight="1">
      <c r="B1176" s="31"/>
      <c r="C1176" s="127" t="s">
        <v>1653</v>
      </c>
      <c r="D1176" s="127" t="s">
        <v>173</v>
      </c>
      <c r="E1176" s="128" t="s">
        <v>1654</v>
      </c>
      <c r="F1176" s="129" t="s">
        <v>1655</v>
      </c>
      <c r="G1176" s="130" t="s">
        <v>402</v>
      </c>
      <c r="H1176" s="131">
        <v>1</v>
      </c>
      <c r="I1176" s="132"/>
      <c r="J1176" s="133">
        <f>ROUND(I1176*H1176,2)</f>
        <v>0</v>
      </c>
      <c r="K1176" s="129" t="s">
        <v>19</v>
      </c>
      <c r="L1176" s="31"/>
      <c r="M1176" s="134" t="s">
        <v>19</v>
      </c>
      <c r="N1176" s="135" t="s">
        <v>44</v>
      </c>
      <c r="P1176" s="136">
        <f>O1176*H1176</f>
        <v>0</v>
      </c>
      <c r="Q1176" s="136">
        <v>0</v>
      </c>
      <c r="R1176" s="136">
        <f>Q1176*H1176</f>
        <v>0</v>
      </c>
      <c r="S1176" s="136">
        <v>0</v>
      </c>
      <c r="T1176" s="137">
        <f>S1176*H1176</f>
        <v>0</v>
      </c>
      <c r="AR1176" s="138" t="s">
        <v>311</v>
      </c>
      <c r="AT1176" s="138" t="s">
        <v>173</v>
      </c>
      <c r="AU1176" s="138" t="s">
        <v>83</v>
      </c>
      <c r="AY1176" s="16" t="s">
        <v>171</v>
      </c>
      <c r="BE1176" s="139">
        <f>IF(N1176="základní",J1176,0)</f>
        <v>0</v>
      </c>
      <c r="BF1176" s="139">
        <f>IF(N1176="snížená",J1176,0)</f>
        <v>0</v>
      </c>
      <c r="BG1176" s="139">
        <f>IF(N1176="zákl. přenesená",J1176,0)</f>
        <v>0</v>
      </c>
      <c r="BH1176" s="139">
        <f>IF(N1176="sníž. přenesená",J1176,0)</f>
        <v>0</v>
      </c>
      <c r="BI1176" s="139">
        <f>IF(N1176="nulová",J1176,0)</f>
        <v>0</v>
      </c>
      <c r="BJ1176" s="16" t="s">
        <v>81</v>
      </c>
      <c r="BK1176" s="139">
        <f>ROUND(I1176*H1176,2)</f>
        <v>0</v>
      </c>
      <c r="BL1176" s="16" t="s">
        <v>311</v>
      </c>
      <c r="BM1176" s="138" t="s">
        <v>1656</v>
      </c>
    </row>
    <row r="1177" spans="2:65" s="1" customFormat="1" ht="134.4">
      <c r="B1177" s="31"/>
      <c r="D1177" s="145" t="s">
        <v>437</v>
      </c>
      <c r="F1177" s="175" t="s">
        <v>1657</v>
      </c>
      <c r="I1177" s="142"/>
      <c r="L1177" s="31"/>
      <c r="M1177" s="143"/>
      <c r="T1177" s="52"/>
      <c r="AT1177" s="16" t="s">
        <v>437</v>
      </c>
      <c r="AU1177" s="16" t="s">
        <v>83</v>
      </c>
    </row>
    <row r="1178" spans="2:65" s="1" customFormat="1" ht="16.5" customHeight="1">
      <c r="B1178" s="31"/>
      <c r="C1178" s="127" t="s">
        <v>1658</v>
      </c>
      <c r="D1178" s="127" t="s">
        <v>173</v>
      </c>
      <c r="E1178" s="128" t="s">
        <v>1659</v>
      </c>
      <c r="F1178" s="129" t="s">
        <v>1660</v>
      </c>
      <c r="G1178" s="130" t="s">
        <v>402</v>
      </c>
      <c r="H1178" s="131">
        <v>5</v>
      </c>
      <c r="I1178" s="132"/>
      <c r="J1178" s="133">
        <f>ROUND(I1178*H1178,2)</f>
        <v>0</v>
      </c>
      <c r="K1178" s="129" t="s">
        <v>19</v>
      </c>
      <c r="L1178" s="31"/>
      <c r="M1178" s="134" t="s">
        <v>19</v>
      </c>
      <c r="N1178" s="135" t="s">
        <v>44</v>
      </c>
      <c r="P1178" s="136">
        <f>O1178*H1178</f>
        <v>0</v>
      </c>
      <c r="Q1178" s="136">
        <v>0</v>
      </c>
      <c r="R1178" s="136">
        <f>Q1178*H1178</f>
        <v>0</v>
      </c>
      <c r="S1178" s="136">
        <v>0</v>
      </c>
      <c r="T1178" s="137">
        <f>S1178*H1178</f>
        <v>0</v>
      </c>
      <c r="AR1178" s="138" t="s">
        <v>311</v>
      </c>
      <c r="AT1178" s="138" t="s">
        <v>173</v>
      </c>
      <c r="AU1178" s="138" t="s">
        <v>83</v>
      </c>
      <c r="AY1178" s="16" t="s">
        <v>171</v>
      </c>
      <c r="BE1178" s="139">
        <f>IF(N1178="základní",J1178,0)</f>
        <v>0</v>
      </c>
      <c r="BF1178" s="139">
        <f>IF(N1178="snížená",J1178,0)</f>
        <v>0</v>
      </c>
      <c r="BG1178" s="139">
        <f>IF(N1178="zákl. přenesená",J1178,0)</f>
        <v>0</v>
      </c>
      <c r="BH1178" s="139">
        <f>IF(N1178="sníž. přenesená",J1178,0)</f>
        <v>0</v>
      </c>
      <c r="BI1178" s="139">
        <f>IF(N1178="nulová",J1178,0)</f>
        <v>0</v>
      </c>
      <c r="BJ1178" s="16" t="s">
        <v>81</v>
      </c>
      <c r="BK1178" s="139">
        <f>ROUND(I1178*H1178,2)</f>
        <v>0</v>
      </c>
      <c r="BL1178" s="16" t="s">
        <v>311</v>
      </c>
      <c r="BM1178" s="138" t="s">
        <v>1661</v>
      </c>
    </row>
    <row r="1179" spans="2:65" s="1" customFormat="1" ht="124.8">
      <c r="B1179" s="31"/>
      <c r="D1179" s="145" t="s">
        <v>437</v>
      </c>
      <c r="F1179" s="175" t="s">
        <v>1662</v>
      </c>
      <c r="I1179" s="142"/>
      <c r="L1179" s="31"/>
      <c r="M1179" s="143"/>
      <c r="T1179" s="52"/>
      <c r="AT1179" s="16" t="s">
        <v>437</v>
      </c>
      <c r="AU1179" s="16" t="s">
        <v>83</v>
      </c>
    </row>
    <row r="1180" spans="2:65" s="13" customFormat="1" ht="10.199999999999999">
      <c r="B1180" s="151"/>
      <c r="D1180" s="145" t="s">
        <v>182</v>
      </c>
      <c r="F1180" s="153" t="s">
        <v>1663</v>
      </c>
      <c r="H1180" s="154">
        <v>5</v>
      </c>
      <c r="I1180" s="155"/>
      <c r="L1180" s="151"/>
      <c r="M1180" s="156"/>
      <c r="T1180" s="157"/>
      <c r="AT1180" s="152" t="s">
        <v>182</v>
      </c>
      <c r="AU1180" s="152" t="s">
        <v>83</v>
      </c>
      <c r="AV1180" s="13" t="s">
        <v>83</v>
      </c>
      <c r="AW1180" s="13" t="s">
        <v>4</v>
      </c>
      <c r="AX1180" s="13" t="s">
        <v>81</v>
      </c>
      <c r="AY1180" s="152" t="s">
        <v>171</v>
      </c>
    </row>
    <row r="1181" spans="2:65" s="1" customFormat="1" ht="16.5" customHeight="1">
      <c r="B1181" s="31"/>
      <c r="C1181" s="127" t="s">
        <v>1664</v>
      </c>
      <c r="D1181" s="127" t="s">
        <v>173</v>
      </c>
      <c r="E1181" s="128" t="s">
        <v>1665</v>
      </c>
      <c r="F1181" s="129" t="s">
        <v>1666</v>
      </c>
      <c r="G1181" s="130" t="s">
        <v>402</v>
      </c>
      <c r="H1181" s="131">
        <v>1</v>
      </c>
      <c r="I1181" s="132"/>
      <c r="J1181" s="133">
        <f>ROUND(I1181*H1181,2)</f>
        <v>0</v>
      </c>
      <c r="K1181" s="129" t="s">
        <v>19</v>
      </c>
      <c r="L1181" s="31"/>
      <c r="M1181" s="134" t="s">
        <v>19</v>
      </c>
      <c r="N1181" s="135" t="s">
        <v>44</v>
      </c>
      <c r="P1181" s="136">
        <f>O1181*H1181</f>
        <v>0</v>
      </c>
      <c r="Q1181" s="136">
        <v>0</v>
      </c>
      <c r="R1181" s="136">
        <f>Q1181*H1181</f>
        <v>0</v>
      </c>
      <c r="S1181" s="136">
        <v>0</v>
      </c>
      <c r="T1181" s="137">
        <f>S1181*H1181</f>
        <v>0</v>
      </c>
      <c r="AR1181" s="138" t="s">
        <v>311</v>
      </c>
      <c r="AT1181" s="138" t="s">
        <v>173</v>
      </c>
      <c r="AU1181" s="138" t="s">
        <v>83</v>
      </c>
      <c r="AY1181" s="16" t="s">
        <v>171</v>
      </c>
      <c r="BE1181" s="139">
        <f>IF(N1181="základní",J1181,0)</f>
        <v>0</v>
      </c>
      <c r="BF1181" s="139">
        <f>IF(N1181="snížená",J1181,0)</f>
        <v>0</v>
      </c>
      <c r="BG1181" s="139">
        <f>IF(N1181="zákl. přenesená",J1181,0)</f>
        <v>0</v>
      </c>
      <c r="BH1181" s="139">
        <f>IF(N1181="sníž. přenesená",J1181,0)</f>
        <v>0</v>
      </c>
      <c r="BI1181" s="139">
        <f>IF(N1181="nulová",J1181,0)</f>
        <v>0</v>
      </c>
      <c r="BJ1181" s="16" t="s">
        <v>81</v>
      </c>
      <c r="BK1181" s="139">
        <f>ROUND(I1181*H1181,2)</f>
        <v>0</v>
      </c>
      <c r="BL1181" s="16" t="s">
        <v>311</v>
      </c>
      <c r="BM1181" s="138" t="s">
        <v>1667</v>
      </c>
    </row>
    <row r="1182" spans="2:65" s="1" customFormat="1" ht="144">
      <c r="B1182" s="31"/>
      <c r="D1182" s="145" t="s">
        <v>437</v>
      </c>
      <c r="F1182" s="175" t="s">
        <v>1668</v>
      </c>
      <c r="I1182" s="142"/>
      <c r="L1182" s="31"/>
      <c r="M1182" s="143"/>
      <c r="T1182" s="52"/>
      <c r="AT1182" s="16" t="s">
        <v>437</v>
      </c>
      <c r="AU1182" s="16" t="s">
        <v>83</v>
      </c>
    </row>
    <row r="1183" spans="2:65" s="1" customFormat="1" ht="16.5" customHeight="1">
      <c r="B1183" s="31"/>
      <c r="C1183" s="127" t="s">
        <v>1669</v>
      </c>
      <c r="D1183" s="127" t="s">
        <v>173</v>
      </c>
      <c r="E1183" s="128" t="s">
        <v>1670</v>
      </c>
      <c r="F1183" s="129" t="s">
        <v>1671</v>
      </c>
      <c r="G1183" s="130" t="s">
        <v>402</v>
      </c>
      <c r="H1183" s="131">
        <v>1</v>
      </c>
      <c r="I1183" s="132"/>
      <c r="J1183" s="133">
        <f>ROUND(I1183*H1183,2)</f>
        <v>0</v>
      </c>
      <c r="K1183" s="129" t="s">
        <v>19</v>
      </c>
      <c r="L1183" s="31"/>
      <c r="M1183" s="134" t="s">
        <v>19</v>
      </c>
      <c r="N1183" s="135" t="s">
        <v>44</v>
      </c>
      <c r="P1183" s="136">
        <f>O1183*H1183</f>
        <v>0</v>
      </c>
      <c r="Q1183" s="136">
        <v>0</v>
      </c>
      <c r="R1183" s="136">
        <f>Q1183*H1183</f>
        <v>0</v>
      </c>
      <c r="S1183" s="136">
        <v>0</v>
      </c>
      <c r="T1183" s="137">
        <f>S1183*H1183</f>
        <v>0</v>
      </c>
      <c r="AR1183" s="138" t="s">
        <v>311</v>
      </c>
      <c r="AT1183" s="138" t="s">
        <v>173</v>
      </c>
      <c r="AU1183" s="138" t="s">
        <v>83</v>
      </c>
      <c r="AY1183" s="16" t="s">
        <v>171</v>
      </c>
      <c r="BE1183" s="139">
        <f>IF(N1183="základní",J1183,0)</f>
        <v>0</v>
      </c>
      <c r="BF1183" s="139">
        <f>IF(N1183="snížená",J1183,0)</f>
        <v>0</v>
      </c>
      <c r="BG1183" s="139">
        <f>IF(N1183="zákl. přenesená",J1183,0)</f>
        <v>0</v>
      </c>
      <c r="BH1183" s="139">
        <f>IF(N1183="sníž. přenesená",J1183,0)</f>
        <v>0</v>
      </c>
      <c r="BI1183" s="139">
        <f>IF(N1183="nulová",J1183,0)</f>
        <v>0</v>
      </c>
      <c r="BJ1183" s="16" t="s">
        <v>81</v>
      </c>
      <c r="BK1183" s="139">
        <f>ROUND(I1183*H1183,2)</f>
        <v>0</v>
      </c>
      <c r="BL1183" s="16" t="s">
        <v>311</v>
      </c>
      <c r="BM1183" s="138" t="s">
        <v>1672</v>
      </c>
    </row>
    <row r="1184" spans="2:65" s="1" customFormat="1" ht="124.8">
      <c r="B1184" s="31"/>
      <c r="D1184" s="145" t="s">
        <v>437</v>
      </c>
      <c r="F1184" s="175" t="s">
        <v>1673</v>
      </c>
      <c r="I1184" s="142"/>
      <c r="L1184" s="31"/>
      <c r="M1184" s="143"/>
      <c r="T1184" s="52"/>
      <c r="AT1184" s="16" t="s">
        <v>437</v>
      </c>
      <c r="AU1184" s="16" t="s">
        <v>83</v>
      </c>
    </row>
    <row r="1185" spans="2:65" s="1" customFormat="1" ht="16.5" customHeight="1">
      <c r="B1185" s="31"/>
      <c r="C1185" s="127" t="s">
        <v>1674</v>
      </c>
      <c r="D1185" s="127" t="s">
        <v>173</v>
      </c>
      <c r="E1185" s="128" t="s">
        <v>1675</v>
      </c>
      <c r="F1185" s="129" t="s">
        <v>1676</v>
      </c>
      <c r="G1185" s="130" t="s">
        <v>402</v>
      </c>
      <c r="H1185" s="131">
        <v>1</v>
      </c>
      <c r="I1185" s="132"/>
      <c r="J1185" s="133">
        <f>ROUND(I1185*H1185,2)</f>
        <v>0</v>
      </c>
      <c r="K1185" s="129" t="s">
        <v>19</v>
      </c>
      <c r="L1185" s="31"/>
      <c r="M1185" s="134" t="s">
        <v>19</v>
      </c>
      <c r="N1185" s="135" t="s">
        <v>44</v>
      </c>
      <c r="P1185" s="136">
        <f>O1185*H1185</f>
        <v>0</v>
      </c>
      <c r="Q1185" s="136">
        <v>0</v>
      </c>
      <c r="R1185" s="136">
        <f>Q1185*H1185</f>
        <v>0</v>
      </c>
      <c r="S1185" s="136">
        <v>0</v>
      </c>
      <c r="T1185" s="137">
        <f>S1185*H1185</f>
        <v>0</v>
      </c>
      <c r="AR1185" s="138" t="s">
        <v>311</v>
      </c>
      <c r="AT1185" s="138" t="s">
        <v>173</v>
      </c>
      <c r="AU1185" s="138" t="s">
        <v>83</v>
      </c>
      <c r="AY1185" s="16" t="s">
        <v>171</v>
      </c>
      <c r="BE1185" s="139">
        <f>IF(N1185="základní",J1185,0)</f>
        <v>0</v>
      </c>
      <c r="BF1185" s="139">
        <f>IF(N1185="snížená",J1185,0)</f>
        <v>0</v>
      </c>
      <c r="BG1185" s="139">
        <f>IF(N1185="zákl. přenesená",J1185,0)</f>
        <v>0</v>
      </c>
      <c r="BH1185" s="139">
        <f>IF(N1185="sníž. přenesená",J1185,0)</f>
        <v>0</v>
      </c>
      <c r="BI1185" s="139">
        <f>IF(N1185="nulová",J1185,0)</f>
        <v>0</v>
      </c>
      <c r="BJ1185" s="16" t="s">
        <v>81</v>
      </c>
      <c r="BK1185" s="139">
        <f>ROUND(I1185*H1185,2)</f>
        <v>0</v>
      </c>
      <c r="BL1185" s="16" t="s">
        <v>311</v>
      </c>
      <c r="BM1185" s="138" t="s">
        <v>1677</v>
      </c>
    </row>
    <row r="1186" spans="2:65" s="1" customFormat="1" ht="96">
      <c r="B1186" s="31"/>
      <c r="D1186" s="145" t="s">
        <v>437</v>
      </c>
      <c r="F1186" s="175" t="s">
        <v>1678</v>
      </c>
      <c r="I1186" s="142"/>
      <c r="L1186" s="31"/>
      <c r="M1186" s="143"/>
      <c r="T1186" s="52"/>
      <c r="AT1186" s="16" t="s">
        <v>437</v>
      </c>
      <c r="AU1186" s="16" t="s">
        <v>83</v>
      </c>
    </row>
    <row r="1187" spans="2:65" s="1" customFormat="1" ht="16.5" customHeight="1">
      <c r="B1187" s="31"/>
      <c r="C1187" s="127" t="s">
        <v>1679</v>
      </c>
      <c r="D1187" s="127" t="s">
        <v>173</v>
      </c>
      <c r="E1187" s="128" t="s">
        <v>1680</v>
      </c>
      <c r="F1187" s="129" t="s">
        <v>1681</v>
      </c>
      <c r="G1187" s="130" t="s">
        <v>402</v>
      </c>
      <c r="H1187" s="131">
        <v>1</v>
      </c>
      <c r="I1187" s="132"/>
      <c r="J1187" s="133">
        <f>ROUND(I1187*H1187,2)</f>
        <v>0</v>
      </c>
      <c r="K1187" s="129" t="s">
        <v>19</v>
      </c>
      <c r="L1187" s="31"/>
      <c r="M1187" s="134" t="s">
        <v>19</v>
      </c>
      <c r="N1187" s="135" t="s">
        <v>44</v>
      </c>
      <c r="P1187" s="136">
        <f>O1187*H1187</f>
        <v>0</v>
      </c>
      <c r="Q1187" s="136">
        <v>0</v>
      </c>
      <c r="R1187" s="136">
        <f>Q1187*H1187</f>
        <v>0</v>
      </c>
      <c r="S1187" s="136">
        <v>0</v>
      </c>
      <c r="T1187" s="137">
        <f>S1187*H1187</f>
        <v>0</v>
      </c>
      <c r="AR1187" s="138" t="s">
        <v>311</v>
      </c>
      <c r="AT1187" s="138" t="s">
        <v>173</v>
      </c>
      <c r="AU1187" s="138" t="s">
        <v>83</v>
      </c>
      <c r="AY1187" s="16" t="s">
        <v>171</v>
      </c>
      <c r="BE1187" s="139">
        <f>IF(N1187="základní",J1187,0)</f>
        <v>0</v>
      </c>
      <c r="BF1187" s="139">
        <f>IF(N1187="snížená",J1187,0)</f>
        <v>0</v>
      </c>
      <c r="BG1187" s="139">
        <f>IF(N1187="zákl. přenesená",J1187,0)</f>
        <v>0</v>
      </c>
      <c r="BH1187" s="139">
        <f>IF(N1187="sníž. přenesená",J1187,0)</f>
        <v>0</v>
      </c>
      <c r="BI1187" s="139">
        <f>IF(N1187="nulová",J1187,0)</f>
        <v>0</v>
      </c>
      <c r="BJ1187" s="16" t="s">
        <v>81</v>
      </c>
      <c r="BK1187" s="139">
        <f>ROUND(I1187*H1187,2)</f>
        <v>0</v>
      </c>
      <c r="BL1187" s="16" t="s">
        <v>311</v>
      </c>
      <c r="BM1187" s="138" t="s">
        <v>1682</v>
      </c>
    </row>
    <row r="1188" spans="2:65" s="1" customFormat="1" ht="96">
      <c r="B1188" s="31"/>
      <c r="D1188" s="145" t="s">
        <v>437</v>
      </c>
      <c r="F1188" s="175" t="s">
        <v>1683</v>
      </c>
      <c r="I1188" s="142"/>
      <c r="L1188" s="31"/>
      <c r="M1188" s="143"/>
      <c r="T1188" s="52"/>
      <c r="AT1188" s="16" t="s">
        <v>437</v>
      </c>
      <c r="AU1188" s="16" t="s">
        <v>83</v>
      </c>
    </row>
    <row r="1189" spans="2:65" s="1" customFormat="1" ht="16.5" customHeight="1">
      <c r="B1189" s="31"/>
      <c r="C1189" s="127" t="s">
        <v>1684</v>
      </c>
      <c r="D1189" s="127" t="s">
        <v>173</v>
      </c>
      <c r="E1189" s="128" t="s">
        <v>1685</v>
      </c>
      <c r="F1189" s="129" t="s">
        <v>1686</v>
      </c>
      <c r="G1189" s="130" t="s">
        <v>402</v>
      </c>
      <c r="H1189" s="131">
        <v>7</v>
      </c>
      <c r="I1189" s="132"/>
      <c r="J1189" s="133">
        <f>ROUND(I1189*H1189,2)</f>
        <v>0</v>
      </c>
      <c r="K1189" s="129" t="s">
        <v>19</v>
      </c>
      <c r="L1189" s="31"/>
      <c r="M1189" s="134" t="s">
        <v>19</v>
      </c>
      <c r="N1189" s="135" t="s">
        <v>44</v>
      </c>
      <c r="P1189" s="136">
        <f>O1189*H1189</f>
        <v>0</v>
      </c>
      <c r="Q1189" s="136">
        <v>0</v>
      </c>
      <c r="R1189" s="136">
        <f>Q1189*H1189</f>
        <v>0</v>
      </c>
      <c r="S1189" s="136">
        <v>0</v>
      </c>
      <c r="T1189" s="137">
        <f>S1189*H1189</f>
        <v>0</v>
      </c>
      <c r="AR1189" s="138" t="s">
        <v>311</v>
      </c>
      <c r="AT1189" s="138" t="s">
        <v>173</v>
      </c>
      <c r="AU1189" s="138" t="s">
        <v>83</v>
      </c>
      <c r="AY1189" s="16" t="s">
        <v>171</v>
      </c>
      <c r="BE1189" s="139">
        <f>IF(N1189="základní",J1189,0)</f>
        <v>0</v>
      </c>
      <c r="BF1189" s="139">
        <f>IF(N1189="snížená",J1189,0)</f>
        <v>0</v>
      </c>
      <c r="BG1189" s="139">
        <f>IF(N1189="zákl. přenesená",J1189,0)</f>
        <v>0</v>
      </c>
      <c r="BH1189" s="139">
        <f>IF(N1189="sníž. přenesená",J1189,0)</f>
        <v>0</v>
      </c>
      <c r="BI1189" s="139">
        <f>IF(N1189="nulová",J1189,0)</f>
        <v>0</v>
      </c>
      <c r="BJ1189" s="16" t="s">
        <v>81</v>
      </c>
      <c r="BK1189" s="139">
        <f>ROUND(I1189*H1189,2)</f>
        <v>0</v>
      </c>
      <c r="BL1189" s="16" t="s">
        <v>311</v>
      </c>
      <c r="BM1189" s="138" t="s">
        <v>1687</v>
      </c>
    </row>
    <row r="1190" spans="2:65" s="1" customFormat="1" ht="134.4">
      <c r="B1190" s="31"/>
      <c r="D1190" s="145" t="s">
        <v>437</v>
      </c>
      <c r="F1190" s="175" t="s">
        <v>1688</v>
      </c>
      <c r="I1190" s="142"/>
      <c r="L1190" s="31"/>
      <c r="M1190" s="143"/>
      <c r="T1190" s="52"/>
      <c r="AT1190" s="16" t="s">
        <v>437</v>
      </c>
      <c r="AU1190" s="16" t="s">
        <v>83</v>
      </c>
    </row>
    <row r="1191" spans="2:65" s="13" customFormat="1" ht="10.199999999999999">
      <c r="B1191" s="151"/>
      <c r="D1191" s="145" t="s">
        <v>182</v>
      </c>
      <c r="F1191" s="153" t="s">
        <v>1689</v>
      </c>
      <c r="H1191" s="154">
        <v>7</v>
      </c>
      <c r="I1191" s="155"/>
      <c r="L1191" s="151"/>
      <c r="M1191" s="156"/>
      <c r="T1191" s="157"/>
      <c r="AT1191" s="152" t="s">
        <v>182</v>
      </c>
      <c r="AU1191" s="152" t="s">
        <v>83</v>
      </c>
      <c r="AV1191" s="13" t="s">
        <v>83</v>
      </c>
      <c r="AW1191" s="13" t="s">
        <v>4</v>
      </c>
      <c r="AX1191" s="13" t="s">
        <v>81</v>
      </c>
      <c r="AY1191" s="152" t="s">
        <v>171</v>
      </c>
    </row>
    <row r="1192" spans="2:65" s="1" customFormat="1" ht="16.5" customHeight="1">
      <c r="B1192" s="31"/>
      <c r="C1192" s="127" t="s">
        <v>1690</v>
      </c>
      <c r="D1192" s="127" t="s">
        <v>173</v>
      </c>
      <c r="E1192" s="128" t="s">
        <v>1691</v>
      </c>
      <c r="F1192" s="129" t="s">
        <v>1692</v>
      </c>
      <c r="G1192" s="130" t="s">
        <v>402</v>
      </c>
      <c r="H1192" s="131">
        <v>1</v>
      </c>
      <c r="I1192" s="132"/>
      <c r="J1192" s="133">
        <f>ROUND(I1192*H1192,2)</f>
        <v>0</v>
      </c>
      <c r="K1192" s="129" t="s">
        <v>19</v>
      </c>
      <c r="L1192" s="31"/>
      <c r="M1192" s="134" t="s">
        <v>19</v>
      </c>
      <c r="N1192" s="135" t="s">
        <v>44</v>
      </c>
      <c r="P1192" s="136">
        <f>O1192*H1192</f>
        <v>0</v>
      </c>
      <c r="Q1192" s="136">
        <v>0</v>
      </c>
      <c r="R1192" s="136">
        <f>Q1192*H1192</f>
        <v>0</v>
      </c>
      <c r="S1192" s="136">
        <v>0</v>
      </c>
      <c r="T1192" s="137">
        <f>S1192*H1192</f>
        <v>0</v>
      </c>
      <c r="AR1192" s="138" t="s">
        <v>311</v>
      </c>
      <c r="AT1192" s="138" t="s">
        <v>173</v>
      </c>
      <c r="AU1192" s="138" t="s">
        <v>83</v>
      </c>
      <c r="AY1192" s="16" t="s">
        <v>171</v>
      </c>
      <c r="BE1192" s="139">
        <f>IF(N1192="základní",J1192,0)</f>
        <v>0</v>
      </c>
      <c r="BF1192" s="139">
        <f>IF(N1192="snížená",J1192,0)</f>
        <v>0</v>
      </c>
      <c r="BG1192" s="139">
        <f>IF(N1192="zákl. přenesená",J1192,0)</f>
        <v>0</v>
      </c>
      <c r="BH1192" s="139">
        <f>IF(N1192="sníž. přenesená",J1192,0)</f>
        <v>0</v>
      </c>
      <c r="BI1192" s="139">
        <f>IF(N1192="nulová",J1192,0)</f>
        <v>0</v>
      </c>
      <c r="BJ1192" s="16" t="s">
        <v>81</v>
      </c>
      <c r="BK1192" s="139">
        <f>ROUND(I1192*H1192,2)</f>
        <v>0</v>
      </c>
      <c r="BL1192" s="16" t="s">
        <v>311</v>
      </c>
      <c r="BM1192" s="138" t="s">
        <v>1693</v>
      </c>
    </row>
    <row r="1193" spans="2:65" s="1" customFormat="1" ht="124.8">
      <c r="B1193" s="31"/>
      <c r="D1193" s="145" t="s">
        <v>437</v>
      </c>
      <c r="F1193" s="175" t="s">
        <v>1694</v>
      </c>
      <c r="I1193" s="142"/>
      <c r="L1193" s="31"/>
      <c r="M1193" s="143"/>
      <c r="T1193" s="52"/>
      <c r="AT1193" s="16" t="s">
        <v>437</v>
      </c>
      <c r="AU1193" s="16" t="s">
        <v>83</v>
      </c>
    </row>
    <row r="1194" spans="2:65" s="1" customFormat="1" ht="16.5" customHeight="1">
      <c r="B1194" s="31"/>
      <c r="C1194" s="127" t="s">
        <v>1695</v>
      </c>
      <c r="D1194" s="127" t="s">
        <v>173</v>
      </c>
      <c r="E1194" s="128" t="s">
        <v>1696</v>
      </c>
      <c r="F1194" s="129" t="s">
        <v>1697</v>
      </c>
      <c r="G1194" s="130" t="s">
        <v>402</v>
      </c>
      <c r="H1194" s="131">
        <v>1</v>
      </c>
      <c r="I1194" s="132"/>
      <c r="J1194" s="133">
        <f>ROUND(I1194*H1194,2)</f>
        <v>0</v>
      </c>
      <c r="K1194" s="129" t="s">
        <v>19</v>
      </c>
      <c r="L1194" s="31"/>
      <c r="M1194" s="134" t="s">
        <v>19</v>
      </c>
      <c r="N1194" s="135" t="s">
        <v>44</v>
      </c>
      <c r="P1194" s="136">
        <f>O1194*H1194</f>
        <v>0</v>
      </c>
      <c r="Q1194" s="136">
        <v>0</v>
      </c>
      <c r="R1194" s="136">
        <f>Q1194*H1194</f>
        <v>0</v>
      </c>
      <c r="S1194" s="136">
        <v>0</v>
      </c>
      <c r="T1194" s="137">
        <f>S1194*H1194</f>
        <v>0</v>
      </c>
      <c r="AR1194" s="138" t="s">
        <v>311</v>
      </c>
      <c r="AT1194" s="138" t="s">
        <v>173</v>
      </c>
      <c r="AU1194" s="138" t="s">
        <v>83</v>
      </c>
      <c r="AY1194" s="16" t="s">
        <v>171</v>
      </c>
      <c r="BE1194" s="139">
        <f>IF(N1194="základní",J1194,0)</f>
        <v>0</v>
      </c>
      <c r="BF1194" s="139">
        <f>IF(N1194="snížená",J1194,0)</f>
        <v>0</v>
      </c>
      <c r="BG1194" s="139">
        <f>IF(N1194="zákl. přenesená",J1194,0)</f>
        <v>0</v>
      </c>
      <c r="BH1194" s="139">
        <f>IF(N1194="sníž. přenesená",J1194,0)</f>
        <v>0</v>
      </c>
      <c r="BI1194" s="139">
        <f>IF(N1194="nulová",J1194,0)</f>
        <v>0</v>
      </c>
      <c r="BJ1194" s="16" t="s">
        <v>81</v>
      </c>
      <c r="BK1194" s="139">
        <f>ROUND(I1194*H1194,2)</f>
        <v>0</v>
      </c>
      <c r="BL1194" s="16" t="s">
        <v>311</v>
      </c>
      <c r="BM1194" s="138" t="s">
        <v>1698</v>
      </c>
    </row>
    <row r="1195" spans="2:65" s="1" customFormat="1" ht="144">
      <c r="B1195" s="31"/>
      <c r="D1195" s="145" t="s">
        <v>437</v>
      </c>
      <c r="F1195" s="175" t="s">
        <v>1699</v>
      </c>
      <c r="I1195" s="142"/>
      <c r="L1195" s="31"/>
      <c r="M1195" s="143"/>
      <c r="T1195" s="52"/>
      <c r="AT1195" s="16" t="s">
        <v>437</v>
      </c>
      <c r="AU1195" s="16" t="s">
        <v>83</v>
      </c>
    </row>
    <row r="1196" spans="2:65" s="1" customFormat="1" ht="16.5" customHeight="1">
      <c r="B1196" s="31"/>
      <c r="C1196" s="127" t="s">
        <v>1700</v>
      </c>
      <c r="D1196" s="127" t="s">
        <v>173</v>
      </c>
      <c r="E1196" s="128" t="s">
        <v>1701</v>
      </c>
      <c r="F1196" s="129" t="s">
        <v>1702</v>
      </c>
      <c r="G1196" s="130" t="s">
        <v>402</v>
      </c>
      <c r="H1196" s="131">
        <v>1</v>
      </c>
      <c r="I1196" s="132"/>
      <c r="J1196" s="133">
        <f>ROUND(I1196*H1196,2)</f>
        <v>0</v>
      </c>
      <c r="K1196" s="129" t="s">
        <v>19</v>
      </c>
      <c r="L1196" s="31"/>
      <c r="M1196" s="134" t="s">
        <v>19</v>
      </c>
      <c r="N1196" s="135" t="s">
        <v>44</v>
      </c>
      <c r="P1196" s="136">
        <f>O1196*H1196</f>
        <v>0</v>
      </c>
      <c r="Q1196" s="136">
        <v>0</v>
      </c>
      <c r="R1196" s="136">
        <f>Q1196*H1196</f>
        <v>0</v>
      </c>
      <c r="S1196" s="136">
        <v>0</v>
      </c>
      <c r="T1196" s="137">
        <f>S1196*H1196</f>
        <v>0</v>
      </c>
      <c r="AR1196" s="138" t="s">
        <v>311</v>
      </c>
      <c r="AT1196" s="138" t="s">
        <v>173</v>
      </c>
      <c r="AU1196" s="138" t="s">
        <v>83</v>
      </c>
      <c r="AY1196" s="16" t="s">
        <v>171</v>
      </c>
      <c r="BE1196" s="139">
        <f>IF(N1196="základní",J1196,0)</f>
        <v>0</v>
      </c>
      <c r="BF1196" s="139">
        <f>IF(N1196="snížená",J1196,0)</f>
        <v>0</v>
      </c>
      <c r="BG1196" s="139">
        <f>IF(N1196="zákl. přenesená",J1196,0)</f>
        <v>0</v>
      </c>
      <c r="BH1196" s="139">
        <f>IF(N1196="sníž. přenesená",J1196,0)</f>
        <v>0</v>
      </c>
      <c r="BI1196" s="139">
        <f>IF(N1196="nulová",J1196,0)</f>
        <v>0</v>
      </c>
      <c r="BJ1196" s="16" t="s">
        <v>81</v>
      </c>
      <c r="BK1196" s="139">
        <f>ROUND(I1196*H1196,2)</f>
        <v>0</v>
      </c>
      <c r="BL1196" s="16" t="s">
        <v>311</v>
      </c>
      <c r="BM1196" s="138" t="s">
        <v>1703</v>
      </c>
    </row>
    <row r="1197" spans="2:65" s="1" customFormat="1" ht="115.2">
      <c r="B1197" s="31"/>
      <c r="D1197" s="145" t="s">
        <v>437</v>
      </c>
      <c r="F1197" s="175" t="s">
        <v>1704</v>
      </c>
      <c r="I1197" s="142"/>
      <c r="L1197" s="31"/>
      <c r="M1197" s="143"/>
      <c r="T1197" s="52"/>
      <c r="AT1197" s="16" t="s">
        <v>437</v>
      </c>
      <c r="AU1197" s="16" t="s">
        <v>83</v>
      </c>
    </row>
    <row r="1198" spans="2:65" s="1" customFormat="1" ht="16.5" customHeight="1">
      <c r="B1198" s="31"/>
      <c r="C1198" s="127" t="s">
        <v>1705</v>
      </c>
      <c r="D1198" s="127" t="s">
        <v>173</v>
      </c>
      <c r="E1198" s="128" t="s">
        <v>1706</v>
      </c>
      <c r="F1198" s="129" t="s">
        <v>1707</v>
      </c>
      <c r="G1198" s="130" t="s">
        <v>402</v>
      </c>
      <c r="H1198" s="131">
        <v>1</v>
      </c>
      <c r="I1198" s="132"/>
      <c r="J1198" s="133">
        <f>ROUND(I1198*H1198,2)</f>
        <v>0</v>
      </c>
      <c r="K1198" s="129" t="s">
        <v>19</v>
      </c>
      <c r="L1198" s="31"/>
      <c r="M1198" s="134" t="s">
        <v>19</v>
      </c>
      <c r="N1198" s="135" t="s">
        <v>44</v>
      </c>
      <c r="P1198" s="136">
        <f>O1198*H1198</f>
        <v>0</v>
      </c>
      <c r="Q1198" s="136">
        <v>0</v>
      </c>
      <c r="R1198" s="136">
        <f>Q1198*H1198</f>
        <v>0</v>
      </c>
      <c r="S1198" s="136">
        <v>0</v>
      </c>
      <c r="T1198" s="137">
        <f>S1198*H1198</f>
        <v>0</v>
      </c>
      <c r="AR1198" s="138" t="s">
        <v>311</v>
      </c>
      <c r="AT1198" s="138" t="s">
        <v>173</v>
      </c>
      <c r="AU1198" s="138" t="s">
        <v>83</v>
      </c>
      <c r="AY1198" s="16" t="s">
        <v>171</v>
      </c>
      <c r="BE1198" s="139">
        <f>IF(N1198="základní",J1198,0)</f>
        <v>0</v>
      </c>
      <c r="BF1198" s="139">
        <f>IF(N1198="snížená",J1198,0)</f>
        <v>0</v>
      </c>
      <c r="BG1198" s="139">
        <f>IF(N1198="zákl. přenesená",J1198,0)</f>
        <v>0</v>
      </c>
      <c r="BH1198" s="139">
        <f>IF(N1198="sníž. přenesená",J1198,0)</f>
        <v>0</v>
      </c>
      <c r="BI1198" s="139">
        <f>IF(N1198="nulová",J1198,0)</f>
        <v>0</v>
      </c>
      <c r="BJ1198" s="16" t="s">
        <v>81</v>
      </c>
      <c r="BK1198" s="139">
        <f>ROUND(I1198*H1198,2)</f>
        <v>0</v>
      </c>
      <c r="BL1198" s="16" t="s">
        <v>311</v>
      </c>
      <c r="BM1198" s="138" t="s">
        <v>1708</v>
      </c>
    </row>
    <row r="1199" spans="2:65" s="1" customFormat="1" ht="134.4">
      <c r="B1199" s="31"/>
      <c r="D1199" s="145" t="s">
        <v>437</v>
      </c>
      <c r="F1199" s="175" t="s">
        <v>1709</v>
      </c>
      <c r="I1199" s="142"/>
      <c r="L1199" s="31"/>
      <c r="M1199" s="143"/>
      <c r="T1199" s="52"/>
      <c r="AT1199" s="16" t="s">
        <v>437</v>
      </c>
      <c r="AU1199" s="16" t="s">
        <v>83</v>
      </c>
    </row>
    <row r="1200" spans="2:65" s="1" customFormat="1" ht="16.5" customHeight="1">
      <c r="B1200" s="31"/>
      <c r="C1200" s="127" t="s">
        <v>1710</v>
      </c>
      <c r="D1200" s="127" t="s">
        <v>173</v>
      </c>
      <c r="E1200" s="128" t="s">
        <v>1711</v>
      </c>
      <c r="F1200" s="129" t="s">
        <v>1712</v>
      </c>
      <c r="G1200" s="130" t="s">
        <v>402</v>
      </c>
      <c r="H1200" s="131">
        <v>1</v>
      </c>
      <c r="I1200" s="132"/>
      <c r="J1200" s="133">
        <f>ROUND(I1200*H1200,2)</f>
        <v>0</v>
      </c>
      <c r="K1200" s="129" t="s">
        <v>19</v>
      </c>
      <c r="L1200" s="31"/>
      <c r="M1200" s="134" t="s">
        <v>19</v>
      </c>
      <c r="N1200" s="135" t="s">
        <v>44</v>
      </c>
      <c r="P1200" s="136">
        <f>O1200*H1200</f>
        <v>0</v>
      </c>
      <c r="Q1200" s="136">
        <v>0</v>
      </c>
      <c r="R1200" s="136">
        <f>Q1200*H1200</f>
        <v>0</v>
      </c>
      <c r="S1200" s="136">
        <v>0</v>
      </c>
      <c r="T1200" s="137">
        <f>S1200*H1200</f>
        <v>0</v>
      </c>
      <c r="AR1200" s="138" t="s">
        <v>311</v>
      </c>
      <c r="AT1200" s="138" t="s">
        <v>173</v>
      </c>
      <c r="AU1200" s="138" t="s">
        <v>83</v>
      </c>
      <c r="AY1200" s="16" t="s">
        <v>171</v>
      </c>
      <c r="BE1200" s="139">
        <f>IF(N1200="základní",J1200,0)</f>
        <v>0</v>
      </c>
      <c r="BF1200" s="139">
        <f>IF(N1200="snížená",J1200,0)</f>
        <v>0</v>
      </c>
      <c r="BG1200" s="139">
        <f>IF(N1200="zákl. přenesená",J1200,0)</f>
        <v>0</v>
      </c>
      <c r="BH1200" s="139">
        <f>IF(N1200="sníž. přenesená",J1200,0)</f>
        <v>0</v>
      </c>
      <c r="BI1200" s="139">
        <f>IF(N1200="nulová",J1200,0)</f>
        <v>0</v>
      </c>
      <c r="BJ1200" s="16" t="s">
        <v>81</v>
      </c>
      <c r="BK1200" s="139">
        <f>ROUND(I1200*H1200,2)</f>
        <v>0</v>
      </c>
      <c r="BL1200" s="16" t="s">
        <v>311</v>
      </c>
      <c r="BM1200" s="138" t="s">
        <v>1713</v>
      </c>
    </row>
    <row r="1201" spans="2:65" s="1" customFormat="1" ht="144">
      <c r="B1201" s="31"/>
      <c r="D1201" s="145" t="s">
        <v>437</v>
      </c>
      <c r="F1201" s="175" t="s">
        <v>1714</v>
      </c>
      <c r="I1201" s="142"/>
      <c r="L1201" s="31"/>
      <c r="M1201" s="143"/>
      <c r="T1201" s="52"/>
      <c r="AT1201" s="16" t="s">
        <v>437</v>
      </c>
      <c r="AU1201" s="16" t="s">
        <v>83</v>
      </c>
    </row>
    <row r="1202" spans="2:65" s="1" customFormat="1" ht="16.5" customHeight="1">
      <c r="B1202" s="31"/>
      <c r="C1202" s="127" t="s">
        <v>1715</v>
      </c>
      <c r="D1202" s="127" t="s">
        <v>173</v>
      </c>
      <c r="E1202" s="128" t="s">
        <v>1716</v>
      </c>
      <c r="F1202" s="129" t="s">
        <v>1717</v>
      </c>
      <c r="G1202" s="130" t="s">
        <v>328</v>
      </c>
      <c r="H1202" s="131">
        <v>22.6</v>
      </c>
      <c r="I1202" s="132"/>
      <c r="J1202" s="133">
        <f>ROUND(I1202*H1202,2)</f>
        <v>0</v>
      </c>
      <c r="K1202" s="129" t="s">
        <v>19</v>
      </c>
      <c r="L1202" s="31"/>
      <c r="M1202" s="134" t="s">
        <v>19</v>
      </c>
      <c r="N1202" s="135" t="s">
        <v>44</v>
      </c>
      <c r="P1202" s="136">
        <f>O1202*H1202</f>
        <v>0</v>
      </c>
      <c r="Q1202" s="136">
        <v>0</v>
      </c>
      <c r="R1202" s="136">
        <f>Q1202*H1202</f>
        <v>0</v>
      </c>
      <c r="S1202" s="136">
        <v>0</v>
      </c>
      <c r="T1202" s="137">
        <f>S1202*H1202</f>
        <v>0</v>
      </c>
      <c r="AR1202" s="138" t="s">
        <v>311</v>
      </c>
      <c r="AT1202" s="138" t="s">
        <v>173</v>
      </c>
      <c r="AU1202" s="138" t="s">
        <v>83</v>
      </c>
      <c r="AY1202" s="16" t="s">
        <v>171</v>
      </c>
      <c r="BE1202" s="139">
        <f>IF(N1202="základní",J1202,0)</f>
        <v>0</v>
      </c>
      <c r="BF1202" s="139">
        <f>IF(N1202="snížená",J1202,0)</f>
        <v>0</v>
      </c>
      <c r="BG1202" s="139">
        <f>IF(N1202="zákl. přenesená",J1202,0)</f>
        <v>0</v>
      </c>
      <c r="BH1202" s="139">
        <f>IF(N1202="sníž. přenesená",J1202,0)</f>
        <v>0</v>
      </c>
      <c r="BI1202" s="139">
        <f>IF(N1202="nulová",J1202,0)</f>
        <v>0</v>
      </c>
      <c r="BJ1202" s="16" t="s">
        <v>81</v>
      </c>
      <c r="BK1202" s="139">
        <f>ROUND(I1202*H1202,2)</f>
        <v>0</v>
      </c>
      <c r="BL1202" s="16" t="s">
        <v>311</v>
      </c>
      <c r="BM1202" s="138" t="s">
        <v>1718</v>
      </c>
    </row>
    <row r="1203" spans="2:65" s="1" customFormat="1" ht="57.6">
      <c r="B1203" s="31"/>
      <c r="D1203" s="145" t="s">
        <v>437</v>
      </c>
      <c r="F1203" s="175" t="s">
        <v>1719</v>
      </c>
      <c r="I1203" s="142"/>
      <c r="L1203" s="31"/>
      <c r="M1203" s="143"/>
      <c r="T1203" s="52"/>
      <c r="AT1203" s="16" t="s">
        <v>437</v>
      </c>
      <c r="AU1203" s="16" t="s">
        <v>83</v>
      </c>
    </row>
    <row r="1204" spans="2:65" s="13" customFormat="1" ht="10.199999999999999">
      <c r="B1204" s="151"/>
      <c r="D1204" s="145" t="s">
        <v>182</v>
      </c>
      <c r="E1204" s="152" t="s">
        <v>19</v>
      </c>
      <c r="F1204" s="153" t="s">
        <v>1720</v>
      </c>
      <c r="H1204" s="154">
        <v>22.6</v>
      </c>
      <c r="I1204" s="155"/>
      <c r="L1204" s="151"/>
      <c r="M1204" s="156"/>
      <c r="T1204" s="157"/>
      <c r="AT1204" s="152" t="s">
        <v>182</v>
      </c>
      <c r="AU1204" s="152" t="s">
        <v>83</v>
      </c>
      <c r="AV1204" s="13" t="s">
        <v>83</v>
      </c>
      <c r="AW1204" s="13" t="s">
        <v>35</v>
      </c>
      <c r="AX1204" s="13" t="s">
        <v>81</v>
      </c>
      <c r="AY1204" s="152" t="s">
        <v>171</v>
      </c>
    </row>
    <row r="1205" spans="2:65" s="1" customFormat="1" ht="16.5" customHeight="1">
      <c r="B1205" s="31"/>
      <c r="C1205" s="127" t="s">
        <v>1721</v>
      </c>
      <c r="D1205" s="127" t="s">
        <v>173</v>
      </c>
      <c r="E1205" s="128" t="s">
        <v>1722</v>
      </c>
      <c r="F1205" s="129" t="s">
        <v>1723</v>
      </c>
      <c r="G1205" s="130" t="s">
        <v>1724</v>
      </c>
      <c r="H1205" s="131">
        <v>1</v>
      </c>
      <c r="I1205" s="132"/>
      <c r="J1205" s="133">
        <f>ROUND(I1205*H1205,2)</f>
        <v>0</v>
      </c>
      <c r="K1205" s="129" t="s">
        <v>19</v>
      </c>
      <c r="L1205" s="31"/>
      <c r="M1205" s="134" t="s">
        <v>19</v>
      </c>
      <c r="N1205" s="135" t="s">
        <v>44</v>
      </c>
      <c r="P1205" s="136">
        <f>O1205*H1205</f>
        <v>0</v>
      </c>
      <c r="Q1205" s="136">
        <v>0</v>
      </c>
      <c r="R1205" s="136">
        <f>Q1205*H1205</f>
        <v>0</v>
      </c>
      <c r="S1205" s="136">
        <v>0</v>
      </c>
      <c r="T1205" s="137">
        <f>S1205*H1205</f>
        <v>0</v>
      </c>
      <c r="AR1205" s="138" t="s">
        <v>311</v>
      </c>
      <c r="AT1205" s="138" t="s">
        <v>173</v>
      </c>
      <c r="AU1205" s="138" t="s">
        <v>83</v>
      </c>
      <c r="AY1205" s="16" t="s">
        <v>171</v>
      </c>
      <c r="BE1205" s="139">
        <f>IF(N1205="základní",J1205,0)</f>
        <v>0</v>
      </c>
      <c r="BF1205" s="139">
        <f>IF(N1205="snížená",J1205,0)</f>
        <v>0</v>
      </c>
      <c r="BG1205" s="139">
        <f>IF(N1205="zákl. přenesená",J1205,0)</f>
        <v>0</v>
      </c>
      <c r="BH1205" s="139">
        <f>IF(N1205="sníž. přenesená",J1205,0)</f>
        <v>0</v>
      </c>
      <c r="BI1205" s="139">
        <f>IF(N1205="nulová",J1205,0)</f>
        <v>0</v>
      </c>
      <c r="BJ1205" s="16" t="s">
        <v>81</v>
      </c>
      <c r="BK1205" s="139">
        <f>ROUND(I1205*H1205,2)</f>
        <v>0</v>
      </c>
      <c r="BL1205" s="16" t="s">
        <v>311</v>
      </c>
      <c r="BM1205" s="138" t="s">
        <v>1725</v>
      </c>
    </row>
    <row r="1206" spans="2:65" s="1" customFormat="1" ht="38.4">
      <c r="B1206" s="31"/>
      <c r="D1206" s="145" t="s">
        <v>437</v>
      </c>
      <c r="F1206" s="175" t="s">
        <v>1726</v>
      </c>
      <c r="I1206" s="142"/>
      <c r="L1206" s="31"/>
      <c r="M1206" s="143"/>
      <c r="T1206" s="52"/>
      <c r="AT1206" s="16" t="s">
        <v>437</v>
      </c>
      <c r="AU1206" s="16" t="s">
        <v>83</v>
      </c>
    </row>
    <row r="1207" spans="2:65" s="1" customFormat="1" ht="16.5" customHeight="1">
      <c r="B1207" s="31"/>
      <c r="C1207" s="127" t="s">
        <v>1727</v>
      </c>
      <c r="D1207" s="127" t="s">
        <v>173</v>
      </c>
      <c r="E1207" s="128" t="s">
        <v>1728</v>
      </c>
      <c r="F1207" s="129" t="s">
        <v>1729</v>
      </c>
      <c r="G1207" s="130" t="s">
        <v>402</v>
      </c>
      <c r="H1207" s="131">
        <v>1</v>
      </c>
      <c r="I1207" s="132"/>
      <c r="J1207" s="133">
        <f>ROUND(I1207*H1207,2)</f>
        <v>0</v>
      </c>
      <c r="K1207" s="129" t="s">
        <v>19</v>
      </c>
      <c r="L1207" s="31"/>
      <c r="M1207" s="134" t="s">
        <v>19</v>
      </c>
      <c r="N1207" s="135" t="s">
        <v>44</v>
      </c>
      <c r="P1207" s="136">
        <f>O1207*H1207</f>
        <v>0</v>
      </c>
      <c r="Q1207" s="136">
        <v>0</v>
      </c>
      <c r="R1207" s="136">
        <f>Q1207*H1207</f>
        <v>0</v>
      </c>
      <c r="S1207" s="136">
        <v>0</v>
      </c>
      <c r="T1207" s="137">
        <f>S1207*H1207</f>
        <v>0</v>
      </c>
      <c r="AR1207" s="138" t="s">
        <v>311</v>
      </c>
      <c r="AT1207" s="138" t="s">
        <v>173</v>
      </c>
      <c r="AU1207" s="138" t="s">
        <v>83</v>
      </c>
      <c r="AY1207" s="16" t="s">
        <v>171</v>
      </c>
      <c r="BE1207" s="139">
        <f>IF(N1207="základní",J1207,0)</f>
        <v>0</v>
      </c>
      <c r="BF1207" s="139">
        <f>IF(N1207="snížená",J1207,0)</f>
        <v>0</v>
      </c>
      <c r="BG1207" s="139">
        <f>IF(N1207="zákl. přenesená",J1207,0)</f>
        <v>0</v>
      </c>
      <c r="BH1207" s="139">
        <f>IF(N1207="sníž. přenesená",J1207,0)</f>
        <v>0</v>
      </c>
      <c r="BI1207" s="139">
        <f>IF(N1207="nulová",J1207,0)</f>
        <v>0</v>
      </c>
      <c r="BJ1207" s="16" t="s">
        <v>81</v>
      </c>
      <c r="BK1207" s="139">
        <f>ROUND(I1207*H1207,2)</f>
        <v>0</v>
      </c>
      <c r="BL1207" s="16" t="s">
        <v>311</v>
      </c>
      <c r="BM1207" s="138" t="s">
        <v>1730</v>
      </c>
    </row>
    <row r="1208" spans="2:65" s="1" customFormat="1" ht="67.2">
      <c r="B1208" s="31"/>
      <c r="D1208" s="145" t="s">
        <v>437</v>
      </c>
      <c r="F1208" s="175" t="s">
        <v>1731</v>
      </c>
      <c r="I1208" s="142"/>
      <c r="L1208" s="31"/>
      <c r="M1208" s="143"/>
      <c r="T1208" s="52"/>
      <c r="AT1208" s="16" t="s">
        <v>437</v>
      </c>
      <c r="AU1208" s="16" t="s">
        <v>83</v>
      </c>
    </row>
    <row r="1209" spans="2:65" s="1" customFormat="1" ht="16.5" customHeight="1">
      <c r="B1209" s="31"/>
      <c r="C1209" s="127" t="s">
        <v>1732</v>
      </c>
      <c r="D1209" s="127" t="s">
        <v>173</v>
      </c>
      <c r="E1209" s="128" t="s">
        <v>1733</v>
      </c>
      <c r="F1209" s="129" t="s">
        <v>1734</v>
      </c>
      <c r="G1209" s="130" t="s">
        <v>402</v>
      </c>
      <c r="H1209" s="131">
        <v>1</v>
      </c>
      <c r="I1209" s="132"/>
      <c r="J1209" s="133">
        <f>ROUND(I1209*H1209,2)</f>
        <v>0</v>
      </c>
      <c r="K1209" s="129" t="s">
        <v>19</v>
      </c>
      <c r="L1209" s="31"/>
      <c r="M1209" s="134" t="s">
        <v>19</v>
      </c>
      <c r="N1209" s="135" t="s">
        <v>44</v>
      </c>
      <c r="P1209" s="136">
        <f>O1209*H1209</f>
        <v>0</v>
      </c>
      <c r="Q1209" s="136">
        <v>0</v>
      </c>
      <c r="R1209" s="136">
        <f>Q1209*H1209</f>
        <v>0</v>
      </c>
      <c r="S1209" s="136">
        <v>0</v>
      </c>
      <c r="T1209" s="137">
        <f>S1209*H1209</f>
        <v>0</v>
      </c>
      <c r="AR1209" s="138" t="s">
        <v>311</v>
      </c>
      <c r="AT1209" s="138" t="s">
        <v>173</v>
      </c>
      <c r="AU1209" s="138" t="s">
        <v>83</v>
      </c>
      <c r="AY1209" s="16" t="s">
        <v>171</v>
      </c>
      <c r="BE1209" s="139">
        <f>IF(N1209="základní",J1209,0)</f>
        <v>0</v>
      </c>
      <c r="BF1209" s="139">
        <f>IF(N1209="snížená",J1209,0)</f>
        <v>0</v>
      </c>
      <c r="BG1209" s="139">
        <f>IF(N1209="zákl. přenesená",J1209,0)</f>
        <v>0</v>
      </c>
      <c r="BH1209" s="139">
        <f>IF(N1209="sníž. přenesená",J1209,0)</f>
        <v>0</v>
      </c>
      <c r="BI1209" s="139">
        <f>IF(N1209="nulová",J1209,0)</f>
        <v>0</v>
      </c>
      <c r="BJ1209" s="16" t="s">
        <v>81</v>
      </c>
      <c r="BK1209" s="139">
        <f>ROUND(I1209*H1209,2)</f>
        <v>0</v>
      </c>
      <c r="BL1209" s="16" t="s">
        <v>311</v>
      </c>
      <c r="BM1209" s="138" t="s">
        <v>1735</v>
      </c>
    </row>
    <row r="1210" spans="2:65" s="1" customFormat="1" ht="124.8">
      <c r="B1210" s="31"/>
      <c r="D1210" s="145" t="s">
        <v>437</v>
      </c>
      <c r="F1210" s="175" t="s">
        <v>1736</v>
      </c>
      <c r="I1210" s="142"/>
      <c r="L1210" s="31"/>
      <c r="M1210" s="143"/>
      <c r="T1210" s="52"/>
      <c r="AT1210" s="16" t="s">
        <v>437</v>
      </c>
      <c r="AU1210" s="16" t="s">
        <v>83</v>
      </c>
    </row>
    <row r="1211" spans="2:65" s="1" customFormat="1" ht="16.5" customHeight="1">
      <c r="B1211" s="31"/>
      <c r="C1211" s="127" t="s">
        <v>1737</v>
      </c>
      <c r="D1211" s="127" t="s">
        <v>173</v>
      </c>
      <c r="E1211" s="128" t="s">
        <v>1738</v>
      </c>
      <c r="F1211" s="129" t="s">
        <v>1739</v>
      </c>
      <c r="G1211" s="130" t="s">
        <v>402</v>
      </c>
      <c r="H1211" s="131">
        <v>4</v>
      </c>
      <c r="I1211" s="132"/>
      <c r="J1211" s="133">
        <f>ROUND(I1211*H1211,2)</f>
        <v>0</v>
      </c>
      <c r="K1211" s="129" t="s">
        <v>19</v>
      </c>
      <c r="L1211" s="31"/>
      <c r="M1211" s="134" t="s">
        <v>19</v>
      </c>
      <c r="N1211" s="135" t="s">
        <v>44</v>
      </c>
      <c r="P1211" s="136">
        <f>O1211*H1211</f>
        <v>0</v>
      </c>
      <c r="Q1211" s="136">
        <v>0</v>
      </c>
      <c r="R1211" s="136">
        <f>Q1211*H1211</f>
        <v>0</v>
      </c>
      <c r="S1211" s="136">
        <v>0</v>
      </c>
      <c r="T1211" s="137">
        <f>S1211*H1211</f>
        <v>0</v>
      </c>
      <c r="AR1211" s="138" t="s">
        <v>311</v>
      </c>
      <c r="AT1211" s="138" t="s">
        <v>173</v>
      </c>
      <c r="AU1211" s="138" t="s">
        <v>83</v>
      </c>
      <c r="AY1211" s="16" t="s">
        <v>171</v>
      </c>
      <c r="BE1211" s="139">
        <f>IF(N1211="základní",J1211,0)</f>
        <v>0</v>
      </c>
      <c r="BF1211" s="139">
        <f>IF(N1211="snížená",J1211,0)</f>
        <v>0</v>
      </c>
      <c r="BG1211" s="139">
        <f>IF(N1211="zákl. přenesená",J1211,0)</f>
        <v>0</v>
      </c>
      <c r="BH1211" s="139">
        <f>IF(N1211="sníž. přenesená",J1211,0)</f>
        <v>0</v>
      </c>
      <c r="BI1211" s="139">
        <f>IF(N1211="nulová",J1211,0)</f>
        <v>0</v>
      </c>
      <c r="BJ1211" s="16" t="s">
        <v>81</v>
      </c>
      <c r="BK1211" s="139">
        <f>ROUND(I1211*H1211,2)</f>
        <v>0</v>
      </c>
      <c r="BL1211" s="16" t="s">
        <v>311</v>
      </c>
      <c r="BM1211" s="138" t="s">
        <v>1740</v>
      </c>
    </row>
    <row r="1212" spans="2:65" s="1" customFormat="1" ht="67.2">
      <c r="B1212" s="31"/>
      <c r="D1212" s="145" t="s">
        <v>437</v>
      </c>
      <c r="F1212" s="175" t="s">
        <v>1741</v>
      </c>
      <c r="I1212" s="142"/>
      <c r="L1212" s="31"/>
      <c r="M1212" s="143"/>
      <c r="T1212" s="52"/>
      <c r="AT1212" s="16" t="s">
        <v>437</v>
      </c>
      <c r="AU1212" s="16" t="s">
        <v>83</v>
      </c>
    </row>
    <row r="1213" spans="2:65" s="1" customFormat="1" ht="16.5" customHeight="1">
      <c r="B1213" s="31"/>
      <c r="C1213" s="127" t="s">
        <v>1742</v>
      </c>
      <c r="D1213" s="127" t="s">
        <v>173</v>
      </c>
      <c r="E1213" s="128" t="s">
        <v>1743</v>
      </c>
      <c r="F1213" s="129" t="s">
        <v>1744</v>
      </c>
      <c r="G1213" s="130" t="s">
        <v>402</v>
      </c>
      <c r="H1213" s="131">
        <v>6</v>
      </c>
      <c r="I1213" s="132"/>
      <c r="J1213" s="133">
        <f>ROUND(I1213*H1213,2)</f>
        <v>0</v>
      </c>
      <c r="K1213" s="129" t="s">
        <v>19</v>
      </c>
      <c r="L1213" s="31"/>
      <c r="M1213" s="134" t="s">
        <v>19</v>
      </c>
      <c r="N1213" s="135" t="s">
        <v>44</v>
      </c>
      <c r="P1213" s="136">
        <f>O1213*H1213</f>
        <v>0</v>
      </c>
      <c r="Q1213" s="136">
        <v>0</v>
      </c>
      <c r="R1213" s="136">
        <f>Q1213*H1213</f>
        <v>0</v>
      </c>
      <c r="S1213" s="136">
        <v>0</v>
      </c>
      <c r="T1213" s="137">
        <f>S1213*H1213</f>
        <v>0</v>
      </c>
      <c r="AR1213" s="138" t="s">
        <v>311</v>
      </c>
      <c r="AT1213" s="138" t="s">
        <v>173</v>
      </c>
      <c r="AU1213" s="138" t="s">
        <v>83</v>
      </c>
      <c r="AY1213" s="16" t="s">
        <v>171</v>
      </c>
      <c r="BE1213" s="139">
        <f>IF(N1213="základní",J1213,0)</f>
        <v>0</v>
      </c>
      <c r="BF1213" s="139">
        <f>IF(N1213="snížená",J1213,0)</f>
        <v>0</v>
      </c>
      <c r="BG1213" s="139">
        <f>IF(N1213="zákl. přenesená",J1213,0)</f>
        <v>0</v>
      </c>
      <c r="BH1213" s="139">
        <f>IF(N1213="sníž. přenesená",J1213,0)</f>
        <v>0</v>
      </c>
      <c r="BI1213" s="139">
        <f>IF(N1213="nulová",J1213,0)</f>
        <v>0</v>
      </c>
      <c r="BJ1213" s="16" t="s">
        <v>81</v>
      </c>
      <c r="BK1213" s="139">
        <f>ROUND(I1213*H1213,2)</f>
        <v>0</v>
      </c>
      <c r="BL1213" s="16" t="s">
        <v>311</v>
      </c>
      <c r="BM1213" s="138" t="s">
        <v>1745</v>
      </c>
    </row>
    <row r="1214" spans="2:65" s="1" customFormat="1" ht="67.2">
      <c r="B1214" s="31"/>
      <c r="D1214" s="145" t="s">
        <v>437</v>
      </c>
      <c r="F1214" s="175" t="s">
        <v>1741</v>
      </c>
      <c r="I1214" s="142"/>
      <c r="L1214" s="31"/>
      <c r="M1214" s="143"/>
      <c r="T1214" s="52"/>
      <c r="AT1214" s="16" t="s">
        <v>437</v>
      </c>
      <c r="AU1214" s="16" t="s">
        <v>83</v>
      </c>
    </row>
    <row r="1215" spans="2:65" s="1" customFormat="1" ht="16.5" customHeight="1">
      <c r="B1215" s="31"/>
      <c r="C1215" s="127" t="s">
        <v>1746</v>
      </c>
      <c r="D1215" s="127" t="s">
        <v>173</v>
      </c>
      <c r="E1215" s="128" t="s">
        <v>1747</v>
      </c>
      <c r="F1215" s="129" t="s">
        <v>1748</v>
      </c>
      <c r="G1215" s="130" t="s">
        <v>402</v>
      </c>
      <c r="H1215" s="131">
        <v>2</v>
      </c>
      <c r="I1215" s="132"/>
      <c r="J1215" s="133">
        <f>ROUND(I1215*H1215,2)</f>
        <v>0</v>
      </c>
      <c r="K1215" s="129" t="s">
        <v>19</v>
      </c>
      <c r="L1215" s="31"/>
      <c r="M1215" s="134" t="s">
        <v>19</v>
      </c>
      <c r="N1215" s="135" t="s">
        <v>44</v>
      </c>
      <c r="P1215" s="136">
        <f>O1215*H1215</f>
        <v>0</v>
      </c>
      <c r="Q1215" s="136">
        <v>0</v>
      </c>
      <c r="R1215" s="136">
        <f>Q1215*H1215</f>
        <v>0</v>
      </c>
      <c r="S1215" s="136">
        <v>0</v>
      </c>
      <c r="T1215" s="137">
        <f>S1215*H1215</f>
        <v>0</v>
      </c>
      <c r="AR1215" s="138" t="s">
        <v>311</v>
      </c>
      <c r="AT1215" s="138" t="s">
        <v>173</v>
      </c>
      <c r="AU1215" s="138" t="s">
        <v>83</v>
      </c>
      <c r="AY1215" s="16" t="s">
        <v>171</v>
      </c>
      <c r="BE1215" s="139">
        <f>IF(N1215="základní",J1215,0)</f>
        <v>0</v>
      </c>
      <c r="BF1215" s="139">
        <f>IF(N1215="snížená",J1215,0)</f>
        <v>0</v>
      </c>
      <c r="BG1215" s="139">
        <f>IF(N1215="zákl. přenesená",J1215,0)</f>
        <v>0</v>
      </c>
      <c r="BH1215" s="139">
        <f>IF(N1215="sníž. přenesená",J1215,0)</f>
        <v>0</v>
      </c>
      <c r="BI1215" s="139">
        <f>IF(N1215="nulová",J1215,0)</f>
        <v>0</v>
      </c>
      <c r="BJ1215" s="16" t="s">
        <v>81</v>
      </c>
      <c r="BK1215" s="139">
        <f>ROUND(I1215*H1215,2)</f>
        <v>0</v>
      </c>
      <c r="BL1215" s="16" t="s">
        <v>311</v>
      </c>
      <c r="BM1215" s="138" t="s">
        <v>1749</v>
      </c>
    </row>
    <row r="1216" spans="2:65" s="1" customFormat="1" ht="67.2">
      <c r="B1216" s="31"/>
      <c r="D1216" s="145" t="s">
        <v>437</v>
      </c>
      <c r="F1216" s="175" t="s">
        <v>1741</v>
      </c>
      <c r="I1216" s="142"/>
      <c r="L1216" s="31"/>
      <c r="M1216" s="143"/>
      <c r="T1216" s="52"/>
      <c r="AT1216" s="16" t="s">
        <v>437</v>
      </c>
      <c r="AU1216" s="16" t="s">
        <v>83</v>
      </c>
    </row>
    <row r="1217" spans="2:65" s="1" customFormat="1" ht="16.5" customHeight="1">
      <c r="B1217" s="31"/>
      <c r="C1217" s="127" t="s">
        <v>1750</v>
      </c>
      <c r="D1217" s="127" t="s">
        <v>173</v>
      </c>
      <c r="E1217" s="128" t="s">
        <v>1751</v>
      </c>
      <c r="F1217" s="129" t="s">
        <v>1752</v>
      </c>
      <c r="G1217" s="130" t="s">
        <v>402</v>
      </c>
      <c r="H1217" s="131">
        <v>0</v>
      </c>
      <c r="I1217" s="132"/>
      <c r="J1217" s="133">
        <f>ROUND(I1217*H1217,2)</f>
        <v>0</v>
      </c>
      <c r="K1217" s="129" t="s">
        <v>19</v>
      </c>
      <c r="L1217" s="31"/>
      <c r="M1217" s="134" t="s">
        <v>19</v>
      </c>
      <c r="N1217" s="135" t="s">
        <v>44</v>
      </c>
      <c r="P1217" s="136">
        <f>O1217*H1217</f>
        <v>0</v>
      </c>
      <c r="Q1217" s="136">
        <v>0</v>
      </c>
      <c r="R1217" s="136">
        <f>Q1217*H1217</f>
        <v>0</v>
      </c>
      <c r="S1217" s="136">
        <v>0</v>
      </c>
      <c r="T1217" s="137">
        <f>S1217*H1217</f>
        <v>0</v>
      </c>
      <c r="AR1217" s="138" t="s">
        <v>311</v>
      </c>
      <c r="AT1217" s="138" t="s">
        <v>173</v>
      </c>
      <c r="AU1217" s="138" t="s">
        <v>83</v>
      </c>
      <c r="AY1217" s="16" t="s">
        <v>171</v>
      </c>
      <c r="BE1217" s="139">
        <f>IF(N1217="základní",J1217,0)</f>
        <v>0</v>
      </c>
      <c r="BF1217" s="139">
        <f>IF(N1217="snížená",J1217,0)</f>
        <v>0</v>
      </c>
      <c r="BG1217" s="139">
        <f>IF(N1217="zákl. přenesená",J1217,0)</f>
        <v>0</v>
      </c>
      <c r="BH1217" s="139">
        <f>IF(N1217="sníž. přenesená",J1217,0)</f>
        <v>0</v>
      </c>
      <c r="BI1217" s="139">
        <f>IF(N1217="nulová",J1217,0)</f>
        <v>0</v>
      </c>
      <c r="BJ1217" s="16" t="s">
        <v>81</v>
      </c>
      <c r="BK1217" s="139">
        <f>ROUND(I1217*H1217,2)</f>
        <v>0</v>
      </c>
      <c r="BL1217" s="16" t="s">
        <v>311</v>
      </c>
      <c r="BM1217" s="138" t="s">
        <v>1753</v>
      </c>
    </row>
    <row r="1218" spans="2:65" s="1" customFormat="1" ht="57.6">
      <c r="B1218" s="31"/>
      <c r="D1218" s="145" t="s">
        <v>437</v>
      </c>
      <c r="F1218" s="175" t="s">
        <v>1754</v>
      </c>
      <c r="I1218" s="142"/>
      <c r="L1218" s="31"/>
      <c r="M1218" s="143"/>
      <c r="T1218" s="52"/>
      <c r="AT1218" s="16" t="s">
        <v>437</v>
      </c>
      <c r="AU1218" s="16" t="s">
        <v>83</v>
      </c>
    </row>
    <row r="1219" spans="2:65" s="1" customFormat="1" ht="16.5" customHeight="1">
      <c r="B1219" s="31"/>
      <c r="C1219" s="127" t="s">
        <v>1755</v>
      </c>
      <c r="D1219" s="127" t="s">
        <v>173</v>
      </c>
      <c r="E1219" s="128" t="s">
        <v>1756</v>
      </c>
      <c r="F1219" s="129" t="s">
        <v>1757</v>
      </c>
      <c r="G1219" s="130" t="s">
        <v>402</v>
      </c>
      <c r="H1219" s="131">
        <v>20</v>
      </c>
      <c r="I1219" s="132"/>
      <c r="J1219" s="133">
        <f>ROUND(I1219*H1219,2)</f>
        <v>0</v>
      </c>
      <c r="K1219" s="129" t="s">
        <v>19</v>
      </c>
      <c r="L1219" s="31"/>
      <c r="M1219" s="134" t="s">
        <v>19</v>
      </c>
      <c r="N1219" s="135" t="s">
        <v>44</v>
      </c>
      <c r="P1219" s="136">
        <f>O1219*H1219</f>
        <v>0</v>
      </c>
      <c r="Q1219" s="136">
        <v>0</v>
      </c>
      <c r="R1219" s="136">
        <f>Q1219*H1219</f>
        <v>0</v>
      </c>
      <c r="S1219" s="136">
        <v>0</v>
      </c>
      <c r="T1219" s="137">
        <f>S1219*H1219</f>
        <v>0</v>
      </c>
      <c r="AR1219" s="138" t="s">
        <v>311</v>
      </c>
      <c r="AT1219" s="138" t="s">
        <v>173</v>
      </c>
      <c r="AU1219" s="138" t="s">
        <v>83</v>
      </c>
      <c r="AY1219" s="16" t="s">
        <v>171</v>
      </c>
      <c r="BE1219" s="139">
        <f>IF(N1219="základní",J1219,0)</f>
        <v>0</v>
      </c>
      <c r="BF1219" s="139">
        <f>IF(N1219="snížená",J1219,0)</f>
        <v>0</v>
      </c>
      <c r="BG1219" s="139">
        <f>IF(N1219="zákl. přenesená",J1219,0)</f>
        <v>0</v>
      </c>
      <c r="BH1219" s="139">
        <f>IF(N1219="sníž. přenesená",J1219,0)</f>
        <v>0</v>
      </c>
      <c r="BI1219" s="139">
        <f>IF(N1219="nulová",J1219,0)</f>
        <v>0</v>
      </c>
      <c r="BJ1219" s="16" t="s">
        <v>81</v>
      </c>
      <c r="BK1219" s="139">
        <f>ROUND(I1219*H1219,2)</f>
        <v>0</v>
      </c>
      <c r="BL1219" s="16" t="s">
        <v>311</v>
      </c>
      <c r="BM1219" s="138" t="s">
        <v>1758</v>
      </c>
    </row>
    <row r="1220" spans="2:65" s="1" customFormat="1" ht="48">
      <c r="B1220" s="31"/>
      <c r="D1220" s="145" t="s">
        <v>437</v>
      </c>
      <c r="F1220" s="175" t="s">
        <v>1759</v>
      </c>
      <c r="I1220" s="142"/>
      <c r="L1220" s="31"/>
      <c r="M1220" s="143"/>
      <c r="T1220" s="52"/>
      <c r="AT1220" s="16" t="s">
        <v>437</v>
      </c>
      <c r="AU1220" s="16" t="s">
        <v>83</v>
      </c>
    </row>
    <row r="1221" spans="2:65" s="1" customFormat="1" ht="16.5" customHeight="1">
      <c r="B1221" s="31"/>
      <c r="C1221" s="127" t="s">
        <v>1760</v>
      </c>
      <c r="D1221" s="127" t="s">
        <v>173</v>
      </c>
      <c r="E1221" s="128" t="s">
        <v>1761</v>
      </c>
      <c r="F1221" s="129" t="s">
        <v>1762</v>
      </c>
      <c r="G1221" s="130" t="s">
        <v>1724</v>
      </c>
      <c r="H1221" s="131">
        <v>1</v>
      </c>
      <c r="I1221" s="132"/>
      <c r="J1221" s="133">
        <f>ROUND(I1221*H1221,2)</f>
        <v>0</v>
      </c>
      <c r="K1221" s="129" t="s">
        <v>19</v>
      </c>
      <c r="L1221" s="31"/>
      <c r="M1221" s="134" t="s">
        <v>19</v>
      </c>
      <c r="N1221" s="135" t="s">
        <v>44</v>
      </c>
      <c r="P1221" s="136">
        <f>O1221*H1221</f>
        <v>0</v>
      </c>
      <c r="Q1221" s="136">
        <v>0</v>
      </c>
      <c r="R1221" s="136">
        <f>Q1221*H1221</f>
        <v>0</v>
      </c>
      <c r="S1221" s="136">
        <v>0</v>
      </c>
      <c r="T1221" s="137">
        <f>S1221*H1221</f>
        <v>0</v>
      </c>
      <c r="AR1221" s="138" t="s">
        <v>311</v>
      </c>
      <c r="AT1221" s="138" t="s">
        <v>173</v>
      </c>
      <c r="AU1221" s="138" t="s">
        <v>83</v>
      </c>
      <c r="AY1221" s="16" t="s">
        <v>171</v>
      </c>
      <c r="BE1221" s="139">
        <f>IF(N1221="základní",J1221,0)</f>
        <v>0</v>
      </c>
      <c r="BF1221" s="139">
        <f>IF(N1221="snížená",J1221,0)</f>
        <v>0</v>
      </c>
      <c r="BG1221" s="139">
        <f>IF(N1221="zákl. přenesená",J1221,0)</f>
        <v>0</v>
      </c>
      <c r="BH1221" s="139">
        <f>IF(N1221="sníž. přenesená",J1221,0)</f>
        <v>0</v>
      </c>
      <c r="BI1221" s="139">
        <f>IF(N1221="nulová",J1221,0)</f>
        <v>0</v>
      </c>
      <c r="BJ1221" s="16" t="s">
        <v>81</v>
      </c>
      <c r="BK1221" s="139">
        <f>ROUND(I1221*H1221,2)</f>
        <v>0</v>
      </c>
      <c r="BL1221" s="16" t="s">
        <v>311</v>
      </c>
      <c r="BM1221" s="138" t="s">
        <v>1763</v>
      </c>
    </row>
    <row r="1222" spans="2:65" s="1" customFormat="1" ht="86.4">
      <c r="B1222" s="31"/>
      <c r="D1222" s="145" t="s">
        <v>437</v>
      </c>
      <c r="F1222" s="175" t="s">
        <v>1764</v>
      </c>
      <c r="I1222" s="142"/>
      <c r="L1222" s="31"/>
      <c r="M1222" s="143"/>
      <c r="T1222" s="52"/>
      <c r="AT1222" s="16" t="s">
        <v>437</v>
      </c>
      <c r="AU1222" s="16" t="s">
        <v>83</v>
      </c>
    </row>
    <row r="1223" spans="2:65" s="1" customFormat="1" ht="33" customHeight="1">
      <c r="B1223" s="31"/>
      <c r="C1223" s="127" t="s">
        <v>1765</v>
      </c>
      <c r="D1223" s="127" t="s">
        <v>173</v>
      </c>
      <c r="E1223" s="128" t="s">
        <v>1766</v>
      </c>
      <c r="F1223" s="129" t="s">
        <v>1767</v>
      </c>
      <c r="G1223" s="130" t="s">
        <v>272</v>
      </c>
      <c r="H1223" s="131">
        <v>204.09</v>
      </c>
      <c r="I1223" s="132"/>
      <c r="J1223" s="133">
        <f>ROUND(I1223*H1223,2)</f>
        <v>0</v>
      </c>
      <c r="K1223" s="129" t="s">
        <v>177</v>
      </c>
      <c r="L1223" s="31"/>
      <c r="M1223" s="134" t="s">
        <v>19</v>
      </c>
      <c r="N1223" s="135" t="s">
        <v>44</v>
      </c>
      <c r="P1223" s="136">
        <f>O1223*H1223</f>
        <v>0</v>
      </c>
      <c r="Q1223" s="136">
        <v>2.7E-4</v>
      </c>
      <c r="R1223" s="136">
        <f>Q1223*H1223</f>
        <v>5.5104300000000002E-2</v>
      </c>
      <c r="S1223" s="136">
        <v>0</v>
      </c>
      <c r="T1223" s="137">
        <f>S1223*H1223</f>
        <v>0</v>
      </c>
      <c r="AR1223" s="138" t="s">
        <v>311</v>
      </c>
      <c r="AT1223" s="138" t="s">
        <v>173</v>
      </c>
      <c r="AU1223" s="138" t="s">
        <v>83</v>
      </c>
      <c r="AY1223" s="16" t="s">
        <v>171</v>
      </c>
      <c r="BE1223" s="139">
        <f>IF(N1223="základní",J1223,0)</f>
        <v>0</v>
      </c>
      <c r="BF1223" s="139">
        <f>IF(N1223="snížená",J1223,0)</f>
        <v>0</v>
      </c>
      <c r="BG1223" s="139">
        <f>IF(N1223="zákl. přenesená",J1223,0)</f>
        <v>0</v>
      </c>
      <c r="BH1223" s="139">
        <f>IF(N1223="sníž. přenesená",J1223,0)</f>
        <v>0</v>
      </c>
      <c r="BI1223" s="139">
        <f>IF(N1223="nulová",J1223,0)</f>
        <v>0</v>
      </c>
      <c r="BJ1223" s="16" t="s">
        <v>81</v>
      </c>
      <c r="BK1223" s="139">
        <f>ROUND(I1223*H1223,2)</f>
        <v>0</v>
      </c>
      <c r="BL1223" s="16" t="s">
        <v>311</v>
      </c>
      <c r="BM1223" s="138" t="s">
        <v>1768</v>
      </c>
    </row>
    <row r="1224" spans="2:65" s="1" customFormat="1" ht="10.199999999999999">
      <c r="B1224" s="31"/>
      <c r="D1224" s="140" t="s">
        <v>180</v>
      </c>
      <c r="F1224" s="141" t="s">
        <v>1769</v>
      </c>
      <c r="I1224" s="142"/>
      <c r="L1224" s="31"/>
      <c r="M1224" s="143"/>
      <c r="T1224" s="52"/>
      <c r="AT1224" s="16" t="s">
        <v>180</v>
      </c>
      <c r="AU1224" s="16" t="s">
        <v>83</v>
      </c>
    </row>
    <row r="1225" spans="2:65" s="12" customFormat="1" ht="10.199999999999999">
      <c r="B1225" s="144"/>
      <c r="D1225" s="145" t="s">
        <v>182</v>
      </c>
      <c r="E1225" s="146" t="s">
        <v>19</v>
      </c>
      <c r="F1225" s="147" t="s">
        <v>1770</v>
      </c>
      <c r="H1225" s="146" t="s">
        <v>19</v>
      </c>
      <c r="I1225" s="148"/>
      <c r="L1225" s="144"/>
      <c r="M1225" s="149"/>
      <c r="T1225" s="150"/>
      <c r="AT1225" s="146" t="s">
        <v>182</v>
      </c>
      <c r="AU1225" s="146" t="s">
        <v>83</v>
      </c>
      <c r="AV1225" s="12" t="s">
        <v>81</v>
      </c>
      <c r="AW1225" s="12" t="s">
        <v>35</v>
      </c>
      <c r="AX1225" s="12" t="s">
        <v>73</v>
      </c>
      <c r="AY1225" s="146" t="s">
        <v>171</v>
      </c>
    </row>
    <row r="1226" spans="2:65" s="13" customFormat="1" ht="10.199999999999999">
      <c r="B1226" s="151"/>
      <c r="D1226" s="145" t="s">
        <v>182</v>
      </c>
      <c r="E1226" s="152" t="s">
        <v>19</v>
      </c>
      <c r="F1226" s="153" t="s">
        <v>1771</v>
      </c>
      <c r="H1226" s="154">
        <v>10.44</v>
      </c>
      <c r="I1226" s="155"/>
      <c r="L1226" s="151"/>
      <c r="M1226" s="156"/>
      <c r="T1226" s="157"/>
      <c r="AT1226" s="152" t="s">
        <v>182</v>
      </c>
      <c r="AU1226" s="152" t="s">
        <v>83</v>
      </c>
      <c r="AV1226" s="13" t="s">
        <v>83</v>
      </c>
      <c r="AW1226" s="13" t="s">
        <v>35</v>
      </c>
      <c r="AX1226" s="13" t="s">
        <v>73</v>
      </c>
      <c r="AY1226" s="152" t="s">
        <v>171</v>
      </c>
    </row>
    <row r="1227" spans="2:65" s="13" customFormat="1" ht="10.199999999999999">
      <c r="B1227" s="151"/>
      <c r="D1227" s="145" t="s">
        <v>182</v>
      </c>
      <c r="E1227" s="152" t="s">
        <v>19</v>
      </c>
      <c r="F1227" s="153" t="s">
        <v>1772</v>
      </c>
      <c r="H1227" s="154">
        <v>12.528</v>
      </c>
      <c r="I1227" s="155"/>
      <c r="L1227" s="151"/>
      <c r="M1227" s="156"/>
      <c r="T1227" s="157"/>
      <c r="AT1227" s="152" t="s">
        <v>182</v>
      </c>
      <c r="AU1227" s="152" t="s">
        <v>83</v>
      </c>
      <c r="AV1227" s="13" t="s">
        <v>83</v>
      </c>
      <c r="AW1227" s="13" t="s">
        <v>35</v>
      </c>
      <c r="AX1227" s="13" t="s">
        <v>73</v>
      </c>
      <c r="AY1227" s="152" t="s">
        <v>171</v>
      </c>
    </row>
    <row r="1228" spans="2:65" s="13" customFormat="1" ht="10.199999999999999">
      <c r="B1228" s="151"/>
      <c r="D1228" s="145" t="s">
        <v>182</v>
      </c>
      <c r="E1228" s="152" t="s">
        <v>19</v>
      </c>
      <c r="F1228" s="153" t="s">
        <v>1773</v>
      </c>
      <c r="H1228" s="154">
        <v>33.408000000000001</v>
      </c>
      <c r="I1228" s="155"/>
      <c r="L1228" s="151"/>
      <c r="M1228" s="156"/>
      <c r="T1228" s="157"/>
      <c r="AT1228" s="152" t="s">
        <v>182</v>
      </c>
      <c r="AU1228" s="152" t="s">
        <v>83</v>
      </c>
      <c r="AV1228" s="13" t="s">
        <v>83</v>
      </c>
      <c r="AW1228" s="13" t="s">
        <v>35</v>
      </c>
      <c r="AX1228" s="13" t="s">
        <v>73</v>
      </c>
      <c r="AY1228" s="152" t="s">
        <v>171</v>
      </c>
    </row>
    <row r="1229" spans="2:65" s="13" customFormat="1" ht="10.199999999999999">
      <c r="B1229" s="151"/>
      <c r="D1229" s="145" t="s">
        <v>182</v>
      </c>
      <c r="E1229" s="152" t="s">
        <v>19</v>
      </c>
      <c r="F1229" s="153" t="s">
        <v>1774</v>
      </c>
      <c r="H1229" s="154">
        <v>11.843999999999999</v>
      </c>
      <c r="I1229" s="155"/>
      <c r="L1229" s="151"/>
      <c r="M1229" s="156"/>
      <c r="T1229" s="157"/>
      <c r="AT1229" s="152" t="s">
        <v>182</v>
      </c>
      <c r="AU1229" s="152" t="s">
        <v>83</v>
      </c>
      <c r="AV1229" s="13" t="s">
        <v>83</v>
      </c>
      <c r="AW1229" s="13" t="s">
        <v>35</v>
      </c>
      <c r="AX1229" s="13" t="s">
        <v>73</v>
      </c>
      <c r="AY1229" s="152" t="s">
        <v>171</v>
      </c>
    </row>
    <row r="1230" spans="2:65" s="13" customFormat="1" ht="10.199999999999999">
      <c r="B1230" s="151"/>
      <c r="D1230" s="145" t="s">
        <v>182</v>
      </c>
      <c r="E1230" s="152" t="s">
        <v>19</v>
      </c>
      <c r="F1230" s="153" t="s">
        <v>1775</v>
      </c>
      <c r="H1230" s="154">
        <v>68.971999999999994</v>
      </c>
      <c r="I1230" s="155"/>
      <c r="L1230" s="151"/>
      <c r="M1230" s="156"/>
      <c r="T1230" s="157"/>
      <c r="AT1230" s="152" t="s">
        <v>182</v>
      </c>
      <c r="AU1230" s="152" t="s">
        <v>83</v>
      </c>
      <c r="AV1230" s="13" t="s">
        <v>83</v>
      </c>
      <c r="AW1230" s="13" t="s">
        <v>35</v>
      </c>
      <c r="AX1230" s="13" t="s">
        <v>73</v>
      </c>
      <c r="AY1230" s="152" t="s">
        <v>171</v>
      </c>
    </row>
    <row r="1231" spans="2:65" s="13" customFormat="1" ht="10.199999999999999">
      <c r="B1231" s="151"/>
      <c r="D1231" s="145" t="s">
        <v>182</v>
      </c>
      <c r="E1231" s="152" t="s">
        <v>19</v>
      </c>
      <c r="F1231" s="153" t="s">
        <v>1776</v>
      </c>
      <c r="H1231" s="154">
        <v>14.868</v>
      </c>
      <c r="I1231" s="155"/>
      <c r="L1231" s="151"/>
      <c r="M1231" s="156"/>
      <c r="T1231" s="157"/>
      <c r="AT1231" s="152" t="s">
        <v>182</v>
      </c>
      <c r="AU1231" s="152" t="s">
        <v>83</v>
      </c>
      <c r="AV1231" s="13" t="s">
        <v>83</v>
      </c>
      <c r="AW1231" s="13" t="s">
        <v>35</v>
      </c>
      <c r="AX1231" s="13" t="s">
        <v>73</v>
      </c>
      <c r="AY1231" s="152" t="s">
        <v>171</v>
      </c>
    </row>
    <row r="1232" spans="2:65" s="13" customFormat="1" ht="10.199999999999999">
      <c r="B1232" s="151"/>
      <c r="D1232" s="145" t="s">
        <v>182</v>
      </c>
      <c r="E1232" s="152" t="s">
        <v>19</v>
      </c>
      <c r="F1232" s="153" t="s">
        <v>1777</v>
      </c>
      <c r="H1232" s="154">
        <v>4.2480000000000002</v>
      </c>
      <c r="I1232" s="155"/>
      <c r="L1232" s="151"/>
      <c r="M1232" s="156"/>
      <c r="T1232" s="157"/>
      <c r="AT1232" s="152" t="s">
        <v>182</v>
      </c>
      <c r="AU1232" s="152" t="s">
        <v>83</v>
      </c>
      <c r="AV1232" s="13" t="s">
        <v>83</v>
      </c>
      <c r="AW1232" s="13" t="s">
        <v>35</v>
      </c>
      <c r="AX1232" s="13" t="s">
        <v>73</v>
      </c>
      <c r="AY1232" s="152" t="s">
        <v>171</v>
      </c>
    </row>
    <row r="1233" spans="2:65" s="13" customFormat="1" ht="10.199999999999999">
      <c r="B1233" s="151"/>
      <c r="D1233" s="145" t="s">
        <v>182</v>
      </c>
      <c r="E1233" s="152" t="s">
        <v>19</v>
      </c>
      <c r="F1233" s="153" t="s">
        <v>1778</v>
      </c>
      <c r="H1233" s="154">
        <v>5.8970000000000002</v>
      </c>
      <c r="I1233" s="155"/>
      <c r="L1233" s="151"/>
      <c r="M1233" s="156"/>
      <c r="T1233" s="157"/>
      <c r="AT1233" s="152" t="s">
        <v>182</v>
      </c>
      <c r="AU1233" s="152" t="s">
        <v>83</v>
      </c>
      <c r="AV1233" s="13" t="s">
        <v>83</v>
      </c>
      <c r="AW1233" s="13" t="s">
        <v>35</v>
      </c>
      <c r="AX1233" s="13" t="s">
        <v>73</v>
      </c>
      <c r="AY1233" s="152" t="s">
        <v>171</v>
      </c>
    </row>
    <row r="1234" spans="2:65" s="13" customFormat="1" ht="10.199999999999999">
      <c r="B1234" s="151"/>
      <c r="D1234" s="145" t="s">
        <v>182</v>
      </c>
      <c r="E1234" s="152" t="s">
        <v>19</v>
      </c>
      <c r="F1234" s="153" t="s">
        <v>1779</v>
      </c>
      <c r="H1234" s="154">
        <v>30.623999999999999</v>
      </c>
      <c r="I1234" s="155"/>
      <c r="L1234" s="151"/>
      <c r="M1234" s="156"/>
      <c r="T1234" s="157"/>
      <c r="AT1234" s="152" t="s">
        <v>182</v>
      </c>
      <c r="AU1234" s="152" t="s">
        <v>83</v>
      </c>
      <c r="AV1234" s="13" t="s">
        <v>83</v>
      </c>
      <c r="AW1234" s="13" t="s">
        <v>35</v>
      </c>
      <c r="AX1234" s="13" t="s">
        <v>73</v>
      </c>
      <c r="AY1234" s="152" t="s">
        <v>171</v>
      </c>
    </row>
    <row r="1235" spans="2:65" s="13" customFormat="1" ht="10.199999999999999">
      <c r="B1235" s="151"/>
      <c r="D1235" s="145" t="s">
        <v>182</v>
      </c>
      <c r="E1235" s="152" t="s">
        <v>19</v>
      </c>
      <c r="F1235" s="153" t="s">
        <v>1780</v>
      </c>
      <c r="H1235" s="154">
        <v>2.34</v>
      </c>
      <c r="I1235" s="155"/>
      <c r="L1235" s="151"/>
      <c r="M1235" s="156"/>
      <c r="T1235" s="157"/>
      <c r="AT1235" s="152" t="s">
        <v>182</v>
      </c>
      <c r="AU1235" s="152" t="s">
        <v>83</v>
      </c>
      <c r="AV1235" s="13" t="s">
        <v>83</v>
      </c>
      <c r="AW1235" s="13" t="s">
        <v>35</v>
      </c>
      <c r="AX1235" s="13" t="s">
        <v>73</v>
      </c>
      <c r="AY1235" s="152" t="s">
        <v>171</v>
      </c>
    </row>
    <row r="1236" spans="2:65" s="13" customFormat="1" ht="10.199999999999999">
      <c r="B1236" s="151"/>
      <c r="D1236" s="145" t="s">
        <v>182</v>
      </c>
      <c r="E1236" s="152" t="s">
        <v>19</v>
      </c>
      <c r="F1236" s="153" t="s">
        <v>1781</v>
      </c>
      <c r="H1236" s="154">
        <v>8.9209999999999994</v>
      </c>
      <c r="I1236" s="155"/>
      <c r="L1236" s="151"/>
      <c r="M1236" s="156"/>
      <c r="T1236" s="157"/>
      <c r="AT1236" s="152" t="s">
        <v>182</v>
      </c>
      <c r="AU1236" s="152" t="s">
        <v>83</v>
      </c>
      <c r="AV1236" s="13" t="s">
        <v>83</v>
      </c>
      <c r="AW1236" s="13" t="s">
        <v>35</v>
      </c>
      <c r="AX1236" s="13" t="s">
        <v>73</v>
      </c>
      <c r="AY1236" s="152" t="s">
        <v>171</v>
      </c>
    </row>
    <row r="1237" spans="2:65" s="14" customFormat="1" ht="10.199999999999999">
      <c r="B1237" s="158"/>
      <c r="D1237" s="145" t="s">
        <v>182</v>
      </c>
      <c r="E1237" s="159" t="s">
        <v>19</v>
      </c>
      <c r="F1237" s="160" t="s">
        <v>189</v>
      </c>
      <c r="H1237" s="161">
        <v>204.09</v>
      </c>
      <c r="I1237" s="162"/>
      <c r="L1237" s="158"/>
      <c r="M1237" s="163"/>
      <c r="T1237" s="164"/>
      <c r="AT1237" s="159" t="s">
        <v>182</v>
      </c>
      <c r="AU1237" s="159" t="s">
        <v>83</v>
      </c>
      <c r="AV1237" s="14" t="s">
        <v>178</v>
      </c>
      <c r="AW1237" s="14" t="s">
        <v>35</v>
      </c>
      <c r="AX1237" s="14" t="s">
        <v>81</v>
      </c>
      <c r="AY1237" s="159" t="s">
        <v>171</v>
      </c>
    </row>
    <row r="1238" spans="2:65" s="1" customFormat="1" ht="16.5" customHeight="1">
      <c r="B1238" s="31"/>
      <c r="C1238" s="165" t="s">
        <v>1782</v>
      </c>
      <c r="D1238" s="165" t="s">
        <v>263</v>
      </c>
      <c r="E1238" s="166" t="s">
        <v>1783</v>
      </c>
      <c r="F1238" s="167" t="s">
        <v>1784</v>
      </c>
      <c r="G1238" s="168" t="s">
        <v>402</v>
      </c>
      <c r="H1238" s="169">
        <v>5</v>
      </c>
      <c r="I1238" s="170"/>
      <c r="J1238" s="171">
        <f>ROUND(I1238*H1238,2)</f>
        <v>0</v>
      </c>
      <c r="K1238" s="167" t="s">
        <v>19</v>
      </c>
      <c r="L1238" s="172"/>
      <c r="M1238" s="173" t="s">
        <v>19</v>
      </c>
      <c r="N1238" s="174" t="s">
        <v>44</v>
      </c>
      <c r="P1238" s="136">
        <f>O1238*H1238</f>
        <v>0</v>
      </c>
      <c r="Q1238" s="136">
        <v>0</v>
      </c>
      <c r="R1238" s="136">
        <f>Q1238*H1238</f>
        <v>0</v>
      </c>
      <c r="S1238" s="136">
        <v>0</v>
      </c>
      <c r="T1238" s="137">
        <f>S1238*H1238</f>
        <v>0</v>
      </c>
      <c r="AR1238" s="138" t="s">
        <v>454</v>
      </c>
      <c r="AT1238" s="138" t="s">
        <v>263</v>
      </c>
      <c r="AU1238" s="138" t="s">
        <v>83</v>
      </c>
      <c r="AY1238" s="16" t="s">
        <v>171</v>
      </c>
      <c r="BE1238" s="139">
        <f>IF(N1238="základní",J1238,0)</f>
        <v>0</v>
      </c>
      <c r="BF1238" s="139">
        <f>IF(N1238="snížená",J1238,0)</f>
        <v>0</v>
      </c>
      <c r="BG1238" s="139">
        <f>IF(N1238="zákl. přenesená",J1238,0)</f>
        <v>0</v>
      </c>
      <c r="BH1238" s="139">
        <f>IF(N1238="sníž. přenesená",J1238,0)</f>
        <v>0</v>
      </c>
      <c r="BI1238" s="139">
        <f>IF(N1238="nulová",J1238,0)</f>
        <v>0</v>
      </c>
      <c r="BJ1238" s="16" t="s">
        <v>81</v>
      </c>
      <c r="BK1238" s="139">
        <f>ROUND(I1238*H1238,2)</f>
        <v>0</v>
      </c>
      <c r="BL1238" s="16" t="s">
        <v>311</v>
      </c>
      <c r="BM1238" s="138" t="s">
        <v>1785</v>
      </c>
    </row>
    <row r="1239" spans="2:65" s="1" customFormat="1" ht="134.4">
      <c r="B1239" s="31"/>
      <c r="D1239" s="145" t="s">
        <v>437</v>
      </c>
      <c r="F1239" s="175" t="s">
        <v>1786</v>
      </c>
      <c r="I1239" s="142"/>
      <c r="L1239" s="31"/>
      <c r="M1239" s="143"/>
      <c r="T1239" s="52"/>
      <c r="AT1239" s="16" t="s">
        <v>437</v>
      </c>
      <c r="AU1239" s="16" t="s">
        <v>83</v>
      </c>
    </row>
    <row r="1240" spans="2:65" s="1" customFormat="1" ht="16.5" customHeight="1">
      <c r="B1240" s="31"/>
      <c r="C1240" s="165" t="s">
        <v>1787</v>
      </c>
      <c r="D1240" s="165" t="s">
        <v>263</v>
      </c>
      <c r="E1240" s="166" t="s">
        <v>1788</v>
      </c>
      <c r="F1240" s="167" t="s">
        <v>1789</v>
      </c>
      <c r="G1240" s="168" t="s">
        <v>402</v>
      </c>
      <c r="H1240" s="169">
        <v>6</v>
      </c>
      <c r="I1240" s="170"/>
      <c r="J1240" s="171">
        <f>ROUND(I1240*H1240,2)</f>
        <v>0</v>
      </c>
      <c r="K1240" s="167" t="s">
        <v>19</v>
      </c>
      <c r="L1240" s="172"/>
      <c r="M1240" s="173" t="s">
        <v>19</v>
      </c>
      <c r="N1240" s="174" t="s">
        <v>44</v>
      </c>
      <c r="P1240" s="136">
        <f>O1240*H1240</f>
        <v>0</v>
      </c>
      <c r="Q1240" s="136">
        <v>0</v>
      </c>
      <c r="R1240" s="136">
        <f>Q1240*H1240</f>
        <v>0</v>
      </c>
      <c r="S1240" s="136">
        <v>0</v>
      </c>
      <c r="T1240" s="137">
        <f>S1240*H1240</f>
        <v>0</v>
      </c>
      <c r="AR1240" s="138" t="s">
        <v>454</v>
      </c>
      <c r="AT1240" s="138" t="s">
        <v>263</v>
      </c>
      <c r="AU1240" s="138" t="s">
        <v>83</v>
      </c>
      <c r="AY1240" s="16" t="s">
        <v>171</v>
      </c>
      <c r="BE1240" s="139">
        <f>IF(N1240="základní",J1240,0)</f>
        <v>0</v>
      </c>
      <c r="BF1240" s="139">
        <f>IF(N1240="snížená",J1240,0)</f>
        <v>0</v>
      </c>
      <c r="BG1240" s="139">
        <f>IF(N1240="zákl. přenesená",J1240,0)</f>
        <v>0</v>
      </c>
      <c r="BH1240" s="139">
        <f>IF(N1240="sníž. přenesená",J1240,0)</f>
        <v>0</v>
      </c>
      <c r="BI1240" s="139">
        <f>IF(N1240="nulová",J1240,0)</f>
        <v>0</v>
      </c>
      <c r="BJ1240" s="16" t="s">
        <v>81</v>
      </c>
      <c r="BK1240" s="139">
        <f>ROUND(I1240*H1240,2)</f>
        <v>0</v>
      </c>
      <c r="BL1240" s="16" t="s">
        <v>311</v>
      </c>
      <c r="BM1240" s="138" t="s">
        <v>1790</v>
      </c>
    </row>
    <row r="1241" spans="2:65" s="1" customFormat="1" ht="144">
      <c r="B1241" s="31"/>
      <c r="D1241" s="145" t="s">
        <v>437</v>
      </c>
      <c r="F1241" s="175" t="s">
        <v>1791</v>
      </c>
      <c r="I1241" s="142"/>
      <c r="L1241" s="31"/>
      <c r="M1241" s="143"/>
      <c r="T1241" s="52"/>
      <c r="AT1241" s="16" t="s">
        <v>437</v>
      </c>
      <c r="AU1241" s="16" t="s">
        <v>83</v>
      </c>
    </row>
    <row r="1242" spans="2:65" s="1" customFormat="1" ht="16.5" customHeight="1">
      <c r="B1242" s="31"/>
      <c r="C1242" s="165" t="s">
        <v>1792</v>
      </c>
      <c r="D1242" s="165" t="s">
        <v>263</v>
      </c>
      <c r="E1242" s="166" t="s">
        <v>1793</v>
      </c>
      <c r="F1242" s="167" t="s">
        <v>1794</v>
      </c>
      <c r="G1242" s="168" t="s">
        <v>402</v>
      </c>
      <c r="H1242" s="169">
        <v>16</v>
      </c>
      <c r="I1242" s="170"/>
      <c r="J1242" s="171">
        <f>ROUND(I1242*H1242,2)</f>
        <v>0</v>
      </c>
      <c r="K1242" s="167" t="s">
        <v>19</v>
      </c>
      <c r="L1242" s="172"/>
      <c r="M1242" s="173" t="s">
        <v>19</v>
      </c>
      <c r="N1242" s="174" t="s">
        <v>44</v>
      </c>
      <c r="P1242" s="136">
        <f>O1242*H1242</f>
        <v>0</v>
      </c>
      <c r="Q1242" s="136">
        <v>0</v>
      </c>
      <c r="R1242" s="136">
        <f>Q1242*H1242</f>
        <v>0</v>
      </c>
      <c r="S1242" s="136">
        <v>0</v>
      </c>
      <c r="T1242" s="137">
        <f>S1242*H1242</f>
        <v>0</v>
      </c>
      <c r="AR1242" s="138" t="s">
        <v>454</v>
      </c>
      <c r="AT1242" s="138" t="s">
        <v>263</v>
      </c>
      <c r="AU1242" s="138" t="s">
        <v>83</v>
      </c>
      <c r="AY1242" s="16" t="s">
        <v>171</v>
      </c>
      <c r="BE1242" s="139">
        <f>IF(N1242="základní",J1242,0)</f>
        <v>0</v>
      </c>
      <c r="BF1242" s="139">
        <f>IF(N1242="snížená",J1242,0)</f>
        <v>0</v>
      </c>
      <c r="BG1242" s="139">
        <f>IF(N1242="zákl. přenesená",J1242,0)</f>
        <v>0</v>
      </c>
      <c r="BH1242" s="139">
        <f>IF(N1242="sníž. přenesená",J1242,0)</f>
        <v>0</v>
      </c>
      <c r="BI1242" s="139">
        <f>IF(N1242="nulová",J1242,0)</f>
        <v>0</v>
      </c>
      <c r="BJ1242" s="16" t="s">
        <v>81</v>
      </c>
      <c r="BK1242" s="139">
        <f>ROUND(I1242*H1242,2)</f>
        <v>0</v>
      </c>
      <c r="BL1242" s="16" t="s">
        <v>311</v>
      </c>
      <c r="BM1242" s="138" t="s">
        <v>1795</v>
      </c>
    </row>
    <row r="1243" spans="2:65" s="1" customFormat="1" ht="134.4">
      <c r="B1243" s="31"/>
      <c r="D1243" s="145" t="s">
        <v>437</v>
      </c>
      <c r="F1243" s="175" t="s">
        <v>1796</v>
      </c>
      <c r="I1243" s="142"/>
      <c r="L1243" s="31"/>
      <c r="M1243" s="143"/>
      <c r="T1243" s="52"/>
      <c r="AT1243" s="16" t="s">
        <v>437</v>
      </c>
      <c r="AU1243" s="16" t="s">
        <v>83</v>
      </c>
    </row>
    <row r="1244" spans="2:65" s="1" customFormat="1" ht="16.5" customHeight="1">
      <c r="B1244" s="31"/>
      <c r="C1244" s="165" t="s">
        <v>1797</v>
      </c>
      <c r="D1244" s="165" t="s">
        <v>263</v>
      </c>
      <c r="E1244" s="166" t="s">
        <v>1798</v>
      </c>
      <c r="F1244" s="167" t="s">
        <v>1799</v>
      </c>
      <c r="G1244" s="168" t="s">
        <v>402</v>
      </c>
      <c r="H1244" s="169">
        <v>5</v>
      </c>
      <c r="I1244" s="170"/>
      <c r="J1244" s="171">
        <f>ROUND(I1244*H1244,2)</f>
        <v>0</v>
      </c>
      <c r="K1244" s="167" t="s">
        <v>19</v>
      </c>
      <c r="L1244" s="172"/>
      <c r="M1244" s="173" t="s">
        <v>19</v>
      </c>
      <c r="N1244" s="174" t="s">
        <v>44</v>
      </c>
      <c r="P1244" s="136">
        <f>O1244*H1244</f>
        <v>0</v>
      </c>
      <c r="Q1244" s="136">
        <v>0</v>
      </c>
      <c r="R1244" s="136">
        <f>Q1244*H1244</f>
        <v>0</v>
      </c>
      <c r="S1244" s="136">
        <v>0</v>
      </c>
      <c r="T1244" s="137">
        <f>S1244*H1244</f>
        <v>0</v>
      </c>
      <c r="AR1244" s="138" t="s">
        <v>454</v>
      </c>
      <c r="AT1244" s="138" t="s">
        <v>263</v>
      </c>
      <c r="AU1244" s="138" t="s">
        <v>83</v>
      </c>
      <c r="AY1244" s="16" t="s">
        <v>171</v>
      </c>
      <c r="BE1244" s="139">
        <f>IF(N1244="základní",J1244,0)</f>
        <v>0</v>
      </c>
      <c r="BF1244" s="139">
        <f>IF(N1244="snížená",J1244,0)</f>
        <v>0</v>
      </c>
      <c r="BG1244" s="139">
        <f>IF(N1244="zákl. přenesená",J1244,0)</f>
        <v>0</v>
      </c>
      <c r="BH1244" s="139">
        <f>IF(N1244="sníž. přenesená",J1244,0)</f>
        <v>0</v>
      </c>
      <c r="BI1244" s="139">
        <f>IF(N1244="nulová",J1244,0)</f>
        <v>0</v>
      </c>
      <c r="BJ1244" s="16" t="s">
        <v>81</v>
      </c>
      <c r="BK1244" s="139">
        <f>ROUND(I1244*H1244,2)</f>
        <v>0</v>
      </c>
      <c r="BL1244" s="16" t="s">
        <v>311</v>
      </c>
      <c r="BM1244" s="138" t="s">
        <v>1800</v>
      </c>
    </row>
    <row r="1245" spans="2:65" s="1" customFormat="1" ht="134.4">
      <c r="B1245" s="31"/>
      <c r="D1245" s="145" t="s">
        <v>437</v>
      </c>
      <c r="F1245" s="175" t="s">
        <v>1796</v>
      </c>
      <c r="I1245" s="142"/>
      <c r="L1245" s="31"/>
      <c r="M1245" s="143"/>
      <c r="T1245" s="52"/>
      <c r="AT1245" s="16" t="s">
        <v>437</v>
      </c>
      <c r="AU1245" s="16" t="s">
        <v>83</v>
      </c>
    </row>
    <row r="1246" spans="2:65" s="1" customFormat="1" ht="16.5" customHeight="1">
      <c r="B1246" s="31"/>
      <c r="C1246" s="165" t="s">
        <v>1801</v>
      </c>
      <c r="D1246" s="165" t="s">
        <v>263</v>
      </c>
      <c r="E1246" s="166" t="s">
        <v>1802</v>
      </c>
      <c r="F1246" s="167" t="s">
        <v>1803</v>
      </c>
      <c r="G1246" s="168" t="s">
        <v>402</v>
      </c>
      <c r="H1246" s="169">
        <v>23</v>
      </c>
      <c r="I1246" s="170"/>
      <c r="J1246" s="171">
        <f>ROUND(I1246*H1246,2)</f>
        <v>0</v>
      </c>
      <c r="K1246" s="167" t="s">
        <v>19</v>
      </c>
      <c r="L1246" s="172"/>
      <c r="M1246" s="173" t="s">
        <v>19</v>
      </c>
      <c r="N1246" s="174" t="s">
        <v>44</v>
      </c>
      <c r="P1246" s="136">
        <f>O1246*H1246</f>
        <v>0</v>
      </c>
      <c r="Q1246" s="136">
        <v>0</v>
      </c>
      <c r="R1246" s="136">
        <f>Q1246*H1246</f>
        <v>0</v>
      </c>
      <c r="S1246" s="136">
        <v>0</v>
      </c>
      <c r="T1246" s="137">
        <f>S1246*H1246</f>
        <v>0</v>
      </c>
      <c r="AR1246" s="138" t="s">
        <v>454</v>
      </c>
      <c r="AT1246" s="138" t="s">
        <v>263</v>
      </c>
      <c r="AU1246" s="138" t="s">
        <v>83</v>
      </c>
      <c r="AY1246" s="16" t="s">
        <v>171</v>
      </c>
      <c r="BE1246" s="139">
        <f>IF(N1246="základní",J1246,0)</f>
        <v>0</v>
      </c>
      <c r="BF1246" s="139">
        <f>IF(N1246="snížená",J1246,0)</f>
        <v>0</v>
      </c>
      <c r="BG1246" s="139">
        <f>IF(N1246="zákl. přenesená",J1246,0)</f>
        <v>0</v>
      </c>
      <c r="BH1246" s="139">
        <f>IF(N1246="sníž. přenesená",J1246,0)</f>
        <v>0</v>
      </c>
      <c r="BI1246" s="139">
        <f>IF(N1246="nulová",J1246,0)</f>
        <v>0</v>
      </c>
      <c r="BJ1246" s="16" t="s">
        <v>81</v>
      </c>
      <c r="BK1246" s="139">
        <f>ROUND(I1246*H1246,2)</f>
        <v>0</v>
      </c>
      <c r="BL1246" s="16" t="s">
        <v>311</v>
      </c>
      <c r="BM1246" s="138" t="s">
        <v>1804</v>
      </c>
    </row>
    <row r="1247" spans="2:65" s="1" customFormat="1" ht="134.4">
      <c r="B1247" s="31"/>
      <c r="D1247" s="145" t="s">
        <v>437</v>
      </c>
      <c r="F1247" s="175" t="s">
        <v>1805</v>
      </c>
      <c r="I1247" s="142"/>
      <c r="L1247" s="31"/>
      <c r="M1247" s="143"/>
      <c r="T1247" s="52"/>
      <c r="AT1247" s="16" t="s">
        <v>437</v>
      </c>
      <c r="AU1247" s="16" t="s">
        <v>83</v>
      </c>
    </row>
    <row r="1248" spans="2:65" s="1" customFormat="1" ht="16.5" customHeight="1">
      <c r="B1248" s="31"/>
      <c r="C1248" s="165" t="s">
        <v>1806</v>
      </c>
      <c r="D1248" s="165" t="s">
        <v>263</v>
      </c>
      <c r="E1248" s="166" t="s">
        <v>1807</v>
      </c>
      <c r="F1248" s="167" t="s">
        <v>1808</v>
      </c>
      <c r="G1248" s="168" t="s">
        <v>402</v>
      </c>
      <c r="H1248" s="169">
        <v>7</v>
      </c>
      <c r="I1248" s="170"/>
      <c r="J1248" s="171">
        <f>ROUND(I1248*H1248,2)</f>
        <v>0</v>
      </c>
      <c r="K1248" s="167" t="s">
        <v>19</v>
      </c>
      <c r="L1248" s="172"/>
      <c r="M1248" s="173" t="s">
        <v>19</v>
      </c>
      <c r="N1248" s="174" t="s">
        <v>44</v>
      </c>
      <c r="P1248" s="136">
        <f>O1248*H1248</f>
        <v>0</v>
      </c>
      <c r="Q1248" s="136">
        <v>0</v>
      </c>
      <c r="R1248" s="136">
        <f>Q1248*H1248</f>
        <v>0</v>
      </c>
      <c r="S1248" s="136">
        <v>0</v>
      </c>
      <c r="T1248" s="137">
        <f>S1248*H1248</f>
        <v>0</v>
      </c>
      <c r="AR1248" s="138" t="s">
        <v>454</v>
      </c>
      <c r="AT1248" s="138" t="s">
        <v>263</v>
      </c>
      <c r="AU1248" s="138" t="s">
        <v>83</v>
      </c>
      <c r="AY1248" s="16" t="s">
        <v>171</v>
      </c>
      <c r="BE1248" s="139">
        <f>IF(N1248="základní",J1248,0)</f>
        <v>0</v>
      </c>
      <c r="BF1248" s="139">
        <f>IF(N1248="snížená",J1248,0)</f>
        <v>0</v>
      </c>
      <c r="BG1248" s="139">
        <f>IF(N1248="zákl. přenesená",J1248,0)</f>
        <v>0</v>
      </c>
      <c r="BH1248" s="139">
        <f>IF(N1248="sníž. přenesená",J1248,0)</f>
        <v>0</v>
      </c>
      <c r="BI1248" s="139">
        <f>IF(N1248="nulová",J1248,0)</f>
        <v>0</v>
      </c>
      <c r="BJ1248" s="16" t="s">
        <v>81</v>
      </c>
      <c r="BK1248" s="139">
        <f>ROUND(I1248*H1248,2)</f>
        <v>0</v>
      </c>
      <c r="BL1248" s="16" t="s">
        <v>311</v>
      </c>
      <c r="BM1248" s="138" t="s">
        <v>1809</v>
      </c>
    </row>
    <row r="1249" spans="2:65" s="1" customFormat="1" ht="105.6">
      <c r="B1249" s="31"/>
      <c r="D1249" s="145" t="s">
        <v>437</v>
      </c>
      <c r="F1249" s="175" t="s">
        <v>1810</v>
      </c>
      <c r="I1249" s="142"/>
      <c r="L1249" s="31"/>
      <c r="M1249" s="143"/>
      <c r="T1249" s="52"/>
      <c r="AT1249" s="16" t="s">
        <v>437</v>
      </c>
      <c r="AU1249" s="16" t="s">
        <v>83</v>
      </c>
    </row>
    <row r="1250" spans="2:65" s="1" customFormat="1" ht="16.5" customHeight="1">
      <c r="B1250" s="31"/>
      <c r="C1250" s="165" t="s">
        <v>1811</v>
      </c>
      <c r="D1250" s="165" t="s">
        <v>263</v>
      </c>
      <c r="E1250" s="166" t="s">
        <v>1812</v>
      </c>
      <c r="F1250" s="167" t="s">
        <v>1813</v>
      </c>
      <c r="G1250" s="168" t="s">
        <v>402</v>
      </c>
      <c r="H1250" s="169">
        <v>2</v>
      </c>
      <c r="I1250" s="170"/>
      <c r="J1250" s="171">
        <f>ROUND(I1250*H1250,2)</f>
        <v>0</v>
      </c>
      <c r="K1250" s="167" t="s">
        <v>19</v>
      </c>
      <c r="L1250" s="172"/>
      <c r="M1250" s="173" t="s">
        <v>19</v>
      </c>
      <c r="N1250" s="174" t="s">
        <v>44</v>
      </c>
      <c r="P1250" s="136">
        <f>O1250*H1250</f>
        <v>0</v>
      </c>
      <c r="Q1250" s="136">
        <v>0</v>
      </c>
      <c r="R1250" s="136">
        <f>Q1250*H1250</f>
        <v>0</v>
      </c>
      <c r="S1250" s="136">
        <v>0</v>
      </c>
      <c r="T1250" s="137">
        <f>S1250*H1250</f>
        <v>0</v>
      </c>
      <c r="AR1250" s="138" t="s">
        <v>454</v>
      </c>
      <c r="AT1250" s="138" t="s">
        <v>263</v>
      </c>
      <c r="AU1250" s="138" t="s">
        <v>83</v>
      </c>
      <c r="AY1250" s="16" t="s">
        <v>171</v>
      </c>
      <c r="BE1250" s="139">
        <f>IF(N1250="základní",J1250,0)</f>
        <v>0</v>
      </c>
      <c r="BF1250" s="139">
        <f>IF(N1250="snížená",J1250,0)</f>
        <v>0</v>
      </c>
      <c r="BG1250" s="139">
        <f>IF(N1250="zákl. přenesená",J1250,0)</f>
        <v>0</v>
      </c>
      <c r="BH1250" s="139">
        <f>IF(N1250="sníž. přenesená",J1250,0)</f>
        <v>0</v>
      </c>
      <c r="BI1250" s="139">
        <f>IF(N1250="nulová",J1250,0)</f>
        <v>0</v>
      </c>
      <c r="BJ1250" s="16" t="s">
        <v>81</v>
      </c>
      <c r="BK1250" s="139">
        <f>ROUND(I1250*H1250,2)</f>
        <v>0</v>
      </c>
      <c r="BL1250" s="16" t="s">
        <v>311</v>
      </c>
      <c r="BM1250" s="138" t="s">
        <v>1814</v>
      </c>
    </row>
    <row r="1251" spans="2:65" s="1" customFormat="1" ht="105.6">
      <c r="B1251" s="31"/>
      <c r="D1251" s="145" t="s">
        <v>437</v>
      </c>
      <c r="F1251" s="175" t="s">
        <v>1815</v>
      </c>
      <c r="I1251" s="142"/>
      <c r="L1251" s="31"/>
      <c r="M1251" s="143"/>
      <c r="T1251" s="52"/>
      <c r="AT1251" s="16" t="s">
        <v>437</v>
      </c>
      <c r="AU1251" s="16" t="s">
        <v>83</v>
      </c>
    </row>
    <row r="1252" spans="2:65" s="1" customFormat="1" ht="16.5" customHeight="1">
      <c r="B1252" s="31"/>
      <c r="C1252" s="165" t="s">
        <v>1816</v>
      </c>
      <c r="D1252" s="165" t="s">
        <v>263</v>
      </c>
      <c r="E1252" s="166" t="s">
        <v>1817</v>
      </c>
      <c r="F1252" s="167" t="s">
        <v>1818</v>
      </c>
      <c r="G1252" s="168" t="s">
        <v>402</v>
      </c>
      <c r="H1252" s="169">
        <v>2</v>
      </c>
      <c r="I1252" s="170"/>
      <c r="J1252" s="171">
        <f>ROUND(I1252*H1252,2)</f>
        <v>0</v>
      </c>
      <c r="K1252" s="167" t="s">
        <v>19</v>
      </c>
      <c r="L1252" s="172"/>
      <c r="M1252" s="173" t="s">
        <v>19</v>
      </c>
      <c r="N1252" s="174" t="s">
        <v>44</v>
      </c>
      <c r="P1252" s="136">
        <f>O1252*H1252</f>
        <v>0</v>
      </c>
      <c r="Q1252" s="136">
        <v>0</v>
      </c>
      <c r="R1252" s="136">
        <f>Q1252*H1252</f>
        <v>0</v>
      </c>
      <c r="S1252" s="136">
        <v>0</v>
      </c>
      <c r="T1252" s="137">
        <f>S1252*H1252</f>
        <v>0</v>
      </c>
      <c r="AR1252" s="138" t="s">
        <v>454</v>
      </c>
      <c r="AT1252" s="138" t="s">
        <v>263</v>
      </c>
      <c r="AU1252" s="138" t="s">
        <v>83</v>
      </c>
      <c r="AY1252" s="16" t="s">
        <v>171</v>
      </c>
      <c r="BE1252" s="139">
        <f>IF(N1252="základní",J1252,0)</f>
        <v>0</v>
      </c>
      <c r="BF1252" s="139">
        <f>IF(N1252="snížená",J1252,0)</f>
        <v>0</v>
      </c>
      <c r="BG1252" s="139">
        <f>IF(N1252="zákl. přenesená",J1252,0)</f>
        <v>0</v>
      </c>
      <c r="BH1252" s="139">
        <f>IF(N1252="sníž. přenesená",J1252,0)</f>
        <v>0</v>
      </c>
      <c r="BI1252" s="139">
        <f>IF(N1252="nulová",J1252,0)</f>
        <v>0</v>
      </c>
      <c r="BJ1252" s="16" t="s">
        <v>81</v>
      </c>
      <c r="BK1252" s="139">
        <f>ROUND(I1252*H1252,2)</f>
        <v>0</v>
      </c>
      <c r="BL1252" s="16" t="s">
        <v>311</v>
      </c>
      <c r="BM1252" s="138" t="s">
        <v>1819</v>
      </c>
    </row>
    <row r="1253" spans="2:65" s="1" customFormat="1" ht="105.6">
      <c r="B1253" s="31"/>
      <c r="D1253" s="145" t="s">
        <v>437</v>
      </c>
      <c r="F1253" s="175" t="s">
        <v>1815</v>
      </c>
      <c r="I1253" s="142"/>
      <c r="L1253" s="31"/>
      <c r="M1253" s="143"/>
      <c r="T1253" s="52"/>
      <c r="AT1253" s="16" t="s">
        <v>437</v>
      </c>
      <c r="AU1253" s="16" t="s">
        <v>83</v>
      </c>
    </row>
    <row r="1254" spans="2:65" s="1" customFormat="1" ht="16.5" customHeight="1">
      <c r="B1254" s="31"/>
      <c r="C1254" s="165" t="s">
        <v>1820</v>
      </c>
      <c r="D1254" s="165" t="s">
        <v>263</v>
      </c>
      <c r="E1254" s="166" t="s">
        <v>1821</v>
      </c>
      <c r="F1254" s="167" t="s">
        <v>1822</v>
      </c>
      <c r="G1254" s="168" t="s">
        <v>402</v>
      </c>
      <c r="H1254" s="169">
        <v>11</v>
      </c>
      <c r="I1254" s="170"/>
      <c r="J1254" s="171">
        <f>ROUND(I1254*H1254,2)</f>
        <v>0</v>
      </c>
      <c r="K1254" s="167" t="s">
        <v>19</v>
      </c>
      <c r="L1254" s="172"/>
      <c r="M1254" s="173" t="s">
        <v>19</v>
      </c>
      <c r="N1254" s="174" t="s">
        <v>44</v>
      </c>
      <c r="P1254" s="136">
        <f>O1254*H1254</f>
        <v>0</v>
      </c>
      <c r="Q1254" s="136">
        <v>0</v>
      </c>
      <c r="R1254" s="136">
        <f>Q1254*H1254</f>
        <v>0</v>
      </c>
      <c r="S1254" s="136">
        <v>0</v>
      </c>
      <c r="T1254" s="137">
        <f>S1254*H1254</f>
        <v>0</v>
      </c>
      <c r="AR1254" s="138" t="s">
        <v>454</v>
      </c>
      <c r="AT1254" s="138" t="s">
        <v>263</v>
      </c>
      <c r="AU1254" s="138" t="s">
        <v>83</v>
      </c>
      <c r="AY1254" s="16" t="s">
        <v>171</v>
      </c>
      <c r="BE1254" s="139">
        <f>IF(N1254="základní",J1254,0)</f>
        <v>0</v>
      </c>
      <c r="BF1254" s="139">
        <f>IF(N1254="snížená",J1254,0)</f>
        <v>0</v>
      </c>
      <c r="BG1254" s="139">
        <f>IF(N1254="zákl. přenesená",J1254,0)</f>
        <v>0</v>
      </c>
      <c r="BH1254" s="139">
        <f>IF(N1254="sníž. přenesená",J1254,0)</f>
        <v>0</v>
      </c>
      <c r="BI1254" s="139">
        <f>IF(N1254="nulová",J1254,0)</f>
        <v>0</v>
      </c>
      <c r="BJ1254" s="16" t="s">
        <v>81</v>
      </c>
      <c r="BK1254" s="139">
        <f>ROUND(I1254*H1254,2)</f>
        <v>0</v>
      </c>
      <c r="BL1254" s="16" t="s">
        <v>311</v>
      </c>
      <c r="BM1254" s="138" t="s">
        <v>1823</v>
      </c>
    </row>
    <row r="1255" spans="2:65" s="1" customFormat="1" ht="124.8">
      <c r="B1255" s="31"/>
      <c r="D1255" s="145" t="s">
        <v>437</v>
      </c>
      <c r="F1255" s="175" t="s">
        <v>1824</v>
      </c>
      <c r="I1255" s="142"/>
      <c r="L1255" s="31"/>
      <c r="M1255" s="143"/>
      <c r="T1255" s="52"/>
      <c r="AT1255" s="16" t="s">
        <v>437</v>
      </c>
      <c r="AU1255" s="16" t="s">
        <v>83</v>
      </c>
    </row>
    <row r="1256" spans="2:65" s="1" customFormat="1" ht="16.5" customHeight="1">
      <c r="B1256" s="31"/>
      <c r="C1256" s="165" t="s">
        <v>1825</v>
      </c>
      <c r="D1256" s="165" t="s">
        <v>263</v>
      </c>
      <c r="E1256" s="166" t="s">
        <v>1826</v>
      </c>
      <c r="F1256" s="167" t="s">
        <v>1827</v>
      </c>
      <c r="G1256" s="168" t="s">
        <v>402</v>
      </c>
      <c r="H1256" s="169">
        <v>3</v>
      </c>
      <c r="I1256" s="170"/>
      <c r="J1256" s="171">
        <f>ROUND(I1256*H1256,2)</f>
        <v>0</v>
      </c>
      <c r="K1256" s="167" t="s">
        <v>19</v>
      </c>
      <c r="L1256" s="172"/>
      <c r="M1256" s="173" t="s">
        <v>19</v>
      </c>
      <c r="N1256" s="174" t="s">
        <v>44</v>
      </c>
      <c r="P1256" s="136">
        <f>O1256*H1256</f>
        <v>0</v>
      </c>
      <c r="Q1256" s="136">
        <v>0</v>
      </c>
      <c r="R1256" s="136">
        <f>Q1256*H1256</f>
        <v>0</v>
      </c>
      <c r="S1256" s="136">
        <v>0</v>
      </c>
      <c r="T1256" s="137">
        <f>S1256*H1256</f>
        <v>0</v>
      </c>
      <c r="AR1256" s="138" t="s">
        <v>454</v>
      </c>
      <c r="AT1256" s="138" t="s">
        <v>263</v>
      </c>
      <c r="AU1256" s="138" t="s">
        <v>83</v>
      </c>
      <c r="AY1256" s="16" t="s">
        <v>171</v>
      </c>
      <c r="BE1256" s="139">
        <f>IF(N1256="základní",J1256,0)</f>
        <v>0</v>
      </c>
      <c r="BF1256" s="139">
        <f>IF(N1256="snížená",J1256,0)</f>
        <v>0</v>
      </c>
      <c r="BG1256" s="139">
        <f>IF(N1256="zákl. přenesená",J1256,0)</f>
        <v>0</v>
      </c>
      <c r="BH1256" s="139">
        <f>IF(N1256="sníž. přenesená",J1256,0)</f>
        <v>0</v>
      </c>
      <c r="BI1256" s="139">
        <f>IF(N1256="nulová",J1256,0)</f>
        <v>0</v>
      </c>
      <c r="BJ1256" s="16" t="s">
        <v>81</v>
      </c>
      <c r="BK1256" s="139">
        <f>ROUND(I1256*H1256,2)</f>
        <v>0</v>
      </c>
      <c r="BL1256" s="16" t="s">
        <v>311</v>
      </c>
      <c r="BM1256" s="138" t="s">
        <v>1828</v>
      </c>
    </row>
    <row r="1257" spans="2:65" s="1" customFormat="1" ht="67.2">
      <c r="B1257" s="31"/>
      <c r="D1257" s="145" t="s">
        <v>437</v>
      </c>
      <c r="F1257" s="175" t="s">
        <v>1829</v>
      </c>
      <c r="I1257" s="142"/>
      <c r="L1257" s="31"/>
      <c r="M1257" s="143"/>
      <c r="T1257" s="52"/>
      <c r="AT1257" s="16" t="s">
        <v>437</v>
      </c>
      <c r="AU1257" s="16" t="s">
        <v>83</v>
      </c>
    </row>
    <row r="1258" spans="2:65" s="1" customFormat="1" ht="16.5" customHeight="1">
      <c r="B1258" s="31"/>
      <c r="C1258" s="165" t="s">
        <v>1830</v>
      </c>
      <c r="D1258" s="165" t="s">
        <v>263</v>
      </c>
      <c r="E1258" s="166" t="s">
        <v>1831</v>
      </c>
      <c r="F1258" s="167" t="s">
        <v>1832</v>
      </c>
      <c r="G1258" s="168" t="s">
        <v>402</v>
      </c>
      <c r="H1258" s="169">
        <v>3</v>
      </c>
      <c r="I1258" s="170"/>
      <c r="J1258" s="171">
        <f>ROUND(I1258*H1258,2)</f>
        <v>0</v>
      </c>
      <c r="K1258" s="167" t="s">
        <v>19</v>
      </c>
      <c r="L1258" s="172"/>
      <c r="M1258" s="173" t="s">
        <v>19</v>
      </c>
      <c r="N1258" s="174" t="s">
        <v>44</v>
      </c>
      <c r="P1258" s="136">
        <f>O1258*H1258</f>
        <v>0</v>
      </c>
      <c r="Q1258" s="136">
        <v>0</v>
      </c>
      <c r="R1258" s="136">
        <f>Q1258*H1258</f>
        <v>0</v>
      </c>
      <c r="S1258" s="136">
        <v>0</v>
      </c>
      <c r="T1258" s="137">
        <f>S1258*H1258</f>
        <v>0</v>
      </c>
      <c r="AR1258" s="138" t="s">
        <v>454</v>
      </c>
      <c r="AT1258" s="138" t="s">
        <v>263</v>
      </c>
      <c r="AU1258" s="138" t="s">
        <v>83</v>
      </c>
      <c r="AY1258" s="16" t="s">
        <v>171</v>
      </c>
      <c r="BE1258" s="139">
        <f>IF(N1258="základní",J1258,0)</f>
        <v>0</v>
      </c>
      <c r="BF1258" s="139">
        <f>IF(N1258="snížená",J1258,0)</f>
        <v>0</v>
      </c>
      <c r="BG1258" s="139">
        <f>IF(N1258="zákl. přenesená",J1258,0)</f>
        <v>0</v>
      </c>
      <c r="BH1258" s="139">
        <f>IF(N1258="sníž. přenesená",J1258,0)</f>
        <v>0</v>
      </c>
      <c r="BI1258" s="139">
        <f>IF(N1258="nulová",J1258,0)</f>
        <v>0</v>
      </c>
      <c r="BJ1258" s="16" t="s">
        <v>81</v>
      </c>
      <c r="BK1258" s="139">
        <f>ROUND(I1258*H1258,2)</f>
        <v>0</v>
      </c>
      <c r="BL1258" s="16" t="s">
        <v>311</v>
      </c>
      <c r="BM1258" s="138" t="s">
        <v>1833</v>
      </c>
    </row>
    <row r="1259" spans="2:65" s="1" customFormat="1" ht="124.8">
      <c r="B1259" s="31"/>
      <c r="D1259" s="145" t="s">
        <v>437</v>
      </c>
      <c r="F1259" s="175" t="s">
        <v>1834</v>
      </c>
      <c r="I1259" s="142"/>
      <c r="L1259" s="31"/>
      <c r="M1259" s="143"/>
      <c r="T1259" s="52"/>
      <c r="AT1259" s="16" t="s">
        <v>437</v>
      </c>
      <c r="AU1259" s="16" t="s">
        <v>83</v>
      </c>
    </row>
    <row r="1260" spans="2:65" s="1" customFormat="1" ht="37.799999999999997" customHeight="1">
      <c r="B1260" s="31"/>
      <c r="C1260" s="127" t="s">
        <v>1835</v>
      </c>
      <c r="D1260" s="127" t="s">
        <v>173</v>
      </c>
      <c r="E1260" s="128" t="s">
        <v>1836</v>
      </c>
      <c r="F1260" s="129" t="s">
        <v>1837</v>
      </c>
      <c r="G1260" s="130" t="s">
        <v>272</v>
      </c>
      <c r="H1260" s="131">
        <v>204.09</v>
      </c>
      <c r="I1260" s="132"/>
      <c r="J1260" s="133">
        <f>ROUND(I1260*H1260,2)</f>
        <v>0</v>
      </c>
      <c r="K1260" s="129" t="s">
        <v>177</v>
      </c>
      <c r="L1260" s="31"/>
      <c r="M1260" s="134" t="s">
        <v>19</v>
      </c>
      <c r="N1260" s="135" t="s">
        <v>44</v>
      </c>
      <c r="P1260" s="136">
        <f>O1260*H1260</f>
        <v>0</v>
      </c>
      <c r="Q1260" s="136">
        <v>0</v>
      </c>
      <c r="R1260" s="136">
        <f>Q1260*H1260</f>
        <v>0</v>
      </c>
      <c r="S1260" s="136">
        <v>0</v>
      </c>
      <c r="T1260" s="137">
        <f>S1260*H1260</f>
        <v>0</v>
      </c>
      <c r="AR1260" s="138" t="s">
        <v>311</v>
      </c>
      <c r="AT1260" s="138" t="s">
        <v>173</v>
      </c>
      <c r="AU1260" s="138" t="s">
        <v>83</v>
      </c>
      <c r="AY1260" s="16" t="s">
        <v>171</v>
      </c>
      <c r="BE1260" s="139">
        <f>IF(N1260="základní",J1260,0)</f>
        <v>0</v>
      </c>
      <c r="BF1260" s="139">
        <f>IF(N1260="snížená",J1260,0)</f>
        <v>0</v>
      </c>
      <c r="BG1260" s="139">
        <f>IF(N1260="zákl. přenesená",J1260,0)</f>
        <v>0</v>
      </c>
      <c r="BH1260" s="139">
        <f>IF(N1260="sníž. přenesená",J1260,0)</f>
        <v>0</v>
      </c>
      <c r="BI1260" s="139">
        <f>IF(N1260="nulová",J1260,0)</f>
        <v>0</v>
      </c>
      <c r="BJ1260" s="16" t="s">
        <v>81</v>
      </c>
      <c r="BK1260" s="139">
        <f>ROUND(I1260*H1260,2)</f>
        <v>0</v>
      </c>
      <c r="BL1260" s="16" t="s">
        <v>311</v>
      </c>
      <c r="BM1260" s="138" t="s">
        <v>1838</v>
      </c>
    </row>
    <row r="1261" spans="2:65" s="1" customFormat="1" ht="10.199999999999999">
      <c r="B1261" s="31"/>
      <c r="D1261" s="140" t="s">
        <v>180</v>
      </c>
      <c r="F1261" s="141" t="s">
        <v>1839</v>
      </c>
      <c r="I1261" s="142"/>
      <c r="L1261" s="31"/>
      <c r="M1261" s="143"/>
      <c r="T1261" s="52"/>
      <c r="AT1261" s="16" t="s">
        <v>180</v>
      </c>
      <c r="AU1261" s="16" t="s">
        <v>83</v>
      </c>
    </row>
    <row r="1262" spans="2:65" s="12" customFormat="1" ht="10.199999999999999">
      <c r="B1262" s="144"/>
      <c r="D1262" s="145" t="s">
        <v>182</v>
      </c>
      <c r="E1262" s="146" t="s">
        <v>19</v>
      </c>
      <c r="F1262" s="147" t="s">
        <v>1770</v>
      </c>
      <c r="H1262" s="146" t="s">
        <v>19</v>
      </c>
      <c r="I1262" s="148"/>
      <c r="L1262" s="144"/>
      <c r="M1262" s="149"/>
      <c r="T1262" s="150"/>
      <c r="AT1262" s="146" t="s">
        <v>182</v>
      </c>
      <c r="AU1262" s="146" t="s">
        <v>83</v>
      </c>
      <c r="AV1262" s="12" t="s">
        <v>81</v>
      </c>
      <c r="AW1262" s="12" t="s">
        <v>35</v>
      </c>
      <c r="AX1262" s="12" t="s">
        <v>73</v>
      </c>
      <c r="AY1262" s="146" t="s">
        <v>171</v>
      </c>
    </row>
    <row r="1263" spans="2:65" s="13" customFormat="1" ht="10.199999999999999">
      <c r="B1263" s="151"/>
      <c r="D1263" s="145" t="s">
        <v>182</v>
      </c>
      <c r="E1263" s="152" t="s">
        <v>19</v>
      </c>
      <c r="F1263" s="153" t="s">
        <v>1771</v>
      </c>
      <c r="H1263" s="154">
        <v>10.44</v>
      </c>
      <c r="I1263" s="155"/>
      <c r="L1263" s="151"/>
      <c r="M1263" s="156"/>
      <c r="T1263" s="157"/>
      <c r="AT1263" s="152" t="s">
        <v>182</v>
      </c>
      <c r="AU1263" s="152" t="s">
        <v>83</v>
      </c>
      <c r="AV1263" s="13" t="s">
        <v>83</v>
      </c>
      <c r="AW1263" s="13" t="s">
        <v>35</v>
      </c>
      <c r="AX1263" s="13" t="s">
        <v>73</v>
      </c>
      <c r="AY1263" s="152" t="s">
        <v>171</v>
      </c>
    </row>
    <row r="1264" spans="2:65" s="13" customFormat="1" ht="10.199999999999999">
      <c r="B1264" s="151"/>
      <c r="D1264" s="145" t="s">
        <v>182</v>
      </c>
      <c r="E1264" s="152" t="s">
        <v>19</v>
      </c>
      <c r="F1264" s="153" t="s">
        <v>1772</v>
      </c>
      <c r="H1264" s="154">
        <v>12.528</v>
      </c>
      <c r="I1264" s="155"/>
      <c r="L1264" s="151"/>
      <c r="M1264" s="156"/>
      <c r="T1264" s="157"/>
      <c r="AT1264" s="152" t="s">
        <v>182</v>
      </c>
      <c r="AU1264" s="152" t="s">
        <v>83</v>
      </c>
      <c r="AV1264" s="13" t="s">
        <v>83</v>
      </c>
      <c r="AW1264" s="13" t="s">
        <v>35</v>
      </c>
      <c r="AX1264" s="13" t="s">
        <v>73</v>
      </c>
      <c r="AY1264" s="152" t="s">
        <v>171</v>
      </c>
    </row>
    <row r="1265" spans="2:65" s="13" customFormat="1" ht="10.199999999999999">
      <c r="B1265" s="151"/>
      <c r="D1265" s="145" t="s">
        <v>182</v>
      </c>
      <c r="E1265" s="152" t="s">
        <v>19</v>
      </c>
      <c r="F1265" s="153" t="s">
        <v>1773</v>
      </c>
      <c r="H1265" s="154">
        <v>33.408000000000001</v>
      </c>
      <c r="I1265" s="155"/>
      <c r="L1265" s="151"/>
      <c r="M1265" s="156"/>
      <c r="T1265" s="157"/>
      <c r="AT1265" s="152" t="s">
        <v>182</v>
      </c>
      <c r="AU1265" s="152" t="s">
        <v>83</v>
      </c>
      <c r="AV1265" s="13" t="s">
        <v>83</v>
      </c>
      <c r="AW1265" s="13" t="s">
        <v>35</v>
      </c>
      <c r="AX1265" s="13" t="s">
        <v>73</v>
      </c>
      <c r="AY1265" s="152" t="s">
        <v>171</v>
      </c>
    </row>
    <row r="1266" spans="2:65" s="13" customFormat="1" ht="10.199999999999999">
      <c r="B1266" s="151"/>
      <c r="D1266" s="145" t="s">
        <v>182</v>
      </c>
      <c r="E1266" s="152" t="s">
        <v>19</v>
      </c>
      <c r="F1266" s="153" t="s">
        <v>1774</v>
      </c>
      <c r="H1266" s="154">
        <v>11.843999999999999</v>
      </c>
      <c r="I1266" s="155"/>
      <c r="L1266" s="151"/>
      <c r="M1266" s="156"/>
      <c r="T1266" s="157"/>
      <c r="AT1266" s="152" t="s">
        <v>182</v>
      </c>
      <c r="AU1266" s="152" t="s">
        <v>83</v>
      </c>
      <c r="AV1266" s="13" t="s">
        <v>83</v>
      </c>
      <c r="AW1266" s="13" t="s">
        <v>35</v>
      </c>
      <c r="AX1266" s="13" t="s">
        <v>73</v>
      </c>
      <c r="AY1266" s="152" t="s">
        <v>171</v>
      </c>
    </row>
    <row r="1267" spans="2:65" s="13" customFormat="1" ht="10.199999999999999">
      <c r="B1267" s="151"/>
      <c r="D1267" s="145" t="s">
        <v>182</v>
      </c>
      <c r="E1267" s="152" t="s">
        <v>19</v>
      </c>
      <c r="F1267" s="153" t="s">
        <v>1775</v>
      </c>
      <c r="H1267" s="154">
        <v>68.971999999999994</v>
      </c>
      <c r="I1267" s="155"/>
      <c r="L1267" s="151"/>
      <c r="M1267" s="156"/>
      <c r="T1267" s="157"/>
      <c r="AT1267" s="152" t="s">
        <v>182</v>
      </c>
      <c r="AU1267" s="152" t="s">
        <v>83</v>
      </c>
      <c r="AV1267" s="13" t="s">
        <v>83</v>
      </c>
      <c r="AW1267" s="13" t="s">
        <v>35</v>
      </c>
      <c r="AX1267" s="13" t="s">
        <v>73</v>
      </c>
      <c r="AY1267" s="152" t="s">
        <v>171</v>
      </c>
    </row>
    <row r="1268" spans="2:65" s="13" customFormat="1" ht="10.199999999999999">
      <c r="B1268" s="151"/>
      <c r="D1268" s="145" t="s">
        <v>182</v>
      </c>
      <c r="E1268" s="152" t="s">
        <v>19</v>
      </c>
      <c r="F1268" s="153" t="s">
        <v>1776</v>
      </c>
      <c r="H1268" s="154">
        <v>14.868</v>
      </c>
      <c r="I1268" s="155"/>
      <c r="L1268" s="151"/>
      <c r="M1268" s="156"/>
      <c r="T1268" s="157"/>
      <c r="AT1268" s="152" t="s">
        <v>182</v>
      </c>
      <c r="AU1268" s="152" t="s">
        <v>83</v>
      </c>
      <c r="AV1268" s="13" t="s">
        <v>83</v>
      </c>
      <c r="AW1268" s="13" t="s">
        <v>35</v>
      </c>
      <c r="AX1268" s="13" t="s">
        <v>73</v>
      </c>
      <c r="AY1268" s="152" t="s">
        <v>171</v>
      </c>
    </row>
    <row r="1269" spans="2:65" s="13" customFormat="1" ht="10.199999999999999">
      <c r="B1269" s="151"/>
      <c r="D1269" s="145" t="s">
        <v>182</v>
      </c>
      <c r="E1269" s="152" t="s">
        <v>19</v>
      </c>
      <c r="F1269" s="153" t="s">
        <v>1777</v>
      </c>
      <c r="H1269" s="154">
        <v>4.2480000000000002</v>
      </c>
      <c r="I1269" s="155"/>
      <c r="L1269" s="151"/>
      <c r="M1269" s="156"/>
      <c r="T1269" s="157"/>
      <c r="AT1269" s="152" t="s">
        <v>182</v>
      </c>
      <c r="AU1269" s="152" t="s">
        <v>83</v>
      </c>
      <c r="AV1269" s="13" t="s">
        <v>83</v>
      </c>
      <c r="AW1269" s="13" t="s">
        <v>35</v>
      </c>
      <c r="AX1269" s="13" t="s">
        <v>73</v>
      </c>
      <c r="AY1269" s="152" t="s">
        <v>171</v>
      </c>
    </row>
    <row r="1270" spans="2:65" s="13" customFormat="1" ht="10.199999999999999">
      <c r="B1270" s="151"/>
      <c r="D1270" s="145" t="s">
        <v>182</v>
      </c>
      <c r="E1270" s="152" t="s">
        <v>19</v>
      </c>
      <c r="F1270" s="153" t="s">
        <v>1778</v>
      </c>
      <c r="H1270" s="154">
        <v>5.8970000000000002</v>
      </c>
      <c r="I1270" s="155"/>
      <c r="L1270" s="151"/>
      <c r="M1270" s="156"/>
      <c r="T1270" s="157"/>
      <c r="AT1270" s="152" t="s">
        <v>182</v>
      </c>
      <c r="AU1270" s="152" t="s">
        <v>83</v>
      </c>
      <c r="AV1270" s="13" t="s">
        <v>83</v>
      </c>
      <c r="AW1270" s="13" t="s">
        <v>35</v>
      </c>
      <c r="AX1270" s="13" t="s">
        <v>73</v>
      </c>
      <c r="AY1270" s="152" t="s">
        <v>171</v>
      </c>
    </row>
    <row r="1271" spans="2:65" s="13" customFormat="1" ht="10.199999999999999">
      <c r="B1271" s="151"/>
      <c r="D1271" s="145" t="s">
        <v>182</v>
      </c>
      <c r="E1271" s="152" t="s">
        <v>19</v>
      </c>
      <c r="F1271" s="153" t="s">
        <v>1779</v>
      </c>
      <c r="H1271" s="154">
        <v>30.623999999999999</v>
      </c>
      <c r="I1271" s="155"/>
      <c r="L1271" s="151"/>
      <c r="M1271" s="156"/>
      <c r="T1271" s="157"/>
      <c r="AT1271" s="152" t="s">
        <v>182</v>
      </c>
      <c r="AU1271" s="152" t="s">
        <v>83</v>
      </c>
      <c r="AV1271" s="13" t="s">
        <v>83</v>
      </c>
      <c r="AW1271" s="13" t="s">
        <v>35</v>
      </c>
      <c r="AX1271" s="13" t="s">
        <v>73</v>
      </c>
      <c r="AY1271" s="152" t="s">
        <v>171</v>
      </c>
    </row>
    <row r="1272" spans="2:65" s="13" customFormat="1" ht="10.199999999999999">
      <c r="B1272" s="151"/>
      <c r="D1272" s="145" t="s">
        <v>182</v>
      </c>
      <c r="E1272" s="152" t="s">
        <v>19</v>
      </c>
      <c r="F1272" s="153" t="s">
        <v>1780</v>
      </c>
      <c r="H1272" s="154">
        <v>2.34</v>
      </c>
      <c r="I1272" s="155"/>
      <c r="L1272" s="151"/>
      <c r="M1272" s="156"/>
      <c r="T1272" s="157"/>
      <c r="AT1272" s="152" t="s">
        <v>182</v>
      </c>
      <c r="AU1272" s="152" t="s">
        <v>83</v>
      </c>
      <c r="AV1272" s="13" t="s">
        <v>83</v>
      </c>
      <c r="AW1272" s="13" t="s">
        <v>35</v>
      </c>
      <c r="AX1272" s="13" t="s">
        <v>73</v>
      </c>
      <c r="AY1272" s="152" t="s">
        <v>171</v>
      </c>
    </row>
    <row r="1273" spans="2:65" s="13" customFormat="1" ht="10.199999999999999">
      <c r="B1273" s="151"/>
      <c r="D1273" s="145" t="s">
        <v>182</v>
      </c>
      <c r="E1273" s="152" t="s">
        <v>19</v>
      </c>
      <c r="F1273" s="153" t="s">
        <v>1781</v>
      </c>
      <c r="H1273" s="154">
        <v>8.9209999999999994</v>
      </c>
      <c r="I1273" s="155"/>
      <c r="L1273" s="151"/>
      <c r="M1273" s="156"/>
      <c r="T1273" s="157"/>
      <c r="AT1273" s="152" t="s">
        <v>182</v>
      </c>
      <c r="AU1273" s="152" t="s">
        <v>83</v>
      </c>
      <c r="AV1273" s="13" t="s">
        <v>83</v>
      </c>
      <c r="AW1273" s="13" t="s">
        <v>35</v>
      </c>
      <c r="AX1273" s="13" t="s">
        <v>73</v>
      </c>
      <c r="AY1273" s="152" t="s">
        <v>171</v>
      </c>
    </row>
    <row r="1274" spans="2:65" s="14" customFormat="1" ht="10.199999999999999">
      <c r="B1274" s="158"/>
      <c r="D1274" s="145" t="s">
        <v>182</v>
      </c>
      <c r="E1274" s="159" t="s">
        <v>19</v>
      </c>
      <c r="F1274" s="160" t="s">
        <v>189</v>
      </c>
      <c r="H1274" s="161">
        <v>204.09</v>
      </c>
      <c r="I1274" s="162"/>
      <c r="L1274" s="158"/>
      <c r="M1274" s="163"/>
      <c r="T1274" s="164"/>
      <c r="AT1274" s="159" t="s">
        <v>182</v>
      </c>
      <c r="AU1274" s="159" t="s">
        <v>83</v>
      </c>
      <c r="AV1274" s="14" t="s">
        <v>178</v>
      </c>
      <c r="AW1274" s="14" t="s">
        <v>35</v>
      </c>
      <c r="AX1274" s="14" t="s">
        <v>81</v>
      </c>
      <c r="AY1274" s="159" t="s">
        <v>171</v>
      </c>
    </row>
    <row r="1275" spans="2:65" s="1" customFormat="1" ht="37.799999999999997" customHeight="1">
      <c r="B1275" s="31"/>
      <c r="C1275" s="127" t="s">
        <v>1840</v>
      </c>
      <c r="D1275" s="127" t="s">
        <v>173</v>
      </c>
      <c r="E1275" s="128" t="s">
        <v>1841</v>
      </c>
      <c r="F1275" s="129" t="s">
        <v>1842</v>
      </c>
      <c r="G1275" s="130" t="s">
        <v>402</v>
      </c>
      <c r="H1275" s="131">
        <v>326</v>
      </c>
      <c r="I1275" s="132"/>
      <c r="J1275" s="133">
        <f>ROUND(I1275*H1275,2)</f>
        <v>0</v>
      </c>
      <c r="K1275" s="129" t="s">
        <v>177</v>
      </c>
      <c r="L1275" s="31"/>
      <c r="M1275" s="134" t="s">
        <v>19</v>
      </c>
      <c r="N1275" s="135" t="s">
        <v>44</v>
      </c>
      <c r="P1275" s="136">
        <f>O1275*H1275</f>
        <v>0</v>
      </c>
      <c r="Q1275" s="136">
        <v>0</v>
      </c>
      <c r="R1275" s="136">
        <f>Q1275*H1275</f>
        <v>0</v>
      </c>
      <c r="S1275" s="136">
        <v>0</v>
      </c>
      <c r="T1275" s="137">
        <f>S1275*H1275</f>
        <v>0</v>
      </c>
      <c r="AR1275" s="138" t="s">
        <v>311</v>
      </c>
      <c r="AT1275" s="138" t="s">
        <v>173</v>
      </c>
      <c r="AU1275" s="138" t="s">
        <v>83</v>
      </c>
      <c r="AY1275" s="16" t="s">
        <v>171</v>
      </c>
      <c r="BE1275" s="139">
        <f>IF(N1275="základní",J1275,0)</f>
        <v>0</v>
      </c>
      <c r="BF1275" s="139">
        <f>IF(N1275="snížená",J1275,0)</f>
        <v>0</v>
      </c>
      <c r="BG1275" s="139">
        <f>IF(N1275="zákl. přenesená",J1275,0)</f>
        <v>0</v>
      </c>
      <c r="BH1275" s="139">
        <f>IF(N1275="sníž. přenesená",J1275,0)</f>
        <v>0</v>
      </c>
      <c r="BI1275" s="139">
        <f>IF(N1275="nulová",J1275,0)</f>
        <v>0</v>
      </c>
      <c r="BJ1275" s="16" t="s">
        <v>81</v>
      </c>
      <c r="BK1275" s="139">
        <f>ROUND(I1275*H1275,2)</f>
        <v>0</v>
      </c>
      <c r="BL1275" s="16" t="s">
        <v>311</v>
      </c>
      <c r="BM1275" s="138" t="s">
        <v>1843</v>
      </c>
    </row>
    <row r="1276" spans="2:65" s="1" customFormat="1" ht="10.199999999999999">
      <c r="B1276" s="31"/>
      <c r="D1276" s="140" t="s">
        <v>180</v>
      </c>
      <c r="F1276" s="141" t="s">
        <v>1844</v>
      </c>
      <c r="I1276" s="142"/>
      <c r="L1276" s="31"/>
      <c r="M1276" s="143"/>
      <c r="T1276" s="52"/>
      <c r="AT1276" s="16" t="s">
        <v>180</v>
      </c>
      <c r="AU1276" s="16" t="s">
        <v>83</v>
      </c>
    </row>
    <row r="1277" spans="2:65" s="12" customFormat="1" ht="10.199999999999999">
      <c r="B1277" s="144"/>
      <c r="D1277" s="145" t="s">
        <v>182</v>
      </c>
      <c r="E1277" s="146" t="s">
        <v>19</v>
      </c>
      <c r="F1277" s="147" t="s">
        <v>1770</v>
      </c>
      <c r="H1277" s="146" t="s">
        <v>19</v>
      </c>
      <c r="I1277" s="148"/>
      <c r="L1277" s="144"/>
      <c r="M1277" s="149"/>
      <c r="T1277" s="150"/>
      <c r="AT1277" s="146" t="s">
        <v>182</v>
      </c>
      <c r="AU1277" s="146" t="s">
        <v>83</v>
      </c>
      <c r="AV1277" s="12" t="s">
        <v>81</v>
      </c>
      <c r="AW1277" s="12" t="s">
        <v>35</v>
      </c>
      <c r="AX1277" s="12" t="s">
        <v>73</v>
      </c>
      <c r="AY1277" s="146" t="s">
        <v>171</v>
      </c>
    </row>
    <row r="1278" spans="2:65" s="13" customFormat="1" ht="10.199999999999999">
      <c r="B1278" s="151"/>
      <c r="D1278" s="145" t="s">
        <v>182</v>
      </c>
      <c r="E1278" s="152" t="s">
        <v>19</v>
      </c>
      <c r="F1278" s="153" t="s">
        <v>1845</v>
      </c>
      <c r="H1278" s="154">
        <v>20</v>
      </c>
      <c r="I1278" s="155"/>
      <c r="L1278" s="151"/>
      <c r="M1278" s="156"/>
      <c r="T1278" s="157"/>
      <c r="AT1278" s="152" t="s">
        <v>182</v>
      </c>
      <c r="AU1278" s="152" t="s">
        <v>83</v>
      </c>
      <c r="AV1278" s="13" t="s">
        <v>83</v>
      </c>
      <c r="AW1278" s="13" t="s">
        <v>35</v>
      </c>
      <c r="AX1278" s="13" t="s">
        <v>73</v>
      </c>
      <c r="AY1278" s="152" t="s">
        <v>171</v>
      </c>
    </row>
    <row r="1279" spans="2:65" s="13" customFormat="1" ht="10.199999999999999">
      <c r="B1279" s="151"/>
      <c r="D1279" s="145" t="s">
        <v>182</v>
      </c>
      <c r="E1279" s="152" t="s">
        <v>19</v>
      </c>
      <c r="F1279" s="153" t="s">
        <v>1486</v>
      </c>
      <c r="H1279" s="154">
        <v>24</v>
      </c>
      <c r="I1279" s="155"/>
      <c r="L1279" s="151"/>
      <c r="M1279" s="156"/>
      <c r="T1279" s="157"/>
      <c r="AT1279" s="152" t="s">
        <v>182</v>
      </c>
      <c r="AU1279" s="152" t="s">
        <v>83</v>
      </c>
      <c r="AV1279" s="13" t="s">
        <v>83</v>
      </c>
      <c r="AW1279" s="13" t="s">
        <v>35</v>
      </c>
      <c r="AX1279" s="13" t="s">
        <v>73</v>
      </c>
      <c r="AY1279" s="152" t="s">
        <v>171</v>
      </c>
    </row>
    <row r="1280" spans="2:65" s="13" customFormat="1" ht="10.199999999999999">
      <c r="B1280" s="151"/>
      <c r="D1280" s="145" t="s">
        <v>182</v>
      </c>
      <c r="E1280" s="152" t="s">
        <v>19</v>
      </c>
      <c r="F1280" s="153" t="s">
        <v>1846</v>
      </c>
      <c r="H1280" s="154">
        <v>64</v>
      </c>
      <c r="I1280" s="155"/>
      <c r="L1280" s="151"/>
      <c r="M1280" s="156"/>
      <c r="T1280" s="157"/>
      <c r="AT1280" s="152" t="s">
        <v>182</v>
      </c>
      <c r="AU1280" s="152" t="s">
        <v>83</v>
      </c>
      <c r="AV1280" s="13" t="s">
        <v>83</v>
      </c>
      <c r="AW1280" s="13" t="s">
        <v>35</v>
      </c>
      <c r="AX1280" s="13" t="s">
        <v>73</v>
      </c>
      <c r="AY1280" s="152" t="s">
        <v>171</v>
      </c>
    </row>
    <row r="1281" spans="2:65" s="13" customFormat="1" ht="10.199999999999999">
      <c r="B1281" s="151"/>
      <c r="D1281" s="145" t="s">
        <v>182</v>
      </c>
      <c r="E1281" s="152" t="s">
        <v>19</v>
      </c>
      <c r="F1281" s="153" t="s">
        <v>1845</v>
      </c>
      <c r="H1281" s="154">
        <v>20</v>
      </c>
      <c r="I1281" s="155"/>
      <c r="L1281" s="151"/>
      <c r="M1281" s="156"/>
      <c r="T1281" s="157"/>
      <c r="AT1281" s="152" t="s">
        <v>182</v>
      </c>
      <c r="AU1281" s="152" t="s">
        <v>83</v>
      </c>
      <c r="AV1281" s="13" t="s">
        <v>83</v>
      </c>
      <c r="AW1281" s="13" t="s">
        <v>35</v>
      </c>
      <c r="AX1281" s="13" t="s">
        <v>73</v>
      </c>
      <c r="AY1281" s="152" t="s">
        <v>171</v>
      </c>
    </row>
    <row r="1282" spans="2:65" s="13" customFormat="1" ht="10.199999999999999">
      <c r="B1282" s="151"/>
      <c r="D1282" s="145" t="s">
        <v>182</v>
      </c>
      <c r="E1282" s="152" t="s">
        <v>19</v>
      </c>
      <c r="F1282" s="153" t="s">
        <v>1847</v>
      </c>
      <c r="H1282" s="154">
        <v>92</v>
      </c>
      <c r="I1282" s="155"/>
      <c r="L1282" s="151"/>
      <c r="M1282" s="156"/>
      <c r="T1282" s="157"/>
      <c r="AT1282" s="152" t="s">
        <v>182</v>
      </c>
      <c r="AU1282" s="152" t="s">
        <v>83</v>
      </c>
      <c r="AV1282" s="13" t="s">
        <v>83</v>
      </c>
      <c r="AW1282" s="13" t="s">
        <v>35</v>
      </c>
      <c r="AX1282" s="13" t="s">
        <v>73</v>
      </c>
      <c r="AY1282" s="152" t="s">
        <v>171</v>
      </c>
    </row>
    <row r="1283" spans="2:65" s="13" customFormat="1" ht="10.199999999999999">
      <c r="B1283" s="151"/>
      <c r="D1283" s="145" t="s">
        <v>182</v>
      </c>
      <c r="E1283" s="152" t="s">
        <v>19</v>
      </c>
      <c r="F1283" s="153" t="s">
        <v>1848</v>
      </c>
      <c r="H1283" s="154">
        <v>28</v>
      </c>
      <c r="I1283" s="155"/>
      <c r="L1283" s="151"/>
      <c r="M1283" s="156"/>
      <c r="T1283" s="157"/>
      <c r="AT1283" s="152" t="s">
        <v>182</v>
      </c>
      <c r="AU1283" s="152" t="s">
        <v>83</v>
      </c>
      <c r="AV1283" s="13" t="s">
        <v>83</v>
      </c>
      <c r="AW1283" s="13" t="s">
        <v>35</v>
      </c>
      <c r="AX1283" s="13" t="s">
        <v>73</v>
      </c>
      <c r="AY1283" s="152" t="s">
        <v>171</v>
      </c>
    </row>
    <row r="1284" spans="2:65" s="13" customFormat="1" ht="10.199999999999999">
      <c r="B1284" s="151"/>
      <c r="D1284" s="145" t="s">
        <v>182</v>
      </c>
      <c r="E1284" s="152" t="s">
        <v>19</v>
      </c>
      <c r="F1284" s="153" t="s">
        <v>855</v>
      </c>
      <c r="H1284" s="154">
        <v>8</v>
      </c>
      <c r="I1284" s="155"/>
      <c r="L1284" s="151"/>
      <c r="M1284" s="156"/>
      <c r="T1284" s="157"/>
      <c r="AT1284" s="152" t="s">
        <v>182</v>
      </c>
      <c r="AU1284" s="152" t="s">
        <v>83</v>
      </c>
      <c r="AV1284" s="13" t="s">
        <v>83</v>
      </c>
      <c r="AW1284" s="13" t="s">
        <v>35</v>
      </c>
      <c r="AX1284" s="13" t="s">
        <v>73</v>
      </c>
      <c r="AY1284" s="152" t="s">
        <v>171</v>
      </c>
    </row>
    <row r="1285" spans="2:65" s="13" customFormat="1" ht="10.199999999999999">
      <c r="B1285" s="151"/>
      <c r="D1285" s="145" t="s">
        <v>182</v>
      </c>
      <c r="E1285" s="152" t="s">
        <v>19</v>
      </c>
      <c r="F1285" s="153" t="s">
        <v>855</v>
      </c>
      <c r="H1285" s="154">
        <v>8</v>
      </c>
      <c r="I1285" s="155"/>
      <c r="L1285" s="151"/>
      <c r="M1285" s="156"/>
      <c r="T1285" s="157"/>
      <c r="AT1285" s="152" t="s">
        <v>182</v>
      </c>
      <c r="AU1285" s="152" t="s">
        <v>83</v>
      </c>
      <c r="AV1285" s="13" t="s">
        <v>83</v>
      </c>
      <c r="AW1285" s="13" t="s">
        <v>35</v>
      </c>
      <c r="AX1285" s="13" t="s">
        <v>73</v>
      </c>
      <c r="AY1285" s="152" t="s">
        <v>171</v>
      </c>
    </row>
    <row r="1286" spans="2:65" s="13" customFormat="1" ht="10.199999999999999">
      <c r="B1286" s="151"/>
      <c r="D1286" s="145" t="s">
        <v>182</v>
      </c>
      <c r="E1286" s="152" t="s">
        <v>19</v>
      </c>
      <c r="F1286" s="153" t="s">
        <v>1849</v>
      </c>
      <c r="H1286" s="154">
        <v>44</v>
      </c>
      <c r="I1286" s="155"/>
      <c r="L1286" s="151"/>
      <c r="M1286" s="156"/>
      <c r="T1286" s="157"/>
      <c r="AT1286" s="152" t="s">
        <v>182</v>
      </c>
      <c r="AU1286" s="152" t="s">
        <v>83</v>
      </c>
      <c r="AV1286" s="13" t="s">
        <v>83</v>
      </c>
      <c r="AW1286" s="13" t="s">
        <v>35</v>
      </c>
      <c r="AX1286" s="13" t="s">
        <v>73</v>
      </c>
      <c r="AY1286" s="152" t="s">
        <v>171</v>
      </c>
    </row>
    <row r="1287" spans="2:65" s="13" customFormat="1" ht="10.199999999999999">
      <c r="B1287" s="151"/>
      <c r="D1287" s="145" t="s">
        <v>182</v>
      </c>
      <c r="E1287" s="152" t="s">
        <v>19</v>
      </c>
      <c r="F1287" s="153" t="s">
        <v>1850</v>
      </c>
      <c r="H1287" s="154">
        <v>6</v>
      </c>
      <c r="I1287" s="155"/>
      <c r="L1287" s="151"/>
      <c r="M1287" s="156"/>
      <c r="T1287" s="157"/>
      <c r="AT1287" s="152" t="s">
        <v>182</v>
      </c>
      <c r="AU1287" s="152" t="s">
        <v>83</v>
      </c>
      <c r="AV1287" s="13" t="s">
        <v>83</v>
      </c>
      <c r="AW1287" s="13" t="s">
        <v>35</v>
      </c>
      <c r="AX1287" s="13" t="s">
        <v>73</v>
      </c>
      <c r="AY1287" s="152" t="s">
        <v>171</v>
      </c>
    </row>
    <row r="1288" spans="2:65" s="13" customFormat="1" ht="10.199999999999999">
      <c r="B1288" s="151"/>
      <c r="D1288" s="145" t="s">
        <v>182</v>
      </c>
      <c r="E1288" s="152" t="s">
        <v>19</v>
      </c>
      <c r="F1288" s="153" t="s">
        <v>1851</v>
      </c>
      <c r="H1288" s="154">
        <v>12</v>
      </c>
      <c r="I1288" s="155"/>
      <c r="L1288" s="151"/>
      <c r="M1288" s="156"/>
      <c r="T1288" s="157"/>
      <c r="AT1288" s="152" t="s">
        <v>182</v>
      </c>
      <c r="AU1288" s="152" t="s">
        <v>83</v>
      </c>
      <c r="AV1288" s="13" t="s">
        <v>83</v>
      </c>
      <c r="AW1288" s="13" t="s">
        <v>35</v>
      </c>
      <c r="AX1288" s="13" t="s">
        <v>73</v>
      </c>
      <c r="AY1288" s="152" t="s">
        <v>171</v>
      </c>
    </row>
    <row r="1289" spans="2:65" s="14" customFormat="1" ht="10.199999999999999">
      <c r="B1289" s="158"/>
      <c r="D1289" s="145" t="s">
        <v>182</v>
      </c>
      <c r="E1289" s="159" t="s">
        <v>19</v>
      </c>
      <c r="F1289" s="160" t="s">
        <v>189</v>
      </c>
      <c r="H1289" s="161">
        <v>326</v>
      </c>
      <c r="I1289" s="162"/>
      <c r="L1289" s="158"/>
      <c r="M1289" s="163"/>
      <c r="T1289" s="164"/>
      <c r="AT1289" s="159" t="s">
        <v>182</v>
      </c>
      <c r="AU1289" s="159" t="s">
        <v>83</v>
      </c>
      <c r="AV1289" s="14" t="s">
        <v>178</v>
      </c>
      <c r="AW1289" s="14" t="s">
        <v>35</v>
      </c>
      <c r="AX1289" s="14" t="s">
        <v>81</v>
      </c>
      <c r="AY1289" s="159" t="s">
        <v>171</v>
      </c>
    </row>
    <row r="1290" spans="2:65" s="1" customFormat="1" ht="44.25" customHeight="1">
      <c r="B1290" s="31"/>
      <c r="C1290" s="127" t="s">
        <v>1852</v>
      </c>
      <c r="D1290" s="127" t="s">
        <v>173</v>
      </c>
      <c r="E1290" s="128" t="s">
        <v>1853</v>
      </c>
      <c r="F1290" s="129" t="s">
        <v>1854</v>
      </c>
      <c r="G1290" s="130" t="s">
        <v>983</v>
      </c>
      <c r="H1290" s="176"/>
      <c r="I1290" s="132"/>
      <c r="J1290" s="133">
        <f>ROUND(I1290*H1290,2)</f>
        <v>0</v>
      </c>
      <c r="K1290" s="129" t="s">
        <v>177</v>
      </c>
      <c r="L1290" s="31"/>
      <c r="M1290" s="134" t="s">
        <v>19</v>
      </c>
      <c r="N1290" s="135" t="s">
        <v>44</v>
      </c>
      <c r="P1290" s="136">
        <f>O1290*H1290</f>
        <v>0</v>
      </c>
      <c r="Q1290" s="136">
        <v>0</v>
      </c>
      <c r="R1290" s="136">
        <f>Q1290*H1290</f>
        <v>0</v>
      </c>
      <c r="S1290" s="136">
        <v>0</v>
      </c>
      <c r="T1290" s="137">
        <f>S1290*H1290</f>
        <v>0</v>
      </c>
      <c r="AR1290" s="138" t="s">
        <v>311</v>
      </c>
      <c r="AT1290" s="138" t="s">
        <v>173</v>
      </c>
      <c r="AU1290" s="138" t="s">
        <v>83</v>
      </c>
      <c r="AY1290" s="16" t="s">
        <v>171</v>
      </c>
      <c r="BE1290" s="139">
        <f>IF(N1290="základní",J1290,0)</f>
        <v>0</v>
      </c>
      <c r="BF1290" s="139">
        <f>IF(N1290="snížená",J1290,0)</f>
        <v>0</v>
      </c>
      <c r="BG1290" s="139">
        <f>IF(N1290="zákl. přenesená",J1290,0)</f>
        <v>0</v>
      </c>
      <c r="BH1290" s="139">
        <f>IF(N1290="sníž. přenesená",J1290,0)</f>
        <v>0</v>
      </c>
      <c r="BI1290" s="139">
        <f>IF(N1290="nulová",J1290,0)</f>
        <v>0</v>
      </c>
      <c r="BJ1290" s="16" t="s">
        <v>81</v>
      </c>
      <c r="BK1290" s="139">
        <f>ROUND(I1290*H1290,2)</f>
        <v>0</v>
      </c>
      <c r="BL1290" s="16" t="s">
        <v>311</v>
      </c>
      <c r="BM1290" s="138" t="s">
        <v>1855</v>
      </c>
    </row>
    <row r="1291" spans="2:65" s="1" customFormat="1" ht="10.199999999999999">
      <c r="B1291" s="31"/>
      <c r="D1291" s="140" t="s">
        <v>180</v>
      </c>
      <c r="F1291" s="141" t="s">
        <v>1856</v>
      </c>
      <c r="I1291" s="142"/>
      <c r="L1291" s="31"/>
      <c r="M1291" s="143"/>
      <c r="T1291" s="52"/>
      <c r="AT1291" s="16" t="s">
        <v>180</v>
      </c>
      <c r="AU1291" s="16" t="s">
        <v>83</v>
      </c>
    </row>
    <row r="1292" spans="2:65" s="1" customFormat="1" ht="49.05" customHeight="1">
      <c r="B1292" s="31"/>
      <c r="C1292" s="127" t="s">
        <v>1857</v>
      </c>
      <c r="D1292" s="127" t="s">
        <v>173</v>
      </c>
      <c r="E1292" s="128" t="s">
        <v>1858</v>
      </c>
      <c r="F1292" s="129" t="s">
        <v>1859</v>
      </c>
      <c r="G1292" s="130" t="s">
        <v>983</v>
      </c>
      <c r="H1292" s="176"/>
      <c r="I1292" s="132"/>
      <c r="J1292" s="133">
        <f>ROUND(I1292*H1292,2)</f>
        <v>0</v>
      </c>
      <c r="K1292" s="129" t="s">
        <v>177</v>
      </c>
      <c r="L1292" s="31"/>
      <c r="M1292" s="134" t="s">
        <v>19</v>
      </c>
      <c r="N1292" s="135" t="s">
        <v>44</v>
      </c>
      <c r="P1292" s="136">
        <f>O1292*H1292</f>
        <v>0</v>
      </c>
      <c r="Q1292" s="136">
        <v>0</v>
      </c>
      <c r="R1292" s="136">
        <f>Q1292*H1292</f>
        <v>0</v>
      </c>
      <c r="S1292" s="136">
        <v>0</v>
      </c>
      <c r="T1292" s="137">
        <f>S1292*H1292</f>
        <v>0</v>
      </c>
      <c r="AR1292" s="138" t="s">
        <v>311</v>
      </c>
      <c r="AT1292" s="138" t="s">
        <v>173</v>
      </c>
      <c r="AU1292" s="138" t="s">
        <v>83</v>
      </c>
      <c r="AY1292" s="16" t="s">
        <v>171</v>
      </c>
      <c r="BE1292" s="139">
        <f>IF(N1292="základní",J1292,0)</f>
        <v>0</v>
      </c>
      <c r="BF1292" s="139">
        <f>IF(N1292="snížená",J1292,0)</f>
        <v>0</v>
      </c>
      <c r="BG1292" s="139">
        <f>IF(N1292="zákl. přenesená",J1292,0)</f>
        <v>0</v>
      </c>
      <c r="BH1292" s="139">
        <f>IF(N1292="sníž. přenesená",J1292,0)</f>
        <v>0</v>
      </c>
      <c r="BI1292" s="139">
        <f>IF(N1292="nulová",J1292,0)</f>
        <v>0</v>
      </c>
      <c r="BJ1292" s="16" t="s">
        <v>81</v>
      </c>
      <c r="BK1292" s="139">
        <f>ROUND(I1292*H1292,2)</f>
        <v>0</v>
      </c>
      <c r="BL1292" s="16" t="s">
        <v>311</v>
      </c>
      <c r="BM1292" s="138" t="s">
        <v>1860</v>
      </c>
    </row>
    <row r="1293" spans="2:65" s="1" customFormat="1" ht="10.199999999999999">
      <c r="B1293" s="31"/>
      <c r="D1293" s="140" t="s">
        <v>180</v>
      </c>
      <c r="F1293" s="141" t="s">
        <v>1861</v>
      </c>
      <c r="I1293" s="142"/>
      <c r="L1293" s="31"/>
      <c r="M1293" s="143"/>
      <c r="T1293" s="52"/>
      <c r="AT1293" s="16" t="s">
        <v>180</v>
      </c>
      <c r="AU1293" s="16" t="s">
        <v>83</v>
      </c>
    </row>
    <row r="1294" spans="2:65" s="11" customFormat="1" ht="22.8" customHeight="1">
      <c r="B1294" s="115"/>
      <c r="D1294" s="116" t="s">
        <v>72</v>
      </c>
      <c r="E1294" s="125" t="s">
        <v>1862</v>
      </c>
      <c r="F1294" s="125" t="s">
        <v>1863</v>
      </c>
      <c r="I1294" s="118"/>
      <c r="J1294" s="126">
        <f>BK1294</f>
        <v>0</v>
      </c>
      <c r="L1294" s="115"/>
      <c r="M1294" s="120"/>
      <c r="P1294" s="121">
        <f>SUM(P1295:P1312)</f>
        <v>0</v>
      </c>
      <c r="R1294" s="121">
        <f>SUM(R1295:R1312)</f>
        <v>0</v>
      </c>
      <c r="T1294" s="122">
        <f>SUM(T1295:T1312)</f>
        <v>0</v>
      </c>
      <c r="AR1294" s="116" t="s">
        <v>83</v>
      </c>
      <c r="AT1294" s="123" t="s">
        <v>72</v>
      </c>
      <c r="AU1294" s="123" t="s">
        <v>81</v>
      </c>
      <c r="AY1294" s="116" t="s">
        <v>171</v>
      </c>
      <c r="BK1294" s="124">
        <f>SUM(BK1295:BK1312)</f>
        <v>0</v>
      </c>
    </row>
    <row r="1295" spans="2:65" s="1" customFormat="1" ht="16.5" customHeight="1">
      <c r="B1295" s="31"/>
      <c r="C1295" s="127" t="s">
        <v>1864</v>
      </c>
      <c r="D1295" s="127" t="s">
        <v>173</v>
      </c>
      <c r="E1295" s="128" t="s">
        <v>1865</v>
      </c>
      <c r="F1295" s="129" t="s">
        <v>1866</v>
      </c>
      <c r="G1295" s="130" t="s">
        <v>402</v>
      </c>
      <c r="H1295" s="131">
        <v>35</v>
      </c>
      <c r="I1295" s="132"/>
      <c r="J1295" s="133">
        <f>ROUND(I1295*H1295,2)</f>
        <v>0</v>
      </c>
      <c r="K1295" s="129" t="s">
        <v>19</v>
      </c>
      <c r="L1295" s="31"/>
      <c r="M1295" s="134" t="s">
        <v>19</v>
      </c>
      <c r="N1295" s="135" t="s">
        <v>44</v>
      </c>
      <c r="P1295" s="136">
        <f>O1295*H1295</f>
        <v>0</v>
      </c>
      <c r="Q1295" s="136">
        <v>0</v>
      </c>
      <c r="R1295" s="136">
        <f>Q1295*H1295</f>
        <v>0</v>
      </c>
      <c r="S1295" s="136">
        <v>0</v>
      </c>
      <c r="T1295" s="137">
        <f>S1295*H1295</f>
        <v>0</v>
      </c>
      <c r="AR1295" s="138" t="s">
        <v>311</v>
      </c>
      <c r="AT1295" s="138" t="s">
        <v>173</v>
      </c>
      <c r="AU1295" s="138" t="s">
        <v>83</v>
      </c>
      <c r="AY1295" s="16" t="s">
        <v>171</v>
      </c>
      <c r="BE1295" s="139">
        <f>IF(N1295="základní",J1295,0)</f>
        <v>0</v>
      </c>
      <c r="BF1295" s="139">
        <f>IF(N1295="snížená",J1295,0)</f>
        <v>0</v>
      </c>
      <c r="BG1295" s="139">
        <f>IF(N1295="zákl. přenesená",J1295,0)</f>
        <v>0</v>
      </c>
      <c r="BH1295" s="139">
        <f>IF(N1295="sníž. přenesená",J1295,0)</f>
        <v>0</v>
      </c>
      <c r="BI1295" s="139">
        <f>IF(N1295="nulová",J1295,0)</f>
        <v>0</v>
      </c>
      <c r="BJ1295" s="16" t="s">
        <v>81</v>
      </c>
      <c r="BK1295" s="139">
        <f>ROUND(I1295*H1295,2)</f>
        <v>0</v>
      </c>
      <c r="BL1295" s="16" t="s">
        <v>311</v>
      </c>
      <c r="BM1295" s="138" t="s">
        <v>1867</v>
      </c>
    </row>
    <row r="1296" spans="2:65" s="1" customFormat="1" ht="57.6">
      <c r="B1296" s="31"/>
      <c r="D1296" s="145" t="s">
        <v>437</v>
      </c>
      <c r="F1296" s="175" t="s">
        <v>1868</v>
      </c>
      <c r="I1296" s="142"/>
      <c r="L1296" s="31"/>
      <c r="M1296" s="143"/>
      <c r="T1296" s="52"/>
      <c r="AT1296" s="16" t="s">
        <v>437</v>
      </c>
      <c r="AU1296" s="16" t="s">
        <v>83</v>
      </c>
    </row>
    <row r="1297" spans="2:65" s="1" customFormat="1" ht="16.5" customHeight="1">
      <c r="B1297" s="31"/>
      <c r="C1297" s="127" t="s">
        <v>1869</v>
      </c>
      <c r="D1297" s="127" t="s">
        <v>173</v>
      </c>
      <c r="E1297" s="128" t="s">
        <v>1870</v>
      </c>
      <c r="F1297" s="129" t="s">
        <v>1871</v>
      </c>
      <c r="G1297" s="130" t="s">
        <v>402</v>
      </c>
      <c r="H1297" s="131">
        <v>1</v>
      </c>
      <c r="I1297" s="132"/>
      <c r="J1297" s="133">
        <f>ROUND(I1297*H1297,2)</f>
        <v>0</v>
      </c>
      <c r="K1297" s="129" t="s">
        <v>19</v>
      </c>
      <c r="L1297" s="31"/>
      <c r="M1297" s="134" t="s">
        <v>19</v>
      </c>
      <c r="N1297" s="135" t="s">
        <v>44</v>
      </c>
      <c r="P1297" s="136">
        <f>O1297*H1297</f>
        <v>0</v>
      </c>
      <c r="Q1297" s="136">
        <v>0</v>
      </c>
      <c r="R1297" s="136">
        <f>Q1297*H1297</f>
        <v>0</v>
      </c>
      <c r="S1297" s="136">
        <v>0</v>
      </c>
      <c r="T1297" s="137">
        <f>S1297*H1297</f>
        <v>0</v>
      </c>
      <c r="AR1297" s="138" t="s">
        <v>311</v>
      </c>
      <c r="AT1297" s="138" t="s">
        <v>173</v>
      </c>
      <c r="AU1297" s="138" t="s">
        <v>83</v>
      </c>
      <c r="AY1297" s="16" t="s">
        <v>171</v>
      </c>
      <c r="BE1297" s="139">
        <f>IF(N1297="základní",J1297,0)</f>
        <v>0</v>
      </c>
      <c r="BF1297" s="139">
        <f>IF(N1297="snížená",J1297,0)</f>
        <v>0</v>
      </c>
      <c r="BG1297" s="139">
        <f>IF(N1297="zákl. přenesená",J1297,0)</f>
        <v>0</v>
      </c>
      <c r="BH1297" s="139">
        <f>IF(N1297="sníž. přenesená",J1297,0)</f>
        <v>0</v>
      </c>
      <c r="BI1297" s="139">
        <f>IF(N1297="nulová",J1297,0)</f>
        <v>0</v>
      </c>
      <c r="BJ1297" s="16" t="s">
        <v>81</v>
      </c>
      <c r="BK1297" s="139">
        <f>ROUND(I1297*H1297,2)</f>
        <v>0</v>
      </c>
      <c r="BL1297" s="16" t="s">
        <v>311</v>
      </c>
      <c r="BM1297" s="138" t="s">
        <v>1872</v>
      </c>
    </row>
    <row r="1298" spans="2:65" s="1" customFormat="1" ht="86.4">
      <c r="B1298" s="31"/>
      <c r="D1298" s="145" t="s">
        <v>437</v>
      </c>
      <c r="F1298" s="175" t="s">
        <v>1873</v>
      </c>
      <c r="I1298" s="142"/>
      <c r="L1298" s="31"/>
      <c r="M1298" s="143"/>
      <c r="T1298" s="52"/>
      <c r="AT1298" s="16" t="s">
        <v>437</v>
      </c>
      <c r="AU1298" s="16" t="s">
        <v>83</v>
      </c>
    </row>
    <row r="1299" spans="2:65" s="1" customFormat="1" ht="16.5" customHeight="1">
      <c r="B1299" s="31"/>
      <c r="C1299" s="127" t="s">
        <v>1874</v>
      </c>
      <c r="D1299" s="127" t="s">
        <v>173</v>
      </c>
      <c r="E1299" s="128" t="s">
        <v>1875</v>
      </c>
      <c r="F1299" s="129" t="s">
        <v>1876</v>
      </c>
      <c r="G1299" s="130" t="s">
        <v>402</v>
      </c>
      <c r="H1299" s="131">
        <v>4</v>
      </c>
      <c r="I1299" s="132"/>
      <c r="J1299" s="133">
        <f>ROUND(I1299*H1299,2)</f>
        <v>0</v>
      </c>
      <c r="K1299" s="129" t="s">
        <v>19</v>
      </c>
      <c r="L1299" s="31"/>
      <c r="M1299" s="134" t="s">
        <v>19</v>
      </c>
      <c r="N1299" s="135" t="s">
        <v>44</v>
      </c>
      <c r="P1299" s="136">
        <f>O1299*H1299</f>
        <v>0</v>
      </c>
      <c r="Q1299" s="136">
        <v>0</v>
      </c>
      <c r="R1299" s="136">
        <f>Q1299*H1299</f>
        <v>0</v>
      </c>
      <c r="S1299" s="136">
        <v>0</v>
      </c>
      <c r="T1299" s="137">
        <f>S1299*H1299</f>
        <v>0</v>
      </c>
      <c r="AR1299" s="138" t="s">
        <v>311</v>
      </c>
      <c r="AT1299" s="138" t="s">
        <v>173</v>
      </c>
      <c r="AU1299" s="138" t="s">
        <v>83</v>
      </c>
      <c r="AY1299" s="16" t="s">
        <v>171</v>
      </c>
      <c r="BE1299" s="139">
        <f>IF(N1299="základní",J1299,0)</f>
        <v>0</v>
      </c>
      <c r="BF1299" s="139">
        <f>IF(N1299="snížená",J1299,0)</f>
        <v>0</v>
      </c>
      <c r="BG1299" s="139">
        <f>IF(N1299="zákl. přenesená",J1299,0)</f>
        <v>0</v>
      </c>
      <c r="BH1299" s="139">
        <f>IF(N1299="sníž. přenesená",J1299,0)</f>
        <v>0</v>
      </c>
      <c r="BI1299" s="139">
        <f>IF(N1299="nulová",J1299,0)</f>
        <v>0</v>
      </c>
      <c r="BJ1299" s="16" t="s">
        <v>81</v>
      </c>
      <c r="BK1299" s="139">
        <f>ROUND(I1299*H1299,2)</f>
        <v>0</v>
      </c>
      <c r="BL1299" s="16" t="s">
        <v>311</v>
      </c>
      <c r="BM1299" s="138" t="s">
        <v>1877</v>
      </c>
    </row>
    <row r="1300" spans="2:65" s="1" customFormat="1" ht="67.2">
      <c r="B1300" s="31"/>
      <c r="D1300" s="145" t="s">
        <v>437</v>
      </c>
      <c r="F1300" s="175" t="s">
        <v>1878</v>
      </c>
      <c r="I1300" s="142"/>
      <c r="L1300" s="31"/>
      <c r="M1300" s="143"/>
      <c r="T1300" s="52"/>
      <c r="AT1300" s="16" t="s">
        <v>437</v>
      </c>
      <c r="AU1300" s="16" t="s">
        <v>83</v>
      </c>
    </row>
    <row r="1301" spans="2:65" s="1" customFormat="1" ht="16.5" customHeight="1">
      <c r="B1301" s="31"/>
      <c r="C1301" s="127" t="s">
        <v>1879</v>
      </c>
      <c r="D1301" s="127" t="s">
        <v>173</v>
      </c>
      <c r="E1301" s="128" t="s">
        <v>1880</v>
      </c>
      <c r="F1301" s="129" t="s">
        <v>1881</v>
      </c>
      <c r="G1301" s="130" t="s">
        <v>402</v>
      </c>
      <c r="H1301" s="131">
        <v>10</v>
      </c>
      <c r="I1301" s="132"/>
      <c r="J1301" s="133">
        <f>ROUND(I1301*H1301,2)</f>
        <v>0</v>
      </c>
      <c r="K1301" s="129" t="s">
        <v>19</v>
      </c>
      <c r="L1301" s="31"/>
      <c r="M1301" s="134" t="s">
        <v>19</v>
      </c>
      <c r="N1301" s="135" t="s">
        <v>44</v>
      </c>
      <c r="P1301" s="136">
        <f>O1301*H1301</f>
        <v>0</v>
      </c>
      <c r="Q1301" s="136">
        <v>0</v>
      </c>
      <c r="R1301" s="136">
        <f>Q1301*H1301</f>
        <v>0</v>
      </c>
      <c r="S1301" s="136">
        <v>0</v>
      </c>
      <c r="T1301" s="137">
        <f>S1301*H1301</f>
        <v>0</v>
      </c>
      <c r="AR1301" s="138" t="s">
        <v>311</v>
      </c>
      <c r="AT1301" s="138" t="s">
        <v>173</v>
      </c>
      <c r="AU1301" s="138" t="s">
        <v>83</v>
      </c>
      <c r="AY1301" s="16" t="s">
        <v>171</v>
      </c>
      <c r="BE1301" s="139">
        <f>IF(N1301="základní",J1301,0)</f>
        <v>0</v>
      </c>
      <c r="BF1301" s="139">
        <f>IF(N1301="snížená",J1301,0)</f>
        <v>0</v>
      </c>
      <c r="BG1301" s="139">
        <f>IF(N1301="zákl. přenesená",J1301,0)</f>
        <v>0</v>
      </c>
      <c r="BH1301" s="139">
        <f>IF(N1301="sníž. přenesená",J1301,0)</f>
        <v>0</v>
      </c>
      <c r="BI1301" s="139">
        <f>IF(N1301="nulová",J1301,0)</f>
        <v>0</v>
      </c>
      <c r="BJ1301" s="16" t="s">
        <v>81</v>
      </c>
      <c r="BK1301" s="139">
        <f>ROUND(I1301*H1301,2)</f>
        <v>0</v>
      </c>
      <c r="BL1301" s="16" t="s">
        <v>311</v>
      </c>
      <c r="BM1301" s="138" t="s">
        <v>1882</v>
      </c>
    </row>
    <row r="1302" spans="2:65" s="1" customFormat="1" ht="67.2">
      <c r="B1302" s="31"/>
      <c r="D1302" s="145" t="s">
        <v>437</v>
      </c>
      <c r="F1302" s="175" t="s">
        <v>1883</v>
      </c>
      <c r="I1302" s="142"/>
      <c r="L1302" s="31"/>
      <c r="M1302" s="143"/>
      <c r="T1302" s="52"/>
      <c r="AT1302" s="16" t="s">
        <v>437</v>
      </c>
      <c r="AU1302" s="16" t="s">
        <v>83</v>
      </c>
    </row>
    <row r="1303" spans="2:65" s="1" customFormat="1" ht="16.5" customHeight="1">
      <c r="B1303" s="31"/>
      <c r="C1303" s="127" t="s">
        <v>1884</v>
      </c>
      <c r="D1303" s="127" t="s">
        <v>173</v>
      </c>
      <c r="E1303" s="128" t="s">
        <v>1885</v>
      </c>
      <c r="F1303" s="129" t="s">
        <v>1886</v>
      </c>
      <c r="G1303" s="130" t="s">
        <v>402</v>
      </c>
      <c r="H1303" s="131">
        <v>1</v>
      </c>
      <c r="I1303" s="132"/>
      <c r="J1303" s="133">
        <f>ROUND(I1303*H1303,2)</f>
        <v>0</v>
      </c>
      <c r="K1303" s="129" t="s">
        <v>19</v>
      </c>
      <c r="L1303" s="31"/>
      <c r="M1303" s="134" t="s">
        <v>19</v>
      </c>
      <c r="N1303" s="135" t="s">
        <v>44</v>
      </c>
      <c r="P1303" s="136">
        <f>O1303*H1303</f>
        <v>0</v>
      </c>
      <c r="Q1303" s="136">
        <v>0</v>
      </c>
      <c r="R1303" s="136">
        <f>Q1303*H1303</f>
        <v>0</v>
      </c>
      <c r="S1303" s="136">
        <v>0</v>
      </c>
      <c r="T1303" s="137">
        <f>S1303*H1303</f>
        <v>0</v>
      </c>
      <c r="AR1303" s="138" t="s">
        <v>311</v>
      </c>
      <c r="AT1303" s="138" t="s">
        <v>173</v>
      </c>
      <c r="AU1303" s="138" t="s">
        <v>83</v>
      </c>
      <c r="AY1303" s="16" t="s">
        <v>171</v>
      </c>
      <c r="BE1303" s="139">
        <f>IF(N1303="základní",J1303,0)</f>
        <v>0</v>
      </c>
      <c r="BF1303" s="139">
        <f>IF(N1303="snížená",J1303,0)</f>
        <v>0</v>
      </c>
      <c r="BG1303" s="139">
        <f>IF(N1303="zákl. přenesená",J1303,0)</f>
        <v>0</v>
      </c>
      <c r="BH1303" s="139">
        <f>IF(N1303="sníž. přenesená",J1303,0)</f>
        <v>0</v>
      </c>
      <c r="BI1303" s="139">
        <f>IF(N1303="nulová",J1303,0)</f>
        <v>0</v>
      </c>
      <c r="BJ1303" s="16" t="s">
        <v>81</v>
      </c>
      <c r="BK1303" s="139">
        <f>ROUND(I1303*H1303,2)</f>
        <v>0</v>
      </c>
      <c r="BL1303" s="16" t="s">
        <v>311</v>
      </c>
      <c r="BM1303" s="138" t="s">
        <v>1887</v>
      </c>
    </row>
    <row r="1304" spans="2:65" s="1" customFormat="1" ht="38.4">
      <c r="B1304" s="31"/>
      <c r="D1304" s="145" t="s">
        <v>437</v>
      </c>
      <c r="F1304" s="175" t="s">
        <v>1888</v>
      </c>
      <c r="I1304" s="142"/>
      <c r="L1304" s="31"/>
      <c r="M1304" s="143"/>
      <c r="T1304" s="52"/>
      <c r="AT1304" s="16" t="s">
        <v>437</v>
      </c>
      <c r="AU1304" s="16" t="s">
        <v>83</v>
      </c>
    </row>
    <row r="1305" spans="2:65" s="1" customFormat="1" ht="16.5" customHeight="1">
      <c r="B1305" s="31"/>
      <c r="C1305" s="127" t="s">
        <v>1889</v>
      </c>
      <c r="D1305" s="127" t="s">
        <v>173</v>
      </c>
      <c r="E1305" s="128" t="s">
        <v>1890</v>
      </c>
      <c r="F1305" s="129" t="s">
        <v>1891</v>
      </c>
      <c r="G1305" s="130" t="s">
        <v>328</v>
      </c>
      <c r="H1305" s="131">
        <v>2.6</v>
      </c>
      <c r="I1305" s="132"/>
      <c r="J1305" s="133">
        <f>ROUND(I1305*H1305,2)</f>
        <v>0</v>
      </c>
      <c r="K1305" s="129" t="s">
        <v>19</v>
      </c>
      <c r="L1305" s="31"/>
      <c r="M1305" s="134" t="s">
        <v>19</v>
      </c>
      <c r="N1305" s="135" t="s">
        <v>44</v>
      </c>
      <c r="P1305" s="136">
        <f>O1305*H1305</f>
        <v>0</v>
      </c>
      <c r="Q1305" s="136">
        <v>0</v>
      </c>
      <c r="R1305" s="136">
        <f>Q1305*H1305</f>
        <v>0</v>
      </c>
      <c r="S1305" s="136">
        <v>0</v>
      </c>
      <c r="T1305" s="137">
        <f>S1305*H1305</f>
        <v>0</v>
      </c>
      <c r="AR1305" s="138" t="s">
        <v>311</v>
      </c>
      <c r="AT1305" s="138" t="s">
        <v>173</v>
      </c>
      <c r="AU1305" s="138" t="s">
        <v>83</v>
      </c>
      <c r="AY1305" s="16" t="s">
        <v>171</v>
      </c>
      <c r="BE1305" s="139">
        <f>IF(N1305="základní",J1305,0)</f>
        <v>0</v>
      </c>
      <c r="BF1305" s="139">
        <f>IF(N1305="snížená",J1305,0)</f>
        <v>0</v>
      </c>
      <c r="BG1305" s="139">
        <f>IF(N1305="zákl. přenesená",J1305,0)</f>
        <v>0</v>
      </c>
      <c r="BH1305" s="139">
        <f>IF(N1305="sníž. přenesená",J1305,0)</f>
        <v>0</v>
      </c>
      <c r="BI1305" s="139">
        <f>IF(N1305="nulová",J1305,0)</f>
        <v>0</v>
      </c>
      <c r="BJ1305" s="16" t="s">
        <v>81</v>
      </c>
      <c r="BK1305" s="139">
        <f>ROUND(I1305*H1305,2)</f>
        <v>0</v>
      </c>
      <c r="BL1305" s="16" t="s">
        <v>311</v>
      </c>
      <c r="BM1305" s="138" t="s">
        <v>1892</v>
      </c>
    </row>
    <row r="1306" spans="2:65" s="1" customFormat="1" ht="38.4">
      <c r="B1306" s="31"/>
      <c r="D1306" s="145" t="s">
        <v>437</v>
      </c>
      <c r="F1306" s="175" t="s">
        <v>1893</v>
      </c>
      <c r="I1306" s="142"/>
      <c r="L1306" s="31"/>
      <c r="M1306" s="143"/>
      <c r="T1306" s="52"/>
      <c r="AT1306" s="16" t="s">
        <v>437</v>
      </c>
      <c r="AU1306" s="16" t="s">
        <v>83</v>
      </c>
    </row>
    <row r="1307" spans="2:65" s="1" customFormat="1" ht="16.5" customHeight="1">
      <c r="B1307" s="31"/>
      <c r="C1307" s="127" t="s">
        <v>1894</v>
      </c>
      <c r="D1307" s="127" t="s">
        <v>173</v>
      </c>
      <c r="E1307" s="128" t="s">
        <v>1895</v>
      </c>
      <c r="F1307" s="129" t="s">
        <v>1896</v>
      </c>
      <c r="G1307" s="130" t="s">
        <v>402</v>
      </c>
      <c r="H1307" s="131">
        <v>1</v>
      </c>
      <c r="I1307" s="132"/>
      <c r="J1307" s="133">
        <f>ROUND(I1307*H1307,2)</f>
        <v>0</v>
      </c>
      <c r="K1307" s="129" t="s">
        <v>19</v>
      </c>
      <c r="L1307" s="31"/>
      <c r="M1307" s="134" t="s">
        <v>19</v>
      </c>
      <c r="N1307" s="135" t="s">
        <v>44</v>
      </c>
      <c r="P1307" s="136">
        <f>O1307*H1307</f>
        <v>0</v>
      </c>
      <c r="Q1307" s="136">
        <v>0</v>
      </c>
      <c r="R1307" s="136">
        <f>Q1307*H1307</f>
        <v>0</v>
      </c>
      <c r="S1307" s="136">
        <v>0</v>
      </c>
      <c r="T1307" s="137">
        <f>S1307*H1307</f>
        <v>0</v>
      </c>
      <c r="AR1307" s="138" t="s">
        <v>311</v>
      </c>
      <c r="AT1307" s="138" t="s">
        <v>173</v>
      </c>
      <c r="AU1307" s="138" t="s">
        <v>83</v>
      </c>
      <c r="AY1307" s="16" t="s">
        <v>171</v>
      </c>
      <c r="BE1307" s="139">
        <f>IF(N1307="základní",J1307,0)</f>
        <v>0</v>
      </c>
      <c r="BF1307" s="139">
        <f>IF(N1307="snížená",J1307,0)</f>
        <v>0</v>
      </c>
      <c r="BG1307" s="139">
        <f>IF(N1307="zákl. přenesená",J1307,0)</f>
        <v>0</v>
      </c>
      <c r="BH1307" s="139">
        <f>IF(N1307="sníž. přenesená",J1307,0)</f>
        <v>0</v>
      </c>
      <c r="BI1307" s="139">
        <f>IF(N1307="nulová",J1307,0)</f>
        <v>0</v>
      </c>
      <c r="BJ1307" s="16" t="s">
        <v>81</v>
      </c>
      <c r="BK1307" s="139">
        <f>ROUND(I1307*H1307,2)</f>
        <v>0</v>
      </c>
      <c r="BL1307" s="16" t="s">
        <v>311</v>
      </c>
      <c r="BM1307" s="138" t="s">
        <v>1897</v>
      </c>
    </row>
    <row r="1308" spans="2:65" s="1" customFormat="1" ht="86.4">
      <c r="B1308" s="31"/>
      <c r="D1308" s="145" t="s">
        <v>437</v>
      </c>
      <c r="F1308" s="175" t="s">
        <v>1898</v>
      </c>
      <c r="I1308" s="142"/>
      <c r="L1308" s="31"/>
      <c r="M1308" s="143"/>
      <c r="T1308" s="52"/>
      <c r="AT1308" s="16" t="s">
        <v>437</v>
      </c>
      <c r="AU1308" s="16" t="s">
        <v>83</v>
      </c>
    </row>
    <row r="1309" spans="2:65" s="1" customFormat="1" ht="44.25" customHeight="1">
      <c r="B1309" s="31"/>
      <c r="C1309" s="127" t="s">
        <v>1899</v>
      </c>
      <c r="D1309" s="127" t="s">
        <v>173</v>
      </c>
      <c r="E1309" s="128" t="s">
        <v>1900</v>
      </c>
      <c r="F1309" s="129" t="s">
        <v>1901</v>
      </c>
      <c r="G1309" s="130" t="s">
        <v>983</v>
      </c>
      <c r="H1309" s="176"/>
      <c r="I1309" s="132"/>
      <c r="J1309" s="133">
        <f>ROUND(I1309*H1309,2)</f>
        <v>0</v>
      </c>
      <c r="K1309" s="129" t="s">
        <v>177</v>
      </c>
      <c r="L1309" s="31"/>
      <c r="M1309" s="134" t="s">
        <v>19</v>
      </c>
      <c r="N1309" s="135" t="s">
        <v>44</v>
      </c>
      <c r="P1309" s="136">
        <f>O1309*H1309</f>
        <v>0</v>
      </c>
      <c r="Q1309" s="136">
        <v>0</v>
      </c>
      <c r="R1309" s="136">
        <f>Q1309*H1309</f>
        <v>0</v>
      </c>
      <c r="S1309" s="136">
        <v>0</v>
      </c>
      <c r="T1309" s="137">
        <f>S1309*H1309</f>
        <v>0</v>
      </c>
      <c r="AR1309" s="138" t="s">
        <v>311</v>
      </c>
      <c r="AT1309" s="138" t="s">
        <v>173</v>
      </c>
      <c r="AU1309" s="138" t="s">
        <v>83</v>
      </c>
      <c r="AY1309" s="16" t="s">
        <v>171</v>
      </c>
      <c r="BE1309" s="139">
        <f>IF(N1309="základní",J1309,0)</f>
        <v>0</v>
      </c>
      <c r="BF1309" s="139">
        <f>IF(N1309="snížená",J1309,0)</f>
        <v>0</v>
      </c>
      <c r="BG1309" s="139">
        <f>IF(N1309="zákl. přenesená",J1309,0)</f>
        <v>0</v>
      </c>
      <c r="BH1309" s="139">
        <f>IF(N1309="sníž. přenesená",J1309,0)</f>
        <v>0</v>
      </c>
      <c r="BI1309" s="139">
        <f>IF(N1309="nulová",J1309,0)</f>
        <v>0</v>
      </c>
      <c r="BJ1309" s="16" t="s">
        <v>81</v>
      </c>
      <c r="BK1309" s="139">
        <f>ROUND(I1309*H1309,2)</f>
        <v>0</v>
      </c>
      <c r="BL1309" s="16" t="s">
        <v>311</v>
      </c>
      <c r="BM1309" s="138" t="s">
        <v>1902</v>
      </c>
    </row>
    <row r="1310" spans="2:65" s="1" customFormat="1" ht="10.199999999999999">
      <c r="B1310" s="31"/>
      <c r="D1310" s="140" t="s">
        <v>180</v>
      </c>
      <c r="F1310" s="141" t="s">
        <v>1903</v>
      </c>
      <c r="I1310" s="142"/>
      <c r="L1310" s="31"/>
      <c r="M1310" s="143"/>
      <c r="T1310" s="52"/>
      <c r="AT1310" s="16" t="s">
        <v>180</v>
      </c>
      <c r="AU1310" s="16" t="s">
        <v>83</v>
      </c>
    </row>
    <row r="1311" spans="2:65" s="1" customFormat="1" ht="49.05" customHeight="1">
      <c r="B1311" s="31"/>
      <c r="C1311" s="127" t="s">
        <v>1904</v>
      </c>
      <c r="D1311" s="127" t="s">
        <v>173</v>
      </c>
      <c r="E1311" s="128" t="s">
        <v>1905</v>
      </c>
      <c r="F1311" s="129" t="s">
        <v>1906</v>
      </c>
      <c r="G1311" s="130" t="s">
        <v>983</v>
      </c>
      <c r="H1311" s="176"/>
      <c r="I1311" s="132"/>
      <c r="J1311" s="133">
        <f>ROUND(I1311*H1311,2)</f>
        <v>0</v>
      </c>
      <c r="K1311" s="129" t="s">
        <v>177</v>
      </c>
      <c r="L1311" s="31"/>
      <c r="M1311" s="134" t="s">
        <v>19</v>
      </c>
      <c r="N1311" s="135" t="s">
        <v>44</v>
      </c>
      <c r="P1311" s="136">
        <f>O1311*H1311</f>
        <v>0</v>
      </c>
      <c r="Q1311" s="136">
        <v>0</v>
      </c>
      <c r="R1311" s="136">
        <f>Q1311*H1311</f>
        <v>0</v>
      </c>
      <c r="S1311" s="136">
        <v>0</v>
      </c>
      <c r="T1311" s="137">
        <f>S1311*H1311</f>
        <v>0</v>
      </c>
      <c r="AR1311" s="138" t="s">
        <v>311</v>
      </c>
      <c r="AT1311" s="138" t="s">
        <v>173</v>
      </c>
      <c r="AU1311" s="138" t="s">
        <v>83</v>
      </c>
      <c r="AY1311" s="16" t="s">
        <v>171</v>
      </c>
      <c r="BE1311" s="139">
        <f>IF(N1311="základní",J1311,0)</f>
        <v>0</v>
      </c>
      <c r="BF1311" s="139">
        <f>IF(N1311="snížená",J1311,0)</f>
        <v>0</v>
      </c>
      <c r="BG1311" s="139">
        <f>IF(N1311="zákl. přenesená",J1311,0)</f>
        <v>0</v>
      </c>
      <c r="BH1311" s="139">
        <f>IF(N1311="sníž. přenesená",J1311,0)</f>
        <v>0</v>
      </c>
      <c r="BI1311" s="139">
        <f>IF(N1311="nulová",J1311,0)</f>
        <v>0</v>
      </c>
      <c r="BJ1311" s="16" t="s">
        <v>81</v>
      </c>
      <c r="BK1311" s="139">
        <f>ROUND(I1311*H1311,2)</f>
        <v>0</v>
      </c>
      <c r="BL1311" s="16" t="s">
        <v>311</v>
      </c>
      <c r="BM1311" s="138" t="s">
        <v>1907</v>
      </c>
    </row>
    <row r="1312" spans="2:65" s="1" customFormat="1" ht="10.199999999999999">
      <c r="B1312" s="31"/>
      <c r="D1312" s="140" t="s">
        <v>180</v>
      </c>
      <c r="F1312" s="141" t="s">
        <v>1908</v>
      </c>
      <c r="I1312" s="142"/>
      <c r="L1312" s="31"/>
      <c r="M1312" s="143"/>
      <c r="T1312" s="52"/>
      <c r="AT1312" s="16" t="s">
        <v>180</v>
      </c>
      <c r="AU1312" s="16" t="s">
        <v>83</v>
      </c>
    </row>
    <row r="1313" spans="2:65" s="11" customFormat="1" ht="22.8" customHeight="1">
      <c r="B1313" s="115"/>
      <c r="D1313" s="116" t="s">
        <v>72</v>
      </c>
      <c r="E1313" s="125" t="s">
        <v>1909</v>
      </c>
      <c r="F1313" s="125" t="s">
        <v>1910</v>
      </c>
      <c r="I1313" s="118"/>
      <c r="J1313" s="126">
        <f>BK1313</f>
        <v>0</v>
      </c>
      <c r="L1313" s="115"/>
      <c r="M1313" s="120"/>
      <c r="P1313" s="121">
        <f>SUM(P1314:P1335)</f>
        <v>0</v>
      </c>
      <c r="R1313" s="121">
        <f>SUM(R1314:R1335)</f>
        <v>0</v>
      </c>
      <c r="T1313" s="122">
        <f>SUM(T1314:T1335)</f>
        <v>0</v>
      </c>
      <c r="AR1313" s="116" t="s">
        <v>83</v>
      </c>
      <c r="AT1313" s="123" t="s">
        <v>72</v>
      </c>
      <c r="AU1313" s="123" t="s">
        <v>81</v>
      </c>
      <c r="AY1313" s="116" t="s">
        <v>171</v>
      </c>
      <c r="BK1313" s="124">
        <f>SUM(BK1314:BK1335)</f>
        <v>0</v>
      </c>
    </row>
    <row r="1314" spans="2:65" s="1" customFormat="1" ht="16.5" customHeight="1">
      <c r="B1314" s="31"/>
      <c r="C1314" s="127" t="s">
        <v>1911</v>
      </c>
      <c r="D1314" s="127" t="s">
        <v>173</v>
      </c>
      <c r="E1314" s="128" t="s">
        <v>1912</v>
      </c>
      <c r="F1314" s="129" t="s">
        <v>1913</v>
      </c>
      <c r="G1314" s="130" t="s">
        <v>402</v>
      </c>
      <c r="H1314" s="131">
        <v>1</v>
      </c>
      <c r="I1314" s="132"/>
      <c r="J1314" s="133">
        <f>ROUND(I1314*H1314,2)</f>
        <v>0</v>
      </c>
      <c r="K1314" s="129" t="s">
        <v>19</v>
      </c>
      <c r="L1314" s="31"/>
      <c r="M1314" s="134" t="s">
        <v>19</v>
      </c>
      <c r="N1314" s="135" t="s">
        <v>44</v>
      </c>
      <c r="P1314" s="136">
        <f>O1314*H1314</f>
        <v>0</v>
      </c>
      <c r="Q1314" s="136">
        <v>0</v>
      </c>
      <c r="R1314" s="136">
        <f>Q1314*H1314</f>
        <v>0</v>
      </c>
      <c r="S1314" s="136">
        <v>0</v>
      </c>
      <c r="T1314" s="137">
        <f>S1314*H1314</f>
        <v>0</v>
      </c>
      <c r="AR1314" s="138" t="s">
        <v>311</v>
      </c>
      <c r="AT1314" s="138" t="s">
        <v>173</v>
      </c>
      <c r="AU1314" s="138" t="s">
        <v>83</v>
      </c>
      <c r="AY1314" s="16" t="s">
        <v>171</v>
      </c>
      <c r="BE1314" s="139">
        <f>IF(N1314="základní",J1314,0)</f>
        <v>0</v>
      </c>
      <c r="BF1314" s="139">
        <f>IF(N1314="snížená",J1314,0)</f>
        <v>0</v>
      </c>
      <c r="BG1314" s="139">
        <f>IF(N1314="zákl. přenesená",J1314,0)</f>
        <v>0</v>
      </c>
      <c r="BH1314" s="139">
        <f>IF(N1314="sníž. přenesená",J1314,0)</f>
        <v>0</v>
      </c>
      <c r="BI1314" s="139">
        <f>IF(N1314="nulová",J1314,0)</f>
        <v>0</v>
      </c>
      <c r="BJ1314" s="16" t="s">
        <v>81</v>
      </c>
      <c r="BK1314" s="139">
        <f>ROUND(I1314*H1314,2)</f>
        <v>0</v>
      </c>
      <c r="BL1314" s="16" t="s">
        <v>311</v>
      </c>
      <c r="BM1314" s="138" t="s">
        <v>1914</v>
      </c>
    </row>
    <row r="1315" spans="2:65" s="1" customFormat="1" ht="115.2">
      <c r="B1315" s="31"/>
      <c r="D1315" s="145" t="s">
        <v>437</v>
      </c>
      <c r="F1315" s="175" t="s">
        <v>1915</v>
      </c>
      <c r="I1315" s="142"/>
      <c r="L1315" s="31"/>
      <c r="M1315" s="143"/>
      <c r="T1315" s="52"/>
      <c r="AT1315" s="16" t="s">
        <v>437</v>
      </c>
      <c r="AU1315" s="16" t="s">
        <v>83</v>
      </c>
    </row>
    <row r="1316" spans="2:65" s="1" customFormat="1" ht="16.5" customHeight="1">
      <c r="B1316" s="31"/>
      <c r="C1316" s="127" t="s">
        <v>1916</v>
      </c>
      <c r="D1316" s="127" t="s">
        <v>173</v>
      </c>
      <c r="E1316" s="128" t="s">
        <v>1917</v>
      </c>
      <c r="F1316" s="129" t="s">
        <v>1918</v>
      </c>
      <c r="G1316" s="130" t="s">
        <v>402</v>
      </c>
      <c r="H1316" s="131">
        <v>1</v>
      </c>
      <c r="I1316" s="132"/>
      <c r="J1316" s="133">
        <f>ROUND(I1316*H1316,2)</f>
        <v>0</v>
      </c>
      <c r="K1316" s="129" t="s">
        <v>19</v>
      </c>
      <c r="L1316" s="31"/>
      <c r="M1316" s="134" t="s">
        <v>19</v>
      </c>
      <c r="N1316" s="135" t="s">
        <v>44</v>
      </c>
      <c r="P1316" s="136">
        <f>O1316*H1316</f>
        <v>0</v>
      </c>
      <c r="Q1316" s="136">
        <v>0</v>
      </c>
      <c r="R1316" s="136">
        <f>Q1316*H1316</f>
        <v>0</v>
      </c>
      <c r="S1316" s="136">
        <v>0</v>
      </c>
      <c r="T1316" s="137">
        <f>S1316*H1316</f>
        <v>0</v>
      </c>
      <c r="AR1316" s="138" t="s">
        <v>311</v>
      </c>
      <c r="AT1316" s="138" t="s">
        <v>173</v>
      </c>
      <c r="AU1316" s="138" t="s">
        <v>83</v>
      </c>
      <c r="AY1316" s="16" t="s">
        <v>171</v>
      </c>
      <c r="BE1316" s="139">
        <f>IF(N1316="základní",J1316,0)</f>
        <v>0</v>
      </c>
      <c r="BF1316" s="139">
        <f>IF(N1316="snížená",J1316,0)</f>
        <v>0</v>
      </c>
      <c r="BG1316" s="139">
        <f>IF(N1316="zákl. přenesená",J1316,0)</f>
        <v>0</v>
      </c>
      <c r="BH1316" s="139">
        <f>IF(N1316="sníž. přenesená",J1316,0)</f>
        <v>0</v>
      </c>
      <c r="BI1316" s="139">
        <f>IF(N1316="nulová",J1316,0)</f>
        <v>0</v>
      </c>
      <c r="BJ1316" s="16" t="s">
        <v>81</v>
      </c>
      <c r="BK1316" s="139">
        <f>ROUND(I1316*H1316,2)</f>
        <v>0</v>
      </c>
      <c r="BL1316" s="16" t="s">
        <v>311</v>
      </c>
      <c r="BM1316" s="138" t="s">
        <v>1919</v>
      </c>
    </row>
    <row r="1317" spans="2:65" s="1" customFormat="1" ht="76.8">
      <c r="B1317" s="31"/>
      <c r="D1317" s="145" t="s">
        <v>437</v>
      </c>
      <c r="F1317" s="175" t="s">
        <v>1920</v>
      </c>
      <c r="I1317" s="142"/>
      <c r="L1317" s="31"/>
      <c r="M1317" s="143"/>
      <c r="T1317" s="52"/>
      <c r="AT1317" s="16" t="s">
        <v>437</v>
      </c>
      <c r="AU1317" s="16" t="s">
        <v>83</v>
      </c>
    </row>
    <row r="1318" spans="2:65" s="1" customFormat="1" ht="16.5" customHeight="1">
      <c r="B1318" s="31"/>
      <c r="C1318" s="127" t="s">
        <v>1921</v>
      </c>
      <c r="D1318" s="127" t="s">
        <v>173</v>
      </c>
      <c r="E1318" s="128" t="s">
        <v>1922</v>
      </c>
      <c r="F1318" s="129" t="s">
        <v>1923</v>
      </c>
      <c r="G1318" s="130" t="s">
        <v>402</v>
      </c>
      <c r="H1318" s="131">
        <v>1</v>
      </c>
      <c r="I1318" s="132"/>
      <c r="J1318" s="133">
        <f>ROUND(I1318*H1318,2)</f>
        <v>0</v>
      </c>
      <c r="K1318" s="129" t="s">
        <v>19</v>
      </c>
      <c r="L1318" s="31"/>
      <c r="M1318" s="134" t="s">
        <v>19</v>
      </c>
      <c r="N1318" s="135" t="s">
        <v>44</v>
      </c>
      <c r="P1318" s="136">
        <f>O1318*H1318</f>
        <v>0</v>
      </c>
      <c r="Q1318" s="136">
        <v>0</v>
      </c>
      <c r="R1318" s="136">
        <f>Q1318*H1318</f>
        <v>0</v>
      </c>
      <c r="S1318" s="136">
        <v>0</v>
      </c>
      <c r="T1318" s="137">
        <f>S1318*H1318</f>
        <v>0</v>
      </c>
      <c r="AR1318" s="138" t="s">
        <v>311</v>
      </c>
      <c r="AT1318" s="138" t="s">
        <v>173</v>
      </c>
      <c r="AU1318" s="138" t="s">
        <v>83</v>
      </c>
      <c r="AY1318" s="16" t="s">
        <v>171</v>
      </c>
      <c r="BE1318" s="139">
        <f>IF(N1318="základní",J1318,0)</f>
        <v>0</v>
      </c>
      <c r="BF1318" s="139">
        <f>IF(N1318="snížená",J1318,0)</f>
        <v>0</v>
      </c>
      <c r="BG1318" s="139">
        <f>IF(N1318="zákl. přenesená",J1318,0)</f>
        <v>0</v>
      </c>
      <c r="BH1318" s="139">
        <f>IF(N1318="sníž. přenesená",J1318,0)</f>
        <v>0</v>
      </c>
      <c r="BI1318" s="139">
        <f>IF(N1318="nulová",J1318,0)</f>
        <v>0</v>
      </c>
      <c r="BJ1318" s="16" t="s">
        <v>81</v>
      </c>
      <c r="BK1318" s="139">
        <f>ROUND(I1318*H1318,2)</f>
        <v>0</v>
      </c>
      <c r="BL1318" s="16" t="s">
        <v>311</v>
      </c>
      <c r="BM1318" s="138" t="s">
        <v>1924</v>
      </c>
    </row>
    <row r="1319" spans="2:65" s="1" customFormat="1" ht="76.8">
      <c r="B1319" s="31"/>
      <c r="D1319" s="145" t="s">
        <v>437</v>
      </c>
      <c r="F1319" s="175" t="s">
        <v>1925</v>
      </c>
      <c r="I1319" s="142"/>
      <c r="L1319" s="31"/>
      <c r="M1319" s="143"/>
      <c r="T1319" s="52"/>
      <c r="AT1319" s="16" t="s">
        <v>437</v>
      </c>
      <c r="AU1319" s="16" t="s">
        <v>83</v>
      </c>
    </row>
    <row r="1320" spans="2:65" s="1" customFormat="1" ht="16.5" customHeight="1">
      <c r="B1320" s="31"/>
      <c r="C1320" s="127" t="s">
        <v>1926</v>
      </c>
      <c r="D1320" s="127" t="s">
        <v>173</v>
      </c>
      <c r="E1320" s="128" t="s">
        <v>1927</v>
      </c>
      <c r="F1320" s="129" t="s">
        <v>1928</v>
      </c>
      <c r="G1320" s="130" t="s">
        <v>402</v>
      </c>
      <c r="H1320" s="131">
        <v>4</v>
      </c>
      <c r="I1320" s="132"/>
      <c r="J1320" s="133">
        <f>ROUND(I1320*H1320,2)</f>
        <v>0</v>
      </c>
      <c r="K1320" s="129" t="s">
        <v>19</v>
      </c>
      <c r="L1320" s="31"/>
      <c r="M1320" s="134" t="s">
        <v>19</v>
      </c>
      <c r="N1320" s="135" t="s">
        <v>44</v>
      </c>
      <c r="P1320" s="136">
        <f>O1320*H1320</f>
        <v>0</v>
      </c>
      <c r="Q1320" s="136">
        <v>0</v>
      </c>
      <c r="R1320" s="136">
        <f>Q1320*H1320</f>
        <v>0</v>
      </c>
      <c r="S1320" s="136">
        <v>0</v>
      </c>
      <c r="T1320" s="137">
        <f>S1320*H1320</f>
        <v>0</v>
      </c>
      <c r="AR1320" s="138" t="s">
        <v>311</v>
      </c>
      <c r="AT1320" s="138" t="s">
        <v>173</v>
      </c>
      <c r="AU1320" s="138" t="s">
        <v>83</v>
      </c>
      <c r="AY1320" s="16" t="s">
        <v>171</v>
      </c>
      <c r="BE1320" s="139">
        <f>IF(N1320="základní",J1320,0)</f>
        <v>0</v>
      </c>
      <c r="BF1320" s="139">
        <f>IF(N1320="snížená",J1320,0)</f>
        <v>0</v>
      </c>
      <c r="BG1320" s="139">
        <f>IF(N1320="zákl. přenesená",J1320,0)</f>
        <v>0</v>
      </c>
      <c r="BH1320" s="139">
        <f>IF(N1320="sníž. přenesená",J1320,0)</f>
        <v>0</v>
      </c>
      <c r="BI1320" s="139">
        <f>IF(N1320="nulová",J1320,0)</f>
        <v>0</v>
      </c>
      <c r="BJ1320" s="16" t="s">
        <v>81</v>
      </c>
      <c r="BK1320" s="139">
        <f>ROUND(I1320*H1320,2)</f>
        <v>0</v>
      </c>
      <c r="BL1320" s="16" t="s">
        <v>311</v>
      </c>
      <c r="BM1320" s="138" t="s">
        <v>1929</v>
      </c>
    </row>
    <row r="1321" spans="2:65" s="1" customFormat="1" ht="86.4">
      <c r="B1321" s="31"/>
      <c r="D1321" s="145" t="s">
        <v>437</v>
      </c>
      <c r="F1321" s="175" t="s">
        <v>1930</v>
      </c>
      <c r="I1321" s="142"/>
      <c r="L1321" s="31"/>
      <c r="M1321" s="143"/>
      <c r="T1321" s="52"/>
      <c r="AT1321" s="16" t="s">
        <v>437</v>
      </c>
      <c r="AU1321" s="16" t="s">
        <v>83</v>
      </c>
    </row>
    <row r="1322" spans="2:65" s="1" customFormat="1" ht="16.5" customHeight="1">
      <c r="B1322" s="31"/>
      <c r="C1322" s="127" t="s">
        <v>1931</v>
      </c>
      <c r="D1322" s="127" t="s">
        <v>173</v>
      </c>
      <c r="E1322" s="128" t="s">
        <v>1932</v>
      </c>
      <c r="F1322" s="129" t="s">
        <v>1933</v>
      </c>
      <c r="G1322" s="130" t="s">
        <v>402</v>
      </c>
      <c r="H1322" s="131">
        <v>55</v>
      </c>
      <c r="I1322" s="132"/>
      <c r="J1322" s="133">
        <f>ROUND(I1322*H1322,2)</f>
        <v>0</v>
      </c>
      <c r="K1322" s="129" t="s">
        <v>19</v>
      </c>
      <c r="L1322" s="31"/>
      <c r="M1322" s="134" t="s">
        <v>19</v>
      </c>
      <c r="N1322" s="135" t="s">
        <v>44</v>
      </c>
      <c r="P1322" s="136">
        <f>O1322*H1322</f>
        <v>0</v>
      </c>
      <c r="Q1322" s="136">
        <v>0</v>
      </c>
      <c r="R1322" s="136">
        <f>Q1322*H1322</f>
        <v>0</v>
      </c>
      <c r="S1322" s="136">
        <v>0</v>
      </c>
      <c r="T1322" s="137">
        <f>S1322*H1322</f>
        <v>0</v>
      </c>
      <c r="AR1322" s="138" t="s">
        <v>311</v>
      </c>
      <c r="AT1322" s="138" t="s">
        <v>173</v>
      </c>
      <c r="AU1322" s="138" t="s">
        <v>83</v>
      </c>
      <c r="AY1322" s="16" t="s">
        <v>171</v>
      </c>
      <c r="BE1322" s="139">
        <f>IF(N1322="základní",J1322,0)</f>
        <v>0</v>
      </c>
      <c r="BF1322" s="139">
        <f>IF(N1322="snížená",J1322,0)</f>
        <v>0</v>
      </c>
      <c r="BG1322" s="139">
        <f>IF(N1322="zákl. přenesená",J1322,0)</f>
        <v>0</v>
      </c>
      <c r="BH1322" s="139">
        <f>IF(N1322="sníž. přenesená",J1322,0)</f>
        <v>0</v>
      </c>
      <c r="BI1322" s="139">
        <f>IF(N1322="nulová",J1322,0)</f>
        <v>0</v>
      </c>
      <c r="BJ1322" s="16" t="s">
        <v>81</v>
      </c>
      <c r="BK1322" s="139">
        <f>ROUND(I1322*H1322,2)</f>
        <v>0</v>
      </c>
      <c r="BL1322" s="16" t="s">
        <v>311</v>
      </c>
      <c r="BM1322" s="138" t="s">
        <v>1934</v>
      </c>
    </row>
    <row r="1323" spans="2:65" s="1" customFormat="1" ht="86.4">
      <c r="B1323" s="31"/>
      <c r="D1323" s="145" t="s">
        <v>437</v>
      </c>
      <c r="F1323" s="175" t="s">
        <v>1935</v>
      </c>
      <c r="I1323" s="142"/>
      <c r="L1323" s="31"/>
      <c r="M1323" s="143"/>
      <c r="T1323" s="52"/>
      <c r="AT1323" s="16" t="s">
        <v>437</v>
      </c>
      <c r="AU1323" s="16" t="s">
        <v>83</v>
      </c>
    </row>
    <row r="1324" spans="2:65" s="1" customFormat="1" ht="16.5" customHeight="1">
      <c r="B1324" s="31"/>
      <c r="C1324" s="127" t="s">
        <v>1936</v>
      </c>
      <c r="D1324" s="127" t="s">
        <v>173</v>
      </c>
      <c r="E1324" s="128" t="s">
        <v>1937</v>
      </c>
      <c r="F1324" s="129" t="s">
        <v>1938</v>
      </c>
      <c r="G1324" s="130" t="s">
        <v>402</v>
      </c>
      <c r="H1324" s="131">
        <v>1</v>
      </c>
      <c r="I1324" s="132"/>
      <c r="J1324" s="133">
        <f>ROUND(I1324*H1324,2)</f>
        <v>0</v>
      </c>
      <c r="K1324" s="129" t="s">
        <v>19</v>
      </c>
      <c r="L1324" s="31"/>
      <c r="M1324" s="134" t="s">
        <v>19</v>
      </c>
      <c r="N1324" s="135" t="s">
        <v>44</v>
      </c>
      <c r="P1324" s="136">
        <f>O1324*H1324</f>
        <v>0</v>
      </c>
      <c r="Q1324" s="136">
        <v>0</v>
      </c>
      <c r="R1324" s="136">
        <f>Q1324*H1324</f>
        <v>0</v>
      </c>
      <c r="S1324" s="136">
        <v>0</v>
      </c>
      <c r="T1324" s="137">
        <f>S1324*H1324</f>
        <v>0</v>
      </c>
      <c r="AR1324" s="138" t="s">
        <v>311</v>
      </c>
      <c r="AT1324" s="138" t="s">
        <v>173</v>
      </c>
      <c r="AU1324" s="138" t="s">
        <v>83</v>
      </c>
      <c r="AY1324" s="16" t="s">
        <v>171</v>
      </c>
      <c r="BE1324" s="139">
        <f>IF(N1324="základní",J1324,0)</f>
        <v>0</v>
      </c>
      <c r="BF1324" s="139">
        <f>IF(N1324="snížená",J1324,0)</f>
        <v>0</v>
      </c>
      <c r="BG1324" s="139">
        <f>IF(N1324="zákl. přenesená",J1324,0)</f>
        <v>0</v>
      </c>
      <c r="BH1324" s="139">
        <f>IF(N1324="sníž. přenesená",J1324,0)</f>
        <v>0</v>
      </c>
      <c r="BI1324" s="139">
        <f>IF(N1324="nulová",J1324,0)</f>
        <v>0</v>
      </c>
      <c r="BJ1324" s="16" t="s">
        <v>81</v>
      </c>
      <c r="BK1324" s="139">
        <f>ROUND(I1324*H1324,2)</f>
        <v>0</v>
      </c>
      <c r="BL1324" s="16" t="s">
        <v>311</v>
      </c>
      <c r="BM1324" s="138" t="s">
        <v>1939</v>
      </c>
    </row>
    <row r="1325" spans="2:65" s="1" customFormat="1" ht="86.4">
      <c r="B1325" s="31"/>
      <c r="D1325" s="145" t="s">
        <v>437</v>
      </c>
      <c r="F1325" s="175" t="s">
        <v>1940</v>
      </c>
      <c r="I1325" s="142"/>
      <c r="L1325" s="31"/>
      <c r="M1325" s="143"/>
      <c r="T1325" s="52"/>
      <c r="AT1325" s="16" t="s">
        <v>437</v>
      </c>
      <c r="AU1325" s="16" t="s">
        <v>83</v>
      </c>
    </row>
    <row r="1326" spans="2:65" s="1" customFormat="1" ht="16.5" customHeight="1">
      <c r="B1326" s="31"/>
      <c r="C1326" s="127" t="s">
        <v>1941</v>
      </c>
      <c r="D1326" s="127" t="s">
        <v>173</v>
      </c>
      <c r="E1326" s="128" t="s">
        <v>1942</v>
      </c>
      <c r="F1326" s="129" t="s">
        <v>1943</v>
      </c>
      <c r="G1326" s="130" t="s">
        <v>402</v>
      </c>
      <c r="H1326" s="131">
        <v>1</v>
      </c>
      <c r="I1326" s="132"/>
      <c r="J1326" s="133">
        <f>ROUND(I1326*H1326,2)</f>
        <v>0</v>
      </c>
      <c r="K1326" s="129" t="s">
        <v>19</v>
      </c>
      <c r="L1326" s="31"/>
      <c r="M1326" s="134" t="s">
        <v>19</v>
      </c>
      <c r="N1326" s="135" t="s">
        <v>44</v>
      </c>
      <c r="P1326" s="136">
        <f>O1326*H1326</f>
        <v>0</v>
      </c>
      <c r="Q1326" s="136">
        <v>0</v>
      </c>
      <c r="R1326" s="136">
        <f>Q1326*H1326</f>
        <v>0</v>
      </c>
      <c r="S1326" s="136">
        <v>0</v>
      </c>
      <c r="T1326" s="137">
        <f>S1326*H1326</f>
        <v>0</v>
      </c>
      <c r="AR1326" s="138" t="s">
        <v>311</v>
      </c>
      <c r="AT1326" s="138" t="s">
        <v>173</v>
      </c>
      <c r="AU1326" s="138" t="s">
        <v>83</v>
      </c>
      <c r="AY1326" s="16" t="s">
        <v>171</v>
      </c>
      <c r="BE1326" s="139">
        <f>IF(N1326="základní",J1326,0)</f>
        <v>0</v>
      </c>
      <c r="BF1326" s="139">
        <f>IF(N1326="snížená",J1326,0)</f>
        <v>0</v>
      </c>
      <c r="BG1326" s="139">
        <f>IF(N1326="zákl. přenesená",J1326,0)</f>
        <v>0</v>
      </c>
      <c r="BH1326" s="139">
        <f>IF(N1326="sníž. přenesená",J1326,0)</f>
        <v>0</v>
      </c>
      <c r="BI1326" s="139">
        <f>IF(N1326="nulová",J1326,0)</f>
        <v>0</v>
      </c>
      <c r="BJ1326" s="16" t="s">
        <v>81</v>
      </c>
      <c r="BK1326" s="139">
        <f>ROUND(I1326*H1326,2)</f>
        <v>0</v>
      </c>
      <c r="BL1326" s="16" t="s">
        <v>311</v>
      </c>
      <c r="BM1326" s="138" t="s">
        <v>1944</v>
      </c>
    </row>
    <row r="1327" spans="2:65" s="1" customFormat="1" ht="38.4">
      <c r="B1327" s="31"/>
      <c r="D1327" s="145" t="s">
        <v>437</v>
      </c>
      <c r="F1327" s="175" t="s">
        <v>1945</v>
      </c>
      <c r="I1327" s="142"/>
      <c r="L1327" s="31"/>
      <c r="M1327" s="143"/>
      <c r="T1327" s="52"/>
      <c r="AT1327" s="16" t="s">
        <v>437</v>
      </c>
      <c r="AU1327" s="16" t="s">
        <v>83</v>
      </c>
    </row>
    <row r="1328" spans="2:65" s="1" customFormat="1" ht="16.5" customHeight="1">
      <c r="B1328" s="31"/>
      <c r="C1328" s="127" t="s">
        <v>1946</v>
      </c>
      <c r="D1328" s="127" t="s">
        <v>173</v>
      </c>
      <c r="E1328" s="128" t="s">
        <v>1947</v>
      </c>
      <c r="F1328" s="129" t="s">
        <v>1948</v>
      </c>
      <c r="G1328" s="130" t="s">
        <v>402</v>
      </c>
      <c r="H1328" s="131">
        <v>1</v>
      </c>
      <c r="I1328" s="132"/>
      <c r="J1328" s="133">
        <f>ROUND(I1328*H1328,2)</f>
        <v>0</v>
      </c>
      <c r="K1328" s="129" t="s">
        <v>19</v>
      </c>
      <c r="L1328" s="31"/>
      <c r="M1328" s="134" t="s">
        <v>19</v>
      </c>
      <c r="N1328" s="135" t="s">
        <v>44</v>
      </c>
      <c r="P1328" s="136">
        <f>O1328*H1328</f>
        <v>0</v>
      </c>
      <c r="Q1328" s="136">
        <v>0</v>
      </c>
      <c r="R1328" s="136">
        <f>Q1328*H1328</f>
        <v>0</v>
      </c>
      <c r="S1328" s="136">
        <v>0</v>
      </c>
      <c r="T1328" s="137">
        <f>S1328*H1328</f>
        <v>0</v>
      </c>
      <c r="AR1328" s="138" t="s">
        <v>311</v>
      </c>
      <c r="AT1328" s="138" t="s">
        <v>173</v>
      </c>
      <c r="AU1328" s="138" t="s">
        <v>83</v>
      </c>
      <c r="AY1328" s="16" t="s">
        <v>171</v>
      </c>
      <c r="BE1328" s="139">
        <f>IF(N1328="základní",J1328,0)</f>
        <v>0</v>
      </c>
      <c r="BF1328" s="139">
        <f>IF(N1328="snížená",J1328,0)</f>
        <v>0</v>
      </c>
      <c r="BG1328" s="139">
        <f>IF(N1328="zákl. přenesená",J1328,0)</f>
        <v>0</v>
      </c>
      <c r="BH1328" s="139">
        <f>IF(N1328="sníž. přenesená",J1328,0)</f>
        <v>0</v>
      </c>
      <c r="BI1328" s="139">
        <f>IF(N1328="nulová",J1328,0)</f>
        <v>0</v>
      </c>
      <c r="BJ1328" s="16" t="s">
        <v>81</v>
      </c>
      <c r="BK1328" s="139">
        <f>ROUND(I1328*H1328,2)</f>
        <v>0</v>
      </c>
      <c r="BL1328" s="16" t="s">
        <v>311</v>
      </c>
      <c r="BM1328" s="138" t="s">
        <v>1949</v>
      </c>
    </row>
    <row r="1329" spans="2:65" s="1" customFormat="1" ht="105.6">
      <c r="B1329" s="31"/>
      <c r="D1329" s="145" t="s">
        <v>437</v>
      </c>
      <c r="F1329" s="175" t="s">
        <v>1950</v>
      </c>
      <c r="I1329" s="142"/>
      <c r="L1329" s="31"/>
      <c r="M1329" s="143"/>
      <c r="T1329" s="52"/>
      <c r="AT1329" s="16" t="s">
        <v>437</v>
      </c>
      <c r="AU1329" s="16" t="s">
        <v>83</v>
      </c>
    </row>
    <row r="1330" spans="2:65" s="1" customFormat="1" ht="16.5" customHeight="1">
      <c r="B1330" s="31"/>
      <c r="C1330" s="127" t="s">
        <v>1951</v>
      </c>
      <c r="D1330" s="127" t="s">
        <v>173</v>
      </c>
      <c r="E1330" s="128" t="s">
        <v>1952</v>
      </c>
      <c r="F1330" s="129" t="s">
        <v>1953</v>
      </c>
      <c r="G1330" s="130" t="s">
        <v>402</v>
      </c>
      <c r="H1330" s="131">
        <v>1</v>
      </c>
      <c r="I1330" s="132"/>
      <c r="J1330" s="133">
        <f>ROUND(I1330*H1330,2)</f>
        <v>0</v>
      </c>
      <c r="K1330" s="129" t="s">
        <v>19</v>
      </c>
      <c r="L1330" s="31"/>
      <c r="M1330" s="134" t="s">
        <v>19</v>
      </c>
      <c r="N1330" s="135" t="s">
        <v>44</v>
      </c>
      <c r="P1330" s="136">
        <f>O1330*H1330</f>
        <v>0</v>
      </c>
      <c r="Q1330" s="136">
        <v>0</v>
      </c>
      <c r="R1330" s="136">
        <f>Q1330*H1330</f>
        <v>0</v>
      </c>
      <c r="S1330" s="136">
        <v>0</v>
      </c>
      <c r="T1330" s="137">
        <f>S1330*H1330</f>
        <v>0</v>
      </c>
      <c r="AR1330" s="138" t="s">
        <v>311</v>
      </c>
      <c r="AT1330" s="138" t="s">
        <v>173</v>
      </c>
      <c r="AU1330" s="138" t="s">
        <v>83</v>
      </c>
      <c r="AY1330" s="16" t="s">
        <v>171</v>
      </c>
      <c r="BE1330" s="139">
        <f>IF(N1330="základní",J1330,0)</f>
        <v>0</v>
      </c>
      <c r="BF1330" s="139">
        <f>IF(N1330="snížená",J1330,0)</f>
        <v>0</v>
      </c>
      <c r="BG1330" s="139">
        <f>IF(N1330="zákl. přenesená",J1330,0)</f>
        <v>0</v>
      </c>
      <c r="BH1330" s="139">
        <f>IF(N1330="sníž. přenesená",J1330,0)</f>
        <v>0</v>
      </c>
      <c r="BI1330" s="139">
        <f>IF(N1330="nulová",J1330,0)</f>
        <v>0</v>
      </c>
      <c r="BJ1330" s="16" t="s">
        <v>81</v>
      </c>
      <c r="BK1330" s="139">
        <f>ROUND(I1330*H1330,2)</f>
        <v>0</v>
      </c>
      <c r="BL1330" s="16" t="s">
        <v>311</v>
      </c>
      <c r="BM1330" s="138" t="s">
        <v>1954</v>
      </c>
    </row>
    <row r="1331" spans="2:65" s="1" customFormat="1" ht="115.2">
      <c r="B1331" s="31"/>
      <c r="D1331" s="145" t="s">
        <v>437</v>
      </c>
      <c r="F1331" s="175" t="s">
        <v>1955</v>
      </c>
      <c r="I1331" s="142"/>
      <c r="L1331" s="31"/>
      <c r="M1331" s="143"/>
      <c r="T1331" s="52"/>
      <c r="AT1331" s="16" t="s">
        <v>437</v>
      </c>
      <c r="AU1331" s="16" t="s">
        <v>83</v>
      </c>
    </row>
    <row r="1332" spans="2:65" s="1" customFormat="1" ht="44.25" customHeight="1">
      <c r="B1332" s="31"/>
      <c r="C1332" s="127" t="s">
        <v>1956</v>
      </c>
      <c r="D1332" s="127" t="s">
        <v>173</v>
      </c>
      <c r="E1332" s="128" t="s">
        <v>1957</v>
      </c>
      <c r="F1332" s="129" t="s">
        <v>1901</v>
      </c>
      <c r="G1332" s="130" t="s">
        <v>983</v>
      </c>
      <c r="H1332" s="176"/>
      <c r="I1332" s="132"/>
      <c r="J1332" s="133">
        <f>ROUND(I1332*H1332,2)</f>
        <v>0</v>
      </c>
      <c r="K1332" s="129" t="s">
        <v>177</v>
      </c>
      <c r="L1332" s="31"/>
      <c r="M1332" s="134" t="s">
        <v>19</v>
      </c>
      <c r="N1332" s="135" t="s">
        <v>44</v>
      </c>
      <c r="P1332" s="136">
        <f>O1332*H1332</f>
        <v>0</v>
      </c>
      <c r="Q1332" s="136">
        <v>0</v>
      </c>
      <c r="R1332" s="136">
        <f>Q1332*H1332</f>
        <v>0</v>
      </c>
      <c r="S1332" s="136">
        <v>0</v>
      </c>
      <c r="T1332" s="137">
        <f>S1332*H1332</f>
        <v>0</v>
      </c>
      <c r="AR1332" s="138" t="s">
        <v>311</v>
      </c>
      <c r="AT1332" s="138" t="s">
        <v>173</v>
      </c>
      <c r="AU1332" s="138" t="s">
        <v>83</v>
      </c>
      <c r="AY1332" s="16" t="s">
        <v>171</v>
      </c>
      <c r="BE1332" s="139">
        <f>IF(N1332="základní",J1332,0)</f>
        <v>0</v>
      </c>
      <c r="BF1332" s="139">
        <f>IF(N1332="snížená",J1332,0)</f>
        <v>0</v>
      </c>
      <c r="BG1332" s="139">
        <f>IF(N1332="zákl. přenesená",J1332,0)</f>
        <v>0</v>
      </c>
      <c r="BH1332" s="139">
        <f>IF(N1332="sníž. přenesená",J1332,0)</f>
        <v>0</v>
      </c>
      <c r="BI1332" s="139">
        <f>IF(N1332="nulová",J1332,0)</f>
        <v>0</v>
      </c>
      <c r="BJ1332" s="16" t="s">
        <v>81</v>
      </c>
      <c r="BK1332" s="139">
        <f>ROUND(I1332*H1332,2)</f>
        <v>0</v>
      </c>
      <c r="BL1332" s="16" t="s">
        <v>311</v>
      </c>
      <c r="BM1332" s="138" t="s">
        <v>1958</v>
      </c>
    </row>
    <row r="1333" spans="2:65" s="1" customFormat="1" ht="10.199999999999999">
      <c r="B1333" s="31"/>
      <c r="D1333" s="140" t="s">
        <v>180</v>
      </c>
      <c r="F1333" s="141" t="s">
        <v>1959</v>
      </c>
      <c r="I1333" s="142"/>
      <c r="L1333" s="31"/>
      <c r="M1333" s="143"/>
      <c r="T1333" s="52"/>
      <c r="AT1333" s="16" t="s">
        <v>180</v>
      </c>
      <c r="AU1333" s="16" t="s">
        <v>83</v>
      </c>
    </row>
    <row r="1334" spans="2:65" s="1" customFormat="1" ht="49.05" customHeight="1">
      <c r="B1334" s="31"/>
      <c r="C1334" s="127" t="s">
        <v>1960</v>
      </c>
      <c r="D1334" s="127" t="s">
        <v>173</v>
      </c>
      <c r="E1334" s="128" t="s">
        <v>1961</v>
      </c>
      <c r="F1334" s="129" t="s">
        <v>1906</v>
      </c>
      <c r="G1334" s="130" t="s">
        <v>983</v>
      </c>
      <c r="H1334" s="176"/>
      <c r="I1334" s="132"/>
      <c r="J1334" s="133">
        <f>ROUND(I1334*H1334,2)</f>
        <v>0</v>
      </c>
      <c r="K1334" s="129" t="s">
        <v>177</v>
      </c>
      <c r="L1334" s="31"/>
      <c r="M1334" s="134" t="s">
        <v>19</v>
      </c>
      <c r="N1334" s="135" t="s">
        <v>44</v>
      </c>
      <c r="P1334" s="136">
        <f>O1334*H1334</f>
        <v>0</v>
      </c>
      <c r="Q1334" s="136">
        <v>0</v>
      </c>
      <c r="R1334" s="136">
        <f>Q1334*H1334</f>
        <v>0</v>
      </c>
      <c r="S1334" s="136">
        <v>0</v>
      </c>
      <c r="T1334" s="137">
        <f>S1334*H1334</f>
        <v>0</v>
      </c>
      <c r="AR1334" s="138" t="s">
        <v>311</v>
      </c>
      <c r="AT1334" s="138" t="s">
        <v>173</v>
      </c>
      <c r="AU1334" s="138" t="s">
        <v>83</v>
      </c>
      <c r="AY1334" s="16" t="s">
        <v>171</v>
      </c>
      <c r="BE1334" s="139">
        <f>IF(N1334="základní",J1334,0)</f>
        <v>0</v>
      </c>
      <c r="BF1334" s="139">
        <f>IF(N1334="snížená",J1334,0)</f>
        <v>0</v>
      </c>
      <c r="BG1334" s="139">
        <f>IF(N1334="zákl. přenesená",J1334,0)</f>
        <v>0</v>
      </c>
      <c r="BH1334" s="139">
        <f>IF(N1334="sníž. přenesená",J1334,0)</f>
        <v>0</v>
      </c>
      <c r="BI1334" s="139">
        <f>IF(N1334="nulová",J1334,0)</f>
        <v>0</v>
      </c>
      <c r="BJ1334" s="16" t="s">
        <v>81</v>
      </c>
      <c r="BK1334" s="139">
        <f>ROUND(I1334*H1334,2)</f>
        <v>0</v>
      </c>
      <c r="BL1334" s="16" t="s">
        <v>311</v>
      </c>
      <c r="BM1334" s="138" t="s">
        <v>1962</v>
      </c>
    </row>
    <row r="1335" spans="2:65" s="1" customFormat="1" ht="10.199999999999999">
      <c r="B1335" s="31"/>
      <c r="D1335" s="140" t="s">
        <v>180</v>
      </c>
      <c r="F1335" s="141" t="s">
        <v>1963</v>
      </c>
      <c r="I1335" s="142"/>
      <c r="L1335" s="31"/>
      <c r="M1335" s="143"/>
      <c r="T1335" s="52"/>
      <c r="AT1335" s="16" t="s">
        <v>180</v>
      </c>
      <c r="AU1335" s="16" t="s">
        <v>83</v>
      </c>
    </row>
    <row r="1336" spans="2:65" s="11" customFormat="1" ht="22.8" customHeight="1">
      <c r="B1336" s="115"/>
      <c r="D1336" s="116" t="s">
        <v>72</v>
      </c>
      <c r="E1336" s="125" t="s">
        <v>1964</v>
      </c>
      <c r="F1336" s="125" t="s">
        <v>1965</v>
      </c>
      <c r="I1336" s="118"/>
      <c r="J1336" s="126">
        <f>BK1336</f>
        <v>0</v>
      </c>
      <c r="L1336" s="115"/>
      <c r="M1336" s="120"/>
      <c r="P1336" s="121">
        <f>SUM(P1337:P1385)</f>
        <v>0</v>
      </c>
      <c r="R1336" s="121">
        <f>SUM(R1337:R1385)</f>
        <v>1.9315051999999999</v>
      </c>
      <c r="T1336" s="122">
        <f>SUM(T1337:T1385)</f>
        <v>2.261625</v>
      </c>
      <c r="AR1336" s="116" t="s">
        <v>83</v>
      </c>
      <c r="AT1336" s="123" t="s">
        <v>72</v>
      </c>
      <c r="AU1336" s="123" t="s">
        <v>81</v>
      </c>
      <c r="AY1336" s="116" t="s">
        <v>171</v>
      </c>
      <c r="BK1336" s="124">
        <f>SUM(BK1337:BK1385)</f>
        <v>0</v>
      </c>
    </row>
    <row r="1337" spans="2:65" s="1" customFormat="1" ht="24.15" customHeight="1">
      <c r="B1337" s="31"/>
      <c r="C1337" s="127" t="s">
        <v>1966</v>
      </c>
      <c r="D1337" s="127" t="s">
        <v>173</v>
      </c>
      <c r="E1337" s="128" t="s">
        <v>1967</v>
      </c>
      <c r="F1337" s="129" t="s">
        <v>1968</v>
      </c>
      <c r="G1337" s="130" t="s">
        <v>272</v>
      </c>
      <c r="H1337" s="131">
        <v>123.432</v>
      </c>
      <c r="I1337" s="132"/>
      <c r="J1337" s="133">
        <f>ROUND(I1337*H1337,2)</f>
        <v>0</v>
      </c>
      <c r="K1337" s="129" t="s">
        <v>177</v>
      </c>
      <c r="L1337" s="31"/>
      <c r="M1337" s="134" t="s">
        <v>19</v>
      </c>
      <c r="N1337" s="135" t="s">
        <v>44</v>
      </c>
      <c r="P1337" s="136">
        <f>O1337*H1337</f>
        <v>0</v>
      </c>
      <c r="Q1337" s="136">
        <v>0</v>
      </c>
      <c r="R1337" s="136">
        <f>Q1337*H1337</f>
        <v>0</v>
      </c>
      <c r="S1337" s="136">
        <v>0</v>
      </c>
      <c r="T1337" s="137">
        <f>S1337*H1337</f>
        <v>0</v>
      </c>
      <c r="AR1337" s="138" t="s">
        <v>311</v>
      </c>
      <c r="AT1337" s="138" t="s">
        <v>173</v>
      </c>
      <c r="AU1337" s="138" t="s">
        <v>83</v>
      </c>
      <c r="AY1337" s="16" t="s">
        <v>171</v>
      </c>
      <c r="BE1337" s="139">
        <f>IF(N1337="základní",J1337,0)</f>
        <v>0</v>
      </c>
      <c r="BF1337" s="139">
        <f>IF(N1337="snížená",J1337,0)</f>
        <v>0</v>
      </c>
      <c r="BG1337" s="139">
        <f>IF(N1337="zákl. přenesená",J1337,0)</f>
        <v>0</v>
      </c>
      <c r="BH1337" s="139">
        <f>IF(N1337="sníž. přenesená",J1337,0)</f>
        <v>0</v>
      </c>
      <c r="BI1337" s="139">
        <f>IF(N1337="nulová",J1337,0)</f>
        <v>0</v>
      </c>
      <c r="BJ1337" s="16" t="s">
        <v>81</v>
      </c>
      <c r="BK1337" s="139">
        <f>ROUND(I1337*H1337,2)</f>
        <v>0</v>
      </c>
      <c r="BL1337" s="16" t="s">
        <v>311</v>
      </c>
      <c r="BM1337" s="138" t="s">
        <v>1969</v>
      </c>
    </row>
    <row r="1338" spans="2:65" s="1" customFormat="1" ht="10.199999999999999">
      <c r="B1338" s="31"/>
      <c r="D1338" s="140" t="s">
        <v>180</v>
      </c>
      <c r="F1338" s="141" t="s">
        <v>1970</v>
      </c>
      <c r="I1338" s="142"/>
      <c r="L1338" s="31"/>
      <c r="M1338" s="143"/>
      <c r="T1338" s="52"/>
      <c r="AT1338" s="16" t="s">
        <v>180</v>
      </c>
      <c r="AU1338" s="16" t="s">
        <v>83</v>
      </c>
    </row>
    <row r="1339" spans="2:65" s="12" customFormat="1" ht="10.199999999999999">
      <c r="B1339" s="144"/>
      <c r="D1339" s="145" t="s">
        <v>182</v>
      </c>
      <c r="E1339" s="146" t="s">
        <v>19</v>
      </c>
      <c r="F1339" s="147" t="s">
        <v>492</v>
      </c>
      <c r="H1339" s="146" t="s">
        <v>19</v>
      </c>
      <c r="I1339" s="148"/>
      <c r="L1339" s="144"/>
      <c r="M1339" s="149"/>
      <c r="T1339" s="150"/>
      <c r="AT1339" s="146" t="s">
        <v>182</v>
      </c>
      <c r="AU1339" s="146" t="s">
        <v>83</v>
      </c>
      <c r="AV1339" s="12" t="s">
        <v>81</v>
      </c>
      <c r="AW1339" s="12" t="s">
        <v>35</v>
      </c>
      <c r="AX1339" s="12" t="s">
        <v>73</v>
      </c>
      <c r="AY1339" s="146" t="s">
        <v>171</v>
      </c>
    </row>
    <row r="1340" spans="2:65" s="13" customFormat="1" ht="10.199999999999999">
      <c r="B1340" s="151"/>
      <c r="D1340" s="145" t="s">
        <v>182</v>
      </c>
      <c r="E1340" s="152" t="s">
        <v>19</v>
      </c>
      <c r="F1340" s="153" t="s">
        <v>1971</v>
      </c>
      <c r="H1340" s="154">
        <v>123.432</v>
      </c>
      <c r="I1340" s="155"/>
      <c r="L1340" s="151"/>
      <c r="M1340" s="156"/>
      <c r="T1340" s="157"/>
      <c r="AT1340" s="152" t="s">
        <v>182</v>
      </c>
      <c r="AU1340" s="152" t="s">
        <v>83</v>
      </c>
      <c r="AV1340" s="13" t="s">
        <v>83</v>
      </c>
      <c r="AW1340" s="13" t="s">
        <v>35</v>
      </c>
      <c r="AX1340" s="13" t="s">
        <v>81</v>
      </c>
      <c r="AY1340" s="152" t="s">
        <v>171</v>
      </c>
    </row>
    <row r="1341" spans="2:65" s="1" customFormat="1" ht="24.15" customHeight="1">
      <c r="B1341" s="31"/>
      <c r="C1341" s="127" t="s">
        <v>1972</v>
      </c>
      <c r="D1341" s="127" t="s">
        <v>173</v>
      </c>
      <c r="E1341" s="128" t="s">
        <v>1973</v>
      </c>
      <c r="F1341" s="129" t="s">
        <v>1974</v>
      </c>
      <c r="G1341" s="130" t="s">
        <v>272</v>
      </c>
      <c r="H1341" s="131">
        <v>123.432</v>
      </c>
      <c r="I1341" s="132"/>
      <c r="J1341" s="133">
        <f>ROUND(I1341*H1341,2)</f>
        <v>0</v>
      </c>
      <c r="K1341" s="129" t="s">
        <v>177</v>
      </c>
      <c r="L1341" s="31"/>
      <c r="M1341" s="134" t="s">
        <v>19</v>
      </c>
      <c r="N1341" s="135" t="s">
        <v>44</v>
      </c>
      <c r="P1341" s="136">
        <f>O1341*H1341</f>
        <v>0</v>
      </c>
      <c r="Q1341" s="136">
        <v>2.9999999999999997E-4</v>
      </c>
      <c r="R1341" s="136">
        <f>Q1341*H1341</f>
        <v>3.7029599999999996E-2</v>
      </c>
      <c r="S1341" s="136">
        <v>0</v>
      </c>
      <c r="T1341" s="137">
        <f>S1341*H1341</f>
        <v>0</v>
      </c>
      <c r="AR1341" s="138" t="s">
        <v>311</v>
      </c>
      <c r="AT1341" s="138" t="s">
        <v>173</v>
      </c>
      <c r="AU1341" s="138" t="s">
        <v>83</v>
      </c>
      <c r="AY1341" s="16" t="s">
        <v>171</v>
      </c>
      <c r="BE1341" s="139">
        <f>IF(N1341="základní",J1341,0)</f>
        <v>0</v>
      </c>
      <c r="BF1341" s="139">
        <f>IF(N1341="snížená",J1341,0)</f>
        <v>0</v>
      </c>
      <c r="BG1341" s="139">
        <f>IF(N1341="zákl. přenesená",J1341,0)</f>
        <v>0</v>
      </c>
      <c r="BH1341" s="139">
        <f>IF(N1341="sníž. přenesená",J1341,0)</f>
        <v>0</v>
      </c>
      <c r="BI1341" s="139">
        <f>IF(N1341="nulová",J1341,0)</f>
        <v>0</v>
      </c>
      <c r="BJ1341" s="16" t="s">
        <v>81</v>
      </c>
      <c r="BK1341" s="139">
        <f>ROUND(I1341*H1341,2)</f>
        <v>0</v>
      </c>
      <c r="BL1341" s="16" t="s">
        <v>311</v>
      </c>
      <c r="BM1341" s="138" t="s">
        <v>1975</v>
      </c>
    </row>
    <row r="1342" spans="2:65" s="1" customFormat="1" ht="10.199999999999999">
      <c r="B1342" s="31"/>
      <c r="D1342" s="140" t="s">
        <v>180</v>
      </c>
      <c r="F1342" s="141" t="s">
        <v>1976</v>
      </c>
      <c r="I1342" s="142"/>
      <c r="L1342" s="31"/>
      <c r="M1342" s="143"/>
      <c r="T1342" s="52"/>
      <c r="AT1342" s="16" t="s">
        <v>180</v>
      </c>
      <c r="AU1342" s="16" t="s">
        <v>83</v>
      </c>
    </row>
    <row r="1343" spans="2:65" s="12" customFormat="1" ht="10.199999999999999">
      <c r="B1343" s="144"/>
      <c r="D1343" s="145" t="s">
        <v>182</v>
      </c>
      <c r="E1343" s="146" t="s">
        <v>19</v>
      </c>
      <c r="F1343" s="147" t="s">
        <v>492</v>
      </c>
      <c r="H1343" s="146" t="s">
        <v>19</v>
      </c>
      <c r="I1343" s="148"/>
      <c r="L1343" s="144"/>
      <c r="M1343" s="149"/>
      <c r="T1343" s="150"/>
      <c r="AT1343" s="146" t="s">
        <v>182</v>
      </c>
      <c r="AU1343" s="146" t="s">
        <v>83</v>
      </c>
      <c r="AV1343" s="12" t="s">
        <v>81</v>
      </c>
      <c r="AW1343" s="12" t="s">
        <v>35</v>
      </c>
      <c r="AX1343" s="12" t="s">
        <v>73</v>
      </c>
      <c r="AY1343" s="146" t="s">
        <v>171</v>
      </c>
    </row>
    <row r="1344" spans="2:65" s="13" customFormat="1" ht="10.199999999999999">
      <c r="B1344" s="151"/>
      <c r="D1344" s="145" t="s">
        <v>182</v>
      </c>
      <c r="E1344" s="152" t="s">
        <v>19</v>
      </c>
      <c r="F1344" s="153" t="s">
        <v>1971</v>
      </c>
      <c r="H1344" s="154">
        <v>123.432</v>
      </c>
      <c r="I1344" s="155"/>
      <c r="L1344" s="151"/>
      <c r="M1344" s="156"/>
      <c r="T1344" s="157"/>
      <c r="AT1344" s="152" t="s">
        <v>182</v>
      </c>
      <c r="AU1344" s="152" t="s">
        <v>83</v>
      </c>
      <c r="AV1344" s="13" t="s">
        <v>83</v>
      </c>
      <c r="AW1344" s="13" t="s">
        <v>35</v>
      </c>
      <c r="AX1344" s="13" t="s">
        <v>81</v>
      </c>
      <c r="AY1344" s="152" t="s">
        <v>171</v>
      </c>
    </row>
    <row r="1345" spans="2:65" s="1" customFormat="1" ht="24.15" customHeight="1">
      <c r="B1345" s="31"/>
      <c r="C1345" s="127" t="s">
        <v>1977</v>
      </c>
      <c r="D1345" s="127" t="s">
        <v>173</v>
      </c>
      <c r="E1345" s="128" t="s">
        <v>1978</v>
      </c>
      <c r="F1345" s="129" t="s">
        <v>1979</v>
      </c>
      <c r="G1345" s="130" t="s">
        <v>272</v>
      </c>
      <c r="H1345" s="131">
        <v>123.432</v>
      </c>
      <c r="I1345" s="132"/>
      <c r="J1345" s="133">
        <f>ROUND(I1345*H1345,2)</f>
        <v>0</v>
      </c>
      <c r="K1345" s="129" t="s">
        <v>177</v>
      </c>
      <c r="L1345" s="31"/>
      <c r="M1345" s="134" t="s">
        <v>19</v>
      </c>
      <c r="N1345" s="135" t="s">
        <v>44</v>
      </c>
      <c r="P1345" s="136">
        <f>O1345*H1345</f>
        <v>0</v>
      </c>
      <c r="Q1345" s="136">
        <v>1.5E-3</v>
      </c>
      <c r="R1345" s="136">
        <f>Q1345*H1345</f>
        <v>0.18514800000000001</v>
      </c>
      <c r="S1345" s="136">
        <v>0</v>
      </c>
      <c r="T1345" s="137">
        <f>S1345*H1345</f>
        <v>0</v>
      </c>
      <c r="AR1345" s="138" t="s">
        <v>311</v>
      </c>
      <c r="AT1345" s="138" t="s">
        <v>173</v>
      </c>
      <c r="AU1345" s="138" t="s">
        <v>83</v>
      </c>
      <c r="AY1345" s="16" t="s">
        <v>171</v>
      </c>
      <c r="BE1345" s="139">
        <f>IF(N1345="základní",J1345,0)</f>
        <v>0</v>
      </c>
      <c r="BF1345" s="139">
        <f>IF(N1345="snížená",J1345,0)</f>
        <v>0</v>
      </c>
      <c r="BG1345" s="139">
        <f>IF(N1345="zákl. přenesená",J1345,0)</f>
        <v>0</v>
      </c>
      <c r="BH1345" s="139">
        <f>IF(N1345="sníž. přenesená",J1345,0)</f>
        <v>0</v>
      </c>
      <c r="BI1345" s="139">
        <f>IF(N1345="nulová",J1345,0)</f>
        <v>0</v>
      </c>
      <c r="BJ1345" s="16" t="s">
        <v>81</v>
      </c>
      <c r="BK1345" s="139">
        <f>ROUND(I1345*H1345,2)</f>
        <v>0</v>
      </c>
      <c r="BL1345" s="16" t="s">
        <v>311</v>
      </c>
      <c r="BM1345" s="138" t="s">
        <v>1980</v>
      </c>
    </row>
    <row r="1346" spans="2:65" s="1" customFormat="1" ht="10.199999999999999">
      <c r="B1346" s="31"/>
      <c r="D1346" s="140" t="s">
        <v>180</v>
      </c>
      <c r="F1346" s="141" t="s">
        <v>1981</v>
      </c>
      <c r="I1346" s="142"/>
      <c r="L1346" s="31"/>
      <c r="M1346" s="143"/>
      <c r="T1346" s="52"/>
      <c r="AT1346" s="16" t="s">
        <v>180</v>
      </c>
      <c r="AU1346" s="16" t="s">
        <v>83</v>
      </c>
    </row>
    <row r="1347" spans="2:65" s="12" customFormat="1" ht="10.199999999999999">
      <c r="B1347" s="144"/>
      <c r="D1347" s="145" t="s">
        <v>182</v>
      </c>
      <c r="E1347" s="146" t="s">
        <v>19</v>
      </c>
      <c r="F1347" s="147" t="s">
        <v>492</v>
      </c>
      <c r="H1347" s="146" t="s">
        <v>19</v>
      </c>
      <c r="I1347" s="148"/>
      <c r="L1347" s="144"/>
      <c r="M1347" s="149"/>
      <c r="T1347" s="150"/>
      <c r="AT1347" s="146" t="s">
        <v>182</v>
      </c>
      <c r="AU1347" s="146" t="s">
        <v>83</v>
      </c>
      <c r="AV1347" s="12" t="s">
        <v>81</v>
      </c>
      <c r="AW1347" s="12" t="s">
        <v>35</v>
      </c>
      <c r="AX1347" s="12" t="s">
        <v>73</v>
      </c>
      <c r="AY1347" s="146" t="s">
        <v>171</v>
      </c>
    </row>
    <row r="1348" spans="2:65" s="13" customFormat="1" ht="10.199999999999999">
      <c r="B1348" s="151"/>
      <c r="D1348" s="145" t="s">
        <v>182</v>
      </c>
      <c r="E1348" s="152" t="s">
        <v>19</v>
      </c>
      <c r="F1348" s="153" t="s">
        <v>1971</v>
      </c>
      <c r="H1348" s="154">
        <v>123.432</v>
      </c>
      <c r="I1348" s="155"/>
      <c r="L1348" s="151"/>
      <c r="M1348" s="156"/>
      <c r="T1348" s="157"/>
      <c r="AT1348" s="152" t="s">
        <v>182</v>
      </c>
      <c r="AU1348" s="152" t="s">
        <v>83</v>
      </c>
      <c r="AV1348" s="13" t="s">
        <v>83</v>
      </c>
      <c r="AW1348" s="13" t="s">
        <v>35</v>
      </c>
      <c r="AX1348" s="13" t="s">
        <v>81</v>
      </c>
      <c r="AY1348" s="152" t="s">
        <v>171</v>
      </c>
    </row>
    <row r="1349" spans="2:65" s="1" customFormat="1" ht="24.15" customHeight="1">
      <c r="B1349" s="31"/>
      <c r="C1349" s="127" t="s">
        <v>1982</v>
      </c>
      <c r="D1349" s="127" t="s">
        <v>173</v>
      </c>
      <c r="E1349" s="128" t="s">
        <v>1983</v>
      </c>
      <c r="F1349" s="129" t="s">
        <v>1984</v>
      </c>
      <c r="G1349" s="130" t="s">
        <v>328</v>
      </c>
      <c r="H1349" s="131">
        <v>15</v>
      </c>
      <c r="I1349" s="132"/>
      <c r="J1349" s="133">
        <f>ROUND(I1349*H1349,2)</f>
        <v>0</v>
      </c>
      <c r="K1349" s="129" t="s">
        <v>177</v>
      </c>
      <c r="L1349" s="31"/>
      <c r="M1349" s="134" t="s">
        <v>19</v>
      </c>
      <c r="N1349" s="135" t="s">
        <v>44</v>
      </c>
      <c r="P1349" s="136">
        <f>O1349*H1349</f>
        <v>0</v>
      </c>
      <c r="Q1349" s="136">
        <v>3.2000000000000003E-4</v>
      </c>
      <c r="R1349" s="136">
        <f>Q1349*H1349</f>
        <v>4.8000000000000004E-3</v>
      </c>
      <c r="S1349" s="136">
        <v>0</v>
      </c>
      <c r="T1349" s="137">
        <f>S1349*H1349</f>
        <v>0</v>
      </c>
      <c r="AR1349" s="138" t="s">
        <v>311</v>
      </c>
      <c r="AT1349" s="138" t="s">
        <v>173</v>
      </c>
      <c r="AU1349" s="138" t="s">
        <v>83</v>
      </c>
      <c r="AY1349" s="16" t="s">
        <v>171</v>
      </c>
      <c r="BE1349" s="139">
        <f>IF(N1349="základní",J1349,0)</f>
        <v>0</v>
      </c>
      <c r="BF1349" s="139">
        <f>IF(N1349="snížená",J1349,0)</f>
        <v>0</v>
      </c>
      <c r="BG1349" s="139">
        <f>IF(N1349="zákl. přenesená",J1349,0)</f>
        <v>0</v>
      </c>
      <c r="BH1349" s="139">
        <f>IF(N1349="sníž. přenesená",J1349,0)</f>
        <v>0</v>
      </c>
      <c r="BI1349" s="139">
        <f>IF(N1349="nulová",J1349,0)</f>
        <v>0</v>
      </c>
      <c r="BJ1349" s="16" t="s">
        <v>81</v>
      </c>
      <c r="BK1349" s="139">
        <f>ROUND(I1349*H1349,2)</f>
        <v>0</v>
      </c>
      <c r="BL1349" s="16" t="s">
        <v>311</v>
      </c>
      <c r="BM1349" s="138" t="s">
        <v>1985</v>
      </c>
    </row>
    <row r="1350" spans="2:65" s="1" customFormat="1" ht="10.199999999999999">
      <c r="B1350" s="31"/>
      <c r="D1350" s="140" t="s">
        <v>180</v>
      </c>
      <c r="F1350" s="141" t="s">
        <v>1986</v>
      </c>
      <c r="I1350" s="142"/>
      <c r="L1350" s="31"/>
      <c r="M1350" s="143"/>
      <c r="T1350" s="52"/>
      <c r="AT1350" s="16" t="s">
        <v>180</v>
      </c>
      <c r="AU1350" s="16" t="s">
        <v>83</v>
      </c>
    </row>
    <row r="1351" spans="2:65" s="12" customFormat="1" ht="10.199999999999999">
      <c r="B1351" s="144"/>
      <c r="D1351" s="145" t="s">
        <v>182</v>
      </c>
      <c r="E1351" s="146" t="s">
        <v>19</v>
      </c>
      <c r="F1351" s="147" t="s">
        <v>1987</v>
      </c>
      <c r="H1351" s="146" t="s">
        <v>19</v>
      </c>
      <c r="I1351" s="148"/>
      <c r="L1351" s="144"/>
      <c r="M1351" s="149"/>
      <c r="T1351" s="150"/>
      <c r="AT1351" s="146" t="s">
        <v>182</v>
      </c>
      <c r="AU1351" s="146" t="s">
        <v>83</v>
      </c>
      <c r="AV1351" s="12" t="s">
        <v>81</v>
      </c>
      <c r="AW1351" s="12" t="s">
        <v>35</v>
      </c>
      <c r="AX1351" s="12" t="s">
        <v>73</v>
      </c>
      <c r="AY1351" s="146" t="s">
        <v>171</v>
      </c>
    </row>
    <row r="1352" spans="2:65" s="13" customFormat="1" ht="10.199999999999999">
      <c r="B1352" s="151"/>
      <c r="D1352" s="145" t="s">
        <v>182</v>
      </c>
      <c r="E1352" s="152" t="s">
        <v>19</v>
      </c>
      <c r="F1352" s="153" t="s">
        <v>1988</v>
      </c>
      <c r="H1352" s="154">
        <v>15</v>
      </c>
      <c r="I1352" s="155"/>
      <c r="L1352" s="151"/>
      <c r="M1352" s="156"/>
      <c r="T1352" s="157"/>
      <c r="AT1352" s="152" t="s">
        <v>182</v>
      </c>
      <c r="AU1352" s="152" t="s">
        <v>83</v>
      </c>
      <c r="AV1352" s="13" t="s">
        <v>83</v>
      </c>
      <c r="AW1352" s="13" t="s">
        <v>35</v>
      </c>
      <c r="AX1352" s="13" t="s">
        <v>81</v>
      </c>
      <c r="AY1352" s="152" t="s">
        <v>171</v>
      </c>
    </row>
    <row r="1353" spans="2:65" s="1" customFormat="1" ht="24.15" customHeight="1">
      <c r="B1353" s="31"/>
      <c r="C1353" s="127" t="s">
        <v>1989</v>
      </c>
      <c r="D1353" s="127" t="s">
        <v>173</v>
      </c>
      <c r="E1353" s="128" t="s">
        <v>1990</v>
      </c>
      <c r="F1353" s="129" t="s">
        <v>1991</v>
      </c>
      <c r="G1353" s="130" t="s">
        <v>272</v>
      </c>
      <c r="H1353" s="131">
        <v>27.75</v>
      </c>
      <c r="I1353" s="132"/>
      <c r="J1353" s="133">
        <f>ROUND(I1353*H1353,2)</f>
        <v>0</v>
      </c>
      <c r="K1353" s="129" t="s">
        <v>177</v>
      </c>
      <c r="L1353" s="31"/>
      <c r="M1353" s="134" t="s">
        <v>19</v>
      </c>
      <c r="N1353" s="135" t="s">
        <v>44</v>
      </c>
      <c r="P1353" s="136">
        <f>O1353*H1353</f>
        <v>0</v>
      </c>
      <c r="Q1353" s="136">
        <v>0</v>
      </c>
      <c r="R1353" s="136">
        <f>Q1353*H1353</f>
        <v>0</v>
      </c>
      <c r="S1353" s="136">
        <v>8.1500000000000003E-2</v>
      </c>
      <c r="T1353" s="137">
        <f>S1353*H1353</f>
        <v>2.261625</v>
      </c>
      <c r="AR1353" s="138" t="s">
        <v>311</v>
      </c>
      <c r="AT1353" s="138" t="s">
        <v>173</v>
      </c>
      <c r="AU1353" s="138" t="s">
        <v>83</v>
      </c>
      <c r="AY1353" s="16" t="s">
        <v>171</v>
      </c>
      <c r="BE1353" s="139">
        <f>IF(N1353="základní",J1353,0)</f>
        <v>0</v>
      </c>
      <c r="BF1353" s="139">
        <f>IF(N1353="snížená",J1353,0)</f>
        <v>0</v>
      </c>
      <c r="BG1353" s="139">
        <f>IF(N1353="zákl. přenesená",J1353,0)</f>
        <v>0</v>
      </c>
      <c r="BH1353" s="139">
        <f>IF(N1353="sníž. přenesená",J1353,0)</f>
        <v>0</v>
      </c>
      <c r="BI1353" s="139">
        <f>IF(N1353="nulová",J1353,0)</f>
        <v>0</v>
      </c>
      <c r="BJ1353" s="16" t="s">
        <v>81</v>
      </c>
      <c r="BK1353" s="139">
        <f>ROUND(I1353*H1353,2)</f>
        <v>0</v>
      </c>
      <c r="BL1353" s="16" t="s">
        <v>311</v>
      </c>
      <c r="BM1353" s="138" t="s">
        <v>1992</v>
      </c>
    </row>
    <row r="1354" spans="2:65" s="1" customFormat="1" ht="10.199999999999999">
      <c r="B1354" s="31"/>
      <c r="D1354" s="140" t="s">
        <v>180</v>
      </c>
      <c r="F1354" s="141" t="s">
        <v>1993</v>
      </c>
      <c r="I1354" s="142"/>
      <c r="L1354" s="31"/>
      <c r="M1354" s="143"/>
      <c r="T1354" s="52"/>
      <c r="AT1354" s="16" t="s">
        <v>180</v>
      </c>
      <c r="AU1354" s="16" t="s">
        <v>83</v>
      </c>
    </row>
    <row r="1355" spans="2:65" s="12" customFormat="1" ht="10.199999999999999">
      <c r="B1355" s="144"/>
      <c r="D1355" s="145" t="s">
        <v>182</v>
      </c>
      <c r="E1355" s="146" t="s">
        <v>19</v>
      </c>
      <c r="F1355" s="147" t="s">
        <v>746</v>
      </c>
      <c r="H1355" s="146" t="s">
        <v>19</v>
      </c>
      <c r="I1355" s="148"/>
      <c r="L1355" s="144"/>
      <c r="M1355" s="149"/>
      <c r="T1355" s="150"/>
      <c r="AT1355" s="146" t="s">
        <v>182</v>
      </c>
      <c r="AU1355" s="146" t="s">
        <v>83</v>
      </c>
      <c r="AV1355" s="12" t="s">
        <v>81</v>
      </c>
      <c r="AW1355" s="12" t="s">
        <v>35</v>
      </c>
      <c r="AX1355" s="12" t="s">
        <v>73</v>
      </c>
      <c r="AY1355" s="146" t="s">
        <v>171</v>
      </c>
    </row>
    <row r="1356" spans="2:65" s="13" customFormat="1" ht="10.199999999999999">
      <c r="B1356" s="151"/>
      <c r="D1356" s="145" t="s">
        <v>182</v>
      </c>
      <c r="E1356" s="152" t="s">
        <v>19</v>
      </c>
      <c r="F1356" s="153" t="s">
        <v>1994</v>
      </c>
      <c r="H1356" s="154">
        <v>27.75</v>
      </c>
      <c r="I1356" s="155"/>
      <c r="L1356" s="151"/>
      <c r="M1356" s="156"/>
      <c r="T1356" s="157"/>
      <c r="AT1356" s="152" t="s">
        <v>182</v>
      </c>
      <c r="AU1356" s="152" t="s">
        <v>83</v>
      </c>
      <c r="AV1356" s="13" t="s">
        <v>83</v>
      </c>
      <c r="AW1356" s="13" t="s">
        <v>35</v>
      </c>
      <c r="AX1356" s="13" t="s">
        <v>81</v>
      </c>
      <c r="AY1356" s="152" t="s">
        <v>171</v>
      </c>
    </row>
    <row r="1357" spans="2:65" s="1" customFormat="1" ht="44.25" customHeight="1">
      <c r="B1357" s="31"/>
      <c r="C1357" s="127" t="s">
        <v>1995</v>
      </c>
      <c r="D1357" s="127" t="s">
        <v>173</v>
      </c>
      <c r="E1357" s="128" t="s">
        <v>1996</v>
      </c>
      <c r="F1357" s="129" t="s">
        <v>1997</v>
      </c>
      <c r="G1357" s="130" t="s">
        <v>272</v>
      </c>
      <c r="H1357" s="131">
        <v>123.432</v>
      </c>
      <c r="I1357" s="132"/>
      <c r="J1357" s="133">
        <f>ROUND(I1357*H1357,2)</f>
        <v>0</v>
      </c>
      <c r="K1357" s="129" t="s">
        <v>177</v>
      </c>
      <c r="L1357" s="31"/>
      <c r="M1357" s="134" t="s">
        <v>19</v>
      </c>
      <c r="N1357" s="135" t="s">
        <v>44</v>
      </c>
      <c r="P1357" s="136">
        <f>O1357*H1357</f>
        <v>0</v>
      </c>
      <c r="Q1357" s="136">
        <v>8.9999999999999993E-3</v>
      </c>
      <c r="R1357" s="136">
        <f>Q1357*H1357</f>
        <v>1.1108879999999999</v>
      </c>
      <c r="S1357" s="136">
        <v>0</v>
      </c>
      <c r="T1357" s="137">
        <f>S1357*H1357</f>
        <v>0</v>
      </c>
      <c r="AR1357" s="138" t="s">
        <v>311</v>
      </c>
      <c r="AT1357" s="138" t="s">
        <v>173</v>
      </c>
      <c r="AU1357" s="138" t="s">
        <v>83</v>
      </c>
      <c r="AY1357" s="16" t="s">
        <v>171</v>
      </c>
      <c r="BE1357" s="139">
        <f>IF(N1357="základní",J1357,0)</f>
        <v>0</v>
      </c>
      <c r="BF1357" s="139">
        <f>IF(N1357="snížená",J1357,0)</f>
        <v>0</v>
      </c>
      <c r="BG1357" s="139">
        <f>IF(N1357="zákl. přenesená",J1357,0)</f>
        <v>0</v>
      </c>
      <c r="BH1357" s="139">
        <f>IF(N1357="sníž. přenesená",J1357,0)</f>
        <v>0</v>
      </c>
      <c r="BI1357" s="139">
        <f>IF(N1357="nulová",J1357,0)</f>
        <v>0</v>
      </c>
      <c r="BJ1357" s="16" t="s">
        <v>81</v>
      </c>
      <c r="BK1357" s="139">
        <f>ROUND(I1357*H1357,2)</f>
        <v>0</v>
      </c>
      <c r="BL1357" s="16" t="s">
        <v>311</v>
      </c>
      <c r="BM1357" s="138" t="s">
        <v>1998</v>
      </c>
    </row>
    <row r="1358" spans="2:65" s="1" customFormat="1" ht="10.199999999999999">
      <c r="B1358" s="31"/>
      <c r="D1358" s="140" t="s">
        <v>180</v>
      </c>
      <c r="F1358" s="141" t="s">
        <v>1999</v>
      </c>
      <c r="I1358" s="142"/>
      <c r="L1358" s="31"/>
      <c r="M1358" s="143"/>
      <c r="T1358" s="52"/>
      <c r="AT1358" s="16" t="s">
        <v>180</v>
      </c>
      <c r="AU1358" s="16" t="s">
        <v>83</v>
      </c>
    </row>
    <row r="1359" spans="2:65" s="12" customFormat="1" ht="10.199999999999999">
      <c r="B1359" s="144"/>
      <c r="D1359" s="145" t="s">
        <v>182</v>
      </c>
      <c r="E1359" s="146" t="s">
        <v>19</v>
      </c>
      <c r="F1359" s="147" t="s">
        <v>492</v>
      </c>
      <c r="H1359" s="146" t="s">
        <v>19</v>
      </c>
      <c r="I1359" s="148"/>
      <c r="L1359" s="144"/>
      <c r="M1359" s="149"/>
      <c r="T1359" s="150"/>
      <c r="AT1359" s="146" t="s">
        <v>182</v>
      </c>
      <c r="AU1359" s="146" t="s">
        <v>83</v>
      </c>
      <c r="AV1359" s="12" t="s">
        <v>81</v>
      </c>
      <c r="AW1359" s="12" t="s">
        <v>35</v>
      </c>
      <c r="AX1359" s="12" t="s">
        <v>73</v>
      </c>
      <c r="AY1359" s="146" t="s">
        <v>171</v>
      </c>
    </row>
    <row r="1360" spans="2:65" s="13" customFormat="1" ht="10.199999999999999">
      <c r="B1360" s="151"/>
      <c r="D1360" s="145" t="s">
        <v>182</v>
      </c>
      <c r="E1360" s="152" t="s">
        <v>19</v>
      </c>
      <c r="F1360" s="153" t="s">
        <v>1971</v>
      </c>
      <c r="H1360" s="154">
        <v>123.432</v>
      </c>
      <c r="I1360" s="155"/>
      <c r="L1360" s="151"/>
      <c r="M1360" s="156"/>
      <c r="T1360" s="157"/>
      <c r="AT1360" s="152" t="s">
        <v>182</v>
      </c>
      <c r="AU1360" s="152" t="s">
        <v>83</v>
      </c>
      <c r="AV1360" s="13" t="s">
        <v>83</v>
      </c>
      <c r="AW1360" s="13" t="s">
        <v>35</v>
      </c>
      <c r="AX1360" s="13" t="s">
        <v>81</v>
      </c>
      <c r="AY1360" s="152" t="s">
        <v>171</v>
      </c>
    </row>
    <row r="1361" spans="2:65" s="1" customFormat="1" ht="21.75" customHeight="1">
      <c r="B1361" s="31"/>
      <c r="C1361" s="165" t="s">
        <v>2000</v>
      </c>
      <c r="D1361" s="165" t="s">
        <v>263</v>
      </c>
      <c r="E1361" s="166" t="s">
        <v>2001</v>
      </c>
      <c r="F1361" s="167" t="s">
        <v>2002</v>
      </c>
      <c r="G1361" s="168" t="s">
        <v>272</v>
      </c>
      <c r="H1361" s="169">
        <v>141.947</v>
      </c>
      <c r="I1361" s="170"/>
      <c r="J1361" s="171">
        <f>ROUND(I1361*H1361,2)</f>
        <v>0</v>
      </c>
      <c r="K1361" s="167" t="s">
        <v>177</v>
      </c>
      <c r="L1361" s="172"/>
      <c r="M1361" s="173" t="s">
        <v>19</v>
      </c>
      <c r="N1361" s="174" t="s">
        <v>44</v>
      </c>
      <c r="P1361" s="136">
        <f>O1361*H1361</f>
        <v>0</v>
      </c>
      <c r="Q1361" s="136">
        <v>4.0000000000000001E-3</v>
      </c>
      <c r="R1361" s="136">
        <f>Q1361*H1361</f>
        <v>0.56778800000000007</v>
      </c>
      <c r="S1361" s="136">
        <v>0</v>
      </c>
      <c r="T1361" s="137">
        <f>S1361*H1361</f>
        <v>0</v>
      </c>
      <c r="AR1361" s="138" t="s">
        <v>454</v>
      </c>
      <c r="AT1361" s="138" t="s">
        <v>263</v>
      </c>
      <c r="AU1361" s="138" t="s">
        <v>83</v>
      </c>
      <c r="AY1361" s="16" t="s">
        <v>171</v>
      </c>
      <c r="BE1361" s="139">
        <f>IF(N1361="základní",J1361,0)</f>
        <v>0</v>
      </c>
      <c r="BF1361" s="139">
        <f>IF(N1361="snížená",J1361,0)</f>
        <v>0</v>
      </c>
      <c r="BG1361" s="139">
        <f>IF(N1361="zákl. přenesená",J1361,0)</f>
        <v>0</v>
      </c>
      <c r="BH1361" s="139">
        <f>IF(N1361="sníž. přenesená",J1361,0)</f>
        <v>0</v>
      </c>
      <c r="BI1361" s="139">
        <f>IF(N1361="nulová",J1361,0)</f>
        <v>0</v>
      </c>
      <c r="BJ1361" s="16" t="s">
        <v>81</v>
      </c>
      <c r="BK1361" s="139">
        <f>ROUND(I1361*H1361,2)</f>
        <v>0</v>
      </c>
      <c r="BL1361" s="16" t="s">
        <v>311</v>
      </c>
      <c r="BM1361" s="138" t="s">
        <v>2003</v>
      </c>
    </row>
    <row r="1362" spans="2:65" s="13" customFormat="1" ht="10.199999999999999">
      <c r="B1362" s="151"/>
      <c r="D1362" s="145" t="s">
        <v>182</v>
      </c>
      <c r="F1362" s="153" t="s">
        <v>2004</v>
      </c>
      <c r="H1362" s="154">
        <v>141.947</v>
      </c>
      <c r="I1362" s="155"/>
      <c r="L1362" s="151"/>
      <c r="M1362" s="156"/>
      <c r="T1362" s="157"/>
      <c r="AT1362" s="152" t="s">
        <v>182</v>
      </c>
      <c r="AU1362" s="152" t="s">
        <v>83</v>
      </c>
      <c r="AV1362" s="13" t="s">
        <v>83</v>
      </c>
      <c r="AW1362" s="13" t="s">
        <v>4</v>
      </c>
      <c r="AX1362" s="13" t="s">
        <v>81</v>
      </c>
      <c r="AY1362" s="152" t="s">
        <v>171</v>
      </c>
    </row>
    <row r="1363" spans="2:65" s="1" customFormat="1" ht="33" customHeight="1">
      <c r="B1363" s="31"/>
      <c r="C1363" s="127" t="s">
        <v>2005</v>
      </c>
      <c r="D1363" s="127" t="s">
        <v>173</v>
      </c>
      <c r="E1363" s="128" t="s">
        <v>2006</v>
      </c>
      <c r="F1363" s="129" t="s">
        <v>2007</v>
      </c>
      <c r="G1363" s="130" t="s">
        <v>328</v>
      </c>
      <c r="H1363" s="131">
        <v>50.1</v>
      </c>
      <c r="I1363" s="132"/>
      <c r="J1363" s="133">
        <f>ROUND(I1363*H1363,2)</f>
        <v>0</v>
      </c>
      <c r="K1363" s="129" t="s">
        <v>177</v>
      </c>
      <c r="L1363" s="31"/>
      <c r="M1363" s="134" t="s">
        <v>19</v>
      </c>
      <c r="N1363" s="135" t="s">
        <v>44</v>
      </c>
      <c r="P1363" s="136">
        <f>O1363*H1363</f>
        <v>0</v>
      </c>
      <c r="Q1363" s="136">
        <v>1.8000000000000001E-4</v>
      </c>
      <c r="R1363" s="136">
        <f>Q1363*H1363</f>
        <v>9.018E-3</v>
      </c>
      <c r="S1363" s="136">
        <v>0</v>
      </c>
      <c r="T1363" s="137">
        <f>S1363*H1363</f>
        <v>0</v>
      </c>
      <c r="AR1363" s="138" t="s">
        <v>311</v>
      </c>
      <c r="AT1363" s="138" t="s">
        <v>173</v>
      </c>
      <c r="AU1363" s="138" t="s">
        <v>83</v>
      </c>
      <c r="AY1363" s="16" t="s">
        <v>171</v>
      </c>
      <c r="BE1363" s="139">
        <f>IF(N1363="základní",J1363,0)</f>
        <v>0</v>
      </c>
      <c r="BF1363" s="139">
        <f>IF(N1363="snížená",J1363,0)</f>
        <v>0</v>
      </c>
      <c r="BG1363" s="139">
        <f>IF(N1363="zákl. přenesená",J1363,0)</f>
        <v>0</v>
      </c>
      <c r="BH1363" s="139">
        <f>IF(N1363="sníž. přenesená",J1363,0)</f>
        <v>0</v>
      </c>
      <c r="BI1363" s="139">
        <f>IF(N1363="nulová",J1363,0)</f>
        <v>0</v>
      </c>
      <c r="BJ1363" s="16" t="s">
        <v>81</v>
      </c>
      <c r="BK1363" s="139">
        <f>ROUND(I1363*H1363,2)</f>
        <v>0</v>
      </c>
      <c r="BL1363" s="16" t="s">
        <v>311</v>
      </c>
      <c r="BM1363" s="138" t="s">
        <v>2008</v>
      </c>
    </row>
    <row r="1364" spans="2:65" s="1" customFormat="1" ht="10.199999999999999">
      <c r="B1364" s="31"/>
      <c r="D1364" s="140" t="s">
        <v>180</v>
      </c>
      <c r="F1364" s="141" t="s">
        <v>2009</v>
      </c>
      <c r="I1364" s="142"/>
      <c r="L1364" s="31"/>
      <c r="M1364" s="143"/>
      <c r="T1364" s="52"/>
      <c r="AT1364" s="16" t="s">
        <v>180</v>
      </c>
      <c r="AU1364" s="16" t="s">
        <v>83</v>
      </c>
    </row>
    <row r="1365" spans="2:65" s="12" customFormat="1" ht="10.199999999999999">
      <c r="B1365" s="144"/>
      <c r="D1365" s="145" t="s">
        <v>182</v>
      </c>
      <c r="E1365" s="146" t="s">
        <v>19</v>
      </c>
      <c r="F1365" s="147" t="s">
        <v>2010</v>
      </c>
      <c r="H1365" s="146" t="s">
        <v>19</v>
      </c>
      <c r="I1365" s="148"/>
      <c r="L1365" s="144"/>
      <c r="M1365" s="149"/>
      <c r="T1365" s="150"/>
      <c r="AT1365" s="146" t="s">
        <v>182</v>
      </c>
      <c r="AU1365" s="146" t="s">
        <v>83</v>
      </c>
      <c r="AV1365" s="12" t="s">
        <v>81</v>
      </c>
      <c r="AW1365" s="12" t="s">
        <v>35</v>
      </c>
      <c r="AX1365" s="12" t="s">
        <v>73</v>
      </c>
      <c r="AY1365" s="146" t="s">
        <v>171</v>
      </c>
    </row>
    <row r="1366" spans="2:65" s="13" customFormat="1" ht="10.199999999999999">
      <c r="B1366" s="151"/>
      <c r="D1366" s="145" t="s">
        <v>182</v>
      </c>
      <c r="E1366" s="152" t="s">
        <v>19</v>
      </c>
      <c r="F1366" s="153" t="s">
        <v>2011</v>
      </c>
      <c r="H1366" s="154">
        <v>5.6</v>
      </c>
      <c r="I1366" s="155"/>
      <c r="L1366" s="151"/>
      <c r="M1366" s="156"/>
      <c r="T1366" s="157"/>
      <c r="AT1366" s="152" t="s">
        <v>182</v>
      </c>
      <c r="AU1366" s="152" t="s">
        <v>83</v>
      </c>
      <c r="AV1366" s="13" t="s">
        <v>83</v>
      </c>
      <c r="AW1366" s="13" t="s">
        <v>35</v>
      </c>
      <c r="AX1366" s="13" t="s">
        <v>73</v>
      </c>
      <c r="AY1366" s="152" t="s">
        <v>171</v>
      </c>
    </row>
    <row r="1367" spans="2:65" s="12" customFormat="1" ht="10.199999999999999">
      <c r="B1367" s="144"/>
      <c r="D1367" s="145" t="s">
        <v>182</v>
      </c>
      <c r="E1367" s="146" t="s">
        <v>19</v>
      </c>
      <c r="F1367" s="147" t="s">
        <v>202</v>
      </c>
      <c r="H1367" s="146" t="s">
        <v>19</v>
      </c>
      <c r="I1367" s="148"/>
      <c r="L1367" s="144"/>
      <c r="M1367" s="149"/>
      <c r="T1367" s="150"/>
      <c r="AT1367" s="146" t="s">
        <v>182</v>
      </c>
      <c r="AU1367" s="146" t="s">
        <v>83</v>
      </c>
      <c r="AV1367" s="12" t="s">
        <v>81</v>
      </c>
      <c r="AW1367" s="12" t="s">
        <v>35</v>
      </c>
      <c r="AX1367" s="12" t="s">
        <v>73</v>
      </c>
      <c r="AY1367" s="146" t="s">
        <v>171</v>
      </c>
    </row>
    <row r="1368" spans="2:65" s="13" customFormat="1" ht="10.199999999999999">
      <c r="B1368" s="151"/>
      <c r="D1368" s="145" t="s">
        <v>182</v>
      </c>
      <c r="E1368" s="152" t="s">
        <v>19</v>
      </c>
      <c r="F1368" s="153" t="s">
        <v>2012</v>
      </c>
      <c r="H1368" s="154">
        <v>5.0999999999999996</v>
      </c>
      <c r="I1368" s="155"/>
      <c r="L1368" s="151"/>
      <c r="M1368" s="156"/>
      <c r="T1368" s="157"/>
      <c r="AT1368" s="152" t="s">
        <v>182</v>
      </c>
      <c r="AU1368" s="152" t="s">
        <v>83</v>
      </c>
      <c r="AV1368" s="13" t="s">
        <v>83</v>
      </c>
      <c r="AW1368" s="13" t="s">
        <v>35</v>
      </c>
      <c r="AX1368" s="13" t="s">
        <v>73</v>
      </c>
      <c r="AY1368" s="152" t="s">
        <v>171</v>
      </c>
    </row>
    <row r="1369" spans="2:65" s="12" customFormat="1" ht="10.199999999999999">
      <c r="B1369" s="144"/>
      <c r="D1369" s="145" t="s">
        <v>182</v>
      </c>
      <c r="E1369" s="146" t="s">
        <v>19</v>
      </c>
      <c r="F1369" s="147" t="s">
        <v>204</v>
      </c>
      <c r="H1369" s="146" t="s">
        <v>19</v>
      </c>
      <c r="I1369" s="148"/>
      <c r="L1369" s="144"/>
      <c r="M1369" s="149"/>
      <c r="T1369" s="150"/>
      <c r="AT1369" s="146" t="s">
        <v>182</v>
      </c>
      <c r="AU1369" s="146" t="s">
        <v>83</v>
      </c>
      <c r="AV1369" s="12" t="s">
        <v>81</v>
      </c>
      <c r="AW1369" s="12" t="s">
        <v>35</v>
      </c>
      <c r="AX1369" s="12" t="s">
        <v>73</v>
      </c>
      <c r="AY1369" s="146" t="s">
        <v>171</v>
      </c>
    </row>
    <row r="1370" spans="2:65" s="13" customFormat="1" ht="10.199999999999999">
      <c r="B1370" s="151"/>
      <c r="D1370" s="145" t="s">
        <v>182</v>
      </c>
      <c r="E1370" s="152" t="s">
        <v>19</v>
      </c>
      <c r="F1370" s="153" t="s">
        <v>2013</v>
      </c>
      <c r="H1370" s="154">
        <v>5.6</v>
      </c>
      <c r="I1370" s="155"/>
      <c r="L1370" s="151"/>
      <c r="M1370" s="156"/>
      <c r="T1370" s="157"/>
      <c r="AT1370" s="152" t="s">
        <v>182</v>
      </c>
      <c r="AU1370" s="152" t="s">
        <v>83</v>
      </c>
      <c r="AV1370" s="13" t="s">
        <v>83</v>
      </c>
      <c r="AW1370" s="13" t="s">
        <v>35</v>
      </c>
      <c r="AX1370" s="13" t="s">
        <v>73</v>
      </c>
      <c r="AY1370" s="152" t="s">
        <v>171</v>
      </c>
    </row>
    <row r="1371" spans="2:65" s="12" customFormat="1" ht="10.199999999999999">
      <c r="B1371" s="144"/>
      <c r="D1371" s="145" t="s">
        <v>182</v>
      </c>
      <c r="E1371" s="146" t="s">
        <v>19</v>
      </c>
      <c r="F1371" s="147" t="s">
        <v>2014</v>
      </c>
      <c r="H1371" s="146" t="s">
        <v>19</v>
      </c>
      <c r="I1371" s="148"/>
      <c r="L1371" s="144"/>
      <c r="M1371" s="149"/>
      <c r="T1371" s="150"/>
      <c r="AT1371" s="146" t="s">
        <v>182</v>
      </c>
      <c r="AU1371" s="146" t="s">
        <v>83</v>
      </c>
      <c r="AV1371" s="12" t="s">
        <v>81</v>
      </c>
      <c r="AW1371" s="12" t="s">
        <v>35</v>
      </c>
      <c r="AX1371" s="12" t="s">
        <v>73</v>
      </c>
      <c r="AY1371" s="146" t="s">
        <v>171</v>
      </c>
    </row>
    <row r="1372" spans="2:65" s="13" customFormat="1" ht="10.199999999999999">
      <c r="B1372" s="151"/>
      <c r="D1372" s="145" t="s">
        <v>182</v>
      </c>
      <c r="E1372" s="152" t="s">
        <v>19</v>
      </c>
      <c r="F1372" s="153" t="s">
        <v>245</v>
      </c>
      <c r="H1372" s="154">
        <v>8</v>
      </c>
      <c r="I1372" s="155"/>
      <c r="L1372" s="151"/>
      <c r="M1372" s="156"/>
      <c r="T1372" s="157"/>
      <c r="AT1372" s="152" t="s">
        <v>182</v>
      </c>
      <c r="AU1372" s="152" t="s">
        <v>83</v>
      </c>
      <c r="AV1372" s="13" t="s">
        <v>83</v>
      </c>
      <c r="AW1372" s="13" t="s">
        <v>35</v>
      </c>
      <c r="AX1372" s="13" t="s">
        <v>73</v>
      </c>
      <c r="AY1372" s="152" t="s">
        <v>171</v>
      </c>
    </row>
    <row r="1373" spans="2:65" s="12" customFormat="1" ht="10.199999999999999">
      <c r="B1373" s="144"/>
      <c r="D1373" s="145" t="s">
        <v>182</v>
      </c>
      <c r="E1373" s="146" t="s">
        <v>19</v>
      </c>
      <c r="F1373" s="147" t="s">
        <v>348</v>
      </c>
      <c r="H1373" s="146" t="s">
        <v>19</v>
      </c>
      <c r="I1373" s="148"/>
      <c r="L1373" s="144"/>
      <c r="M1373" s="149"/>
      <c r="T1373" s="150"/>
      <c r="AT1373" s="146" t="s">
        <v>182</v>
      </c>
      <c r="AU1373" s="146" t="s">
        <v>83</v>
      </c>
      <c r="AV1373" s="12" t="s">
        <v>81</v>
      </c>
      <c r="AW1373" s="12" t="s">
        <v>35</v>
      </c>
      <c r="AX1373" s="12" t="s">
        <v>73</v>
      </c>
      <c r="AY1373" s="146" t="s">
        <v>171</v>
      </c>
    </row>
    <row r="1374" spans="2:65" s="13" customFormat="1" ht="10.199999999999999">
      <c r="B1374" s="151"/>
      <c r="D1374" s="145" t="s">
        <v>182</v>
      </c>
      <c r="E1374" s="152" t="s">
        <v>19</v>
      </c>
      <c r="F1374" s="153" t="s">
        <v>2015</v>
      </c>
      <c r="H1374" s="154">
        <v>7.8</v>
      </c>
      <c r="I1374" s="155"/>
      <c r="L1374" s="151"/>
      <c r="M1374" s="156"/>
      <c r="T1374" s="157"/>
      <c r="AT1374" s="152" t="s">
        <v>182</v>
      </c>
      <c r="AU1374" s="152" t="s">
        <v>83</v>
      </c>
      <c r="AV1374" s="13" t="s">
        <v>83</v>
      </c>
      <c r="AW1374" s="13" t="s">
        <v>35</v>
      </c>
      <c r="AX1374" s="13" t="s">
        <v>73</v>
      </c>
      <c r="AY1374" s="152" t="s">
        <v>171</v>
      </c>
    </row>
    <row r="1375" spans="2:65" s="12" customFormat="1" ht="10.199999999999999">
      <c r="B1375" s="144"/>
      <c r="D1375" s="145" t="s">
        <v>182</v>
      </c>
      <c r="E1375" s="146" t="s">
        <v>19</v>
      </c>
      <c r="F1375" s="147" t="s">
        <v>350</v>
      </c>
      <c r="H1375" s="146" t="s">
        <v>19</v>
      </c>
      <c r="I1375" s="148"/>
      <c r="L1375" s="144"/>
      <c r="M1375" s="149"/>
      <c r="T1375" s="150"/>
      <c r="AT1375" s="146" t="s">
        <v>182</v>
      </c>
      <c r="AU1375" s="146" t="s">
        <v>83</v>
      </c>
      <c r="AV1375" s="12" t="s">
        <v>81</v>
      </c>
      <c r="AW1375" s="12" t="s">
        <v>35</v>
      </c>
      <c r="AX1375" s="12" t="s">
        <v>73</v>
      </c>
      <c r="AY1375" s="146" t="s">
        <v>171</v>
      </c>
    </row>
    <row r="1376" spans="2:65" s="13" customFormat="1" ht="10.199999999999999">
      <c r="B1376" s="151"/>
      <c r="D1376" s="145" t="s">
        <v>182</v>
      </c>
      <c r="E1376" s="152" t="s">
        <v>19</v>
      </c>
      <c r="F1376" s="153" t="s">
        <v>2016</v>
      </c>
      <c r="H1376" s="154">
        <v>6.4</v>
      </c>
      <c r="I1376" s="155"/>
      <c r="L1376" s="151"/>
      <c r="M1376" s="156"/>
      <c r="T1376" s="157"/>
      <c r="AT1376" s="152" t="s">
        <v>182</v>
      </c>
      <c r="AU1376" s="152" t="s">
        <v>83</v>
      </c>
      <c r="AV1376" s="13" t="s">
        <v>83</v>
      </c>
      <c r="AW1376" s="13" t="s">
        <v>35</v>
      </c>
      <c r="AX1376" s="13" t="s">
        <v>73</v>
      </c>
      <c r="AY1376" s="152" t="s">
        <v>171</v>
      </c>
    </row>
    <row r="1377" spans="2:65" s="12" customFormat="1" ht="10.199999999999999">
      <c r="B1377" s="144"/>
      <c r="D1377" s="145" t="s">
        <v>182</v>
      </c>
      <c r="E1377" s="146" t="s">
        <v>19</v>
      </c>
      <c r="F1377" s="147" t="s">
        <v>342</v>
      </c>
      <c r="H1377" s="146" t="s">
        <v>19</v>
      </c>
      <c r="I1377" s="148"/>
      <c r="L1377" s="144"/>
      <c r="M1377" s="149"/>
      <c r="T1377" s="150"/>
      <c r="AT1377" s="146" t="s">
        <v>182</v>
      </c>
      <c r="AU1377" s="146" t="s">
        <v>83</v>
      </c>
      <c r="AV1377" s="12" t="s">
        <v>81</v>
      </c>
      <c r="AW1377" s="12" t="s">
        <v>35</v>
      </c>
      <c r="AX1377" s="12" t="s">
        <v>73</v>
      </c>
      <c r="AY1377" s="146" t="s">
        <v>171</v>
      </c>
    </row>
    <row r="1378" spans="2:65" s="13" customFormat="1" ht="10.199999999999999">
      <c r="B1378" s="151"/>
      <c r="D1378" s="145" t="s">
        <v>182</v>
      </c>
      <c r="E1378" s="152" t="s">
        <v>19</v>
      </c>
      <c r="F1378" s="153" t="s">
        <v>2017</v>
      </c>
      <c r="H1378" s="154">
        <v>11.6</v>
      </c>
      <c r="I1378" s="155"/>
      <c r="L1378" s="151"/>
      <c r="M1378" s="156"/>
      <c r="T1378" s="157"/>
      <c r="AT1378" s="152" t="s">
        <v>182</v>
      </c>
      <c r="AU1378" s="152" t="s">
        <v>83</v>
      </c>
      <c r="AV1378" s="13" t="s">
        <v>83</v>
      </c>
      <c r="AW1378" s="13" t="s">
        <v>35</v>
      </c>
      <c r="AX1378" s="13" t="s">
        <v>73</v>
      </c>
      <c r="AY1378" s="152" t="s">
        <v>171</v>
      </c>
    </row>
    <row r="1379" spans="2:65" s="14" customFormat="1" ht="10.199999999999999">
      <c r="B1379" s="158"/>
      <c r="D1379" s="145" t="s">
        <v>182</v>
      </c>
      <c r="E1379" s="159" t="s">
        <v>19</v>
      </c>
      <c r="F1379" s="160" t="s">
        <v>189</v>
      </c>
      <c r="H1379" s="161">
        <v>50.1</v>
      </c>
      <c r="I1379" s="162"/>
      <c r="L1379" s="158"/>
      <c r="M1379" s="163"/>
      <c r="T1379" s="164"/>
      <c r="AT1379" s="159" t="s">
        <v>182</v>
      </c>
      <c r="AU1379" s="159" t="s">
        <v>83</v>
      </c>
      <c r="AV1379" s="14" t="s">
        <v>178</v>
      </c>
      <c r="AW1379" s="14" t="s">
        <v>35</v>
      </c>
      <c r="AX1379" s="14" t="s">
        <v>81</v>
      </c>
      <c r="AY1379" s="159" t="s">
        <v>171</v>
      </c>
    </row>
    <row r="1380" spans="2:65" s="1" customFormat="1" ht="16.5" customHeight="1">
      <c r="B1380" s="31"/>
      <c r="C1380" s="165" t="s">
        <v>2018</v>
      </c>
      <c r="D1380" s="165" t="s">
        <v>263</v>
      </c>
      <c r="E1380" s="166" t="s">
        <v>2019</v>
      </c>
      <c r="F1380" s="167" t="s">
        <v>2020</v>
      </c>
      <c r="G1380" s="168" t="s">
        <v>328</v>
      </c>
      <c r="H1380" s="169">
        <v>52.604999999999997</v>
      </c>
      <c r="I1380" s="170"/>
      <c r="J1380" s="171">
        <f>ROUND(I1380*H1380,2)</f>
        <v>0</v>
      </c>
      <c r="K1380" s="167" t="s">
        <v>177</v>
      </c>
      <c r="L1380" s="172"/>
      <c r="M1380" s="173" t="s">
        <v>19</v>
      </c>
      <c r="N1380" s="174" t="s">
        <v>44</v>
      </c>
      <c r="P1380" s="136">
        <f>O1380*H1380</f>
        <v>0</v>
      </c>
      <c r="Q1380" s="136">
        <v>3.2000000000000003E-4</v>
      </c>
      <c r="R1380" s="136">
        <f>Q1380*H1380</f>
        <v>1.6833600000000001E-2</v>
      </c>
      <c r="S1380" s="136">
        <v>0</v>
      </c>
      <c r="T1380" s="137">
        <f>S1380*H1380</f>
        <v>0</v>
      </c>
      <c r="AR1380" s="138" t="s">
        <v>454</v>
      </c>
      <c r="AT1380" s="138" t="s">
        <v>263</v>
      </c>
      <c r="AU1380" s="138" t="s">
        <v>83</v>
      </c>
      <c r="AY1380" s="16" t="s">
        <v>171</v>
      </c>
      <c r="BE1380" s="139">
        <f>IF(N1380="základní",J1380,0)</f>
        <v>0</v>
      </c>
      <c r="BF1380" s="139">
        <f>IF(N1380="snížená",J1380,0)</f>
        <v>0</v>
      </c>
      <c r="BG1380" s="139">
        <f>IF(N1380="zákl. přenesená",J1380,0)</f>
        <v>0</v>
      </c>
      <c r="BH1380" s="139">
        <f>IF(N1380="sníž. přenesená",J1380,0)</f>
        <v>0</v>
      </c>
      <c r="BI1380" s="139">
        <f>IF(N1380="nulová",J1380,0)</f>
        <v>0</v>
      </c>
      <c r="BJ1380" s="16" t="s">
        <v>81</v>
      </c>
      <c r="BK1380" s="139">
        <f>ROUND(I1380*H1380,2)</f>
        <v>0</v>
      </c>
      <c r="BL1380" s="16" t="s">
        <v>311</v>
      </c>
      <c r="BM1380" s="138" t="s">
        <v>2021</v>
      </c>
    </row>
    <row r="1381" spans="2:65" s="13" customFormat="1" ht="10.199999999999999">
      <c r="B1381" s="151"/>
      <c r="D1381" s="145" t="s">
        <v>182</v>
      </c>
      <c r="F1381" s="153" t="s">
        <v>2022</v>
      </c>
      <c r="H1381" s="154">
        <v>52.604999999999997</v>
      </c>
      <c r="I1381" s="155"/>
      <c r="L1381" s="151"/>
      <c r="M1381" s="156"/>
      <c r="T1381" s="157"/>
      <c r="AT1381" s="152" t="s">
        <v>182</v>
      </c>
      <c r="AU1381" s="152" t="s">
        <v>83</v>
      </c>
      <c r="AV1381" s="13" t="s">
        <v>83</v>
      </c>
      <c r="AW1381" s="13" t="s">
        <v>4</v>
      </c>
      <c r="AX1381" s="13" t="s">
        <v>81</v>
      </c>
      <c r="AY1381" s="152" t="s">
        <v>171</v>
      </c>
    </row>
    <row r="1382" spans="2:65" s="1" customFormat="1" ht="44.25" customHeight="1">
      <c r="B1382" s="31"/>
      <c r="C1382" s="127" t="s">
        <v>2023</v>
      </c>
      <c r="D1382" s="127" t="s">
        <v>173</v>
      </c>
      <c r="E1382" s="128" t="s">
        <v>2024</v>
      </c>
      <c r="F1382" s="129" t="s">
        <v>2025</v>
      </c>
      <c r="G1382" s="130" t="s">
        <v>983</v>
      </c>
      <c r="H1382" s="176"/>
      <c r="I1382" s="132"/>
      <c r="J1382" s="133">
        <f>ROUND(I1382*H1382,2)</f>
        <v>0</v>
      </c>
      <c r="K1382" s="129" t="s">
        <v>177</v>
      </c>
      <c r="L1382" s="31"/>
      <c r="M1382" s="134" t="s">
        <v>19</v>
      </c>
      <c r="N1382" s="135" t="s">
        <v>44</v>
      </c>
      <c r="P1382" s="136">
        <f>O1382*H1382</f>
        <v>0</v>
      </c>
      <c r="Q1382" s="136">
        <v>0</v>
      </c>
      <c r="R1382" s="136">
        <f>Q1382*H1382</f>
        <v>0</v>
      </c>
      <c r="S1382" s="136">
        <v>0</v>
      </c>
      <c r="T1382" s="137">
        <f>S1382*H1382</f>
        <v>0</v>
      </c>
      <c r="AR1382" s="138" t="s">
        <v>311</v>
      </c>
      <c r="AT1382" s="138" t="s">
        <v>173</v>
      </c>
      <c r="AU1382" s="138" t="s">
        <v>83</v>
      </c>
      <c r="AY1382" s="16" t="s">
        <v>171</v>
      </c>
      <c r="BE1382" s="139">
        <f>IF(N1382="základní",J1382,0)</f>
        <v>0</v>
      </c>
      <c r="BF1382" s="139">
        <f>IF(N1382="snížená",J1382,0)</f>
        <v>0</v>
      </c>
      <c r="BG1382" s="139">
        <f>IF(N1382="zákl. přenesená",J1382,0)</f>
        <v>0</v>
      </c>
      <c r="BH1382" s="139">
        <f>IF(N1382="sníž. přenesená",J1382,0)</f>
        <v>0</v>
      </c>
      <c r="BI1382" s="139">
        <f>IF(N1382="nulová",J1382,0)</f>
        <v>0</v>
      </c>
      <c r="BJ1382" s="16" t="s">
        <v>81</v>
      </c>
      <c r="BK1382" s="139">
        <f>ROUND(I1382*H1382,2)</f>
        <v>0</v>
      </c>
      <c r="BL1382" s="16" t="s">
        <v>311</v>
      </c>
      <c r="BM1382" s="138" t="s">
        <v>2026</v>
      </c>
    </row>
    <row r="1383" spans="2:65" s="1" customFormat="1" ht="10.199999999999999">
      <c r="B1383" s="31"/>
      <c r="D1383" s="140" t="s">
        <v>180</v>
      </c>
      <c r="F1383" s="141" t="s">
        <v>2027</v>
      </c>
      <c r="I1383" s="142"/>
      <c r="L1383" s="31"/>
      <c r="M1383" s="143"/>
      <c r="T1383" s="52"/>
      <c r="AT1383" s="16" t="s">
        <v>180</v>
      </c>
      <c r="AU1383" s="16" t="s">
        <v>83</v>
      </c>
    </row>
    <row r="1384" spans="2:65" s="1" customFormat="1" ht="49.05" customHeight="1">
      <c r="B1384" s="31"/>
      <c r="C1384" s="127" t="s">
        <v>2028</v>
      </c>
      <c r="D1384" s="127" t="s">
        <v>173</v>
      </c>
      <c r="E1384" s="128" t="s">
        <v>2029</v>
      </c>
      <c r="F1384" s="129" t="s">
        <v>2030</v>
      </c>
      <c r="G1384" s="130" t="s">
        <v>983</v>
      </c>
      <c r="H1384" s="176"/>
      <c r="I1384" s="132"/>
      <c r="J1384" s="133">
        <f>ROUND(I1384*H1384,2)</f>
        <v>0</v>
      </c>
      <c r="K1384" s="129" t="s">
        <v>177</v>
      </c>
      <c r="L1384" s="31"/>
      <c r="M1384" s="134" t="s">
        <v>19</v>
      </c>
      <c r="N1384" s="135" t="s">
        <v>44</v>
      </c>
      <c r="P1384" s="136">
        <f>O1384*H1384</f>
        <v>0</v>
      </c>
      <c r="Q1384" s="136">
        <v>0</v>
      </c>
      <c r="R1384" s="136">
        <f>Q1384*H1384</f>
        <v>0</v>
      </c>
      <c r="S1384" s="136">
        <v>0</v>
      </c>
      <c r="T1384" s="137">
        <f>S1384*H1384</f>
        <v>0</v>
      </c>
      <c r="AR1384" s="138" t="s">
        <v>311</v>
      </c>
      <c r="AT1384" s="138" t="s">
        <v>173</v>
      </c>
      <c r="AU1384" s="138" t="s">
        <v>83</v>
      </c>
      <c r="AY1384" s="16" t="s">
        <v>171</v>
      </c>
      <c r="BE1384" s="139">
        <f>IF(N1384="základní",J1384,0)</f>
        <v>0</v>
      </c>
      <c r="BF1384" s="139">
        <f>IF(N1384="snížená",J1384,0)</f>
        <v>0</v>
      </c>
      <c r="BG1384" s="139">
        <f>IF(N1384="zákl. přenesená",J1384,0)</f>
        <v>0</v>
      </c>
      <c r="BH1384" s="139">
        <f>IF(N1384="sníž. přenesená",J1384,0)</f>
        <v>0</v>
      </c>
      <c r="BI1384" s="139">
        <f>IF(N1384="nulová",J1384,0)</f>
        <v>0</v>
      </c>
      <c r="BJ1384" s="16" t="s">
        <v>81</v>
      </c>
      <c r="BK1384" s="139">
        <f>ROUND(I1384*H1384,2)</f>
        <v>0</v>
      </c>
      <c r="BL1384" s="16" t="s">
        <v>311</v>
      </c>
      <c r="BM1384" s="138" t="s">
        <v>2031</v>
      </c>
    </row>
    <row r="1385" spans="2:65" s="1" customFormat="1" ht="10.199999999999999">
      <c r="B1385" s="31"/>
      <c r="D1385" s="140" t="s">
        <v>180</v>
      </c>
      <c r="F1385" s="141" t="s">
        <v>2032</v>
      </c>
      <c r="I1385" s="142"/>
      <c r="L1385" s="31"/>
      <c r="M1385" s="143"/>
      <c r="T1385" s="52"/>
      <c r="AT1385" s="16" t="s">
        <v>180</v>
      </c>
      <c r="AU1385" s="16" t="s">
        <v>83</v>
      </c>
    </row>
    <row r="1386" spans="2:65" s="11" customFormat="1" ht="22.8" customHeight="1">
      <c r="B1386" s="115"/>
      <c r="D1386" s="116" t="s">
        <v>72</v>
      </c>
      <c r="E1386" s="125" t="s">
        <v>2033</v>
      </c>
      <c r="F1386" s="125" t="s">
        <v>2034</v>
      </c>
      <c r="I1386" s="118"/>
      <c r="J1386" s="126">
        <f>BK1386</f>
        <v>0</v>
      </c>
      <c r="L1386" s="115"/>
      <c r="M1386" s="120"/>
      <c r="P1386" s="121">
        <f>SUM(P1387:P1399)</f>
        <v>0</v>
      </c>
      <c r="R1386" s="121">
        <f>SUM(R1387:R1399)</f>
        <v>1.4994142800000001</v>
      </c>
      <c r="T1386" s="122">
        <f>SUM(T1387:T1399)</f>
        <v>0</v>
      </c>
      <c r="AR1386" s="116" t="s">
        <v>83</v>
      </c>
      <c r="AT1386" s="123" t="s">
        <v>72</v>
      </c>
      <c r="AU1386" s="123" t="s">
        <v>81</v>
      </c>
      <c r="AY1386" s="116" t="s">
        <v>171</v>
      </c>
      <c r="BK1386" s="124">
        <f>SUM(BK1387:BK1399)</f>
        <v>0</v>
      </c>
    </row>
    <row r="1387" spans="2:65" s="1" customFormat="1" ht="24.15" customHeight="1">
      <c r="B1387" s="31"/>
      <c r="C1387" s="127" t="s">
        <v>2035</v>
      </c>
      <c r="D1387" s="127" t="s">
        <v>173</v>
      </c>
      <c r="E1387" s="128" t="s">
        <v>2036</v>
      </c>
      <c r="F1387" s="129" t="s">
        <v>2037</v>
      </c>
      <c r="G1387" s="130" t="s">
        <v>272</v>
      </c>
      <c r="H1387" s="131">
        <v>1785.0170000000001</v>
      </c>
      <c r="I1387" s="132"/>
      <c r="J1387" s="133">
        <f>ROUND(I1387*H1387,2)</f>
        <v>0</v>
      </c>
      <c r="K1387" s="129" t="s">
        <v>177</v>
      </c>
      <c r="L1387" s="31"/>
      <c r="M1387" s="134" t="s">
        <v>19</v>
      </c>
      <c r="N1387" s="135" t="s">
        <v>44</v>
      </c>
      <c r="P1387" s="136">
        <f>O1387*H1387</f>
        <v>0</v>
      </c>
      <c r="Q1387" s="136">
        <v>0</v>
      </c>
      <c r="R1387" s="136">
        <f>Q1387*H1387</f>
        <v>0</v>
      </c>
      <c r="S1387" s="136">
        <v>0</v>
      </c>
      <c r="T1387" s="137">
        <f>S1387*H1387</f>
        <v>0</v>
      </c>
      <c r="AR1387" s="138" t="s">
        <v>311</v>
      </c>
      <c r="AT1387" s="138" t="s">
        <v>173</v>
      </c>
      <c r="AU1387" s="138" t="s">
        <v>83</v>
      </c>
      <c r="AY1387" s="16" t="s">
        <v>171</v>
      </c>
      <c r="BE1387" s="139">
        <f>IF(N1387="základní",J1387,0)</f>
        <v>0</v>
      </c>
      <c r="BF1387" s="139">
        <f>IF(N1387="snížená",J1387,0)</f>
        <v>0</v>
      </c>
      <c r="BG1387" s="139">
        <f>IF(N1387="zákl. přenesená",J1387,0)</f>
        <v>0</v>
      </c>
      <c r="BH1387" s="139">
        <f>IF(N1387="sníž. přenesená",J1387,0)</f>
        <v>0</v>
      </c>
      <c r="BI1387" s="139">
        <f>IF(N1387="nulová",J1387,0)</f>
        <v>0</v>
      </c>
      <c r="BJ1387" s="16" t="s">
        <v>81</v>
      </c>
      <c r="BK1387" s="139">
        <f>ROUND(I1387*H1387,2)</f>
        <v>0</v>
      </c>
      <c r="BL1387" s="16" t="s">
        <v>311</v>
      </c>
      <c r="BM1387" s="138" t="s">
        <v>2038</v>
      </c>
    </row>
    <row r="1388" spans="2:65" s="1" customFormat="1" ht="10.199999999999999">
      <c r="B1388" s="31"/>
      <c r="D1388" s="140" t="s">
        <v>180</v>
      </c>
      <c r="F1388" s="141" t="s">
        <v>2039</v>
      </c>
      <c r="I1388" s="142"/>
      <c r="L1388" s="31"/>
      <c r="M1388" s="143"/>
      <c r="T1388" s="52"/>
      <c r="AT1388" s="16" t="s">
        <v>180</v>
      </c>
      <c r="AU1388" s="16" t="s">
        <v>83</v>
      </c>
    </row>
    <row r="1389" spans="2:65" s="12" customFormat="1" ht="10.199999999999999">
      <c r="B1389" s="144"/>
      <c r="D1389" s="145" t="s">
        <v>182</v>
      </c>
      <c r="E1389" s="146" t="s">
        <v>19</v>
      </c>
      <c r="F1389" s="147" t="s">
        <v>2040</v>
      </c>
      <c r="H1389" s="146" t="s">
        <v>19</v>
      </c>
      <c r="I1389" s="148"/>
      <c r="L1389" s="144"/>
      <c r="M1389" s="149"/>
      <c r="T1389" s="150"/>
      <c r="AT1389" s="146" t="s">
        <v>182</v>
      </c>
      <c r="AU1389" s="146" t="s">
        <v>83</v>
      </c>
      <c r="AV1389" s="12" t="s">
        <v>81</v>
      </c>
      <c r="AW1389" s="12" t="s">
        <v>35</v>
      </c>
      <c r="AX1389" s="12" t="s">
        <v>73</v>
      </c>
      <c r="AY1389" s="146" t="s">
        <v>171</v>
      </c>
    </row>
    <row r="1390" spans="2:65" s="13" customFormat="1" ht="10.199999999999999">
      <c r="B1390" s="151"/>
      <c r="D1390" s="145" t="s">
        <v>182</v>
      </c>
      <c r="E1390" s="152" t="s">
        <v>19</v>
      </c>
      <c r="F1390" s="153" t="s">
        <v>493</v>
      </c>
      <c r="H1390" s="154">
        <v>644.072</v>
      </c>
      <c r="I1390" s="155"/>
      <c r="L1390" s="151"/>
      <c r="M1390" s="156"/>
      <c r="T1390" s="157"/>
      <c r="AT1390" s="152" t="s">
        <v>182</v>
      </c>
      <c r="AU1390" s="152" t="s">
        <v>83</v>
      </c>
      <c r="AV1390" s="13" t="s">
        <v>83</v>
      </c>
      <c r="AW1390" s="13" t="s">
        <v>35</v>
      </c>
      <c r="AX1390" s="13" t="s">
        <v>73</v>
      </c>
      <c r="AY1390" s="152" t="s">
        <v>171</v>
      </c>
    </row>
    <row r="1391" spans="2:65" s="12" customFormat="1" ht="10.199999999999999">
      <c r="B1391" s="144"/>
      <c r="D1391" s="145" t="s">
        <v>182</v>
      </c>
      <c r="E1391" s="146" t="s">
        <v>19</v>
      </c>
      <c r="F1391" s="147" t="s">
        <v>2041</v>
      </c>
      <c r="H1391" s="146" t="s">
        <v>19</v>
      </c>
      <c r="I1391" s="148"/>
      <c r="L1391" s="144"/>
      <c r="M1391" s="149"/>
      <c r="T1391" s="150"/>
      <c r="AT1391" s="146" t="s">
        <v>182</v>
      </c>
      <c r="AU1391" s="146" t="s">
        <v>83</v>
      </c>
      <c r="AV1391" s="12" t="s">
        <v>81</v>
      </c>
      <c r="AW1391" s="12" t="s">
        <v>35</v>
      </c>
      <c r="AX1391" s="12" t="s">
        <v>73</v>
      </c>
      <c r="AY1391" s="146" t="s">
        <v>171</v>
      </c>
    </row>
    <row r="1392" spans="2:65" s="13" customFormat="1" ht="10.199999999999999">
      <c r="B1392" s="151"/>
      <c r="D1392" s="145" t="s">
        <v>182</v>
      </c>
      <c r="E1392" s="152" t="s">
        <v>19</v>
      </c>
      <c r="F1392" s="153" t="s">
        <v>2042</v>
      </c>
      <c r="H1392" s="154">
        <v>1264.377</v>
      </c>
      <c r="I1392" s="155"/>
      <c r="L1392" s="151"/>
      <c r="M1392" s="156"/>
      <c r="T1392" s="157"/>
      <c r="AT1392" s="152" t="s">
        <v>182</v>
      </c>
      <c r="AU1392" s="152" t="s">
        <v>83</v>
      </c>
      <c r="AV1392" s="13" t="s">
        <v>83</v>
      </c>
      <c r="AW1392" s="13" t="s">
        <v>35</v>
      </c>
      <c r="AX1392" s="13" t="s">
        <v>73</v>
      </c>
      <c r="AY1392" s="152" t="s">
        <v>171</v>
      </c>
    </row>
    <row r="1393" spans="2:65" s="12" customFormat="1" ht="10.199999999999999">
      <c r="B1393" s="144"/>
      <c r="D1393" s="145" t="s">
        <v>182</v>
      </c>
      <c r="E1393" s="146" t="s">
        <v>19</v>
      </c>
      <c r="F1393" s="147" t="s">
        <v>2043</v>
      </c>
      <c r="H1393" s="146" t="s">
        <v>19</v>
      </c>
      <c r="I1393" s="148"/>
      <c r="L1393" s="144"/>
      <c r="M1393" s="149"/>
      <c r="T1393" s="150"/>
      <c r="AT1393" s="146" t="s">
        <v>182</v>
      </c>
      <c r="AU1393" s="146" t="s">
        <v>83</v>
      </c>
      <c r="AV1393" s="12" t="s">
        <v>81</v>
      </c>
      <c r="AW1393" s="12" t="s">
        <v>35</v>
      </c>
      <c r="AX1393" s="12" t="s">
        <v>73</v>
      </c>
      <c r="AY1393" s="146" t="s">
        <v>171</v>
      </c>
    </row>
    <row r="1394" spans="2:65" s="13" customFormat="1" ht="10.199999999999999">
      <c r="B1394" s="151"/>
      <c r="D1394" s="145" t="s">
        <v>182</v>
      </c>
      <c r="E1394" s="152" t="s">
        <v>19</v>
      </c>
      <c r="F1394" s="153" t="s">
        <v>2044</v>
      </c>
      <c r="H1394" s="154">
        <v>-123.432</v>
      </c>
      <c r="I1394" s="155"/>
      <c r="L1394" s="151"/>
      <c r="M1394" s="156"/>
      <c r="T1394" s="157"/>
      <c r="AT1394" s="152" t="s">
        <v>182</v>
      </c>
      <c r="AU1394" s="152" t="s">
        <v>83</v>
      </c>
      <c r="AV1394" s="13" t="s">
        <v>83</v>
      </c>
      <c r="AW1394" s="13" t="s">
        <v>35</v>
      </c>
      <c r="AX1394" s="13" t="s">
        <v>73</v>
      </c>
      <c r="AY1394" s="152" t="s">
        <v>171</v>
      </c>
    </row>
    <row r="1395" spans="2:65" s="14" customFormat="1" ht="10.199999999999999">
      <c r="B1395" s="158"/>
      <c r="D1395" s="145" t="s">
        <v>182</v>
      </c>
      <c r="E1395" s="159" t="s">
        <v>19</v>
      </c>
      <c r="F1395" s="160" t="s">
        <v>189</v>
      </c>
      <c r="H1395" s="161">
        <v>1785.0170000000001</v>
      </c>
      <c r="I1395" s="162"/>
      <c r="L1395" s="158"/>
      <c r="M1395" s="163"/>
      <c r="T1395" s="164"/>
      <c r="AT1395" s="159" t="s">
        <v>182</v>
      </c>
      <c r="AU1395" s="159" t="s">
        <v>83</v>
      </c>
      <c r="AV1395" s="14" t="s">
        <v>178</v>
      </c>
      <c r="AW1395" s="14" t="s">
        <v>35</v>
      </c>
      <c r="AX1395" s="14" t="s">
        <v>81</v>
      </c>
      <c r="AY1395" s="159" t="s">
        <v>171</v>
      </c>
    </row>
    <row r="1396" spans="2:65" s="1" customFormat="1" ht="24.15" customHeight="1">
      <c r="B1396" s="31"/>
      <c r="C1396" s="127" t="s">
        <v>2045</v>
      </c>
      <c r="D1396" s="127" t="s">
        <v>173</v>
      </c>
      <c r="E1396" s="128" t="s">
        <v>2046</v>
      </c>
      <c r="F1396" s="129" t="s">
        <v>2047</v>
      </c>
      <c r="G1396" s="130" t="s">
        <v>272</v>
      </c>
      <c r="H1396" s="131">
        <v>1785.0170000000001</v>
      </c>
      <c r="I1396" s="132"/>
      <c r="J1396" s="133">
        <f>ROUND(I1396*H1396,2)</f>
        <v>0</v>
      </c>
      <c r="K1396" s="129" t="s">
        <v>177</v>
      </c>
      <c r="L1396" s="31"/>
      <c r="M1396" s="134" t="s">
        <v>19</v>
      </c>
      <c r="N1396" s="135" t="s">
        <v>44</v>
      </c>
      <c r="P1396" s="136">
        <f>O1396*H1396</f>
        <v>0</v>
      </c>
      <c r="Q1396" s="136">
        <v>4.4000000000000002E-4</v>
      </c>
      <c r="R1396" s="136">
        <f>Q1396*H1396</f>
        <v>0.78540748000000005</v>
      </c>
      <c r="S1396" s="136">
        <v>0</v>
      </c>
      <c r="T1396" s="137">
        <f>S1396*H1396</f>
        <v>0</v>
      </c>
      <c r="AR1396" s="138" t="s">
        <v>311</v>
      </c>
      <c r="AT1396" s="138" t="s">
        <v>173</v>
      </c>
      <c r="AU1396" s="138" t="s">
        <v>83</v>
      </c>
      <c r="AY1396" s="16" t="s">
        <v>171</v>
      </c>
      <c r="BE1396" s="139">
        <f>IF(N1396="základní",J1396,0)</f>
        <v>0</v>
      </c>
      <c r="BF1396" s="139">
        <f>IF(N1396="snížená",J1396,0)</f>
        <v>0</v>
      </c>
      <c r="BG1396" s="139">
        <f>IF(N1396="zákl. přenesená",J1396,0)</f>
        <v>0</v>
      </c>
      <c r="BH1396" s="139">
        <f>IF(N1396="sníž. přenesená",J1396,0)</f>
        <v>0</v>
      </c>
      <c r="BI1396" s="139">
        <f>IF(N1396="nulová",J1396,0)</f>
        <v>0</v>
      </c>
      <c r="BJ1396" s="16" t="s">
        <v>81</v>
      </c>
      <c r="BK1396" s="139">
        <f>ROUND(I1396*H1396,2)</f>
        <v>0</v>
      </c>
      <c r="BL1396" s="16" t="s">
        <v>311</v>
      </c>
      <c r="BM1396" s="138" t="s">
        <v>2048</v>
      </c>
    </row>
    <row r="1397" spans="2:65" s="1" customFormat="1" ht="10.199999999999999">
      <c r="B1397" s="31"/>
      <c r="D1397" s="140" t="s">
        <v>180</v>
      </c>
      <c r="F1397" s="141" t="s">
        <v>2049</v>
      </c>
      <c r="I1397" s="142"/>
      <c r="L1397" s="31"/>
      <c r="M1397" s="143"/>
      <c r="T1397" s="52"/>
      <c r="AT1397" s="16" t="s">
        <v>180</v>
      </c>
      <c r="AU1397" s="16" t="s">
        <v>83</v>
      </c>
    </row>
    <row r="1398" spans="2:65" s="1" customFormat="1" ht="24.15" customHeight="1">
      <c r="B1398" s="31"/>
      <c r="C1398" s="127" t="s">
        <v>2050</v>
      </c>
      <c r="D1398" s="127" t="s">
        <v>173</v>
      </c>
      <c r="E1398" s="128" t="s">
        <v>2051</v>
      </c>
      <c r="F1398" s="129" t="s">
        <v>2052</v>
      </c>
      <c r="G1398" s="130" t="s">
        <v>272</v>
      </c>
      <c r="H1398" s="131">
        <v>1785.0170000000001</v>
      </c>
      <c r="I1398" s="132"/>
      <c r="J1398" s="133">
        <f>ROUND(I1398*H1398,2)</f>
        <v>0</v>
      </c>
      <c r="K1398" s="129" t="s">
        <v>177</v>
      </c>
      <c r="L1398" s="31"/>
      <c r="M1398" s="134" t="s">
        <v>19</v>
      </c>
      <c r="N1398" s="135" t="s">
        <v>44</v>
      </c>
      <c r="P1398" s="136">
        <f>O1398*H1398</f>
        <v>0</v>
      </c>
      <c r="Q1398" s="136">
        <v>4.0000000000000002E-4</v>
      </c>
      <c r="R1398" s="136">
        <f>Q1398*H1398</f>
        <v>0.71400680000000005</v>
      </c>
      <c r="S1398" s="136">
        <v>0</v>
      </c>
      <c r="T1398" s="137">
        <f>S1398*H1398</f>
        <v>0</v>
      </c>
      <c r="AR1398" s="138" t="s">
        <v>311</v>
      </c>
      <c r="AT1398" s="138" t="s">
        <v>173</v>
      </c>
      <c r="AU1398" s="138" t="s">
        <v>83</v>
      </c>
      <c r="AY1398" s="16" t="s">
        <v>171</v>
      </c>
      <c r="BE1398" s="139">
        <f>IF(N1398="základní",J1398,0)</f>
        <v>0</v>
      </c>
      <c r="BF1398" s="139">
        <f>IF(N1398="snížená",J1398,0)</f>
        <v>0</v>
      </c>
      <c r="BG1398" s="139">
        <f>IF(N1398="zákl. přenesená",J1398,0)</f>
        <v>0</v>
      </c>
      <c r="BH1398" s="139">
        <f>IF(N1398="sníž. přenesená",J1398,0)</f>
        <v>0</v>
      </c>
      <c r="BI1398" s="139">
        <f>IF(N1398="nulová",J1398,0)</f>
        <v>0</v>
      </c>
      <c r="BJ1398" s="16" t="s">
        <v>81</v>
      </c>
      <c r="BK1398" s="139">
        <f>ROUND(I1398*H1398,2)</f>
        <v>0</v>
      </c>
      <c r="BL1398" s="16" t="s">
        <v>311</v>
      </c>
      <c r="BM1398" s="138" t="s">
        <v>2053</v>
      </c>
    </row>
    <row r="1399" spans="2:65" s="1" customFormat="1" ht="10.199999999999999">
      <c r="B1399" s="31"/>
      <c r="D1399" s="140" t="s">
        <v>180</v>
      </c>
      <c r="F1399" s="141" t="s">
        <v>2054</v>
      </c>
      <c r="I1399" s="142"/>
      <c r="L1399" s="31"/>
      <c r="M1399" s="143"/>
      <c r="T1399" s="52"/>
      <c r="AT1399" s="16" t="s">
        <v>180</v>
      </c>
      <c r="AU1399" s="16" t="s">
        <v>83</v>
      </c>
    </row>
    <row r="1400" spans="2:65" s="11" customFormat="1" ht="22.8" customHeight="1">
      <c r="B1400" s="115"/>
      <c r="D1400" s="116" t="s">
        <v>72</v>
      </c>
      <c r="E1400" s="125" t="s">
        <v>2055</v>
      </c>
      <c r="F1400" s="125" t="s">
        <v>2056</v>
      </c>
      <c r="I1400" s="118"/>
      <c r="J1400" s="126">
        <f>BK1400</f>
        <v>0</v>
      </c>
      <c r="L1400" s="115"/>
      <c r="M1400" s="120"/>
      <c r="P1400" s="121">
        <f>SUM(P1401:P1436)</f>
        <v>0</v>
      </c>
      <c r="R1400" s="121">
        <f>SUM(R1401:R1436)</f>
        <v>9.6827999999999985</v>
      </c>
      <c r="T1400" s="122">
        <f>SUM(T1401:T1436)</f>
        <v>0</v>
      </c>
      <c r="AR1400" s="116" t="s">
        <v>83</v>
      </c>
      <c r="AT1400" s="123" t="s">
        <v>72</v>
      </c>
      <c r="AU1400" s="123" t="s">
        <v>81</v>
      </c>
      <c r="AY1400" s="116" t="s">
        <v>171</v>
      </c>
      <c r="BK1400" s="124">
        <f>SUM(BK1401:BK1436)</f>
        <v>0</v>
      </c>
    </row>
    <row r="1401" spans="2:65" s="1" customFormat="1" ht="37.799999999999997" customHeight="1">
      <c r="B1401" s="31"/>
      <c r="C1401" s="127" t="s">
        <v>2057</v>
      </c>
      <c r="D1401" s="127" t="s">
        <v>173</v>
      </c>
      <c r="E1401" s="128" t="s">
        <v>957</v>
      </c>
      <c r="F1401" s="129" t="s">
        <v>958</v>
      </c>
      <c r="G1401" s="130" t="s">
        <v>272</v>
      </c>
      <c r="H1401" s="131">
        <v>600</v>
      </c>
      <c r="I1401" s="132"/>
      <c r="J1401" s="133">
        <f>ROUND(I1401*H1401,2)</f>
        <v>0</v>
      </c>
      <c r="K1401" s="129" t="s">
        <v>177</v>
      </c>
      <c r="L1401" s="31"/>
      <c r="M1401" s="134" t="s">
        <v>19</v>
      </c>
      <c r="N1401" s="135" t="s">
        <v>44</v>
      </c>
      <c r="P1401" s="136">
        <f>O1401*H1401</f>
        <v>0</v>
      </c>
      <c r="Q1401" s="136">
        <v>0</v>
      </c>
      <c r="R1401" s="136">
        <f>Q1401*H1401</f>
        <v>0</v>
      </c>
      <c r="S1401" s="136">
        <v>0</v>
      </c>
      <c r="T1401" s="137">
        <f>S1401*H1401</f>
        <v>0</v>
      </c>
      <c r="AR1401" s="138" t="s">
        <v>311</v>
      </c>
      <c r="AT1401" s="138" t="s">
        <v>173</v>
      </c>
      <c r="AU1401" s="138" t="s">
        <v>83</v>
      </c>
      <c r="AY1401" s="16" t="s">
        <v>171</v>
      </c>
      <c r="BE1401" s="139">
        <f>IF(N1401="základní",J1401,0)</f>
        <v>0</v>
      </c>
      <c r="BF1401" s="139">
        <f>IF(N1401="snížená",J1401,0)</f>
        <v>0</v>
      </c>
      <c r="BG1401" s="139">
        <f>IF(N1401="zákl. přenesená",J1401,0)</f>
        <v>0</v>
      </c>
      <c r="BH1401" s="139">
        <f>IF(N1401="sníž. přenesená",J1401,0)</f>
        <v>0</v>
      </c>
      <c r="BI1401" s="139">
        <f>IF(N1401="nulová",J1401,0)</f>
        <v>0</v>
      </c>
      <c r="BJ1401" s="16" t="s">
        <v>81</v>
      </c>
      <c r="BK1401" s="139">
        <f>ROUND(I1401*H1401,2)</f>
        <v>0</v>
      </c>
      <c r="BL1401" s="16" t="s">
        <v>311</v>
      </c>
      <c r="BM1401" s="138" t="s">
        <v>2058</v>
      </c>
    </row>
    <row r="1402" spans="2:65" s="1" customFormat="1" ht="10.199999999999999">
      <c r="B1402" s="31"/>
      <c r="D1402" s="140" t="s">
        <v>180</v>
      </c>
      <c r="F1402" s="141" t="s">
        <v>960</v>
      </c>
      <c r="I1402" s="142"/>
      <c r="L1402" s="31"/>
      <c r="M1402" s="143"/>
      <c r="T1402" s="52"/>
      <c r="AT1402" s="16" t="s">
        <v>180</v>
      </c>
      <c r="AU1402" s="16" t="s">
        <v>83</v>
      </c>
    </row>
    <row r="1403" spans="2:65" s="13" customFormat="1" ht="10.199999999999999">
      <c r="B1403" s="151"/>
      <c r="D1403" s="145" t="s">
        <v>182</v>
      </c>
      <c r="F1403" s="153" t="s">
        <v>2059</v>
      </c>
      <c r="H1403" s="154">
        <v>600</v>
      </c>
      <c r="I1403" s="155"/>
      <c r="L1403" s="151"/>
      <c r="M1403" s="156"/>
      <c r="T1403" s="157"/>
      <c r="AT1403" s="152" t="s">
        <v>182</v>
      </c>
      <c r="AU1403" s="152" t="s">
        <v>83</v>
      </c>
      <c r="AV1403" s="13" t="s">
        <v>83</v>
      </c>
      <c r="AW1403" s="13" t="s">
        <v>4</v>
      </c>
      <c r="AX1403" s="13" t="s">
        <v>81</v>
      </c>
      <c r="AY1403" s="152" t="s">
        <v>171</v>
      </c>
    </row>
    <row r="1404" spans="2:65" s="1" customFormat="1" ht="24.15" customHeight="1">
      <c r="B1404" s="31"/>
      <c r="C1404" s="165" t="s">
        <v>2060</v>
      </c>
      <c r="D1404" s="165" t="s">
        <v>263</v>
      </c>
      <c r="E1404" s="166" t="s">
        <v>2061</v>
      </c>
      <c r="F1404" s="167" t="s">
        <v>2062</v>
      </c>
      <c r="G1404" s="168" t="s">
        <v>272</v>
      </c>
      <c r="H1404" s="169">
        <v>220</v>
      </c>
      <c r="I1404" s="170"/>
      <c r="J1404" s="171">
        <f>ROUND(I1404*H1404,2)</f>
        <v>0</v>
      </c>
      <c r="K1404" s="167" t="s">
        <v>177</v>
      </c>
      <c r="L1404" s="172"/>
      <c r="M1404" s="173" t="s">
        <v>19</v>
      </c>
      <c r="N1404" s="174" t="s">
        <v>44</v>
      </c>
      <c r="P1404" s="136">
        <f>O1404*H1404</f>
        <v>0</v>
      </c>
      <c r="Q1404" s="136">
        <v>5.0000000000000001E-4</v>
      </c>
      <c r="R1404" s="136">
        <f>Q1404*H1404</f>
        <v>0.11</v>
      </c>
      <c r="S1404" s="136">
        <v>0</v>
      </c>
      <c r="T1404" s="137">
        <f>S1404*H1404</f>
        <v>0</v>
      </c>
      <c r="AR1404" s="138" t="s">
        <v>454</v>
      </c>
      <c r="AT1404" s="138" t="s">
        <v>263</v>
      </c>
      <c r="AU1404" s="138" t="s">
        <v>83</v>
      </c>
      <c r="AY1404" s="16" t="s">
        <v>171</v>
      </c>
      <c r="BE1404" s="139">
        <f>IF(N1404="základní",J1404,0)</f>
        <v>0</v>
      </c>
      <c r="BF1404" s="139">
        <f>IF(N1404="snížená",J1404,0)</f>
        <v>0</v>
      </c>
      <c r="BG1404" s="139">
        <f>IF(N1404="zákl. přenesená",J1404,0)</f>
        <v>0</v>
      </c>
      <c r="BH1404" s="139">
        <f>IF(N1404="sníž. přenesená",J1404,0)</f>
        <v>0</v>
      </c>
      <c r="BI1404" s="139">
        <f>IF(N1404="nulová",J1404,0)</f>
        <v>0</v>
      </c>
      <c r="BJ1404" s="16" t="s">
        <v>81</v>
      </c>
      <c r="BK1404" s="139">
        <f>ROUND(I1404*H1404,2)</f>
        <v>0</v>
      </c>
      <c r="BL1404" s="16" t="s">
        <v>311</v>
      </c>
      <c r="BM1404" s="138" t="s">
        <v>2063</v>
      </c>
    </row>
    <row r="1405" spans="2:65" s="13" customFormat="1" ht="10.199999999999999">
      <c r="B1405" s="151"/>
      <c r="D1405" s="145" t="s">
        <v>182</v>
      </c>
      <c r="F1405" s="153" t="s">
        <v>2064</v>
      </c>
      <c r="H1405" s="154">
        <v>220</v>
      </c>
      <c r="I1405" s="155"/>
      <c r="L1405" s="151"/>
      <c r="M1405" s="156"/>
      <c r="T1405" s="157"/>
      <c r="AT1405" s="152" t="s">
        <v>182</v>
      </c>
      <c r="AU1405" s="152" t="s">
        <v>83</v>
      </c>
      <c r="AV1405" s="13" t="s">
        <v>83</v>
      </c>
      <c r="AW1405" s="13" t="s">
        <v>4</v>
      </c>
      <c r="AX1405" s="13" t="s">
        <v>81</v>
      </c>
      <c r="AY1405" s="152" t="s">
        <v>171</v>
      </c>
    </row>
    <row r="1406" spans="2:65" s="1" customFormat="1" ht="24.15" customHeight="1">
      <c r="B1406" s="31"/>
      <c r="C1406" s="165" t="s">
        <v>2065</v>
      </c>
      <c r="D1406" s="165" t="s">
        <v>263</v>
      </c>
      <c r="E1406" s="166" t="s">
        <v>2066</v>
      </c>
      <c r="F1406" s="167" t="s">
        <v>2067</v>
      </c>
      <c r="G1406" s="168" t="s">
        <v>272</v>
      </c>
      <c r="H1406" s="169">
        <v>440</v>
      </c>
      <c r="I1406" s="170"/>
      <c r="J1406" s="171">
        <f>ROUND(I1406*H1406,2)</f>
        <v>0</v>
      </c>
      <c r="K1406" s="167" t="s">
        <v>177</v>
      </c>
      <c r="L1406" s="172"/>
      <c r="M1406" s="173" t="s">
        <v>19</v>
      </c>
      <c r="N1406" s="174" t="s">
        <v>44</v>
      </c>
      <c r="P1406" s="136">
        <f>O1406*H1406</f>
        <v>0</v>
      </c>
      <c r="Q1406" s="136">
        <v>2.0000000000000001E-4</v>
      </c>
      <c r="R1406" s="136">
        <f>Q1406*H1406</f>
        <v>8.8000000000000009E-2</v>
      </c>
      <c r="S1406" s="136">
        <v>0</v>
      </c>
      <c r="T1406" s="137">
        <f>S1406*H1406</f>
        <v>0</v>
      </c>
      <c r="AR1406" s="138" t="s">
        <v>454</v>
      </c>
      <c r="AT1406" s="138" t="s">
        <v>263</v>
      </c>
      <c r="AU1406" s="138" t="s">
        <v>83</v>
      </c>
      <c r="AY1406" s="16" t="s">
        <v>171</v>
      </c>
      <c r="BE1406" s="139">
        <f>IF(N1406="základní",J1406,0)</f>
        <v>0</v>
      </c>
      <c r="BF1406" s="139">
        <f>IF(N1406="snížená",J1406,0)</f>
        <v>0</v>
      </c>
      <c r="BG1406" s="139">
        <f>IF(N1406="zákl. přenesená",J1406,0)</f>
        <v>0</v>
      </c>
      <c r="BH1406" s="139">
        <f>IF(N1406="sníž. přenesená",J1406,0)</f>
        <v>0</v>
      </c>
      <c r="BI1406" s="139">
        <f>IF(N1406="nulová",J1406,0)</f>
        <v>0</v>
      </c>
      <c r="BJ1406" s="16" t="s">
        <v>81</v>
      </c>
      <c r="BK1406" s="139">
        <f>ROUND(I1406*H1406,2)</f>
        <v>0</v>
      </c>
      <c r="BL1406" s="16" t="s">
        <v>311</v>
      </c>
      <c r="BM1406" s="138" t="s">
        <v>2068</v>
      </c>
    </row>
    <row r="1407" spans="2:65" s="13" customFormat="1" ht="10.199999999999999">
      <c r="B1407" s="151"/>
      <c r="D1407" s="145" t="s">
        <v>182</v>
      </c>
      <c r="F1407" s="153" t="s">
        <v>2069</v>
      </c>
      <c r="H1407" s="154">
        <v>440</v>
      </c>
      <c r="I1407" s="155"/>
      <c r="L1407" s="151"/>
      <c r="M1407" s="156"/>
      <c r="T1407" s="157"/>
      <c r="AT1407" s="152" t="s">
        <v>182</v>
      </c>
      <c r="AU1407" s="152" t="s">
        <v>83</v>
      </c>
      <c r="AV1407" s="13" t="s">
        <v>83</v>
      </c>
      <c r="AW1407" s="13" t="s">
        <v>4</v>
      </c>
      <c r="AX1407" s="13" t="s">
        <v>81</v>
      </c>
      <c r="AY1407" s="152" t="s">
        <v>171</v>
      </c>
    </row>
    <row r="1408" spans="2:65" s="1" customFormat="1" ht="37.799999999999997" customHeight="1">
      <c r="B1408" s="31"/>
      <c r="C1408" s="127" t="s">
        <v>2070</v>
      </c>
      <c r="D1408" s="127" t="s">
        <v>173</v>
      </c>
      <c r="E1408" s="128" t="s">
        <v>2071</v>
      </c>
      <c r="F1408" s="129" t="s">
        <v>2072</v>
      </c>
      <c r="G1408" s="130" t="s">
        <v>272</v>
      </c>
      <c r="H1408" s="131">
        <v>200</v>
      </c>
      <c r="I1408" s="132"/>
      <c r="J1408" s="133">
        <f>ROUND(I1408*H1408,2)</f>
        <v>0</v>
      </c>
      <c r="K1408" s="129" t="s">
        <v>177</v>
      </c>
      <c r="L1408" s="31"/>
      <c r="M1408" s="134" t="s">
        <v>19</v>
      </c>
      <c r="N1408" s="135" t="s">
        <v>44</v>
      </c>
      <c r="P1408" s="136">
        <f>O1408*H1408</f>
        <v>0</v>
      </c>
      <c r="Q1408" s="136">
        <v>0</v>
      </c>
      <c r="R1408" s="136">
        <f>Q1408*H1408</f>
        <v>0</v>
      </c>
      <c r="S1408" s="136">
        <v>0</v>
      </c>
      <c r="T1408" s="137">
        <f>S1408*H1408</f>
        <v>0</v>
      </c>
      <c r="AR1408" s="138" t="s">
        <v>311</v>
      </c>
      <c r="AT1408" s="138" t="s">
        <v>173</v>
      </c>
      <c r="AU1408" s="138" t="s">
        <v>83</v>
      </c>
      <c r="AY1408" s="16" t="s">
        <v>171</v>
      </c>
      <c r="BE1408" s="139">
        <f>IF(N1408="základní",J1408,0)</f>
        <v>0</v>
      </c>
      <c r="BF1408" s="139">
        <f>IF(N1408="snížená",J1408,0)</f>
        <v>0</v>
      </c>
      <c r="BG1408" s="139">
        <f>IF(N1408="zákl. přenesená",J1408,0)</f>
        <v>0</v>
      </c>
      <c r="BH1408" s="139">
        <f>IF(N1408="sníž. přenesená",J1408,0)</f>
        <v>0</v>
      </c>
      <c r="BI1408" s="139">
        <f>IF(N1408="nulová",J1408,0)</f>
        <v>0</v>
      </c>
      <c r="BJ1408" s="16" t="s">
        <v>81</v>
      </c>
      <c r="BK1408" s="139">
        <f>ROUND(I1408*H1408,2)</f>
        <v>0</v>
      </c>
      <c r="BL1408" s="16" t="s">
        <v>311</v>
      </c>
      <c r="BM1408" s="138" t="s">
        <v>2073</v>
      </c>
    </row>
    <row r="1409" spans="2:65" s="1" customFormat="1" ht="10.199999999999999">
      <c r="B1409" s="31"/>
      <c r="D1409" s="140" t="s">
        <v>180</v>
      </c>
      <c r="F1409" s="141" t="s">
        <v>2074</v>
      </c>
      <c r="I1409" s="142"/>
      <c r="L1409" s="31"/>
      <c r="M1409" s="143"/>
      <c r="T1409" s="52"/>
      <c r="AT1409" s="16" t="s">
        <v>180</v>
      </c>
      <c r="AU1409" s="16" t="s">
        <v>83</v>
      </c>
    </row>
    <row r="1410" spans="2:65" s="1" customFormat="1" ht="16.5" customHeight="1">
      <c r="B1410" s="31"/>
      <c r="C1410" s="165" t="s">
        <v>2075</v>
      </c>
      <c r="D1410" s="165" t="s">
        <v>263</v>
      </c>
      <c r="E1410" s="166" t="s">
        <v>2076</v>
      </c>
      <c r="F1410" s="167" t="s">
        <v>2077</v>
      </c>
      <c r="G1410" s="168" t="s">
        <v>176</v>
      </c>
      <c r="H1410" s="169">
        <v>28.8</v>
      </c>
      <c r="I1410" s="170"/>
      <c r="J1410" s="171">
        <f>ROUND(I1410*H1410,2)</f>
        <v>0</v>
      </c>
      <c r="K1410" s="167" t="s">
        <v>177</v>
      </c>
      <c r="L1410" s="172"/>
      <c r="M1410" s="173" t="s">
        <v>19</v>
      </c>
      <c r="N1410" s="174" t="s">
        <v>44</v>
      </c>
      <c r="P1410" s="136">
        <f>O1410*H1410</f>
        <v>0</v>
      </c>
      <c r="Q1410" s="136">
        <v>1E-3</v>
      </c>
      <c r="R1410" s="136">
        <f>Q1410*H1410</f>
        <v>2.8800000000000003E-2</v>
      </c>
      <c r="S1410" s="136">
        <v>0</v>
      </c>
      <c r="T1410" s="137">
        <f>S1410*H1410</f>
        <v>0</v>
      </c>
      <c r="AR1410" s="138" t="s">
        <v>454</v>
      </c>
      <c r="AT1410" s="138" t="s">
        <v>263</v>
      </c>
      <c r="AU1410" s="138" t="s">
        <v>83</v>
      </c>
      <c r="AY1410" s="16" t="s">
        <v>171</v>
      </c>
      <c r="BE1410" s="139">
        <f>IF(N1410="základní",J1410,0)</f>
        <v>0</v>
      </c>
      <c r="BF1410" s="139">
        <f>IF(N1410="snížená",J1410,0)</f>
        <v>0</v>
      </c>
      <c r="BG1410" s="139">
        <f>IF(N1410="zákl. přenesená",J1410,0)</f>
        <v>0</v>
      </c>
      <c r="BH1410" s="139">
        <f>IF(N1410="sníž. přenesená",J1410,0)</f>
        <v>0</v>
      </c>
      <c r="BI1410" s="139">
        <f>IF(N1410="nulová",J1410,0)</f>
        <v>0</v>
      </c>
      <c r="BJ1410" s="16" t="s">
        <v>81</v>
      </c>
      <c r="BK1410" s="139">
        <f>ROUND(I1410*H1410,2)</f>
        <v>0</v>
      </c>
      <c r="BL1410" s="16" t="s">
        <v>311</v>
      </c>
      <c r="BM1410" s="138" t="s">
        <v>2078</v>
      </c>
    </row>
    <row r="1411" spans="2:65" s="13" customFormat="1" ht="10.199999999999999">
      <c r="B1411" s="151"/>
      <c r="D1411" s="145" t="s">
        <v>182</v>
      </c>
      <c r="E1411" s="152" t="s">
        <v>19</v>
      </c>
      <c r="F1411" s="153" t="s">
        <v>2079</v>
      </c>
      <c r="H1411" s="154">
        <v>36</v>
      </c>
      <c r="I1411" s="155"/>
      <c r="L1411" s="151"/>
      <c r="M1411" s="156"/>
      <c r="T1411" s="157"/>
      <c r="AT1411" s="152" t="s">
        <v>182</v>
      </c>
      <c r="AU1411" s="152" t="s">
        <v>83</v>
      </c>
      <c r="AV1411" s="13" t="s">
        <v>83</v>
      </c>
      <c r="AW1411" s="13" t="s">
        <v>35</v>
      </c>
      <c r="AX1411" s="13" t="s">
        <v>73</v>
      </c>
      <c r="AY1411" s="152" t="s">
        <v>171</v>
      </c>
    </row>
    <row r="1412" spans="2:65" s="13" customFormat="1" ht="10.199999999999999">
      <c r="B1412" s="151"/>
      <c r="D1412" s="145" t="s">
        <v>182</v>
      </c>
      <c r="E1412" s="152" t="s">
        <v>19</v>
      </c>
      <c r="F1412" s="153" t="s">
        <v>2080</v>
      </c>
      <c r="H1412" s="154">
        <v>-7.2</v>
      </c>
      <c r="I1412" s="155"/>
      <c r="L1412" s="151"/>
      <c r="M1412" s="156"/>
      <c r="T1412" s="157"/>
      <c r="AT1412" s="152" t="s">
        <v>182</v>
      </c>
      <c r="AU1412" s="152" t="s">
        <v>83</v>
      </c>
      <c r="AV1412" s="13" t="s">
        <v>83</v>
      </c>
      <c r="AW1412" s="13" t="s">
        <v>35</v>
      </c>
      <c r="AX1412" s="13" t="s">
        <v>73</v>
      </c>
      <c r="AY1412" s="152" t="s">
        <v>171</v>
      </c>
    </row>
    <row r="1413" spans="2:65" s="14" customFormat="1" ht="10.199999999999999">
      <c r="B1413" s="158"/>
      <c r="D1413" s="145" t="s">
        <v>182</v>
      </c>
      <c r="E1413" s="159" t="s">
        <v>19</v>
      </c>
      <c r="F1413" s="160" t="s">
        <v>189</v>
      </c>
      <c r="H1413" s="161">
        <v>28.8</v>
      </c>
      <c r="I1413" s="162"/>
      <c r="L1413" s="158"/>
      <c r="M1413" s="163"/>
      <c r="T1413" s="164"/>
      <c r="AT1413" s="159" t="s">
        <v>182</v>
      </c>
      <c r="AU1413" s="159" t="s">
        <v>83</v>
      </c>
      <c r="AV1413" s="14" t="s">
        <v>178</v>
      </c>
      <c r="AW1413" s="14" t="s">
        <v>35</v>
      </c>
      <c r="AX1413" s="14" t="s">
        <v>81</v>
      </c>
      <c r="AY1413" s="159" t="s">
        <v>171</v>
      </c>
    </row>
    <row r="1414" spans="2:65" s="1" customFormat="1" ht="37.799999999999997" customHeight="1">
      <c r="B1414" s="31"/>
      <c r="C1414" s="127" t="s">
        <v>2081</v>
      </c>
      <c r="D1414" s="127" t="s">
        <v>173</v>
      </c>
      <c r="E1414" s="128" t="s">
        <v>2082</v>
      </c>
      <c r="F1414" s="129" t="s">
        <v>2083</v>
      </c>
      <c r="G1414" s="130" t="s">
        <v>272</v>
      </c>
      <c r="H1414" s="131">
        <v>200</v>
      </c>
      <c r="I1414" s="132"/>
      <c r="J1414" s="133">
        <f>ROUND(I1414*H1414,2)</f>
        <v>0</v>
      </c>
      <c r="K1414" s="129" t="s">
        <v>177</v>
      </c>
      <c r="L1414" s="31"/>
      <c r="M1414" s="134" t="s">
        <v>19</v>
      </c>
      <c r="N1414" s="135" t="s">
        <v>44</v>
      </c>
      <c r="P1414" s="136">
        <f>O1414*H1414</f>
        <v>0</v>
      </c>
      <c r="Q1414" s="136">
        <v>0</v>
      </c>
      <c r="R1414" s="136">
        <f>Q1414*H1414</f>
        <v>0</v>
      </c>
      <c r="S1414" s="136">
        <v>0</v>
      </c>
      <c r="T1414" s="137">
        <f>S1414*H1414</f>
        <v>0</v>
      </c>
      <c r="AR1414" s="138" t="s">
        <v>311</v>
      </c>
      <c r="AT1414" s="138" t="s">
        <v>173</v>
      </c>
      <c r="AU1414" s="138" t="s">
        <v>83</v>
      </c>
      <c r="AY1414" s="16" t="s">
        <v>171</v>
      </c>
      <c r="BE1414" s="139">
        <f>IF(N1414="základní",J1414,0)</f>
        <v>0</v>
      </c>
      <c r="BF1414" s="139">
        <f>IF(N1414="snížená",J1414,0)</f>
        <v>0</v>
      </c>
      <c r="BG1414" s="139">
        <f>IF(N1414="zákl. přenesená",J1414,0)</f>
        <v>0</v>
      </c>
      <c r="BH1414" s="139">
        <f>IF(N1414="sníž. přenesená",J1414,0)</f>
        <v>0</v>
      </c>
      <c r="BI1414" s="139">
        <f>IF(N1414="nulová",J1414,0)</f>
        <v>0</v>
      </c>
      <c r="BJ1414" s="16" t="s">
        <v>81</v>
      </c>
      <c r="BK1414" s="139">
        <f>ROUND(I1414*H1414,2)</f>
        <v>0</v>
      </c>
      <c r="BL1414" s="16" t="s">
        <v>311</v>
      </c>
      <c r="BM1414" s="138" t="s">
        <v>2084</v>
      </c>
    </row>
    <row r="1415" spans="2:65" s="1" customFormat="1" ht="10.199999999999999">
      <c r="B1415" s="31"/>
      <c r="D1415" s="140" t="s">
        <v>180</v>
      </c>
      <c r="F1415" s="141" t="s">
        <v>2085</v>
      </c>
      <c r="I1415" s="142"/>
      <c r="L1415" s="31"/>
      <c r="M1415" s="143"/>
      <c r="T1415" s="52"/>
      <c r="AT1415" s="16" t="s">
        <v>180</v>
      </c>
      <c r="AU1415" s="16" t="s">
        <v>83</v>
      </c>
    </row>
    <row r="1416" spans="2:65" s="1" customFormat="1" ht="16.5" customHeight="1">
      <c r="B1416" s="31"/>
      <c r="C1416" s="165" t="s">
        <v>2086</v>
      </c>
      <c r="D1416" s="165" t="s">
        <v>263</v>
      </c>
      <c r="E1416" s="166" t="s">
        <v>2076</v>
      </c>
      <c r="F1416" s="167" t="s">
        <v>2077</v>
      </c>
      <c r="G1416" s="168" t="s">
        <v>176</v>
      </c>
      <c r="H1416" s="169">
        <v>60</v>
      </c>
      <c r="I1416" s="170"/>
      <c r="J1416" s="171">
        <f>ROUND(I1416*H1416,2)</f>
        <v>0</v>
      </c>
      <c r="K1416" s="167" t="s">
        <v>177</v>
      </c>
      <c r="L1416" s="172"/>
      <c r="M1416" s="173" t="s">
        <v>19</v>
      </c>
      <c r="N1416" s="174" t="s">
        <v>44</v>
      </c>
      <c r="P1416" s="136">
        <f>O1416*H1416</f>
        <v>0</v>
      </c>
      <c r="Q1416" s="136">
        <v>1E-3</v>
      </c>
      <c r="R1416" s="136">
        <f>Q1416*H1416</f>
        <v>0.06</v>
      </c>
      <c r="S1416" s="136">
        <v>0</v>
      </c>
      <c r="T1416" s="137">
        <f>S1416*H1416</f>
        <v>0</v>
      </c>
      <c r="AR1416" s="138" t="s">
        <v>454</v>
      </c>
      <c r="AT1416" s="138" t="s">
        <v>263</v>
      </c>
      <c r="AU1416" s="138" t="s">
        <v>83</v>
      </c>
      <c r="AY1416" s="16" t="s">
        <v>171</v>
      </c>
      <c r="BE1416" s="139">
        <f>IF(N1416="základní",J1416,0)</f>
        <v>0</v>
      </c>
      <c r="BF1416" s="139">
        <f>IF(N1416="snížená",J1416,0)</f>
        <v>0</v>
      </c>
      <c r="BG1416" s="139">
        <f>IF(N1416="zákl. přenesená",J1416,0)</f>
        <v>0</v>
      </c>
      <c r="BH1416" s="139">
        <f>IF(N1416="sníž. přenesená",J1416,0)</f>
        <v>0</v>
      </c>
      <c r="BI1416" s="139">
        <f>IF(N1416="nulová",J1416,0)</f>
        <v>0</v>
      </c>
      <c r="BJ1416" s="16" t="s">
        <v>81</v>
      </c>
      <c r="BK1416" s="139">
        <f>ROUND(I1416*H1416,2)</f>
        <v>0</v>
      </c>
      <c r="BL1416" s="16" t="s">
        <v>311</v>
      </c>
      <c r="BM1416" s="138" t="s">
        <v>2087</v>
      </c>
    </row>
    <row r="1417" spans="2:65" s="13" customFormat="1" ht="10.199999999999999">
      <c r="B1417" s="151"/>
      <c r="D1417" s="145" t="s">
        <v>182</v>
      </c>
      <c r="E1417" s="152" t="s">
        <v>19</v>
      </c>
      <c r="F1417" s="153" t="s">
        <v>2088</v>
      </c>
      <c r="H1417" s="154">
        <v>60</v>
      </c>
      <c r="I1417" s="155"/>
      <c r="L1417" s="151"/>
      <c r="M1417" s="156"/>
      <c r="T1417" s="157"/>
      <c r="AT1417" s="152" t="s">
        <v>182</v>
      </c>
      <c r="AU1417" s="152" t="s">
        <v>83</v>
      </c>
      <c r="AV1417" s="13" t="s">
        <v>83</v>
      </c>
      <c r="AW1417" s="13" t="s">
        <v>35</v>
      </c>
      <c r="AX1417" s="13" t="s">
        <v>81</v>
      </c>
      <c r="AY1417" s="152" t="s">
        <v>171</v>
      </c>
    </row>
    <row r="1418" spans="2:65" s="1" customFormat="1" ht="24.15" customHeight="1">
      <c r="B1418" s="31"/>
      <c r="C1418" s="127" t="s">
        <v>2089</v>
      </c>
      <c r="D1418" s="127" t="s">
        <v>173</v>
      </c>
      <c r="E1418" s="128" t="s">
        <v>2090</v>
      </c>
      <c r="F1418" s="129" t="s">
        <v>2091</v>
      </c>
      <c r="G1418" s="130" t="s">
        <v>176</v>
      </c>
      <c r="H1418" s="131">
        <v>7.92</v>
      </c>
      <c r="I1418" s="132"/>
      <c r="J1418" s="133">
        <f>ROUND(I1418*H1418,2)</f>
        <v>0</v>
      </c>
      <c r="K1418" s="129" t="s">
        <v>177</v>
      </c>
      <c r="L1418" s="31"/>
      <c r="M1418" s="134" t="s">
        <v>19</v>
      </c>
      <c r="N1418" s="135" t="s">
        <v>44</v>
      </c>
      <c r="P1418" s="136">
        <f>O1418*H1418</f>
        <v>0</v>
      </c>
      <c r="Q1418" s="136">
        <v>0</v>
      </c>
      <c r="R1418" s="136">
        <f>Q1418*H1418</f>
        <v>0</v>
      </c>
      <c r="S1418" s="136">
        <v>0</v>
      </c>
      <c r="T1418" s="137">
        <f>S1418*H1418</f>
        <v>0</v>
      </c>
      <c r="AR1418" s="138" t="s">
        <v>311</v>
      </c>
      <c r="AT1418" s="138" t="s">
        <v>173</v>
      </c>
      <c r="AU1418" s="138" t="s">
        <v>83</v>
      </c>
      <c r="AY1418" s="16" t="s">
        <v>171</v>
      </c>
      <c r="BE1418" s="139">
        <f>IF(N1418="základní",J1418,0)</f>
        <v>0</v>
      </c>
      <c r="BF1418" s="139">
        <f>IF(N1418="snížená",J1418,0)</f>
        <v>0</v>
      </c>
      <c r="BG1418" s="139">
        <f>IF(N1418="zákl. přenesená",J1418,0)</f>
        <v>0</v>
      </c>
      <c r="BH1418" s="139">
        <f>IF(N1418="sníž. přenesená",J1418,0)</f>
        <v>0</v>
      </c>
      <c r="BI1418" s="139">
        <f>IF(N1418="nulová",J1418,0)</f>
        <v>0</v>
      </c>
      <c r="BJ1418" s="16" t="s">
        <v>81</v>
      </c>
      <c r="BK1418" s="139">
        <f>ROUND(I1418*H1418,2)</f>
        <v>0</v>
      </c>
      <c r="BL1418" s="16" t="s">
        <v>311</v>
      </c>
      <c r="BM1418" s="138" t="s">
        <v>2092</v>
      </c>
    </row>
    <row r="1419" spans="2:65" s="1" customFormat="1" ht="10.199999999999999">
      <c r="B1419" s="31"/>
      <c r="D1419" s="140" t="s">
        <v>180</v>
      </c>
      <c r="F1419" s="141" t="s">
        <v>2093</v>
      </c>
      <c r="I1419" s="142"/>
      <c r="L1419" s="31"/>
      <c r="M1419" s="143"/>
      <c r="T1419" s="52"/>
      <c r="AT1419" s="16" t="s">
        <v>180</v>
      </c>
      <c r="AU1419" s="16" t="s">
        <v>83</v>
      </c>
    </row>
    <row r="1420" spans="2:65" s="13" customFormat="1" ht="10.199999999999999">
      <c r="B1420" s="151"/>
      <c r="D1420" s="145" t="s">
        <v>182</v>
      </c>
      <c r="E1420" s="152" t="s">
        <v>19</v>
      </c>
      <c r="F1420" s="153" t="s">
        <v>2094</v>
      </c>
      <c r="H1420" s="154">
        <v>7.92</v>
      </c>
      <c r="I1420" s="155"/>
      <c r="L1420" s="151"/>
      <c r="M1420" s="156"/>
      <c r="T1420" s="157"/>
      <c r="AT1420" s="152" t="s">
        <v>182</v>
      </c>
      <c r="AU1420" s="152" t="s">
        <v>83</v>
      </c>
      <c r="AV1420" s="13" t="s">
        <v>83</v>
      </c>
      <c r="AW1420" s="13" t="s">
        <v>35</v>
      </c>
      <c r="AX1420" s="13" t="s">
        <v>81</v>
      </c>
      <c r="AY1420" s="152" t="s">
        <v>171</v>
      </c>
    </row>
    <row r="1421" spans="2:65" s="1" customFormat="1" ht="24.15" customHeight="1">
      <c r="B1421" s="31"/>
      <c r="C1421" s="127" t="s">
        <v>2095</v>
      </c>
      <c r="D1421" s="127" t="s">
        <v>173</v>
      </c>
      <c r="E1421" s="128" t="s">
        <v>2096</v>
      </c>
      <c r="F1421" s="129" t="s">
        <v>2097</v>
      </c>
      <c r="G1421" s="130" t="s">
        <v>328</v>
      </c>
      <c r="H1421" s="131">
        <v>400</v>
      </c>
      <c r="I1421" s="132"/>
      <c r="J1421" s="133">
        <f>ROUND(I1421*H1421,2)</f>
        <v>0</v>
      </c>
      <c r="K1421" s="129" t="s">
        <v>177</v>
      </c>
      <c r="L1421" s="31"/>
      <c r="M1421" s="134" t="s">
        <v>19</v>
      </c>
      <c r="N1421" s="135" t="s">
        <v>44</v>
      </c>
      <c r="P1421" s="136">
        <f>O1421*H1421</f>
        <v>0</v>
      </c>
      <c r="Q1421" s="136">
        <v>1.0000000000000001E-5</v>
      </c>
      <c r="R1421" s="136">
        <f>Q1421*H1421</f>
        <v>4.0000000000000001E-3</v>
      </c>
      <c r="S1421" s="136">
        <v>0</v>
      </c>
      <c r="T1421" s="137">
        <f>S1421*H1421</f>
        <v>0</v>
      </c>
      <c r="AR1421" s="138" t="s">
        <v>311</v>
      </c>
      <c r="AT1421" s="138" t="s">
        <v>173</v>
      </c>
      <c r="AU1421" s="138" t="s">
        <v>83</v>
      </c>
      <c r="AY1421" s="16" t="s">
        <v>171</v>
      </c>
      <c r="BE1421" s="139">
        <f>IF(N1421="základní",J1421,0)</f>
        <v>0</v>
      </c>
      <c r="BF1421" s="139">
        <f>IF(N1421="snížená",J1421,0)</f>
        <v>0</v>
      </c>
      <c r="BG1421" s="139">
        <f>IF(N1421="zákl. přenesená",J1421,0)</f>
        <v>0</v>
      </c>
      <c r="BH1421" s="139">
        <f>IF(N1421="sníž. přenesená",J1421,0)</f>
        <v>0</v>
      </c>
      <c r="BI1421" s="139">
        <f>IF(N1421="nulová",J1421,0)</f>
        <v>0</v>
      </c>
      <c r="BJ1421" s="16" t="s">
        <v>81</v>
      </c>
      <c r="BK1421" s="139">
        <f>ROUND(I1421*H1421,2)</f>
        <v>0</v>
      </c>
      <c r="BL1421" s="16" t="s">
        <v>311</v>
      </c>
      <c r="BM1421" s="138" t="s">
        <v>2098</v>
      </c>
    </row>
    <row r="1422" spans="2:65" s="1" customFormat="1" ht="10.199999999999999">
      <c r="B1422" s="31"/>
      <c r="D1422" s="140" t="s">
        <v>180</v>
      </c>
      <c r="F1422" s="141" t="s">
        <v>2099</v>
      </c>
      <c r="I1422" s="142"/>
      <c r="L1422" s="31"/>
      <c r="M1422" s="143"/>
      <c r="T1422" s="52"/>
      <c r="AT1422" s="16" t="s">
        <v>180</v>
      </c>
      <c r="AU1422" s="16" t="s">
        <v>83</v>
      </c>
    </row>
    <row r="1423" spans="2:65" s="13" customFormat="1" ht="10.199999999999999">
      <c r="B1423" s="151"/>
      <c r="D1423" s="145" t="s">
        <v>182</v>
      </c>
      <c r="F1423" s="153" t="s">
        <v>2100</v>
      </c>
      <c r="H1423" s="154">
        <v>400</v>
      </c>
      <c r="I1423" s="155"/>
      <c r="L1423" s="151"/>
      <c r="M1423" s="156"/>
      <c r="T1423" s="157"/>
      <c r="AT1423" s="152" t="s">
        <v>182</v>
      </c>
      <c r="AU1423" s="152" t="s">
        <v>83</v>
      </c>
      <c r="AV1423" s="13" t="s">
        <v>83</v>
      </c>
      <c r="AW1423" s="13" t="s">
        <v>4</v>
      </c>
      <c r="AX1423" s="13" t="s">
        <v>81</v>
      </c>
      <c r="AY1423" s="152" t="s">
        <v>171</v>
      </c>
    </row>
    <row r="1424" spans="2:65" s="1" customFormat="1" ht="21.75" customHeight="1">
      <c r="B1424" s="31"/>
      <c r="C1424" s="165" t="s">
        <v>2101</v>
      </c>
      <c r="D1424" s="165" t="s">
        <v>263</v>
      </c>
      <c r="E1424" s="166" t="s">
        <v>2102</v>
      </c>
      <c r="F1424" s="167" t="s">
        <v>2103</v>
      </c>
      <c r="G1424" s="168" t="s">
        <v>176</v>
      </c>
      <c r="H1424" s="169">
        <v>7.92</v>
      </c>
      <c r="I1424" s="170"/>
      <c r="J1424" s="171">
        <f>ROUND(I1424*H1424,2)</f>
        <v>0</v>
      </c>
      <c r="K1424" s="167" t="s">
        <v>177</v>
      </c>
      <c r="L1424" s="172"/>
      <c r="M1424" s="173" t="s">
        <v>19</v>
      </c>
      <c r="N1424" s="174" t="s">
        <v>44</v>
      </c>
      <c r="P1424" s="136">
        <f>O1424*H1424</f>
        <v>0</v>
      </c>
      <c r="Q1424" s="136">
        <v>0.55000000000000004</v>
      </c>
      <c r="R1424" s="136">
        <f>Q1424*H1424</f>
        <v>4.3559999999999999</v>
      </c>
      <c r="S1424" s="136">
        <v>0</v>
      </c>
      <c r="T1424" s="137">
        <f>S1424*H1424</f>
        <v>0</v>
      </c>
      <c r="AR1424" s="138" t="s">
        <v>454</v>
      </c>
      <c r="AT1424" s="138" t="s">
        <v>263</v>
      </c>
      <c r="AU1424" s="138" t="s">
        <v>83</v>
      </c>
      <c r="AY1424" s="16" t="s">
        <v>171</v>
      </c>
      <c r="BE1424" s="139">
        <f>IF(N1424="základní",J1424,0)</f>
        <v>0</v>
      </c>
      <c r="BF1424" s="139">
        <f>IF(N1424="snížená",J1424,0)</f>
        <v>0</v>
      </c>
      <c r="BG1424" s="139">
        <f>IF(N1424="zákl. přenesená",J1424,0)</f>
        <v>0</v>
      </c>
      <c r="BH1424" s="139">
        <f>IF(N1424="sníž. přenesená",J1424,0)</f>
        <v>0</v>
      </c>
      <c r="BI1424" s="139">
        <f>IF(N1424="nulová",J1424,0)</f>
        <v>0</v>
      </c>
      <c r="BJ1424" s="16" t="s">
        <v>81</v>
      </c>
      <c r="BK1424" s="139">
        <f>ROUND(I1424*H1424,2)</f>
        <v>0</v>
      </c>
      <c r="BL1424" s="16" t="s">
        <v>311</v>
      </c>
      <c r="BM1424" s="138" t="s">
        <v>2104</v>
      </c>
    </row>
    <row r="1425" spans="2:65" s="13" customFormat="1" ht="10.199999999999999">
      <c r="B1425" s="151"/>
      <c r="D1425" s="145" t="s">
        <v>182</v>
      </c>
      <c r="E1425" s="152" t="s">
        <v>19</v>
      </c>
      <c r="F1425" s="153" t="s">
        <v>2094</v>
      </c>
      <c r="H1425" s="154">
        <v>7.92</v>
      </c>
      <c r="I1425" s="155"/>
      <c r="L1425" s="151"/>
      <c r="M1425" s="156"/>
      <c r="T1425" s="157"/>
      <c r="AT1425" s="152" t="s">
        <v>182</v>
      </c>
      <c r="AU1425" s="152" t="s">
        <v>83</v>
      </c>
      <c r="AV1425" s="13" t="s">
        <v>83</v>
      </c>
      <c r="AW1425" s="13" t="s">
        <v>35</v>
      </c>
      <c r="AX1425" s="13" t="s">
        <v>81</v>
      </c>
      <c r="AY1425" s="152" t="s">
        <v>171</v>
      </c>
    </row>
    <row r="1426" spans="2:65" s="1" customFormat="1" ht="21.75" customHeight="1">
      <c r="B1426" s="31"/>
      <c r="C1426" s="127" t="s">
        <v>2105</v>
      </c>
      <c r="D1426" s="127" t="s">
        <v>173</v>
      </c>
      <c r="E1426" s="128" t="s">
        <v>2106</v>
      </c>
      <c r="F1426" s="129" t="s">
        <v>2107</v>
      </c>
      <c r="G1426" s="130" t="s">
        <v>272</v>
      </c>
      <c r="H1426" s="131">
        <v>200</v>
      </c>
      <c r="I1426" s="132"/>
      <c r="J1426" s="133">
        <f>ROUND(I1426*H1426,2)</f>
        <v>0</v>
      </c>
      <c r="K1426" s="129" t="s">
        <v>177</v>
      </c>
      <c r="L1426" s="31"/>
      <c r="M1426" s="134" t="s">
        <v>19</v>
      </c>
      <c r="N1426" s="135" t="s">
        <v>44</v>
      </c>
      <c r="P1426" s="136">
        <f>O1426*H1426</f>
        <v>0</v>
      </c>
      <c r="Q1426" s="136">
        <v>0</v>
      </c>
      <c r="R1426" s="136">
        <f>Q1426*H1426</f>
        <v>0</v>
      </c>
      <c r="S1426" s="136">
        <v>0</v>
      </c>
      <c r="T1426" s="137">
        <f>S1426*H1426</f>
        <v>0</v>
      </c>
      <c r="AR1426" s="138" t="s">
        <v>311</v>
      </c>
      <c r="AT1426" s="138" t="s">
        <v>173</v>
      </c>
      <c r="AU1426" s="138" t="s">
        <v>83</v>
      </c>
      <c r="AY1426" s="16" t="s">
        <v>171</v>
      </c>
      <c r="BE1426" s="139">
        <f>IF(N1426="základní",J1426,0)</f>
        <v>0</v>
      </c>
      <c r="BF1426" s="139">
        <f>IF(N1426="snížená",J1426,0)</f>
        <v>0</v>
      </c>
      <c r="BG1426" s="139">
        <f>IF(N1426="zákl. přenesená",J1426,0)</f>
        <v>0</v>
      </c>
      <c r="BH1426" s="139">
        <f>IF(N1426="sníž. přenesená",J1426,0)</f>
        <v>0</v>
      </c>
      <c r="BI1426" s="139">
        <f>IF(N1426="nulová",J1426,0)</f>
        <v>0</v>
      </c>
      <c r="BJ1426" s="16" t="s">
        <v>81</v>
      </c>
      <c r="BK1426" s="139">
        <f>ROUND(I1426*H1426,2)</f>
        <v>0</v>
      </c>
      <c r="BL1426" s="16" t="s">
        <v>311</v>
      </c>
      <c r="BM1426" s="138" t="s">
        <v>2108</v>
      </c>
    </row>
    <row r="1427" spans="2:65" s="1" customFormat="1" ht="10.199999999999999">
      <c r="B1427" s="31"/>
      <c r="D1427" s="140" t="s">
        <v>180</v>
      </c>
      <c r="F1427" s="141" t="s">
        <v>2109</v>
      </c>
      <c r="I1427" s="142"/>
      <c r="L1427" s="31"/>
      <c r="M1427" s="143"/>
      <c r="T1427" s="52"/>
      <c r="AT1427" s="16" t="s">
        <v>180</v>
      </c>
      <c r="AU1427" s="16" t="s">
        <v>83</v>
      </c>
    </row>
    <row r="1428" spans="2:65" s="12" customFormat="1" ht="10.199999999999999">
      <c r="B1428" s="144"/>
      <c r="D1428" s="145" t="s">
        <v>182</v>
      </c>
      <c r="E1428" s="146" t="s">
        <v>19</v>
      </c>
      <c r="F1428" s="147" t="s">
        <v>2110</v>
      </c>
      <c r="H1428" s="146" t="s">
        <v>19</v>
      </c>
      <c r="I1428" s="148"/>
      <c r="L1428" s="144"/>
      <c r="M1428" s="149"/>
      <c r="T1428" s="150"/>
      <c r="AT1428" s="146" t="s">
        <v>182</v>
      </c>
      <c r="AU1428" s="146" t="s">
        <v>83</v>
      </c>
      <c r="AV1428" s="12" t="s">
        <v>81</v>
      </c>
      <c r="AW1428" s="12" t="s">
        <v>35</v>
      </c>
      <c r="AX1428" s="12" t="s">
        <v>73</v>
      </c>
      <c r="AY1428" s="146" t="s">
        <v>171</v>
      </c>
    </row>
    <row r="1429" spans="2:65" s="13" customFormat="1" ht="10.199999999999999">
      <c r="B1429" s="151"/>
      <c r="D1429" s="145" t="s">
        <v>182</v>
      </c>
      <c r="E1429" s="152" t="s">
        <v>19</v>
      </c>
      <c r="F1429" s="153" t="s">
        <v>2111</v>
      </c>
      <c r="H1429" s="154">
        <v>200</v>
      </c>
      <c r="I1429" s="155"/>
      <c r="L1429" s="151"/>
      <c r="M1429" s="156"/>
      <c r="T1429" s="157"/>
      <c r="AT1429" s="152" t="s">
        <v>182</v>
      </c>
      <c r="AU1429" s="152" t="s">
        <v>83</v>
      </c>
      <c r="AV1429" s="13" t="s">
        <v>83</v>
      </c>
      <c r="AW1429" s="13" t="s">
        <v>35</v>
      </c>
      <c r="AX1429" s="13" t="s">
        <v>81</v>
      </c>
      <c r="AY1429" s="152" t="s">
        <v>171</v>
      </c>
    </row>
    <row r="1430" spans="2:65" s="1" customFormat="1" ht="16.5" customHeight="1">
      <c r="B1430" s="31"/>
      <c r="C1430" s="165" t="s">
        <v>2112</v>
      </c>
      <c r="D1430" s="165" t="s">
        <v>263</v>
      </c>
      <c r="E1430" s="166" t="s">
        <v>2113</v>
      </c>
      <c r="F1430" s="167" t="s">
        <v>2114</v>
      </c>
      <c r="G1430" s="168" t="s">
        <v>176</v>
      </c>
      <c r="H1430" s="169">
        <v>10</v>
      </c>
      <c r="I1430" s="170"/>
      <c r="J1430" s="171">
        <f>ROUND(I1430*H1430,2)</f>
        <v>0</v>
      </c>
      <c r="K1430" s="167" t="s">
        <v>177</v>
      </c>
      <c r="L1430" s="172"/>
      <c r="M1430" s="173" t="s">
        <v>19</v>
      </c>
      <c r="N1430" s="174" t="s">
        <v>44</v>
      </c>
      <c r="P1430" s="136">
        <f>O1430*H1430</f>
        <v>0</v>
      </c>
      <c r="Q1430" s="136">
        <v>0.5</v>
      </c>
      <c r="R1430" s="136">
        <f>Q1430*H1430</f>
        <v>5</v>
      </c>
      <c r="S1430" s="136">
        <v>0</v>
      </c>
      <c r="T1430" s="137">
        <f>S1430*H1430</f>
        <v>0</v>
      </c>
      <c r="AR1430" s="138" t="s">
        <v>454</v>
      </c>
      <c r="AT1430" s="138" t="s">
        <v>263</v>
      </c>
      <c r="AU1430" s="138" t="s">
        <v>83</v>
      </c>
      <c r="AY1430" s="16" t="s">
        <v>171</v>
      </c>
      <c r="BE1430" s="139">
        <f>IF(N1430="základní",J1430,0)</f>
        <v>0</v>
      </c>
      <c r="BF1430" s="139">
        <f>IF(N1430="snížená",J1430,0)</f>
        <v>0</v>
      </c>
      <c r="BG1430" s="139">
        <f>IF(N1430="zákl. přenesená",J1430,0)</f>
        <v>0</v>
      </c>
      <c r="BH1430" s="139">
        <f>IF(N1430="sníž. přenesená",J1430,0)</f>
        <v>0</v>
      </c>
      <c r="BI1430" s="139">
        <f>IF(N1430="nulová",J1430,0)</f>
        <v>0</v>
      </c>
      <c r="BJ1430" s="16" t="s">
        <v>81</v>
      </c>
      <c r="BK1430" s="139">
        <f>ROUND(I1430*H1430,2)</f>
        <v>0</v>
      </c>
      <c r="BL1430" s="16" t="s">
        <v>311</v>
      </c>
      <c r="BM1430" s="138" t="s">
        <v>2115</v>
      </c>
    </row>
    <row r="1431" spans="2:65" s="13" customFormat="1" ht="10.199999999999999">
      <c r="B1431" s="151"/>
      <c r="D1431" s="145" t="s">
        <v>182</v>
      </c>
      <c r="E1431" s="152" t="s">
        <v>19</v>
      </c>
      <c r="F1431" s="153" t="s">
        <v>2116</v>
      </c>
      <c r="H1431" s="154">
        <v>10</v>
      </c>
      <c r="I1431" s="155"/>
      <c r="L1431" s="151"/>
      <c r="M1431" s="156"/>
      <c r="T1431" s="157"/>
      <c r="AT1431" s="152" t="s">
        <v>182</v>
      </c>
      <c r="AU1431" s="152" t="s">
        <v>83</v>
      </c>
      <c r="AV1431" s="13" t="s">
        <v>83</v>
      </c>
      <c r="AW1431" s="13" t="s">
        <v>35</v>
      </c>
      <c r="AX1431" s="13" t="s">
        <v>81</v>
      </c>
      <c r="AY1431" s="152" t="s">
        <v>171</v>
      </c>
    </row>
    <row r="1432" spans="2:65" s="1" customFormat="1" ht="24.15" customHeight="1">
      <c r="B1432" s="31"/>
      <c r="C1432" s="127" t="s">
        <v>2117</v>
      </c>
      <c r="D1432" s="127" t="s">
        <v>173</v>
      </c>
      <c r="E1432" s="128" t="s">
        <v>2118</v>
      </c>
      <c r="F1432" s="129" t="s">
        <v>2119</v>
      </c>
      <c r="G1432" s="130" t="s">
        <v>272</v>
      </c>
      <c r="H1432" s="131">
        <v>200</v>
      </c>
      <c r="I1432" s="132"/>
      <c r="J1432" s="133">
        <f>ROUND(I1432*H1432,2)</f>
        <v>0</v>
      </c>
      <c r="K1432" s="129" t="s">
        <v>177</v>
      </c>
      <c r="L1432" s="31"/>
      <c r="M1432" s="134" t="s">
        <v>19</v>
      </c>
      <c r="N1432" s="135" t="s">
        <v>44</v>
      </c>
      <c r="P1432" s="136">
        <f>O1432*H1432</f>
        <v>0</v>
      </c>
      <c r="Q1432" s="136">
        <v>1.8000000000000001E-4</v>
      </c>
      <c r="R1432" s="136">
        <f>Q1432*H1432</f>
        <v>3.6000000000000004E-2</v>
      </c>
      <c r="S1432" s="136">
        <v>0</v>
      </c>
      <c r="T1432" s="137">
        <f>S1432*H1432</f>
        <v>0</v>
      </c>
      <c r="AR1432" s="138" t="s">
        <v>311</v>
      </c>
      <c r="AT1432" s="138" t="s">
        <v>173</v>
      </c>
      <c r="AU1432" s="138" t="s">
        <v>83</v>
      </c>
      <c r="AY1432" s="16" t="s">
        <v>171</v>
      </c>
      <c r="BE1432" s="139">
        <f>IF(N1432="základní",J1432,0)</f>
        <v>0</v>
      </c>
      <c r="BF1432" s="139">
        <f>IF(N1432="snížená",J1432,0)</f>
        <v>0</v>
      </c>
      <c r="BG1432" s="139">
        <f>IF(N1432="zákl. přenesená",J1432,0)</f>
        <v>0</v>
      </c>
      <c r="BH1432" s="139">
        <f>IF(N1432="sníž. přenesená",J1432,0)</f>
        <v>0</v>
      </c>
      <c r="BI1432" s="139">
        <f>IF(N1432="nulová",J1432,0)</f>
        <v>0</v>
      </c>
      <c r="BJ1432" s="16" t="s">
        <v>81</v>
      </c>
      <c r="BK1432" s="139">
        <f>ROUND(I1432*H1432,2)</f>
        <v>0</v>
      </c>
      <c r="BL1432" s="16" t="s">
        <v>311</v>
      </c>
      <c r="BM1432" s="138" t="s">
        <v>2120</v>
      </c>
    </row>
    <row r="1433" spans="2:65" s="1" customFormat="1" ht="10.199999999999999">
      <c r="B1433" s="31"/>
      <c r="D1433" s="140" t="s">
        <v>180</v>
      </c>
      <c r="F1433" s="141" t="s">
        <v>2121</v>
      </c>
      <c r="I1433" s="142"/>
      <c r="L1433" s="31"/>
      <c r="M1433" s="143"/>
      <c r="T1433" s="52"/>
      <c r="AT1433" s="16" t="s">
        <v>180</v>
      </c>
      <c r="AU1433" s="16" t="s">
        <v>83</v>
      </c>
    </row>
    <row r="1434" spans="2:65" s="1" customFormat="1" ht="21.75" customHeight="1">
      <c r="B1434" s="31"/>
      <c r="C1434" s="127" t="s">
        <v>2122</v>
      </c>
      <c r="D1434" s="127" t="s">
        <v>173</v>
      </c>
      <c r="E1434" s="128" t="s">
        <v>2123</v>
      </c>
      <c r="F1434" s="129" t="s">
        <v>2124</v>
      </c>
      <c r="G1434" s="130" t="s">
        <v>272</v>
      </c>
      <c r="H1434" s="131">
        <v>200</v>
      </c>
      <c r="I1434" s="132"/>
      <c r="J1434" s="133">
        <f>ROUND(I1434*H1434,2)</f>
        <v>0</v>
      </c>
      <c r="K1434" s="129" t="s">
        <v>19</v>
      </c>
      <c r="L1434" s="31"/>
      <c r="M1434" s="134" t="s">
        <v>19</v>
      </c>
      <c r="N1434" s="135" t="s">
        <v>44</v>
      </c>
      <c r="P1434" s="136">
        <f>O1434*H1434</f>
        <v>0</v>
      </c>
      <c r="Q1434" s="136">
        <v>0</v>
      </c>
      <c r="R1434" s="136">
        <f>Q1434*H1434</f>
        <v>0</v>
      </c>
      <c r="S1434" s="136">
        <v>0</v>
      </c>
      <c r="T1434" s="137">
        <f>S1434*H1434</f>
        <v>0</v>
      </c>
      <c r="AR1434" s="138" t="s">
        <v>311</v>
      </c>
      <c r="AT1434" s="138" t="s">
        <v>173</v>
      </c>
      <c r="AU1434" s="138" t="s">
        <v>83</v>
      </c>
      <c r="AY1434" s="16" t="s">
        <v>171</v>
      </c>
      <c r="BE1434" s="139">
        <f>IF(N1434="základní",J1434,0)</f>
        <v>0</v>
      </c>
      <c r="BF1434" s="139">
        <f>IF(N1434="snížená",J1434,0)</f>
        <v>0</v>
      </c>
      <c r="BG1434" s="139">
        <f>IF(N1434="zákl. přenesená",J1434,0)</f>
        <v>0</v>
      </c>
      <c r="BH1434" s="139">
        <f>IF(N1434="sníž. přenesená",J1434,0)</f>
        <v>0</v>
      </c>
      <c r="BI1434" s="139">
        <f>IF(N1434="nulová",J1434,0)</f>
        <v>0</v>
      </c>
      <c r="BJ1434" s="16" t="s">
        <v>81</v>
      </c>
      <c r="BK1434" s="139">
        <f>ROUND(I1434*H1434,2)</f>
        <v>0</v>
      </c>
      <c r="BL1434" s="16" t="s">
        <v>311</v>
      </c>
      <c r="BM1434" s="138" t="s">
        <v>2125</v>
      </c>
    </row>
    <row r="1435" spans="2:65" s="1" customFormat="1" ht="55.5" customHeight="1">
      <c r="B1435" s="31"/>
      <c r="C1435" s="127" t="s">
        <v>2126</v>
      </c>
      <c r="D1435" s="127" t="s">
        <v>173</v>
      </c>
      <c r="E1435" s="128" t="s">
        <v>2127</v>
      </c>
      <c r="F1435" s="129" t="s">
        <v>2128</v>
      </c>
      <c r="G1435" s="130" t="s">
        <v>266</v>
      </c>
      <c r="H1435" s="131">
        <v>9.6829999999999998</v>
      </c>
      <c r="I1435" s="132"/>
      <c r="J1435" s="133">
        <f>ROUND(I1435*H1435,2)</f>
        <v>0</v>
      </c>
      <c r="K1435" s="129" t="s">
        <v>177</v>
      </c>
      <c r="L1435" s="31"/>
      <c r="M1435" s="134" t="s">
        <v>19</v>
      </c>
      <c r="N1435" s="135" t="s">
        <v>44</v>
      </c>
      <c r="P1435" s="136">
        <f>O1435*H1435</f>
        <v>0</v>
      </c>
      <c r="Q1435" s="136">
        <v>0</v>
      </c>
      <c r="R1435" s="136">
        <f>Q1435*H1435</f>
        <v>0</v>
      </c>
      <c r="S1435" s="136">
        <v>0</v>
      </c>
      <c r="T1435" s="137">
        <f>S1435*H1435</f>
        <v>0</v>
      </c>
      <c r="AR1435" s="138" t="s">
        <v>311</v>
      </c>
      <c r="AT1435" s="138" t="s">
        <v>173</v>
      </c>
      <c r="AU1435" s="138" t="s">
        <v>83</v>
      </c>
      <c r="AY1435" s="16" t="s">
        <v>171</v>
      </c>
      <c r="BE1435" s="139">
        <f>IF(N1435="základní",J1435,0)</f>
        <v>0</v>
      </c>
      <c r="BF1435" s="139">
        <f>IF(N1435="snížená",J1435,0)</f>
        <v>0</v>
      </c>
      <c r="BG1435" s="139">
        <f>IF(N1435="zákl. přenesená",J1435,0)</f>
        <v>0</v>
      </c>
      <c r="BH1435" s="139">
        <f>IF(N1435="sníž. přenesená",J1435,0)</f>
        <v>0</v>
      </c>
      <c r="BI1435" s="139">
        <f>IF(N1435="nulová",J1435,0)</f>
        <v>0</v>
      </c>
      <c r="BJ1435" s="16" t="s">
        <v>81</v>
      </c>
      <c r="BK1435" s="139">
        <f>ROUND(I1435*H1435,2)</f>
        <v>0</v>
      </c>
      <c r="BL1435" s="16" t="s">
        <v>311</v>
      </c>
      <c r="BM1435" s="138" t="s">
        <v>2129</v>
      </c>
    </row>
    <row r="1436" spans="2:65" s="1" customFormat="1" ht="10.199999999999999">
      <c r="B1436" s="31"/>
      <c r="D1436" s="140" t="s">
        <v>180</v>
      </c>
      <c r="F1436" s="141" t="s">
        <v>2130</v>
      </c>
      <c r="I1436" s="142"/>
      <c r="L1436" s="31"/>
      <c r="M1436" s="143"/>
      <c r="T1436" s="52"/>
      <c r="AT1436" s="16" t="s">
        <v>180</v>
      </c>
      <c r="AU1436" s="16" t="s">
        <v>83</v>
      </c>
    </row>
    <row r="1437" spans="2:65" s="11" customFormat="1" ht="22.8" customHeight="1">
      <c r="B1437" s="115"/>
      <c r="D1437" s="116" t="s">
        <v>72</v>
      </c>
      <c r="E1437" s="125" t="s">
        <v>2131</v>
      </c>
      <c r="F1437" s="125" t="s">
        <v>2132</v>
      </c>
      <c r="I1437" s="118"/>
      <c r="J1437" s="126">
        <f>BK1437</f>
        <v>0</v>
      </c>
      <c r="L1437" s="115"/>
      <c r="M1437" s="120"/>
      <c r="P1437" s="121">
        <f>SUM(P1438:P1474)</f>
        <v>0</v>
      </c>
      <c r="R1437" s="121">
        <f>SUM(R1438:R1474)</f>
        <v>5.8734656300000001</v>
      </c>
      <c r="T1437" s="122">
        <f>SUM(T1438:T1474)</f>
        <v>0</v>
      </c>
      <c r="AR1437" s="116" t="s">
        <v>83</v>
      </c>
      <c r="AT1437" s="123" t="s">
        <v>72</v>
      </c>
      <c r="AU1437" s="123" t="s">
        <v>81</v>
      </c>
      <c r="AY1437" s="116" t="s">
        <v>171</v>
      </c>
      <c r="BK1437" s="124">
        <f>SUM(BK1438:BK1474)</f>
        <v>0</v>
      </c>
    </row>
    <row r="1438" spans="2:65" s="1" customFormat="1" ht="33" customHeight="1">
      <c r="B1438" s="31"/>
      <c r="C1438" s="127" t="s">
        <v>2133</v>
      </c>
      <c r="D1438" s="127" t="s">
        <v>173</v>
      </c>
      <c r="E1438" s="128" t="s">
        <v>2134</v>
      </c>
      <c r="F1438" s="129" t="s">
        <v>2135</v>
      </c>
      <c r="G1438" s="130" t="s">
        <v>176</v>
      </c>
      <c r="H1438" s="131">
        <v>2.02</v>
      </c>
      <c r="I1438" s="132"/>
      <c r="J1438" s="133">
        <f>ROUND(I1438*H1438,2)</f>
        <v>0</v>
      </c>
      <c r="K1438" s="129" t="s">
        <v>177</v>
      </c>
      <c r="L1438" s="31"/>
      <c r="M1438" s="134" t="s">
        <v>19</v>
      </c>
      <c r="N1438" s="135" t="s">
        <v>44</v>
      </c>
      <c r="P1438" s="136">
        <f>O1438*H1438</f>
        <v>0</v>
      </c>
      <c r="Q1438" s="136">
        <v>2.5018699999999998</v>
      </c>
      <c r="R1438" s="136">
        <f>Q1438*H1438</f>
        <v>5.0537773999999995</v>
      </c>
      <c r="S1438" s="136">
        <v>0</v>
      </c>
      <c r="T1438" s="137">
        <f>S1438*H1438</f>
        <v>0</v>
      </c>
      <c r="AR1438" s="138" t="s">
        <v>311</v>
      </c>
      <c r="AT1438" s="138" t="s">
        <v>173</v>
      </c>
      <c r="AU1438" s="138" t="s">
        <v>83</v>
      </c>
      <c r="AY1438" s="16" t="s">
        <v>171</v>
      </c>
      <c r="BE1438" s="139">
        <f>IF(N1438="základní",J1438,0)</f>
        <v>0</v>
      </c>
      <c r="BF1438" s="139">
        <f>IF(N1438="snížená",J1438,0)</f>
        <v>0</v>
      </c>
      <c r="BG1438" s="139">
        <f>IF(N1438="zákl. přenesená",J1438,0)</f>
        <v>0</v>
      </c>
      <c r="BH1438" s="139">
        <f>IF(N1438="sníž. přenesená",J1438,0)</f>
        <v>0</v>
      </c>
      <c r="BI1438" s="139">
        <f>IF(N1438="nulová",J1438,0)</f>
        <v>0</v>
      </c>
      <c r="BJ1438" s="16" t="s">
        <v>81</v>
      </c>
      <c r="BK1438" s="139">
        <f>ROUND(I1438*H1438,2)</f>
        <v>0</v>
      </c>
      <c r="BL1438" s="16" t="s">
        <v>311</v>
      </c>
      <c r="BM1438" s="138" t="s">
        <v>2136</v>
      </c>
    </row>
    <row r="1439" spans="2:65" s="1" customFormat="1" ht="10.199999999999999">
      <c r="B1439" s="31"/>
      <c r="D1439" s="140" t="s">
        <v>180</v>
      </c>
      <c r="F1439" s="141" t="s">
        <v>2137</v>
      </c>
      <c r="I1439" s="142"/>
      <c r="L1439" s="31"/>
      <c r="M1439" s="143"/>
      <c r="T1439" s="52"/>
      <c r="AT1439" s="16" t="s">
        <v>180</v>
      </c>
      <c r="AU1439" s="16" t="s">
        <v>83</v>
      </c>
    </row>
    <row r="1440" spans="2:65" s="13" customFormat="1" ht="10.199999999999999">
      <c r="B1440" s="151"/>
      <c r="D1440" s="145" t="s">
        <v>182</v>
      </c>
      <c r="E1440" s="152" t="s">
        <v>19</v>
      </c>
      <c r="F1440" s="153" t="s">
        <v>2138</v>
      </c>
      <c r="H1440" s="154">
        <v>2.02</v>
      </c>
      <c r="I1440" s="155"/>
      <c r="L1440" s="151"/>
      <c r="M1440" s="156"/>
      <c r="T1440" s="157"/>
      <c r="AT1440" s="152" t="s">
        <v>182</v>
      </c>
      <c r="AU1440" s="152" t="s">
        <v>83</v>
      </c>
      <c r="AV1440" s="13" t="s">
        <v>83</v>
      </c>
      <c r="AW1440" s="13" t="s">
        <v>35</v>
      </c>
      <c r="AX1440" s="13" t="s">
        <v>81</v>
      </c>
      <c r="AY1440" s="152" t="s">
        <v>171</v>
      </c>
    </row>
    <row r="1441" spans="2:65" s="1" customFormat="1" ht="37.799999999999997" customHeight="1">
      <c r="B1441" s="31"/>
      <c r="C1441" s="127" t="s">
        <v>2139</v>
      </c>
      <c r="D1441" s="127" t="s">
        <v>173</v>
      </c>
      <c r="E1441" s="128" t="s">
        <v>2140</v>
      </c>
      <c r="F1441" s="129" t="s">
        <v>2141</v>
      </c>
      <c r="G1441" s="130" t="s">
        <v>176</v>
      </c>
      <c r="H1441" s="131">
        <v>2.02</v>
      </c>
      <c r="I1441" s="132"/>
      <c r="J1441" s="133">
        <f>ROUND(I1441*H1441,2)</f>
        <v>0</v>
      </c>
      <c r="K1441" s="129" t="s">
        <v>177</v>
      </c>
      <c r="L1441" s="31"/>
      <c r="M1441" s="134" t="s">
        <v>19</v>
      </c>
      <c r="N1441" s="135" t="s">
        <v>44</v>
      </c>
      <c r="P1441" s="136">
        <f>O1441*H1441</f>
        <v>0</v>
      </c>
      <c r="Q1441" s="136">
        <v>0</v>
      </c>
      <c r="R1441" s="136">
        <f>Q1441*H1441</f>
        <v>0</v>
      </c>
      <c r="S1441" s="136">
        <v>0</v>
      </c>
      <c r="T1441" s="137">
        <f>S1441*H1441</f>
        <v>0</v>
      </c>
      <c r="AR1441" s="138" t="s">
        <v>311</v>
      </c>
      <c r="AT1441" s="138" t="s">
        <v>173</v>
      </c>
      <c r="AU1441" s="138" t="s">
        <v>83</v>
      </c>
      <c r="AY1441" s="16" t="s">
        <v>171</v>
      </c>
      <c r="BE1441" s="139">
        <f>IF(N1441="základní",J1441,0)</f>
        <v>0</v>
      </c>
      <c r="BF1441" s="139">
        <f>IF(N1441="snížená",J1441,0)</f>
        <v>0</v>
      </c>
      <c r="BG1441" s="139">
        <f>IF(N1441="zákl. přenesená",J1441,0)</f>
        <v>0</v>
      </c>
      <c r="BH1441" s="139">
        <f>IF(N1441="sníž. přenesená",J1441,0)</f>
        <v>0</v>
      </c>
      <c r="BI1441" s="139">
        <f>IF(N1441="nulová",J1441,0)</f>
        <v>0</v>
      </c>
      <c r="BJ1441" s="16" t="s">
        <v>81</v>
      </c>
      <c r="BK1441" s="139">
        <f>ROUND(I1441*H1441,2)</f>
        <v>0</v>
      </c>
      <c r="BL1441" s="16" t="s">
        <v>311</v>
      </c>
      <c r="BM1441" s="138" t="s">
        <v>2142</v>
      </c>
    </row>
    <row r="1442" spans="2:65" s="1" customFormat="1" ht="10.199999999999999">
      <c r="B1442" s="31"/>
      <c r="D1442" s="140" t="s">
        <v>180</v>
      </c>
      <c r="F1442" s="141" t="s">
        <v>2143</v>
      </c>
      <c r="I1442" s="142"/>
      <c r="L1442" s="31"/>
      <c r="M1442" s="143"/>
      <c r="T1442" s="52"/>
      <c r="AT1442" s="16" t="s">
        <v>180</v>
      </c>
      <c r="AU1442" s="16" t="s">
        <v>83</v>
      </c>
    </row>
    <row r="1443" spans="2:65" s="13" customFormat="1" ht="10.199999999999999">
      <c r="B1443" s="151"/>
      <c r="D1443" s="145" t="s">
        <v>182</v>
      </c>
      <c r="E1443" s="152" t="s">
        <v>19</v>
      </c>
      <c r="F1443" s="153" t="s">
        <v>2138</v>
      </c>
      <c r="H1443" s="154">
        <v>2.02</v>
      </c>
      <c r="I1443" s="155"/>
      <c r="L1443" s="151"/>
      <c r="M1443" s="156"/>
      <c r="T1443" s="157"/>
      <c r="AT1443" s="152" t="s">
        <v>182</v>
      </c>
      <c r="AU1443" s="152" t="s">
        <v>83</v>
      </c>
      <c r="AV1443" s="13" t="s">
        <v>83</v>
      </c>
      <c r="AW1443" s="13" t="s">
        <v>35</v>
      </c>
      <c r="AX1443" s="13" t="s">
        <v>81</v>
      </c>
      <c r="AY1443" s="152" t="s">
        <v>171</v>
      </c>
    </row>
    <row r="1444" spans="2:65" s="1" customFormat="1" ht="33" customHeight="1">
      <c r="B1444" s="31"/>
      <c r="C1444" s="127" t="s">
        <v>2144</v>
      </c>
      <c r="D1444" s="127" t="s">
        <v>173</v>
      </c>
      <c r="E1444" s="128" t="s">
        <v>2145</v>
      </c>
      <c r="F1444" s="129" t="s">
        <v>2146</v>
      </c>
      <c r="G1444" s="130" t="s">
        <v>176</v>
      </c>
      <c r="H1444" s="131">
        <v>2.02</v>
      </c>
      <c r="I1444" s="132"/>
      <c r="J1444" s="133">
        <f>ROUND(I1444*H1444,2)</f>
        <v>0</v>
      </c>
      <c r="K1444" s="129" t="s">
        <v>177</v>
      </c>
      <c r="L1444" s="31"/>
      <c r="M1444" s="134" t="s">
        <v>19</v>
      </c>
      <c r="N1444" s="135" t="s">
        <v>44</v>
      </c>
      <c r="P1444" s="136">
        <f>O1444*H1444</f>
        <v>0</v>
      </c>
      <c r="Q1444" s="136">
        <v>0</v>
      </c>
      <c r="R1444" s="136">
        <f>Q1444*H1444</f>
        <v>0</v>
      </c>
      <c r="S1444" s="136">
        <v>0</v>
      </c>
      <c r="T1444" s="137">
        <f>S1444*H1444</f>
        <v>0</v>
      </c>
      <c r="AR1444" s="138" t="s">
        <v>311</v>
      </c>
      <c r="AT1444" s="138" t="s">
        <v>173</v>
      </c>
      <c r="AU1444" s="138" t="s">
        <v>83</v>
      </c>
      <c r="AY1444" s="16" t="s">
        <v>171</v>
      </c>
      <c r="BE1444" s="139">
        <f>IF(N1444="základní",J1444,0)</f>
        <v>0</v>
      </c>
      <c r="BF1444" s="139">
        <f>IF(N1444="snížená",J1444,0)</f>
        <v>0</v>
      </c>
      <c r="BG1444" s="139">
        <f>IF(N1444="zákl. přenesená",J1444,0)</f>
        <v>0</v>
      </c>
      <c r="BH1444" s="139">
        <f>IF(N1444="sníž. přenesená",J1444,0)</f>
        <v>0</v>
      </c>
      <c r="BI1444" s="139">
        <f>IF(N1444="nulová",J1444,0)</f>
        <v>0</v>
      </c>
      <c r="BJ1444" s="16" t="s">
        <v>81</v>
      </c>
      <c r="BK1444" s="139">
        <f>ROUND(I1444*H1444,2)</f>
        <v>0</v>
      </c>
      <c r="BL1444" s="16" t="s">
        <v>311</v>
      </c>
      <c r="BM1444" s="138" t="s">
        <v>2147</v>
      </c>
    </row>
    <row r="1445" spans="2:65" s="1" customFormat="1" ht="10.199999999999999">
      <c r="B1445" s="31"/>
      <c r="D1445" s="140" t="s">
        <v>180</v>
      </c>
      <c r="F1445" s="141" t="s">
        <v>2148</v>
      </c>
      <c r="I1445" s="142"/>
      <c r="L1445" s="31"/>
      <c r="M1445" s="143"/>
      <c r="T1445" s="52"/>
      <c r="AT1445" s="16" t="s">
        <v>180</v>
      </c>
      <c r="AU1445" s="16" t="s">
        <v>83</v>
      </c>
    </row>
    <row r="1446" spans="2:65" s="1" customFormat="1" ht="21.75" customHeight="1">
      <c r="B1446" s="31"/>
      <c r="C1446" s="127" t="s">
        <v>2149</v>
      </c>
      <c r="D1446" s="127" t="s">
        <v>173</v>
      </c>
      <c r="E1446" s="128" t="s">
        <v>2150</v>
      </c>
      <c r="F1446" s="129" t="s">
        <v>2151</v>
      </c>
      <c r="G1446" s="130" t="s">
        <v>266</v>
      </c>
      <c r="H1446" s="131">
        <v>9.9000000000000005E-2</v>
      </c>
      <c r="I1446" s="132"/>
      <c r="J1446" s="133">
        <f>ROUND(I1446*H1446,2)</f>
        <v>0</v>
      </c>
      <c r="K1446" s="129" t="s">
        <v>177</v>
      </c>
      <c r="L1446" s="31"/>
      <c r="M1446" s="134" t="s">
        <v>19</v>
      </c>
      <c r="N1446" s="135" t="s">
        <v>44</v>
      </c>
      <c r="P1446" s="136">
        <f>O1446*H1446</f>
        <v>0</v>
      </c>
      <c r="Q1446" s="136">
        <v>1.06277</v>
      </c>
      <c r="R1446" s="136">
        <f>Q1446*H1446</f>
        <v>0.10521423000000001</v>
      </c>
      <c r="S1446" s="136">
        <v>0</v>
      </c>
      <c r="T1446" s="137">
        <f>S1446*H1446</f>
        <v>0</v>
      </c>
      <c r="AR1446" s="138" t="s">
        <v>311</v>
      </c>
      <c r="AT1446" s="138" t="s">
        <v>173</v>
      </c>
      <c r="AU1446" s="138" t="s">
        <v>83</v>
      </c>
      <c r="AY1446" s="16" t="s">
        <v>171</v>
      </c>
      <c r="BE1446" s="139">
        <f>IF(N1446="základní",J1446,0)</f>
        <v>0</v>
      </c>
      <c r="BF1446" s="139">
        <f>IF(N1446="snížená",J1446,0)</f>
        <v>0</v>
      </c>
      <c r="BG1446" s="139">
        <f>IF(N1446="zákl. přenesená",J1446,0)</f>
        <v>0</v>
      </c>
      <c r="BH1446" s="139">
        <f>IF(N1446="sníž. přenesená",J1446,0)</f>
        <v>0</v>
      </c>
      <c r="BI1446" s="139">
        <f>IF(N1446="nulová",J1446,0)</f>
        <v>0</v>
      </c>
      <c r="BJ1446" s="16" t="s">
        <v>81</v>
      </c>
      <c r="BK1446" s="139">
        <f>ROUND(I1446*H1446,2)</f>
        <v>0</v>
      </c>
      <c r="BL1446" s="16" t="s">
        <v>311</v>
      </c>
      <c r="BM1446" s="138" t="s">
        <v>2152</v>
      </c>
    </row>
    <row r="1447" spans="2:65" s="1" customFormat="1" ht="10.199999999999999">
      <c r="B1447" s="31"/>
      <c r="D1447" s="140" t="s">
        <v>180</v>
      </c>
      <c r="F1447" s="141" t="s">
        <v>2153</v>
      </c>
      <c r="I1447" s="142"/>
      <c r="L1447" s="31"/>
      <c r="M1447" s="143"/>
      <c r="T1447" s="52"/>
      <c r="AT1447" s="16" t="s">
        <v>180</v>
      </c>
      <c r="AU1447" s="16" t="s">
        <v>83</v>
      </c>
    </row>
    <row r="1448" spans="2:65" s="12" customFormat="1" ht="10.199999999999999">
      <c r="B1448" s="144"/>
      <c r="D1448" s="145" t="s">
        <v>182</v>
      </c>
      <c r="E1448" s="146" t="s">
        <v>19</v>
      </c>
      <c r="F1448" s="147" t="s">
        <v>2154</v>
      </c>
      <c r="H1448" s="146" t="s">
        <v>19</v>
      </c>
      <c r="I1448" s="148"/>
      <c r="L1448" s="144"/>
      <c r="M1448" s="149"/>
      <c r="T1448" s="150"/>
      <c r="AT1448" s="146" t="s">
        <v>182</v>
      </c>
      <c r="AU1448" s="146" t="s">
        <v>83</v>
      </c>
      <c r="AV1448" s="12" t="s">
        <v>81</v>
      </c>
      <c r="AW1448" s="12" t="s">
        <v>35</v>
      </c>
      <c r="AX1448" s="12" t="s">
        <v>73</v>
      </c>
      <c r="AY1448" s="146" t="s">
        <v>171</v>
      </c>
    </row>
    <row r="1449" spans="2:65" s="13" customFormat="1" ht="10.199999999999999">
      <c r="B1449" s="151"/>
      <c r="D1449" s="145" t="s">
        <v>182</v>
      </c>
      <c r="E1449" s="152" t="s">
        <v>19</v>
      </c>
      <c r="F1449" s="153" t="s">
        <v>2155</v>
      </c>
      <c r="H1449" s="154">
        <v>9.9000000000000005E-2</v>
      </c>
      <c r="I1449" s="155"/>
      <c r="L1449" s="151"/>
      <c r="M1449" s="156"/>
      <c r="T1449" s="157"/>
      <c r="AT1449" s="152" t="s">
        <v>182</v>
      </c>
      <c r="AU1449" s="152" t="s">
        <v>83</v>
      </c>
      <c r="AV1449" s="13" t="s">
        <v>83</v>
      </c>
      <c r="AW1449" s="13" t="s">
        <v>35</v>
      </c>
      <c r="AX1449" s="13" t="s">
        <v>81</v>
      </c>
      <c r="AY1449" s="152" t="s">
        <v>171</v>
      </c>
    </row>
    <row r="1450" spans="2:65" s="1" customFormat="1" ht="37.799999999999997" customHeight="1">
      <c r="B1450" s="31"/>
      <c r="C1450" s="127" t="s">
        <v>2156</v>
      </c>
      <c r="D1450" s="127" t="s">
        <v>173</v>
      </c>
      <c r="E1450" s="128" t="s">
        <v>957</v>
      </c>
      <c r="F1450" s="129" t="s">
        <v>958</v>
      </c>
      <c r="G1450" s="130" t="s">
        <v>272</v>
      </c>
      <c r="H1450" s="131">
        <v>40.4</v>
      </c>
      <c r="I1450" s="132"/>
      <c r="J1450" s="133">
        <f>ROUND(I1450*H1450,2)</f>
        <v>0</v>
      </c>
      <c r="K1450" s="129" t="s">
        <v>177</v>
      </c>
      <c r="L1450" s="31"/>
      <c r="M1450" s="134" t="s">
        <v>19</v>
      </c>
      <c r="N1450" s="135" t="s">
        <v>44</v>
      </c>
      <c r="P1450" s="136">
        <f>O1450*H1450</f>
        <v>0</v>
      </c>
      <c r="Q1450" s="136">
        <v>0</v>
      </c>
      <c r="R1450" s="136">
        <f>Q1450*H1450</f>
        <v>0</v>
      </c>
      <c r="S1450" s="136">
        <v>0</v>
      </c>
      <c r="T1450" s="137">
        <f>S1450*H1450</f>
        <v>0</v>
      </c>
      <c r="AR1450" s="138" t="s">
        <v>311</v>
      </c>
      <c r="AT1450" s="138" t="s">
        <v>173</v>
      </c>
      <c r="AU1450" s="138" t="s">
        <v>83</v>
      </c>
      <c r="AY1450" s="16" t="s">
        <v>171</v>
      </c>
      <c r="BE1450" s="139">
        <f>IF(N1450="základní",J1450,0)</f>
        <v>0</v>
      </c>
      <c r="BF1450" s="139">
        <f>IF(N1450="snížená",J1450,0)</f>
        <v>0</v>
      </c>
      <c r="BG1450" s="139">
        <f>IF(N1450="zákl. přenesená",J1450,0)</f>
        <v>0</v>
      </c>
      <c r="BH1450" s="139">
        <f>IF(N1450="sníž. přenesená",J1450,0)</f>
        <v>0</v>
      </c>
      <c r="BI1450" s="139">
        <f>IF(N1450="nulová",J1450,0)</f>
        <v>0</v>
      </c>
      <c r="BJ1450" s="16" t="s">
        <v>81</v>
      </c>
      <c r="BK1450" s="139">
        <f>ROUND(I1450*H1450,2)</f>
        <v>0</v>
      </c>
      <c r="BL1450" s="16" t="s">
        <v>311</v>
      </c>
      <c r="BM1450" s="138" t="s">
        <v>2157</v>
      </c>
    </row>
    <row r="1451" spans="2:65" s="1" customFormat="1" ht="10.199999999999999">
      <c r="B1451" s="31"/>
      <c r="D1451" s="140" t="s">
        <v>180</v>
      </c>
      <c r="F1451" s="141" t="s">
        <v>960</v>
      </c>
      <c r="I1451" s="142"/>
      <c r="L1451" s="31"/>
      <c r="M1451" s="143"/>
      <c r="T1451" s="52"/>
      <c r="AT1451" s="16" t="s">
        <v>180</v>
      </c>
      <c r="AU1451" s="16" t="s">
        <v>83</v>
      </c>
    </row>
    <row r="1452" spans="2:65" s="13" customFormat="1" ht="10.199999999999999">
      <c r="B1452" s="151"/>
      <c r="D1452" s="145" t="s">
        <v>182</v>
      </c>
      <c r="F1452" s="153" t="s">
        <v>2158</v>
      </c>
      <c r="H1452" s="154">
        <v>40.4</v>
      </c>
      <c r="I1452" s="155"/>
      <c r="L1452" s="151"/>
      <c r="M1452" s="156"/>
      <c r="T1452" s="157"/>
      <c r="AT1452" s="152" t="s">
        <v>182</v>
      </c>
      <c r="AU1452" s="152" t="s">
        <v>83</v>
      </c>
      <c r="AV1452" s="13" t="s">
        <v>83</v>
      </c>
      <c r="AW1452" s="13" t="s">
        <v>4</v>
      </c>
      <c r="AX1452" s="13" t="s">
        <v>81</v>
      </c>
      <c r="AY1452" s="152" t="s">
        <v>171</v>
      </c>
    </row>
    <row r="1453" spans="2:65" s="1" customFormat="1" ht="24.15" customHeight="1">
      <c r="B1453" s="31"/>
      <c r="C1453" s="165" t="s">
        <v>2159</v>
      </c>
      <c r="D1453" s="165" t="s">
        <v>263</v>
      </c>
      <c r="E1453" s="166" t="s">
        <v>2061</v>
      </c>
      <c r="F1453" s="167" t="s">
        <v>2062</v>
      </c>
      <c r="G1453" s="168" t="s">
        <v>272</v>
      </c>
      <c r="H1453" s="169">
        <v>22.22</v>
      </c>
      <c r="I1453" s="170"/>
      <c r="J1453" s="171">
        <f>ROUND(I1453*H1453,2)</f>
        <v>0</v>
      </c>
      <c r="K1453" s="167" t="s">
        <v>177</v>
      </c>
      <c r="L1453" s="172"/>
      <c r="M1453" s="173" t="s">
        <v>19</v>
      </c>
      <c r="N1453" s="174" t="s">
        <v>44</v>
      </c>
      <c r="P1453" s="136">
        <f>O1453*H1453</f>
        <v>0</v>
      </c>
      <c r="Q1453" s="136">
        <v>5.0000000000000001E-4</v>
      </c>
      <c r="R1453" s="136">
        <f>Q1453*H1453</f>
        <v>1.111E-2</v>
      </c>
      <c r="S1453" s="136">
        <v>0</v>
      </c>
      <c r="T1453" s="137">
        <f>S1453*H1453</f>
        <v>0</v>
      </c>
      <c r="AR1453" s="138" t="s">
        <v>454</v>
      </c>
      <c r="AT1453" s="138" t="s">
        <v>263</v>
      </c>
      <c r="AU1453" s="138" t="s">
        <v>83</v>
      </c>
      <c r="AY1453" s="16" t="s">
        <v>171</v>
      </c>
      <c r="BE1453" s="139">
        <f>IF(N1453="základní",J1453,0)</f>
        <v>0</v>
      </c>
      <c r="BF1453" s="139">
        <f>IF(N1453="snížená",J1453,0)</f>
        <v>0</v>
      </c>
      <c r="BG1453" s="139">
        <f>IF(N1453="zákl. přenesená",J1453,0)</f>
        <v>0</v>
      </c>
      <c r="BH1453" s="139">
        <f>IF(N1453="sníž. přenesená",J1453,0)</f>
        <v>0</v>
      </c>
      <c r="BI1453" s="139">
        <f>IF(N1453="nulová",J1453,0)</f>
        <v>0</v>
      </c>
      <c r="BJ1453" s="16" t="s">
        <v>81</v>
      </c>
      <c r="BK1453" s="139">
        <f>ROUND(I1453*H1453,2)</f>
        <v>0</v>
      </c>
      <c r="BL1453" s="16" t="s">
        <v>311</v>
      </c>
      <c r="BM1453" s="138" t="s">
        <v>2160</v>
      </c>
    </row>
    <row r="1454" spans="2:65" s="13" customFormat="1" ht="10.199999999999999">
      <c r="B1454" s="151"/>
      <c r="D1454" s="145" t="s">
        <v>182</v>
      </c>
      <c r="F1454" s="153" t="s">
        <v>2161</v>
      </c>
      <c r="H1454" s="154">
        <v>22.22</v>
      </c>
      <c r="I1454" s="155"/>
      <c r="L1454" s="151"/>
      <c r="M1454" s="156"/>
      <c r="T1454" s="157"/>
      <c r="AT1454" s="152" t="s">
        <v>182</v>
      </c>
      <c r="AU1454" s="152" t="s">
        <v>83</v>
      </c>
      <c r="AV1454" s="13" t="s">
        <v>83</v>
      </c>
      <c r="AW1454" s="13" t="s">
        <v>4</v>
      </c>
      <c r="AX1454" s="13" t="s">
        <v>81</v>
      </c>
      <c r="AY1454" s="152" t="s">
        <v>171</v>
      </c>
    </row>
    <row r="1455" spans="2:65" s="1" customFormat="1" ht="24.15" customHeight="1">
      <c r="B1455" s="31"/>
      <c r="C1455" s="165" t="s">
        <v>2162</v>
      </c>
      <c r="D1455" s="165" t="s">
        <v>263</v>
      </c>
      <c r="E1455" s="166" t="s">
        <v>2066</v>
      </c>
      <c r="F1455" s="167" t="s">
        <v>2067</v>
      </c>
      <c r="G1455" s="168" t="s">
        <v>272</v>
      </c>
      <c r="H1455" s="169">
        <v>22.22</v>
      </c>
      <c r="I1455" s="170"/>
      <c r="J1455" s="171">
        <f>ROUND(I1455*H1455,2)</f>
        <v>0</v>
      </c>
      <c r="K1455" s="167" t="s">
        <v>177</v>
      </c>
      <c r="L1455" s="172"/>
      <c r="M1455" s="173" t="s">
        <v>19</v>
      </c>
      <c r="N1455" s="174" t="s">
        <v>44</v>
      </c>
      <c r="P1455" s="136">
        <f>O1455*H1455</f>
        <v>0</v>
      </c>
      <c r="Q1455" s="136">
        <v>2.0000000000000001E-4</v>
      </c>
      <c r="R1455" s="136">
        <f>Q1455*H1455</f>
        <v>4.444E-3</v>
      </c>
      <c r="S1455" s="136">
        <v>0</v>
      </c>
      <c r="T1455" s="137">
        <f>S1455*H1455</f>
        <v>0</v>
      </c>
      <c r="AR1455" s="138" t="s">
        <v>454</v>
      </c>
      <c r="AT1455" s="138" t="s">
        <v>263</v>
      </c>
      <c r="AU1455" s="138" t="s">
        <v>83</v>
      </c>
      <c r="AY1455" s="16" t="s">
        <v>171</v>
      </c>
      <c r="BE1455" s="139">
        <f>IF(N1455="základní",J1455,0)</f>
        <v>0</v>
      </c>
      <c r="BF1455" s="139">
        <f>IF(N1455="snížená",J1455,0)</f>
        <v>0</v>
      </c>
      <c r="BG1455" s="139">
        <f>IF(N1455="zákl. přenesená",J1455,0)</f>
        <v>0</v>
      </c>
      <c r="BH1455" s="139">
        <f>IF(N1455="sníž. přenesená",J1455,0)</f>
        <v>0</v>
      </c>
      <c r="BI1455" s="139">
        <f>IF(N1455="nulová",J1455,0)</f>
        <v>0</v>
      </c>
      <c r="BJ1455" s="16" t="s">
        <v>81</v>
      </c>
      <c r="BK1455" s="139">
        <f>ROUND(I1455*H1455,2)</f>
        <v>0</v>
      </c>
      <c r="BL1455" s="16" t="s">
        <v>311</v>
      </c>
      <c r="BM1455" s="138" t="s">
        <v>2163</v>
      </c>
    </row>
    <row r="1456" spans="2:65" s="13" customFormat="1" ht="10.199999999999999">
      <c r="B1456" s="151"/>
      <c r="D1456" s="145" t="s">
        <v>182</v>
      </c>
      <c r="F1456" s="153" t="s">
        <v>2161</v>
      </c>
      <c r="H1456" s="154">
        <v>22.22</v>
      </c>
      <c r="I1456" s="155"/>
      <c r="L1456" s="151"/>
      <c r="M1456" s="156"/>
      <c r="T1456" s="157"/>
      <c r="AT1456" s="152" t="s">
        <v>182</v>
      </c>
      <c r="AU1456" s="152" t="s">
        <v>83</v>
      </c>
      <c r="AV1456" s="13" t="s">
        <v>83</v>
      </c>
      <c r="AW1456" s="13" t="s">
        <v>4</v>
      </c>
      <c r="AX1456" s="13" t="s">
        <v>81</v>
      </c>
      <c r="AY1456" s="152" t="s">
        <v>171</v>
      </c>
    </row>
    <row r="1457" spans="2:65" s="1" customFormat="1" ht="37.799999999999997" customHeight="1">
      <c r="B1457" s="31"/>
      <c r="C1457" s="127" t="s">
        <v>2164</v>
      </c>
      <c r="D1457" s="127" t="s">
        <v>173</v>
      </c>
      <c r="E1457" s="128" t="s">
        <v>2082</v>
      </c>
      <c r="F1457" s="129" t="s">
        <v>2083</v>
      </c>
      <c r="G1457" s="130" t="s">
        <v>272</v>
      </c>
      <c r="H1457" s="131">
        <v>20.2</v>
      </c>
      <c r="I1457" s="132"/>
      <c r="J1457" s="133">
        <f>ROUND(I1457*H1457,2)</f>
        <v>0</v>
      </c>
      <c r="K1457" s="129" t="s">
        <v>177</v>
      </c>
      <c r="L1457" s="31"/>
      <c r="M1457" s="134" t="s">
        <v>19</v>
      </c>
      <c r="N1457" s="135" t="s">
        <v>44</v>
      </c>
      <c r="P1457" s="136">
        <f>O1457*H1457</f>
        <v>0</v>
      </c>
      <c r="Q1457" s="136">
        <v>0</v>
      </c>
      <c r="R1457" s="136">
        <f>Q1457*H1457</f>
        <v>0</v>
      </c>
      <c r="S1457" s="136">
        <v>0</v>
      </c>
      <c r="T1457" s="137">
        <f>S1457*H1457</f>
        <v>0</v>
      </c>
      <c r="AR1457" s="138" t="s">
        <v>311</v>
      </c>
      <c r="AT1457" s="138" t="s">
        <v>173</v>
      </c>
      <c r="AU1457" s="138" t="s">
        <v>83</v>
      </c>
      <c r="AY1457" s="16" t="s">
        <v>171</v>
      </c>
      <c r="BE1457" s="139">
        <f>IF(N1457="základní",J1457,0)</f>
        <v>0</v>
      </c>
      <c r="BF1457" s="139">
        <f>IF(N1457="snížená",J1457,0)</f>
        <v>0</v>
      </c>
      <c r="BG1457" s="139">
        <f>IF(N1457="zákl. přenesená",J1457,0)</f>
        <v>0</v>
      </c>
      <c r="BH1457" s="139">
        <f>IF(N1457="sníž. přenesená",J1457,0)</f>
        <v>0</v>
      </c>
      <c r="BI1457" s="139">
        <f>IF(N1457="nulová",J1457,0)</f>
        <v>0</v>
      </c>
      <c r="BJ1457" s="16" t="s">
        <v>81</v>
      </c>
      <c r="BK1457" s="139">
        <f>ROUND(I1457*H1457,2)</f>
        <v>0</v>
      </c>
      <c r="BL1457" s="16" t="s">
        <v>311</v>
      </c>
      <c r="BM1457" s="138" t="s">
        <v>2165</v>
      </c>
    </row>
    <row r="1458" spans="2:65" s="1" customFormat="1" ht="10.199999999999999">
      <c r="B1458" s="31"/>
      <c r="D1458" s="140" t="s">
        <v>180</v>
      </c>
      <c r="F1458" s="141" t="s">
        <v>2085</v>
      </c>
      <c r="I1458" s="142"/>
      <c r="L1458" s="31"/>
      <c r="M1458" s="143"/>
      <c r="T1458" s="52"/>
      <c r="AT1458" s="16" t="s">
        <v>180</v>
      </c>
      <c r="AU1458" s="16" t="s">
        <v>83</v>
      </c>
    </row>
    <row r="1459" spans="2:65" s="1" customFormat="1" ht="16.5" customHeight="1">
      <c r="B1459" s="31"/>
      <c r="C1459" s="165" t="s">
        <v>2166</v>
      </c>
      <c r="D1459" s="165" t="s">
        <v>263</v>
      </c>
      <c r="E1459" s="166" t="s">
        <v>2076</v>
      </c>
      <c r="F1459" s="167" t="s">
        <v>2077</v>
      </c>
      <c r="G1459" s="168" t="s">
        <v>176</v>
      </c>
      <c r="H1459" s="169">
        <v>8.08</v>
      </c>
      <c r="I1459" s="170"/>
      <c r="J1459" s="171">
        <f>ROUND(I1459*H1459,2)</f>
        <v>0</v>
      </c>
      <c r="K1459" s="167" t="s">
        <v>177</v>
      </c>
      <c r="L1459" s="172"/>
      <c r="M1459" s="173" t="s">
        <v>19</v>
      </c>
      <c r="N1459" s="174" t="s">
        <v>44</v>
      </c>
      <c r="P1459" s="136">
        <f>O1459*H1459</f>
        <v>0</v>
      </c>
      <c r="Q1459" s="136">
        <v>1E-3</v>
      </c>
      <c r="R1459" s="136">
        <f>Q1459*H1459</f>
        <v>8.0800000000000004E-3</v>
      </c>
      <c r="S1459" s="136">
        <v>0</v>
      </c>
      <c r="T1459" s="137">
        <f>S1459*H1459</f>
        <v>0</v>
      </c>
      <c r="AR1459" s="138" t="s">
        <v>454</v>
      </c>
      <c r="AT1459" s="138" t="s">
        <v>263</v>
      </c>
      <c r="AU1459" s="138" t="s">
        <v>83</v>
      </c>
      <c r="AY1459" s="16" t="s">
        <v>171</v>
      </c>
      <c r="BE1459" s="139">
        <f>IF(N1459="základní",J1459,0)</f>
        <v>0</v>
      </c>
      <c r="BF1459" s="139">
        <f>IF(N1459="snížená",J1459,0)</f>
        <v>0</v>
      </c>
      <c r="BG1459" s="139">
        <f>IF(N1459="zákl. přenesená",J1459,0)</f>
        <v>0</v>
      </c>
      <c r="BH1459" s="139">
        <f>IF(N1459="sníž. přenesená",J1459,0)</f>
        <v>0</v>
      </c>
      <c r="BI1459" s="139">
        <f>IF(N1459="nulová",J1459,0)</f>
        <v>0</v>
      </c>
      <c r="BJ1459" s="16" t="s">
        <v>81</v>
      </c>
      <c r="BK1459" s="139">
        <f>ROUND(I1459*H1459,2)</f>
        <v>0</v>
      </c>
      <c r="BL1459" s="16" t="s">
        <v>311</v>
      </c>
      <c r="BM1459" s="138" t="s">
        <v>2167</v>
      </c>
    </row>
    <row r="1460" spans="2:65" s="13" customFormat="1" ht="10.199999999999999">
      <c r="B1460" s="151"/>
      <c r="D1460" s="145" t="s">
        <v>182</v>
      </c>
      <c r="E1460" s="152" t="s">
        <v>19</v>
      </c>
      <c r="F1460" s="153" t="s">
        <v>2168</v>
      </c>
      <c r="H1460" s="154">
        <v>8.08</v>
      </c>
      <c r="I1460" s="155"/>
      <c r="L1460" s="151"/>
      <c r="M1460" s="156"/>
      <c r="T1460" s="157"/>
      <c r="AT1460" s="152" t="s">
        <v>182</v>
      </c>
      <c r="AU1460" s="152" t="s">
        <v>83</v>
      </c>
      <c r="AV1460" s="13" t="s">
        <v>83</v>
      </c>
      <c r="AW1460" s="13" t="s">
        <v>35</v>
      </c>
      <c r="AX1460" s="13" t="s">
        <v>81</v>
      </c>
      <c r="AY1460" s="152" t="s">
        <v>171</v>
      </c>
    </row>
    <row r="1461" spans="2:65" s="1" customFormat="1" ht="24.15" customHeight="1">
      <c r="B1461" s="31"/>
      <c r="C1461" s="127" t="s">
        <v>2169</v>
      </c>
      <c r="D1461" s="127" t="s">
        <v>173</v>
      </c>
      <c r="E1461" s="128" t="s">
        <v>2170</v>
      </c>
      <c r="F1461" s="129" t="s">
        <v>2171</v>
      </c>
      <c r="G1461" s="130" t="s">
        <v>272</v>
      </c>
      <c r="H1461" s="131">
        <v>20.2</v>
      </c>
      <c r="I1461" s="132"/>
      <c r="J1461" s="133">
        <f>ROUND(I1461*H1461,2)</f>
        <v>0</v>
      </c>
      <c r="K1461" s="129" t="s">
        <v>177</v>
      </c>
      <c r="L1461" s="31"/>
      <c r="M1461" s="134" t="s">
        <v>19</v>
      </c>
      <c r="N1461" s="135" t="s">
        <v>44</v>
      </c>
      <c r="P1461" s="136">
        <f>O1461*H1461</f>
        <v>0</v>
      </c>
      <c r="Q1461" s="136">
        <v>0</v>
      </c>
      <c r="R1461" s="136">
        <f>Q1461*H1461</f>
        <v>0</v>
      </c>
      <c r="S1461" s="136">
        <v>0</v>
      </c>
      <c r="T1461" s="137">
        <f>S1461*H1461</f>
        <v>0</v>
      </c>
      <c r="AR1461" s="138" t="s">
        <v>311</v>
      </c>
      <c r="AT1461" s="138" t="s">
        <v>173</v>
      </c>
      <c r="AU1461" s="138" t="s">
        <v>83</v>
      </c>
      <c r="AY1461" s="16" t="s">
        <v>171</v>
      </c>
      <c r="BE1461" s="139">
        <f>IF(N1461="základní",J1461,0)</f>
        <v>0</v>
      </c>
      <c r="BF1461" s="139">
        <f>IF(N1461="snížená",J1461,0)</f>
        <v>0</v>
      </c>
      <c r="BG1461" s="139">
        <f>IF(N1461="zákl. přenesená",J1461,0)</f>
        <v>0</v>
      </c>
      <c r="BH1461" s="139">
        <f>IF(N1461="sníž. přenesená",J1461,0)</f>
        <v>0</v>
      </c>
      <c r="BI1461" s="139">
        <f>IF(N1461="nulová",J1461,0)</f>
        <v>0</v>
      </c>
      <c r="BJ1461" s="16" t="s">
        <v>81</v>
      </c>
      <c r="BK1461" s="139">
        <f>ROUND(I1461*H1461,2)</f>
        <v>0</v>
      </c>
      <c r="BL1461" s="16" t="s">
        <v>311</v>
      </c>
      <c r="BM1461" s="138" t="s">
        <v>2172</v>
      </c>
    </row>
    <row r="1462" spans="2:65" s="1" customFormat="1" ht="10.199999999999999">
      <c r="B1462" s="31"/>
      <c r="D1462" s="140" t="s">
        <v>180</v>
      </c>
      <c r="F1462" s="141" t="s">
        <v>2173</v>
      </c>
      <c r="I1462" s="142"/>
      <c r="L1462" s="31"/>
      <c r="M1462" s="143"/>
      <c r="T1462" s="52"/>
      <c r="AT1462" s="16" t="s">
        <v>180</v>
      </c>
      <c r="AU1462" s="16" t="s">
        <v>83</v>
      </c>
    </row>
    <row r="1463" spans="2:65" s="12" customFormat="1" ht="10.199999999999999">
      <c r="B1463" s="144"/>
      <c r="D1463" s="145" t="s">
        <v>182</v>
      </c>
      <c r="E1463" s="146" t="s">
        <v>19</v>
      </c>
      <c r="F1463" s="147" t="s">
        <v>2174</v>
      </c>
      <c r="H1463" s="146" t="s">
        <v>19</v>
      </c>
      <c r="I1463" s="148"/>
      <c r="L1463" s="144"/>
      <c r="M1463" s="149"/>
      <c r="T1463" s="150"/>
      <c r="AT1463" s="146" t="s">
        <v>182</v>
      </c>
      <c r="AU1463" s="146" t="s">
        <v>83</v>
      </c>
      <c r="AV1463" s="12" t="s">
        <v>81</v>
      </c>
      <c r="AW1463" s="12" t="s">
        <v>35</v>
      </c>
      <c r="AX1463" s="12" t="s">
        <v>73</v>
      </c>
      <c r="AY1463" s="146" t="s">
        <v>171</v>
      </c>
    </row>
    <row r="1464" spans="2:65" s="13" customFormat="1" ht="10.199999999999999">
      <c r="B1464" s="151"/>
      <c r="D1464" s="145" t="s">
        <v>182</v>
      </c>
      <c r="E1464" s="152" t="s">
        <v>19</v>
      </c>
      <c r="F1464" s="153" t="s">
        <v>2175</v>
      </c>
      <c r="H1464" s="154">
        <v>20.2</v>
      </c>
      <c r="I1464" s="155"/>
      <c r="L1464" s="151"/>
      <c r="M1464" s="156"/>
      <c r="T1464" s="157"/>
      <c r="AT1464" s="152" t="s">
        <v>182</v>
      </c>
      <c r="AU1464" s="152" t="s">
        <v>83</v>
      </c>
      <c r="AV1464" s="13" t="s">
        <v>83</v>
      </c>
      <c r="AW1464" s="13" t="s">
        <v>35</v>
      </c>
      <c r="AX1464" s="13" t="s">
        <v>81</v>
      </c>
      <c r="AY1464" s="152" t="s">
        <v>171</v>
      </c>
    </row>
    <row r="1465" spans="2:65" s="1" customFormat="1" ht="24.15" customHeight="1">
      <c r="B1465" s="31"/>
      <c r="C1465" s="127" t="s">
        <v>2176</v>
      </c>
      <c r="D1465" s="127" t="s">
        <v>173</v>
      </c>
      <c r="E1465" s="128" t="s">
        <v>2177</v>
      </c>
      <c r="F1465" s="129" t="s">
        <v>2178</v>
      </c>
      <c r="G1465" s="130" t="s">
        <v>272</v>
      </c>
      <c r="H1465" s="131">
        <v>20.2</v>
      </c>
      <c r="I1465" s="132"/>
      <c r="J1465" s="133">
        <f>ROUND(I1465*H1465,2)</f>
        <v>0</v>
      </c>
      <c r="K1465" s="129" t="s">
        <v>177</v>
      </c>
      <c r="L1465" s="31"/>
      <c r="M1465" s="134" t="s">
        <v>19</v>
      </c>
      <c r="N1465" s="135" t="s">
        <v>44</v>
      </c>
      <c r="P1465" s="136">
        <f>O1465*H1465</f>
        <v>0</v>
      </c>
      <c r="Q1465" s="136">
        <v>2.9999999999999997E-4</v>
      </c>
      <c r="R1465" s="136">
        <f>Q1465*H1465</f>
        <v>6.0599999999999994E-3</v>
      </c>
      <c r="S1465" s="136">
        <v>0</v>
      </c>
      <c r="T1465" s="137">
        <f>S1465*H1465</f>
        <v>0</v>
      </c>
      <c r="AR1465" s="138" t="s">
        <v>311</v>
      </c>
      <c r="AT1465" s="138" t="s">
        <v>173</v>
      </c>
      <c r="AU1465" s="138" t="s">
        <v>83</v>
      </c>
      <c r="AY1465" s="16" t="s">
        <v>171</v>
      </c>
      <c r="BE1465" s="139">
        <f>IF(N1465="základní",J1465,0)</f>
        <v>0</v>
      </c>
      <c r="BF1465" s="139">
        <f>IF(N1465="snížená",J1465,0)</f>
        <v>0</v>
      </c>
      <c r="BG1465" s="139">
        <f>IF(N1465="zákl. přenesená",J1465,0)</f>
        <v>0</v>
      </c>
      <c r="BH1465" s="139">
        <f>IF(N1465="sníž. přenesená",J1465,0)</f>
        <v>0</v>
      </c>
      <c r="BI1465" s="139">
        <f>IF(N1465="nulová",J1465,0)</f>
        <v>0</v>
      </c>
      <c r="BJ1465" s="16" t="s">
        <v>81</v>
      </c>
      <c r="BK1465" s="139">
        <f>ROUND(I1465*H1465,2)</f>
        <v>0</v>
      </c>
      <c r="BL1465" s="16" t="s">
        <v>311</v>
      </c>
      <c r="BM1465" s="138" t="s">
        <v>2179</v>
      </c>
    </row>
    <row r="1466" spans="2:65" s="1" customFormat="1" ht="10.199999999999999">
      <c r="B1466" s="31"/>
      <c r="D1466" s="140" t="s">
        <v>180</v>
      </c>
      <c r="F1466" s="141" t="s">
        <v>2180</v>
      </c>
      <c r="I1466" s="142"/>
      <c r="L1466" s="31"/>
      <c r="M1466" s="143"/>
      <c r="T1466" s="52"/>
      <c r="AT1466" s="16" t="s">
        <v>180</v>
      </c>
      <c r="AU1466" s="16" t="s">
        <v>83</v>
      </c>
    </row>
    <row r="1467" spans="2:65" s="1" customFormat="1" ht="49.05" customHeight="1">
      <c r="B1467" s="31"/>
      <c r="C1467" s="127" t="s">
        <v>2181</v>
      </c>
      <c r="D1467" s="127" t="s">
        <v>173</v>
      </c>
      <c r="E1467" s="128" t="s">
        <v>2182</v>
      </c>
      <c r="F1467" s="129" t="s">
        <v>2183</v>
      </c>
      <c r="G1467" s="130" t="s">
        <v>272</v>
      </c>
      <c r="H1467" s="131">
        <v>20.2</v>
      </c>
      <c r="I1467" s="132"/>
      <c r="J1467" s="133">
        <f>ROUND(I1467*H1467,2)</f>
        <v>0</v>
      </c>
      <c r="K1467" s="129" t="s">
        <v>2184</v>
      </c>
      <c r="L1467" s="31"/>
      <c r="M1467" s="134" t="s">
        <v>19</v>
      </c>
      <c r="N1467" s="135" t="s">
        <v>44</v>
      </c>
      <c r="P1467" s="136">
        <f>O1467*H1467</f>
        <v>0</v>
      </c>
      <c r="Q1467" s="136">
        <v>8.9999999999999993E-3</v>
      </c>
      <c r="R1467" s="136">
        <f>Q1467*H1467</f>
        <v>0.18179999999999999</v>
      </c>
      <c r="S1467" s="136">
        <v>0</v>
      </c>
      <c r="T1467" s="137">
        <f>S1467*H1467</f>
        <v>0</v>
      </c>
      <c r="AR1467" s="138" t="s">
        <v>311</v>
      </c>
      <c r="AT1467" s="138" t="s">
        <v>173</v>
      </c>
      <c r="AU1467" s="138" t="s">
        <v>83</v>
      </c>
      <c r="AY1467" s="16" t="s">
        <v>171</v>
      </c>
      <c r="BE1467" s="139">
        <f>IF(N1467="základní",J1467,0)</f>
        <v>0</v>
      </c>
      <c r="BF1467" s="139">
        <f>IF(N1467="snížená",J1467,0)</f>
        <v>0</v>
      </c>
      <c r="BG1467" s="139">
        <f>IF(N1467="zákl. přenesená",J1467,0)</f>
        <v>0</v>
      </c>
      <c r="BH1467" s="139">
        <f>IF(N1467="sníž. přenesená",J1467,0)</f>
        <v>0</v>
      </c>
      <c r="BI1467" s="139">
        <f>IF(N1467="nulová",J1467,0)</f>
        <v>0</v>
      </c>
      <c r="BJ1467" s="16" t="s">
        <v>81</v>
      </c>
      <c r="BK1467" s="139">
        <f>ROUND(I1467*H1467,2)</f>
        <v>0</v>
      </c>
      <c r="BL1467" s="16" t="s">
        <v>311</v>
      </c>
      <c r="BM1467" s="138" t="s">
        <v>2185</v>
      </c>
    </row>
    <row r="1468" spans="2:65" s="1" customFormat="1" ht="10.199999999999999">
      <c r="B1468" s="31"/>
      <c r="D1468" s="140" t="s">
        <v>180</v>
      </c>
      <c r="F1468" s="141" t="s">
        <v>2186</v>
      </c>
      <c r="I1468" s="142"/>
      <c r="L1468" s="31"/>
      <c r="M1468" s="143"/>
      <c r="T1468" s="52"/>
      <c r="AT1468" s="16" t="s">
        <v>180</v>
      </c>
      <c r="AU1468" s="16" t="s">
        <v>83</v>
      </c>
    </row>
    <row r="1469" spans="2:65" s="1" customFormat="1" ht="33" customHeight="1">
      <c r="B1469" s="31"/>
      <c r="C1469" s="165" t="s">
        <v>2187</v>
      </c>
      <c r="D1469" s="165" t="s">
        <v>263</v>
      </c>
      <c r="E1469" s="166" t="s">
        <v>2188</v>
      </c>
      <c r="F1469" s="167" t="s">
        <v>2189</v>
      </c>
      <c r="G1469" s="168" t="s">
        <v>272</v>
      </c>
      <c r="H1469" s="169">
        <v>24.24</v>
      </c>
      <c r="I1469" s="170"/>
      <c r="J1469" s="171">
        <f>ROUND(I1469*H1469,2)</f>
        <v>0</v>
      </c>
      <c r="K1469" s="167" t="s">
        <v>2184</v>
      </c>
      <c r="L1469" s="172"/>
      <c r="M1469" s="173" t="s">
        <v>19</v>
      </c>
      <c r="N1469" s="174" t="s">
        <v>44</v>
      </c>
      <c r="P1469" s="136">
        <f>O1469*H1469</f>
        <v>0</v>
      </c>
      <c r="Q1469" s="136">
        <v>1.95E-2</v>
      </c>
      <c r="R1469" s="136">
        <f>Q1469*H1469</f>
        <v>0.47267999999999999</v>
      </c>
      <c r="S1469" s="136">
        <v>0</v>
      </c>
      <c r="T1469" s="137">
        <f>S1469*H1469</f>
        <v>0</v>
      </c>
      <c r="AR1469" s="138" t="s">
        <v>454</v>
      </c>
      <c r="AT1469" s="138" t="s">
        <v>263</v>
      </c>
      <c r="AU1469" s="138" t="s">
        <v>83</v>
      </c>
      <c r="AY1469" s="16" t="s">
        <v>171</v>
      </c>
      <c r="BE1469" s="139">
        <f>IF(N1469="základní",J1469,0)</f>
        <v>0</v>
      </c>
      <c r="BF1469" s="139">
        <f>IF(N1469="snížená",J1469,0)</f>
        <v>0</v>
      </c>
      <c r="BG1469" s="139">
        <f>IF(N1469="zákl. přenesená",J1469,0)</f>
        <v>0</v>
      </c>
      <c r="BH1469" s="139">
        <f>IF(N1469="sníž. přenesená",J1469,0)</f>
        <v>0</v>
      </c>
      <c r="BI1469" s="139">
        <f>IF(N1469="nulová",J1469,0)</f>
        <v>0</v>
      </c>
      <c r="BJ1469" s="16" t="s">
        <v>81</v>
      </c>
      <c r="BK1469" s="139">
        <f>ROUND(I1469*H1469,2)</f>
        <v>0</v>
      </c>
      <c r="BL1469" s="16" t="s">
        <v>311</v>
      </c>
      <c r="BM1469" s="138" t="s">
        <v>2190</v>
      </c>
    </row>
    <row r="1470" spans="2:65" s="13" customFormat="1" ht="10.199999999999999">
      <c r="B1470" s="151"/>
      <c r="D1470" s="145" t="s">
        <v>182</v>
      </c>
      <c r="F1470" s="153" t="s">
        <v>2191</v>
      </c>
      <c r="H1470" s="154">
        <v>24.24</v>
      </c>
      <c r="I1470" s="155"/>
      <c r="L1470" s="151"/>
      <c r="M1470" s="156"/>
      <c r="T1470" s="157"/>
      <c r="AT1470" s="152" t="s">
        <v>182</v>
      </c>
      <c r="AU1470" s="152" t="s">
        <v>83</v>
      </c>
      <c r="AV1470" s="13" t="s">
        <v>83</v>
      </c>
      <c r="AW1470" s="13" t="s">
        <v>4</v>
      </c>
      <c r="AX1470" s="13" t="s">
        <v>81</v>
      </c>
      <c r="AY1470" s="152" t="s">
        <v>171</v>
      </c>
    </row>
    <row r="1471" spans="2:65" s="1" customFormat="1" ht="24.15" customHeight="1">
      <c r="B1471" s="31"/>
      <c r="C1471" s="127" t="s">
        <v>2192</v>
      </c>
      <c r="D1471" s="127" t="s">
        <v>173</v>
      </c>
      <c r="E1471" s="128" t="s">
        <v>2193</v>
      </c>
      <c r="F1471" s="129" t="s">
        <v>2194</v>
      </c>
      <c r="G1471" s="130" t="s">
        <v>272</v>
      </c>
      <c r="H1471" s="131">
        <v>20.2</v>
      </c>
      <c r="I1471" s="132"/>
      <c r="J1471" s="133">
        <f>ROUND(I1471*H1471,2)</f>
        <v>0</v>
      </c>
      <c r="K1471" s="129" t="s">
        <v>177</v>
      </c>
      <c r="L1471" s="31"/>
      <c r="M1471" s="134" t="s">
        <v>19</v>
      </c>
      <c r="N1471" s="135" t="s">
        <v>44</v>
      </c>
      <c r="P1471" s="136">
        <f>O1471*H1471</f>
        <v>0</v>
      </c>
      <c r="Q1471" s="136">
        <v>1.5E-3</v>
      </c>
      <c r="R1471" s="136">
        <f>Q1471*H1471</f>
        <v>3.0300000000000001E-2</v>
      </c>
      <c r="S1471" s="136">
        <v>0</v>
      </c>
      <c r="T1471" s="137">
        <f>S1471*H1471</f>
        <v>0</v>
      </c>
      <c r="AR1471" s="138" t="s">
        <v>311</v>
      </c>
      <c r="AT1471" s="138" t="s">
        <v>173</v>
      </c>
      <c r="AU1471" s="138" t="s">
        <v>83</v>
      </c>
      <c r="AY1471" s="16" t="s">
        <v>171</v>
      </c>
      <c r="BE1471" s="139">
        <f>IF(N1471="základní",J1471,0)</f>
        <v>0</v>
      </c>
      <c r="BF1471" s="139">
        <f>IF(N1471="snížená",J1471,0)</f>
        <v>0</v>
      </c>
      <c r="BG1471" s="139">
        <f>IF(N1471="zákl. přenesená",J1471,0)</f>
        <v>0</v>
      </c>
      <c r="BH1471" s="139">
        <f>IF(N1471="sníž. přenesená",J1471,0)</f>
        <v>0</v>
      </c>
      <c r="BI1471" s="139">
        <f>IF(N1471="nulová",J1471,0)</f>
        <v>0</v>
      </c>
      <c r="BJ1471" s="16" t="s">
        <v>81</v>
      </c>
      <c r="BK1471" s="139">
        <f>ROUND(I1471*H1471,2)</f>
        <v>0</v>
      </c>
      <c r="BL1471" s="16" t="s">
        <v>311</v>
      </c>
      <c r="BM1471" s="138" t="s">
        <v>2195</v>
      </c>
    </row>
    <row r="1472" spans="2:65" s="1" customFormat="1" ht="10.199999999999999">
      <c r="B1472" s="31"/>
      <c r="D1472" s="140" t="s">
        <v>180</v>
      </c>
      <c r="F1472" s="141" t="s">
        <v>2196</v>
      </c>
      <c r="I1472" s="142"/>
      <c r="L1472" s="31"/>
      <c r="M1472" s="143"/>
      <c r="T1472" s="52"/>
      <c r="AT1472" s="16" t="s">
        <v>180</v>
      </c>
      <c r="AU1472" s="16" t="s">
        <v>83</v>
      </c>
    </row>
    <row r="1473" spans="2:65" s="1" customFormat="1" ht="55.5" customHeight="1">
      <c r="B1473" s="31"/>
      <c r="C1473" s="127" t="s">
        <v>2197</v>
      </c>
      <c r="D1473" s="127" t="s">
        <v>173</v>
      </c>
      <c r="E1473" s="128" t="s">
        <v>2127</v>
      </c>
      <c r="F1473" s="129" t="s">
        <v>2128</v>
      </c>
      <c r="G1473" s="130" t="s">
        <v>266</v>
      </c>
      <c r="H1473" s="131">
        <v>5.8730000000000002</v>
      </c>
      <c r="I1473" s="132"/>
      <c r="J1473" s="133">
        <f>ROUND(I1473*H1473,2)</f>
        <v>0</v>
      </c>
      <c r="K1473" s="129" t="s">
        <v>177</v>
      </c>
      <c r="L1473" s="31"/>
      <c r="M1473" s="134" t="s">
        <v>19</v>
      </c>
      <c r="N1473" s="135" t="s">
        <v>44</v>
      </c>
      <c r="P1473" s="136">
        <f>O1473*H1473</f>
        <v>0</v>
      </c>
      <c r="Q1473" s="136">
        <v>0</v>
      </c>
      <c r="R1473" s="136">
        <f>Q1473*H1473</f>
        <v>0</v>
      </c>
      <c r="S1473" s="136">
        <v>0</v>
      </c>
      <c r="T1473" s="137">
        <f>S1473*H1473</f>
        <v>0</v>
      </c>
      <c r="AR1473" s="138" t="s">
        <v>311</v>
      </c>
      <c r="AT1473" s="138" t="s">
        <v>173</v>
      </c>
      <c r="AU1473" s="138" t="s">
        <v>83</v>
      </c>
      <c r="AY1473" s="16" t="s">
        <v>171</v>
      </c>
      <c r="BE1473" s="139">
        <f>IF(N1473="základní",J1473,0)</f>
        <v>0</v>
      </c>
      <c r="BF1473" s="139">
        <f>IF(N1473="snížená",J1473,0)</f>
        <v>0</v>
      </c>
      <c r="BG1473" s="139">
        <f>IF(N1473="zákl. přenesená",J1473,0)</f>
        <v>0</v>
      </c>
      <c r="BH1473" s="139">
        <f>IF(N1473="sníž. přenesená",J1473,0)</f>
        <v>0</v>
      </c>
      <c r="BI1473" s="139">
        <f>IF(N1473="nulová",J1473,0)</f>
        <v>0</v>
      </c>
      <c r="BJ1473" s="16" t="s">
        <v>81</v>
      </c>
      <c r="BK1473" s="139">
        <f>ROUND(I1473*H1473,2)</f>
        <v>0</v>
      </c>
      <c r="BL1473" s="16" t="s">
        <v>311</v>
      </c>
      <c r="BM1473" s="138" t="s">
        <v>2198</v>
      </c>
    </row>
    <row r="1474" spans="2:65" s="1" customFormat="1" ht="10.199999999999999">
      <c r="B1474" s="31"/>
      <c r="D1474" s="140" t="s">
        <v>180</v>
      </c>
      <c r="F1474" s="141" t="s">
        <v>2130</v>
      </c>
      <c r="I1474" s="142"/>
      <c r="L1474" s="31"/>
      <c r="M1474" s="143"/>
      <c r="T1474" s="52"/>
      <c r="AT1474" s="16" t="s">
        <v>180</v>
      </c>
      <c r="AU1474" s="16" t="s">
        <v>83</v>
      </c>
    </row>
    <row r="1475" spans="2:65" s="11" customFormat="1" ht="22.8" customHeight="1">
      <c r="B1475" s="115"/>
      <c r="D1475" s="116" t="s">
        <v>72</v>
      </c>
      <c r="E1475" s="125" t="s">
        <v>2199</v>
      </c>
      <c r="F1475" s="125" t="s">
        <v>2200</v>
      </c>
      <c r="I1475" s="118"/>
      <c r="J1475" s="126">
        <f>BK1475</f>
        <v>0</v>
      </c>
      <c r="L1475" s="115"/>
      <c r="M1475" s="120"/>
      <c r="P1475" s="121">
        <f>SUM(P1476:P1503)</f>
        <v>0</v>
      </c>
      <c r="R1475" s="121">
        <f>SUM(R1476:R1503)</f>
        <v>6.6760239199999978</v>
      </c>
      <c r="T1475" s="122">
        <f>SUM(T1476:T1503)</f>
        <v>0</v>
      </c>
      <c r="AR1475" s="116" t="s">
        <v>83</v>
      </c>
      <c r="AT1475" s="123" t="s">
        <v>72</v>
      </c>
      <c r="AU1475" s="123" t="s">
        <v>81</v>
      </c>
      <c r="AY1475" s="116" t="s">
        <v>171</v>
      </c>
      <c r="BK1475" s="124">
        <f>SUM(BK1476:BK1503)</f>
        <v>0</v>
      </c>
    </row>
    <row r="1476" spans="2:65" s="1" customFormat="1" ht="33" customHeight="1">
      <c r="B1476" s="31"/>
      <c r="C1476" s="127" t="s">
        <v>2201</v>
      </c>
      <c r="D1476" s="127" t="s">
        <v>173</v>
      </c>
      <c r="E1476" s="128" t="s">
        <v>2134</v>
      </c>
      <c r="F1476" s="129" t="s">
        <v>2135</v>
      </c>
      <c r="G1476" s="130" t="s">
        <v>176</v>
      </c>
      <c r="H1476" s="131">
        <v>2.57</v>
      </c>
      <c r="I1476" s="132"/>
      <c r="J1476" s="133">
        <f>ROUND(I1476*H1476,2)</f>
        <v>0</v>
      </c>
      <c r="K1476" s="129" t="s">
        <v>177</v>
      </c>
      <c r="L1476" s="31"/>
      <c r="M1476" s="134" t="s">
        <v>19</v>
      </c>
      <c r="N1476" s="135" t="s">
        <v>44</v>
      </c>
      <c r="P1476" s="136">
        <f>O1476*H1476</f>
        <v>0</v>
      </c>
      <c r="Q1476" s="136">
        <v>2.5018699999999998</v>
      </c>
      <c r="R1476" s="136">
        <f>Q1476*H1476</f>
        <v>6.429805899999999</v>
      </c>
      <c r="S1476" s="136">
        <v>0</v>
      </c>
      <c r="T1476" s="137">
        <f>S1476*H1476</f>
        <v>0</v>
      </c>
      <c r="AR1476" s="138" t="s">
        <v>311</v>
      </c>
      <c r="AT1476" s="138" t="s">
        <v>173</v>
      </c>
      <c r="AU1476" s="138" t="s">
        <v>83</v>
      </c>
      <c r="AY1476" s="16" t="s">
        <v>171</v>
      </c>
      <c r="BE1476" s="139">
        <f>IF(N1476="základní",J1476,0)</f>
        <v>0</v>
      </c>
      <c r="BF1476" s="139">
        <f>IF(N1476="snížená",J1476,0)</f>
        <v>0</v>
      </c>
      <c r="BG1476" s="139">
        <f>IF(N1476="zákl. přenesená",J1476,0)</f>
        <v>0</v>
      </c>
      <c r="BH1476" s="139">
        <f>IF(N1476="sníž. přenesená",J1476,0)</f>
        <v>0</v>
      </c>
      <c r="BI1476" s="139">
        <f>IF(N1476="nulová",J1476,0)</f>
        <v>0</v>
      </c>
      <c r="BJ1476" s="16" t="s">
        <v>81</v>
      </c>
      <c r="BK1476" s="139">
        <f>ROUND(I1476*H1476,2)</f>
        <v>0</v>
      </c>
      <c r="BL1476" s="16" t="s">
        <v>311</v>
      </c>
      <c r="BM1476" s="138" t="s">
        <v>2202</v>
      </c>
    </row>
    <row r="1477" spans="2:65" s="1" customFormat="1" ht="10.199999999999999">
      <c r="B1477" s="31"/>
      <c r="D1477" s="140" t="s">
        <v>180</v>
      </c>
      <c r="F1477" s="141" t="s">
        <v>2137</v>
      </c>
      <c r="I1477" s="142"/>
      <c r="L1477" s="31"/>
      <c r="M1477" s="143"/>
      <c r="T1477" s="52"/>
      <c r="AT1477" s="16" t="s">
        <v>180</v>
      </c>
      <c r="AU1477" s="16" t="s">
        <v>83</v>
      </c>
    </row>
    <row r="1478" spans="2:65" s="12" customFormat="1" ht="10.199999999999999">
      <c r="B1478" s="144"/>
      <c r="D1478" s="145" t="s">
        <v>182</v>
      </c>
      <c r="E1478" s="146" t="s">
        <v>19</v>
      </c>
      <c r="F1478" s="147" t="s">
        <v>2203</v>
      </c>
      <c r="H1478" s="146" t="s">
        <v>19</v>
      </c>
      <c r="I1478" s="148"/>
      <c r="L1478" s="144"/>
      <c r="M1478" s="149"/>
      <c r="T1478" s="150"/>
      <c r="AT1478" s="146" t="s">
        <v>182</v>
      </c>
      <c r="AU1478" s="146" t="s">
        <v>83</v>
      </c>
      <c r="AV1478" s="12" t="s">
        <v>81</v>
      </c>
      <c r="AW1478" s="12" t="s">
        <v>35</v>
      </c>
      <c r="AX1478" s="12" t="s">
        <v>73</v>
      </c>
      <c r="AY1478" s="146" t="s">
        <v>171</v>
      </c>
    </row>
    <row r="1479" spans="2:65" s="13" customFormat="1" ht="10.199999999999999">
      <c r="B1479" s="151"/>
      <c r="D1479" s="145" t="s">
        <v>182</v>
      </c>
      <c r="E1479" s="152" t="s">
        <v>19</v>
      </c>
      <c r="F1479" s="153" t="s">
        <v>2204</v>
      </c>
      <c r="H1479" s="154">
        <v>2.57</v>
      </c>
      <c r="I1479" s="155"/>
      <c r="L1479" s="151"/>
      <c r="M1479" s="156"/>
      <c r="T1479" s="157"/>
      <c r="AT1479" s="152" t="s">
        <v>182</v>
      </c>
      <c r="AU1479" s="152" t="s">
        <v>83</v>
      </c>
      <c r="AV1479" s="13" t="s">
        <v>83</v>
      </c>
      <c r="AW1479" s="13" t="s">
        <v>35</v>
      </c>
      <c r="AX1479" s="13" t="s">
        <v>81</v>
      </c>
      <c r="AY1479" s="152" t="s">
        <v>171</v>
      </c>
    </row>
    <row r="1480" spans="2:65" s="1" customFormat="1" ht="37.799999999999997" customHeight="1">
      <c r="B1480" s="31"/>
      <c r="C1480" s="127" t="s">
        <v>2205</v>
      </c>
      <c r="D1480" s="127" t="s">
        <v>173</v>
      </c>
      <c r="E1480" s="128" t="s">
        <v>2140</v>
      </c>
      <c r="F1480" s="129" t="s">
        <v>2141</v>
      </c>
      <c r="G1480" s="130" t="s">
        <v>176</v>
      </c>
      <c r="H1480" s="131">
        <v>2.57</v>
      </c>
      <c r="I1480" s="132"/>
      <c r="J1480" s="133">
        <f>ROUND(I1480*H1480,2)</f>
        <v>0</v>
      </c>
      <c r="K1480" s="129" t="s">
        <v>177</v>
      </c>
      <c r="L1480" s="31"/>
      <c r="M1480" s="134" t="s">
        <v>19</v>
      </c>
      <c r="N1480" s="135" t="s">
        <v>44</v>
      </c>
      <c r="P1480" s="136">
        <f>O1480*H1480</f>
        <v>0</v>
      </c>
      <c r="Q1480" s="136">
        <v>0</v>
      </c>
      <c r="R1480" s="136">
        <f>Q1480*H1480</f>
        <v>0</v>
      </c>
      <c r="S1480" s="136">
        <v>0</v>
      </c>
      <c r="T1480" s="137">
        <f>S1480*H1480</f>
        <v>0</v>
      </c>
      <c r="AR1480" s="138" t="s">
        <v>311</v>
      </c>
      <c r="AT1480" s="138" t="s">
        <v>173</v>
      </c>
      <c r="AU1480" s="138" t="s">
        <v>83</v>
      </c>
      <c r="AY1480" s="16" t="s">
        <v>171</v>
      </c>
      <c r="BE1480" s="139">
        <f>IF(N1480="základní",J1480,0)</f>
        <v>0</v>
      </c>
      <c r="BF1480" s="139">
        <f>IF(N1480="snížená",J1480,0)</f>
        <v>0</v>
      </c>
      <c r="BG1480" s="139">
        <f>IF(N1480="zákl. přenesená",J1480,0)</f>
        <v>0</v>
      </c>
      <c r="BH1480" s="139">
        <f>IF(N1480="sníž. přenesená",J1480,0)</f>
        <v>0</v>
      </c>
      <c r="BI1480" s="139">
        <f>IF(N1480="nulová",J1480,0)</f>
        <v>0</v>
      </c>
      <c r="BJ1480" s="16" t="s">
        <v>81</v>
      </c>
      <c r="BK1480" s="139">
        <f>ROUND(I1480*H1480,2)</f>
        <v>0</v>
      </c>
      <c r="BL1480" s="16" t="s">
        <v>311</v>
      </c>
      <c r="BM1480" s="138" t="s">
        <v>2206</v>
      </c>
    </row>
    <row r="1481" spans="2:65" s="1" customFormat="1" ht="10.199999999999999">
      <c r="B1481" s="31"/>
      <c r="D1481" s="140" t="s">
        <v>180</v>
      </c>
      <c r="F1481" s="141" t="s">
        <v>2143</v>
      </c>
      <c r="I1481" s="142"/>
      <c r="L1481" s="31"/>
      <c r="M1481" s="143"/>
      <c r="T1481" s="52"/>
      <c r="AT1481" s="16" t="s">
        <v>180</v>
      </c>
      <c r="AU1481" s="16" t="s">
        <v>83</v>
      </c>
    </row>
    <row r="1482" spans="2:65" s="13" customFormat="1" ht="10.199999999999999">
      <c r="B1482" s="151"/>
      <c r="D1482" s="145" t="s">
        <v>182</v>
      </c>
      <c r="E1482" s="152" t="s">
        <v>19</v>
      </c>
      <c r="F1482" s="153" t="s">
        <v>2204</v>
      </c>
      <c r="H1482" s="154">
        <v>2.57</v>
      </c>
      <c r="I1482" s="155"/>
      <c r="L1482" s="151"/>
      <c r="M1482" s="156"/>
      <c r="T1482" s="157"/>
      <c r="AT1482" s="152" t="s">
        <v>182</v>
      </c>
      <c r="AU1482" s="152" t="s">
        <v>83</v>
      </c>
      <c r="AV1482" s="13" t="s">
        <v>83</v>
      </c>
      <c r="AW1482" s="13" t="s">
        <v>35</v>
      </c>
      <c r="AX1482" s="13" t="s">
        <v>81</v>
      </c>
      <c r="AY1482" s="152" t="s">
        <v>171</v>
      </c>
    </row>
    <row r="1483" spans="2:65" s="1" customFormat="1" ht="33" customHeight="1">
      <c r="B1483" s="31"/>
      <c r="C1483" s="127" t="s">
        <v>2207</v>
      </c>
      <c r="D1483" s="127" t="s">
        <v>173</v>
      </c>
      <c r="E1483" s="128" t="s">
        <v>2145</v>
      </c>
      <c r="F1483" s="129" t="s">
        <v>2146</v>
      </c>
      <c r="G1483" s="130" t="s">
        <v>176</v>
      </c>
      <c r="H1483" s="131">
        <v>2.57</v>
      </c>
      <c r="I1483" s="132"/>
      <c r="J1483" s="133">
        <f>ROUND(I1483*H1483,2)</f>
        <v>0</v>
      </c>
      <c r="K1483" s="129" t="s">
        <v>177</v>
      </c>
      <c r="L1483" s="31"/>
      <c r="M1483" s="134" t="s">
        <v>19</v>
      </c>
      <c r="N1483" s="135" t="s">
        <v>44</v>
      </c>
      <c r="P1483" s="136">
        <f>O1483*H1483</f>
        <v>0</v>
      </c>
      <c r="Q1483" s="136">
        <v>0</v>
      </c>
      <c r="R1483" s="136">
        <f>Q1483*H1483</f>
        <v>0</v>
      </c>
      <c r="S1483" s="136">
        <v>0</v>
      </c>
      <c r="T1483" s="137">
        <f>S1483*H1483</f>
        <v>0</v>
      </c>
      <c r="AR1483" s="138" t="s">
        <v>311</v>
      </c>
      <c r="AT1483" s="138" t="s">
        <v>173</v>
      </c>
      <c r="AU1483" s="138" t="s">
        <v>83</v>
      </c>
      <c r="AY1483" s="16" t="s">
        <v>171</v>
      </c>
      <c r="BE1483" s="139">
        <f>IF(N1483="základní",J1483,0)</f>
        <v>0</v>
      </c>
      <c r="BF1483" s="139">
        <f>IF(N1483="snížená",J1483,0)</f>
        <v>0</v>
      </c>
      <c r="BG1483" s="139">
        <f>IF(N1483="zákl. přenesená",J1483,0)</f>
        <v>0</v>
      </c>
      <c r="BH1483" s="139">
        <f>IF(N1483="sníž. přenesená",J1483,0)</f>
        <v>0</v>
      </c>
      <c r="BI1483" s="139">
        <f>IF(N1483="nulová",J1483,0)</f>
        <v>0</v>
      </c>
      <c r="BJ1483" s="16" t="s">
        <v>81</v>
      </c>
      <c r="BK1483" s="139">
        <f>ROUND(I1483*H1483,2)</f>
        <v>0</v>
      </c>
      <c r="BL1483" s="16" t="s">
        <v>311</v>
      </c>
      <c r="BM1483" s="138" t="s">
        <v>2208</v>
      </c>
    </row>
    <row r="1484" spans="2:65" s="1" customFormat="1" ht="10.199999999999999">
      <c r="B1484" s="31"/>
      <c r="D1484" s="140" t="s">
        <v>180</v>
      </c>
      <c r="F1484" s="141" t="s">
        <v>2148</v>
      </c>
      <c r="I1484" s="142"/>
      <c r="L1484" s="31"/>
      <c r="M1484" s="143"/>
      <c r="T1484" s="52"/>
      <c r="AT1484" s="16" t="s">
        <v>180</v>
      </c>
      <c r="AU1484" s="16" t="s">
        <v>83</v>
      </c>
    </row>
    <row r="1485" spans="2:65" s="1" customFormat="1" ht="21.75" customHeight="1">
      <c r="B1485" s="31"/>
      <c r="C1485" s="127" t="s">
        <v>2209</v>
      </c>
      <c r="D1485" s="127" t="s">
        <v>173</v>
      </c>
      <c r="E1485" s="128" t="s">
        <v>2150</v>
      </c>
      <c r="F1485" s="129" t="s">
        <v>2151</v>
      </c>
      <c r="G1485" s="130" t="s">
        <v>266</v>
      </c>
      <c r="H1485" s="131">
        <v>0.126</v>
      </c>
      <c r="I1485" s="132"/>
      <c r="J1485" s="133">
        <f>ROUND(I1485*H1485,2)</f>
        <v>0</v>
      </c>
      <c r="K1485" s="129" t="s">
        <v>177</v>
      </c>
      <c r="L1485" s="31"/>
      <c r="M1485" s="134" t="s">
        <v>19</v>
      </c>
      <c r="N1485" s="135" t="s">
        <v>44</v>
      </c>
      <c r="P1485" s="136">
        <f>O1485*H1485</f>
        <v>0</v>
      </c>
      <c r="Q1485" s="136">
        <v>1.06277</v>
      </c>
      <c r="R1485" s="136">
        <f>Q1485*H1485</f>
        <v>0.13390901999999999</v>
      </c>
      <c r="S1485" s="136">
        <v>0</v>
      </c>
      <c r="T1485" s="137">
        <f>S1485*H1485</f>
        <v>0</v>
      </c>
      <c r="AR1485" s="138" t="s">
        <v>311</v>
      </c>
      <c r="AT1485" s="138" t="s">
        <v>173</v>
      </c>
      <c r="AU1485" s="138" t="s">
        <v>83</v>
      </c>
      <c r="AY1485" s="16" t="s">
        <v>171</v>
      </c>
      <c r="BE1485" s="139">
        <f>IF(N1485="základní",J1485,0)</f>
        <v>0</v>
      </c>
      <c r="BF1485" s="139">
        <f>IF(N1485="snížená",J1485,0)</f>
        <v>0</v>
      </c>
      <c r="BG1485" s="139">
        <f>IF(N1485="zákl. přenesená",J1485,0)</f>
        <v>0</v>
      </c>
      <c r="BH1485" s="139">
        <f>IF(N1485="sníž. přenesená",J1485,0)</f>
        <v>0</v>
      </c>
      <c r="BI1485" s="139">
        <f>IF(N1485="nulová",J1485,0)</f>
        <v>0</v>
      </c>
      <c r="BJ1485" s="16" t="s">
        <v>81</v>
      </c>
      <c r="BK1485" s="139">
        <f>ROUND(I1485*H1485,2)</f>
        <v>0</v>
      </c>
      <c r="BL1485" s="16" t="s">
        <v>311</v>
      </c>
      <c r="BM1485" s="138" t="s">
        <v>2210</v>
      </c>
    </row>
    <row r="1486" spans="2:65" s="1" customFormat="1" ht="10.199999999999999">
      <c r="B1486" s="31"/>
      <c r="D1486" s="140" t="s">
        <v>180</v>
      </c>
      <c r="F1486" s="141" t="s">
        <v>2153</v>
      </c>
      <c r="I1486" s="142"/>
      <c r="L1486" s="31"/>
      <c r="M1486" s="143"/>
      <c r="T1486" s="52"/>
      <c r="AT1486" s="16" t="s">
        <v>180</v>
      </c>
      <c r="AU1486" s="16" t="s">
        <v>83</v>
      </c>
    </row>
    <row r="1487" spans="2:65" s="12" customFormat="1" ht="10.199999999999999">
      <c r="B1487" s="144"/>
      <c r="D1487" s="145" t="s">
        <v>182</v>
      </c>
      <c r="E1487" s="146" t="s">
        <v>19</v>
      </c>
      <c r="F1487" s="147" t="s">
        <v>2154</v>
      </c>
      <c r="H1487" s="146" t="s">
        <v>19</v>
      </c>
      <c r="I1487" s="148"/>
      <c r="L1487" s="144"/>
      <c r="M1487" s="149"/>
      <c r="T1487" s="150"/>
      <c r="AT1487" s="146" t="s">
        <v>182</v>
      </c>
      <c r="AU1487" s="146" t="s">
        <v>83</v>
      </c>
      <c r="AV1487" s="12" t="s">
        <v>81</v>
      </c>
      <c r="AW1487" s="12" t="s">
        <v>35</v>
      </c>
      <c r="AX1487" s="12" t="s">
        <v>73</v>
      </c>
      <c r="AY1487" s="146" t="s">
        <v>171</v>
      </c>
    </row>
    <row r="1488" spans="2:65" s="13" customFormat="1" ht="10.199999999999999">
      <c r="B1488" s="151"/>
      <c r="D1488" s="145" t="s">
        <v>182</v>
      </c>
      <c r="E1488" s="152" t="s">
        <v>19</v>
      </c>
      <c r="F1488" s="153" t="s">
        <v>2211</v>
      </c>
      <c r="H1488" s="154">
        <v>0.126</v>
      </c>
      <c r="I1488" s="155"/>
      <c r="L1488" s="151"/>
      <c r="M1488" s="156"/>
      <c r="T1488" s="157"/>
      <c r="AT1488" s="152" t="s">
        <v>182</v>
      </c>
      <c r="AU1488" s="152" t="s">
        <v>83</v>
      </c>
      <c r="AV1488" s="13" t="s">
        <v>83</v>
      </c>
      <c r="AW1488" s="13" t="s">
        <v>35</v>
      </c>
      <c r="AX1488" s="13" t="s">
        <v>81</v>
      </c>
      <c r="AY1488" s="152" t="s">
        <v>171</v>
      </c>
    </row>
    <row r="1489" spans="2:65" s="1" customFormat="1" ht="37.799999999999997" customHeight="1">
      <c r="B1489" s="31"/>
      <c r="C1489" s="127" t="s">
        <v>2212</v>
      </c>
      <c r="D1489" s="127" t="s">
        <v>173</v>
      </c>
      <c r="E1489" s="128" t="s">
        <v>2213</v>
      </c>
      <c r="F1489" s="129" t="s">
        <v>2214</v>
      </c>
      <c r="G1489" s="130" t="s">
        <v>272</v>
      </c>
      <c r="H1489" s="131">
        <v>25.7</v>
      </c>
      <c r="I1489" s="132"/>
      <c r="J1489" s="133">
        <f>ROUND(I1489*H1489,2)</f>
        <v>0</v>
      </c>
      <c r="K1489" s="129" t="s">
        <v>177</v>
      </c>
      <c r="L1489" s="31"/>
      <c r="M1489" s="134" t="s">
        <v>19</v>
      </c>
      <c r="N1489" s="135" t="s">
        <v>44</v>
      </c>
      <c r="P1489" s="136">
        <f>O1489*H1489</f>
        <v>0</v>
      </c>
      <c r="Q1489" s="136">
        <v>3.2000000000000002E-3</v>
      </c>
      <c r="R1489" s="136">
        <f>Q1489*H1489</f>
        <v>8.2240000000000008E-2</v>
      </c>
      <c r="S1489" s="136">
        <v>0</v>
      </c>
      <c r="T1489" s="137">
        <f>S1489*H1489</f>
        <v>0</v>
      </c>
      <c r="AR1489" s="138" t="s">
        <v>311</v>
      </c>
      <c r="AT1489" s="138" t="s">
        <v>173</v>
      </c>
      <c r="AU1489" s="138" t="s">
        <v>83</v>
      </c>
      <c r="AY1489" s="16" t="s">
        <v>171</v>
      </c>
      <c r="BE1489" s="139">
        <f>IF(N1489="základní",J1489,0)</f>
        <v>0</v>
      </c>
      <c r="BF1489" s="139">
        <f>IF(N1489="snížená",J1489,0)</f>
        <v>0</v>
      </c>
      <c r="BG1489" s="139">
        <f>IF(N1489="zákl. přenesená",J1489,0)</f>
        <v>0</v>
      </c>
      <c r="BH1489" s="139">
        <f>IF(N1489="sníž. přenesená",J1489,0)</f>
        <v>0</v>
      </c>
      <c r="BI1489" s="139">
        <f>IF(N1489="nulová",J1489,0)</f>
        <v>0</v>
      </c>
      <c r="BJ1489" s="16" t="s">
        <v>81</v>
      </c>
      <c r="BK1489" s="139">
        <f>ROUND(I1489*H1489,2)</f>
        <v>0</v>
      </c>
      <c r="BL1489" s="16" t="s">
        <v>311</v>
      </c>
      <c r="BM1489" s="138" t="s">
        <v>2215</v>
      </c>
    </row>
    <row r="1490" spans="2:65" s="1" customFormat="1" ht="10.199999999999999">
      <c r="B1490" s="31"/>
      <c r="D1490" s="140" t="s">
        <v>180</v>
      </c>
      <c r="F1490" s="141" t="s">
        <v>2216</v>
      </c>
      <c r="I1490" s="142"/>
      <c r="L1490" s="31"/>
      <c r="M1490" s="143"/>
      <c r="T1490" s="52"/>
      <c r="AT1490" s="16" t="s">
        <v>180</v>
      </c>
      <c r="AU1490" s="16" t="s">
        <v>83</v>
      </c>
    </row>
    <row r="1491" spans="2:65" s="1" customFormat="1" ht="37.799999999999997" customHeight="1">
      <c r="B1491" s="31"/>
      <c r="C1491" s="127" t="s">
        <v>2217</v>
      </c>
      <c r="D1491" s="127" t="s">
        <v>173</v>
      </c>
      <c r="E1491" s="128" t="s">
        <v>957</v>
      </c>
      <c r="F1491" s="129" t="s">
        <v>958</v>
      </c>
      <c r="G1491" s="130" t="s">
        <v>272</v>
      </c>
      <c r="H1491" s="131">
        <v>51.4</v>
      </c>
      <c r="I1491" s="132"/>
      <c r="J1491" s="133">
        <f>ROUND(I1491*H1491,2)</f>
        <v>0</v>
      </c>
      <c r="K1491" s="129" t="s">
        <v>177</v>
      </c>
      <c r="L1491" s="31"/>
      <c r="M1491" s="134" t="s">
        <v>19</v>
      </c>
      <c r="N1491" s="135" t="s">
        <v>44</v>
      </c>
      <c r="P1491" s="136">
        <f>O1491*H1491</f>
        <v>0</v>
      </c>
      <c r="Q1491" s="136">
        <v>0</v>
      </c>
      <c r="R1491" s="136">
        <f>Q1491*H1491</f>
        <v>0</v>
      </c>
      <c r="S1491" s="136">
        <v>0</v>
      </c>
      <c r="T1491" s="137">
        <f>S1491*H1491</f>
        <v>0</v>
      </c>
      <c r="AR1491" s="138" t="s">
        <v>311</v>
      </c>
      <c r="AT1491" s="138" t="s">
        <v>173</v>
      </c>
      <c r="AU1491" s="138" t="s">
        <v>83</v>
      </c>
      <c r="AY1491" s="16" t="s">
        <v>171</v>
      </c>
      <c r="BE1491" s="139">
        <f>IF(N1491="základní",J1491,0)</f>
        <v>0</v>
      </c>
      <c r="BF1491" s="139">
        <f>IF(N1491="snížená",J1491,0)</f>
        <v>0</v>
      </c>
      <c r="BG1491" s="139">
        <f>IF(N1491="zákl. přenesená",J1491,0)</f>
        <v>0</v>
      </c>
      <c r="BH1491" s="139">
        <f>IF(N1491="sníž. přenesená",J1491,0)</f>
        <v>0</v>
      </c>
      <c r="BI1491" s="139">
        <f>IF(N1491="nulová",J1491,0)</f>
        <v>0</v>
      </c>
      <c r="BJ1491" s="16" t="s">
        <v>81</v>
      </c>
      <c r="BK1491" s="139">
        <f>ROUND(I1491*H1491,2)</f>
        <v>0</v>
      </c>
      <c r="BL1491" s="16" t="s">
        <v>311</v>
      </c>
      <c r="BM1491" s="138" t="s">
        <v>2218</v>
      </c>
    </row>
    <row r="1492" spans="2:65" s="1" customFormat="1" ht="10.199999999999999">
      <c r="B1492" s="31"/>
      <c r="D1492" s="140" t="s">
        <v>180</v>
      </c>
      <c r="F1492" s="141" t="s">
        <v>960</v>
      </c>
      <c r="I1492" s="142"/>
      <c r="L1492" s="31"/>
      <c r="M1492" s="143"/>
      <c r="T1492" s="52"/>
      <c r="AT1492" s="16" t="s">
        <v>180</v>
      </c>
      <c r="AU1492" s="16" t="s">
        <v>83</v>
      </c>
    </row>
    <row r="1493" spans="2:65" s="13" customFormat="1" ht="10.199999999999999">
      <c r="B1493" s="151"/>
      <c r="D1493" s="145" t="s">
        <v>182</v>
      </c>
      <c r="F1493" s="153" t="s">
        <v>2219</v>
      </c>
      <c r="H1493" s="154">
        <v>51.4</v>
      </c>
      <c r="I1493" s="155"/>
      <c r="L1493" s="151"/>
      <c r="M1493" s="156"/>
      <c r="T1493" s="157"/>
      <c r="AT1493" s="152" t="s">
        <v>182</v>
      </c>
      <c r="AU1493" s="152" t="s">
        <v>83</v>
      </c>
      <c r="AV1493" s="13" t="s">
        <v>83</v>
      </c>
      <c r="AW1493" s="13" t="s">
        <v>4</v>
      </c>
      <c r="AX1493" s="13" t="s">
        <v>81</v>
      </c>
      <c r="AY1493" s="152" t="s">
        <v>171</v>
      </c>
    </row>
    <row r="1494" spans="2:65" s="1" customFormat="1" ht="24.15" customHeight="1">
      <c r="B1494" s="31"/>
      <c r="C1494" s="165" t="s">
        <v>2220</v>
      </c>
      <c r="D1494" s="165" t="s">
        <v>263</v>
      </c>
      <c r="E1494" s="166" t="s">
        <v>2061</v>
      </c>
      <c r="F1494" s="167" t="s">
        <v>2062</v>
      </c>
      <c r="G1494" s="168" t="s">
        <v>272</v>
      </c>
      <c r="H1494" s="169">
        <v>28.27</v>
      </c>
      <c r="I1494" s="170"/>
      <c r="J1494" s="171">
        <f>ROUND(I1494*H1494,2)</f>
        <v>0</v>
      </c>
      <c r="K1494" s="167" t="s">
        <v>177</v>
      </c>
      <c r="L1494" s="172"/>
      <c r="M1494" s="173" t="s">
        <v>19</v>
      </c>
      <c r="N1494" s="174" t="s">
        <v>44</v>
      </c>
      <c r="P1494" s="136">
        <f>O1494*H1494</f>
        <v>0</v>
      </c>
      <c r="Q1494" s="136">
        <v>5.0000000000000001E-4</v>
      </c>
      <c r="R1494" s="136">
        <f>Q1494*H1494</f>
        <v>1.4135E-2</v>
      </c>
      <c r="S1494" s="136">
        <v>0</v>
      </c>
      <c r="T1494" s="137">
        <f>S1494*H1494</f>
        <v>0</v>
      </c>
      <c r="AR1494" s="138" t="s">
        <v>454</v>
      </c>
      <c r="AT1494" s="138" t="s">
        <v>263</v>
      </c>
      <c r="AU1494" s="138" t="s">
        <v>83</v>
      </c>
      <c r="AY1494" s="16" t="s">
        <v>171</v>
      </c>
      <c r="BE1494" s="139">
        <f>IF(N1494="základní",J1494,0)</f>
        <v>0</v>
      </c>
      <c r="BF1494" s="139">
        <f>IF(N1494="snížená",J1494,0)</f>
        <v>0</v>
      </c>
      <c r="BG1494" s="139">
        <f>IF(N1494="zákl. přenesená",J1494,0)</f>
        <v>0</v>
      </c>
      <c r="BH1494" s="139">
        <f>IF(N1494="sníž. přenesená",J1494,0)</f>
        <v>0</v>
      </c>
      <c r="BI1494" s="139">
        <f>IF(N1494="nulová",J1494,0)</f>
        <v>0</v>
      </c>
      <c r="BJ1494" s="16" t="s">
        <v>81</v>
      </c>
      <c r="BK1494" s="139">
        <f>ROUND(I1494*H1494,2)</f>
        <v>0</v>
      </c>
      <c r="BL1494" s="16" t="s">
        <v>311</v>
      </c>
      <c r="BM1494" s="138" t="s">
        <v>2221</v>
      </c>
    </row>
    <row r="1495" spans="2:65" s="13" customFormat="1" ht="10.199999999999999">
      <c r="B1495" s="151"/>
      <c r="D1495" s="145" t="s">
        <v>182</v>
      </c>
      <c r="F1495" s="153" t="s">
        <v>2222</v>
      </c>
      <c r="H1495" s="154">
        <v>28.27</v>
      </c>
      <c r="I1495" s="155"/>
      <c r="L1495" s="151"/>
      <c r="M1495" s="156"/>
      <c r="T1495" s="157"/>
      <c r="AT1495" s="152" t="s">
        <v>182</v>
      </c>
      <c r="AU1495" s="152" t="s">
        <v>83</v>
      </c>
      <c r="AV1495" s="13" t="s">
        <v>83</v>
      </c>
      <c r="AW1495" s="13" t="s">
        <v>4</v>
      </c>
      <c r="AX1495" s="13" t="s">
        <v>81</v>
      </c>
      <c r="AY1495" s="152" t="s">
        <v>171</v>
      </c>
    </row>
    <row r="1496" spans="2:65" s="1" customFormat="1" ht="24.15" customHeight="1">
      <c r="B1496" s="31"/>
      <c r="C1496" s="165" t="s">
        <v>2223</v>
      </c>
      <c r="D1496" s="165" t="s">
        <v>263</v>
      </c>
      <c r="E1496" s="166" t="s">
        <v>2066</v>
      </c>
      <c r="F1496" s="167" t="s">
        <v>2067</v>
      </c>
      <c r="G1496" s="168" t="s">
        <v>272</v>
      </c>
      <c r="H1496" s="169">
        <v>28.27</v>
      </c>
      <c r="I1496" s="170"/>
      <c r="J1496" s="171">
        <f>ROUND(I1496*H1496,2)</f>
        <v>0</v>
      </c>
      <c r="K1496" s="167" t="s">
        <v>177</v>
      </c>
      <c r="L1496" s="172"/>
      <c r="M1496" s="173" t="s">
        <v>19</v>
      </c>
      <c r="N1496" s="174" t="s">
        <v>44</v>
      </c>
      <c r="P1496" s="136">
        <f>O1496*H1496</f>
        <v>0</v>
      </c>
      <c r="Q1496" s="136">
        <v>2.0000000000000001E-4</v>
      </c>
      <c r="R1496" s="136">
        <f>Q1496*H1496</f>
        <v>5.6540000000000002E-3</v>
      </c>
      <c r="S1496" s="136">
        <v>0</v>
      </c>
      <c r="T1496" s="137">
        <f>S1496*H1496</f>
        <v>0</v>
      </c>
      <c r="AR1496" s="138" t="s">
        <v>454</v>
      </c>
      <c r="AT1496" s="138" t="s">
        <v>263</v>
      </c>
      <c r="AU1496" s="138" t="s">
        <v>83</v>
      </c>
      <c r="AY1496" s="16" t="s">
        <v>171</v>
      </c>
      <c r="BE1496" s="139">
        <f>IF(N1496="základní",J1496,0)</f>
        <v>0</v>
      </c>
      <c r="BF1496" s="139">
        <f>IF(N1496="snížená",J1496,0)</f>
        <v>0</v>
      </c>
      <c r="BG1496" s="139">
        <f>IF(N1496="zákl. přenesená",J1496,0)</f>
        <v>0</v>
      </c>
      <c r="BH1496" s="139">
        <f>IF(N1496="sníž. přenesená",J1496,0)</f>
        <v>0</v>
      </c>
      <c r="BI1496" s="139">
        <f>IF(N1496="nulová",J1496,0)</f>
        <v>0</v>
      </c>
      <c r="BJ1496" s="16" t="s">
        <v>81</v>
      </c>
      <c r="BK1496" s="139">
        <f>ROUND(I1496*H1496,2)</f>
        <v>0</v>
      </c>
      <c r="BL1496" s="16" t="s">
        <v>311</v>
      </c>
      <c r="BM1496" s="138" t="s">
        <v>2224</v>
      </c>
    </row>
    <row r="1497" spans="2:65" s="13" customFormat="1" ht="10.199999999999999">
      <c r="B1497" s="151"/>
      <c r="D1497" s="145" t="s">
        <v>182</v>
      </c>
      <c r="F1497" s="153" t="s">
        <v>2222</v>
      </c>
      <c r="H1497" s="154">
        <v>28.27</v>
      </c>
      <c r="I1497" s="155"/>
      <c r="L1497" s="151"/>
      <c r="M1497" s="156"/>
      <c r="T1497" s="157"/>
      <c r="AT1497" s="152" t="s">
        <v>182</v>
      </c>
      <c r="AU1497" s="152" t="s">
        <v>83</v>
      </c>
      <c r="AV1497" s="13" t="s">
        <v>83</v>
      </c>
      <c r="AW1497" s="13" t="s">
        <v>4</v>
      </c>
      <c r="AX1497" s="13" t="s">
        <v>81</v>
      </c>
      <c r="AY1497" s="152" t="s">
        <v>171</v>
      </c>
    </row>
    <row r="1498" spans="2:65" s="1" customFormat="1" ht="37.799999999999997" customHeight="1">
      <c r="B1498" s="31"/>
      <c r="C1498" s="127" t="s">
        <v>2225</v>
      </c>
      <c r="D1498" s="127" t="s">
        <v>173</v>
      </c>
      <c r="E1498" s="128" t="s">
        <v>2082</v>
      </c>
      <c r="F1498" s="129" t="s">
        <v>2083</v>
      </c>
      <c r="G1498" s="130" t="s">
        <v>272</v>
      </c>
      <c r="H1498" s="131">
        <v>25.7</v>
      </c>
      <c r="I1498" s="132"/>
      <c r="J1498" s="133">
        <f>ROUND(I1498*H1498,2)</f>
        <v>0</v>
      </c>
      <c r="K1498" s="129" t="s">
        <v>177</v>
      </c>
      <c r="L1498" s="31"/>
      <c r="M1498" s="134" t="s">
        <v>19</v>
      </c>
      <c r="N1498" s="135" t="s">
        <v>44</v>
      </c>
      <c r="P1498" s="136">
        <f>O1498*H1498</f>
        <v>0</v>
      </c>
      <c r="Q1498" s="136">
        <v>0</v>
      </c>
      <c r="R1498" s="136">
        <f>Q1498*H1498</f>
        <v>0</v>
      </c>
      <c r="S1498" s="136">
        <v>0</v>
      </c>
      <c r="T1498" s="137">
        <f>S1498*H1498</f>
        <v>0</v>
      </c>
      <c r="AR1498" s="138" t="s">
        <v>311</v>
      </c>
      <c r="AT1498" s="138" t="s">
        <v>173</v>
      </c>
      <c r="AU1498" s="138" t="s">
        <v>83</v>
      </c>
      <c r="AY1498" s="16" t="s">
        <v>171</v>
      </c>
      <c r="BE1498" s="139">
        <f>IF(N1498="základní",J1498,0)</f>
        <v>0</v>
      </c>
      <c r="BF1498" s="139">
        <f>IF(N1498="snížená",J1498,0)</f>
        <v>0</v>
      </c>
      <c r="BG1498" s="139">
        <f>IF(N1498="zákl. přenesená",J1498,0)</f>
        <v>0</v>
      </c>
      <c r="BH1498" s="139">
        <f>IF(N1498="sníž. přenesená",J1498,0)</f>
        <v>0</v>
      </c>
      <c r="BI1498" s="139">
        <f>IF(N1498="nulová",J1498,0)</f>
        <v>0</v>
      </c>
      <c r="BJ1498" s="16" t="s">
        <v>81</v>
      </c>
      <c r="BK1498" s="139">
        <f>ROUND(I1498*H1498,2)</f>
        <v>0</v>
      </c>
      <c r="BL1498" s="16" t="s">
        <v>311</v>
      </c>
      <c r="BM1498" s="138" t="s">
        <v>2226</v>
      </c>
    </row>
    <row r="1499" spans="2:65" s="1" customFormat="1" ht="10.199999999999999">
      <c r="B1499" s="31"/>
      <c r="D1499" s="140" t="s">
        <v>180</v>
      </c>
      <c r="F1499" s="141" t="s">
        <v>2085</v>
      </c>
      <c r="I1499" s="142"/>
      <c r="L1499" s="31"/>
      <c r="M1499" s="143"/>
      <c r="T1499" s="52"/>
      <c r="AT1499" s="16" t="s">
        <v>180</v>
      </c>
      <c r="AU1499" s="16" t="s">
        <v>83</v>
      </c>
    </row>
    <row r="1500" spans="2:65" s="1" customFormat="1" ht="16.5" customHeight="1">
      <c r="B1500" s="31"/>
      <c r="C1500" s="165" t="s">
        <v>2227</v>
      </c>
      <c r="D1500" s="165" t="s">
        <v>263</v>
      </c>
      <c r="E1500" s="166" t="s">
        <v>2076</v>
      </c>
      <c r="F1500" s="167" t="s">
        <v>2077</v>
      </c>
      <c r="G1500" s="168" t="s">
        <v>176</v>
      </c>
      <c r="H1500" s="169">
        <v>10.28</v>
      </c>
      <c r="I1500" s="170"/>
      <c r="J1500" s="171">
        <f>ROUND(I1500*H1500,2)</f>
        <v>0</v>
      </c>
      <c r="K1500" s="167" t="s">
        <v>177</v>
      </c>
      <c r="L1500" s="172"/>
      <c r="M1500" s="173" t="s">
        <v>19</v>
      </c>
      <c r="N1500" s="174" t="s">
        <v>44</v>
      </c>
      <c r="P1500" s="136">
        <f>O1500*H1500</f>
        <v>0</v>
      </c>
      <c r="Q1500" s="136">
        <v>1E-3</v>
      </c>
      <c r="R1500" s="136">
        <f>Q1500*H1500</f>
        <v>1.0279999999999999E-2</v>
      </c>
      <c r="S1500" s="136">
        <v>0</v>
      </c>
      <c r="T1500" s="137">
        <f>S1500*H1500</f>
        <v>0</v>
      </c>
      <c r="AR1500" s="138" t="s">
        <v>454</v>
      </c>
      <c r="AT1500" s="138" t="s">
        <v>263</v>
      </c>
      <c r="AU1500" s="138" t="s">
        <v>83</v>
      </c>
      <c r="AY1500" s="16" t="s">
        <v>171</v>
      </c>
      <c r="BE1500" s="139">
        <f>IF(N1500="základní",J1500,0)</f>
        <v>0</v>
      </c>
      <c r="BF1500" s="139">
        <f>IF(N1500="snížená",J1500,0)</f>
        <v>0</v>
      </c>
      <c r="BG1500" s="139">
        <f>IF(N1500="zákl. přenesená",J1500,0)</f>
        <v>0</v>
      </c>
      <c r="BH1500" s="139">
        <f>IF(N1500="sníž. přenesená",J1500,0)</f>
        <v>0</v>
      </c>
      <c r="BI1500" s="139">
        <f>IF(N1500="nulová",J1500,0)</f>
        <v>0</v>
      </c>
      <c r="BJ1500" s="16" t="s">
        <v>81</v>
      </c>
      <c r="BK1500" s="139">
        <f>ROUND(I1500*H1500,2)</f>
        <v>0</v>
      </c>
      <c r="BL1500" s="16" t="s">
        <v>311</v>
      </c>
      <c r="BM1500" s="138" t="s">
        <v>2228</v>
      </c>
    </row>
    <row r="1501" spans="2:65" s="13" customFormat="1" ht="10.199999999999999">
      <c r="B1501" s="151"/>
      <c r="D1501" s="145" t="s">
        <v>182</v>
      </c>
      <c r="E1501" s="152" t="s">
        <v>19</v>
      </c>
      <c r="F1501" s="153" t="s">
        <v>2229</v>
      </c>
      <c r="H1501" s="154">
        <v>10.28</v>
      </c>
      <c r="I1501" s="155"/>
      <c r="L1501" s="151"/>
      <c r="M1501" s="156"/>
      <c r="T1501" s="157"/>
      <c r="AT1501" s="152" t="s">
        <v>182</v>
      </c>
      <c r="AU1501" s="152" t="s">
        <v>83</v>
      </c>
      <c r="AV1501" s="13" t="s">
        <v>83</v>
      </c>
      <c r="AW1501" s="13" t="s">
        <v>35</v>
      </c>
      <c r="AX1501" s="13" t="s">
        <v>81</v>
      </c>
      <c r="AY1501" s="152" t="s">
        <v>171</v>
      </c>
    </row>
    <row r="1502" spans="2:65" s="1" customFormat="1" ht="55.5" customHeight="1">
      <c r="B1502" s="31"/>
      <c r="C1502" s="127" t="s">
        <v>2230</v>
      </c>
      <c r="D1502" s="127" t="s">
        <v>173</v>
      </c>
      <c r="E1502" s="128" t="s">
        <v>2127</v>
      </c>
      <c r="F1502" s="129" t="s">
        <v>2128</v>
      </c>
      <c r="G1502" s="130" t="s">
        <v>266</v>
      </c>
      <c r="H1502" s="131">
        <v>6.6760000000000002</v>
      </c>
      <c r="I1502" s="132"/>
      <c r="J1502" s="133">
        <f>ROUND(I1502*H1502,2)</f>
        <v>0</v>
      </c>
      <c r="K1502" s="129" t="s">
        <v>177</v>
      </c>
      <c r="L1502" s="31"/>
      <c r="M1502" s="134" t="s">
        <v>19</v>
      </c>
      <c r="N1502" s="135" t="s">
        <v>44</v>
      </c>
      <c r="P1502" s="136">
        <f>O1502*H1502</f>
        <v>0</v>
      </c>
      <c r="Q1502" s="136">
        <v>0</v>
      </c>
      <c r="R1502" s="136">
        <f>Q1502*H1502</f>
        <v>0</v>
      </c>
      <c r="S1502" s="136">
        <v>0</v>
      </c>
      <c r="T1502" s="137">
        <f>S1502*H1502</f>
        <v>0</v>
      </c>
      <c r="AR1502" s="138" t="s">
        <v>311</v>
      </c>
      <c r="AT1502" s="138" t="s">
        <v>173</v>
      </c>
      <c r="AU1502" s="138" t="s">
        <v>83</v>
      </c>
      <c r="AY1502" s="16" t="s">
        <v>171</v>
      </c>
      <c r="BE1502" s="139">
        <f>IF(N1502="základní",J1502,0)</f>
        <v>0</v>
      </c>
      <c r="BF1502" s="139">
        <f>IF(N1502="snížená",J1502,0)</f>
        <v>0</v>
      </c>
      <c r="BG1502" s="139">
        <f>IF(N1502="zákl. přenesená",J1502,0)</f>
        <v>0</v>
      </c>
      <c r="BH1502" s="139">
        <f>IF(N1502="sníž. přenesená",J1502,0)</f>
        <v>0</v>
      </c>
      <c r="BI1502" s="139">
        <f>IF(N1502="nulová",J1502,0)</f>
        <v>0</v>
      </c>
      <c r="BJ1502" s="16" t="s">
        <v>81</v>
      </c>
      <c r="BK1502" s="139">
        <f>ROUND(I1502*H1502,2)</f>
        <v>0</v>
      </c>
      <c r="BL1502" s="16" t="s">
        <v>311</v>
      </c>
      <c r="BM1502" s="138" t="s">
        <v>2231</v>
      </c>
    </row>
    <row r="1503" spans="2:65" s="1" customFormat="1" ht="10.199999999999999">
      <c r="B1503" s="31"/>
      <c r="D1503" s="140" t="s">
        <v>180</v>
      </c>
      <c r="F1503" s="141" t="s">
        <v>2130</v>
      </c>
      <c r="I1503" s="142"/>
      <c r="L1503" s="31"/>
      <c r="M1503" s="143"/>
      <c r="T1503" s="52"/>
      <c r="AT1503" s="16" t="s">
        <v>180</v>
      </c>
      <c r="AU1503" s="16" t="s">
        <v>83</v>
      </c>
    </row>
    <row r="1504" spans="2:65" s="11" customFormat="1" ht="22.8" customHeight="1">
      <c r="B1504" s="115"/>
      <c r="D1504" s="116" t="s">
        <v>72</v>
      </c>
      <c r="E1504" s="125" t="s">
        <v>2232</v>
      </c>
      <c r="F1504" s="125" t="s">
        <v>2132</v>
      </c>
      <c r="I1504" s="118"/>
      <c r="J1504" s="126">
        <f>BK1504</f>
        <v>0</v>
      </c>
      <c r="L1504" s="115"/>
      <c r="M1504" s="120"/>
      <c r="P1504" s="121">
        <f>SUM(P1505:P1533)</f>
        <v>0</v>
      </c>
      <c r="R1504" s="121">
        <f>SUM(R1505:R1533)</f>
        <v>1.3441126000000001</v>
      </c>
      <c r="T1504" s="122">
        <f>SUM(T1505:T1533)</f>
        <v>0</v>
      </c>
      <c r="AR1504" s="116" t="s">
        <v>83</v>
      </c>
      <c r="AT1504" s="123" t="s">
        <v>72</v>
      </c>
      <c r="AU1504" s="123" t="s">
        <v>81</v>
      </c>
      <c r="AY1504" s="116" t="s">
        <v>171</v>
      </c>
      <c r="BK1504" s="124">
        <f>SUM(BK1505:BK1533)</f>
        <v>0</v>
      </c>
    </row>
    <row r="1505" spans="2:65" s="1" customFormat="1" ht="37.799999999999997" customHeight="1">
      <c r="B1505" s="31"/>
      <c r="C1505" s="127" t="s">
        <v>2233</v>
      </c>
      <c r="D1505" s="127" t="s">
        <v>173</v>
      </c>
      <c r="E1505" s="128" t="s">
        <v>2234</v>
      </c>
      <c r="F1505" s="129" t="s">
        <v>2235</v>
      </c>
      <c r="G1505" s="130" t="s">
        <v>272</v>
      </c>
      <c r="H1505" s="131">
        <v>4.8099999999999996</v>
      </c>
      <c r="I1505" s="132"/>
      <c r="J1505" s="133">
        <f>ROUND(I1505*H1505,2)</f>
        <v>0</v>
      </c>
      <c r="K1505" s="129" t="s">
        <v>177</v>
      </c>
      <c r="L1505" s="31"/>
      <c r="M1505" s="134" t="s">
        <v>19</v>
      </c>
      <c r="N1505" s="135" t="s">
        <v>44</v>
      </c>
      <c r="P1505" s="136">
        <f>O1505*H1505</f>
        <v>0</v>
      </c>
      <c r="Q1505" s="136">
        <v>4.3800000000000002E-3</v>
      </c>
      <c r="R1505" s="136">
        <f>Q1505*H1505</f>
        <v>2.1067799999999998E-2</v>
      </c>
      <c r="S1505" s="136">
        <v>0</v>
      </c>
      <c r="T1505" s="137">
        <f>S1505*H1505</f>
        <v>0</v>
      </c>
      <c r="AR1505" s="138" t="s">
        <v>311</v>
      </c>
      <c r="AT1505" s="138" t="s">
        <v>173</v>
      </c>
      <c r="AU1505" s="138" t="s">
        <v>83</v>
      </c>
      <c r="AY1505" s="16" t="s">
        <v>171</v>
      </c>
      <c r="BE1505" s="139">
        <f>IF(N1505="základní",J1505,0)</f>
        <v>0</v>
      </c>
      <c r="BF1505" s="139">
        <f>IF(N1505="snížená",J1505,0)</f>
        <v>0</v>
      </c>
      <c r="BG1505" s="139">
        <f>IF(N1505="zákl. přenesená",J1505,0)</f>
        <v>0</v>
      </c>
      <c r="BH1505" s="139">
        <f>IF(N1505="sníž. přenesená",J1505,0)</f>
        <v>0</v>
      </c>
      <c r="BI1505" s="139">
        <f>IF(N1505="nulová",J1505,0)</f>
        <v>0</v>
      </c>
      <c r="BJ1505" s="16" t="s">
        <v>81</v>
      </c>
      <c r="BK1505" s="139">
        <f>ROUND(I1505*H1505,2)</f>
        <v>0</v>
      </c>
      <c r="BL1505" s="16" t="s">
        <v>311</v>
      </c>
      <c r="BM1505" s="138" t="s">
        <v>2236</v>
      </c>
    </row>
    <row r="1506" spans="2:65" s="1" customFormat="1" ht="10.199999999999999">
      <c r="B1506" s="31"/>
      <c r="D1506" s="140" t="s">
        <v>180</v>
      </c>
      <c r="F1506" s="141" t="s">
        <v>2237</v>
      </c>
      <c r="I1506" s="142"/>
      <c r="L1506" s="31"/>
      <c r="M1506" s="143"/>
      <c r="T1506" s="52"/>
      <c r="AT1506" s="16" t="s">
        <v>180</v>
      </c>
      <c r="AU1506" s="16" t="s">
        <v>83</v>
      </c>
    </row>
    <row r="1507" spans="2:65" s="1" customFormat="1" ht="66.75" customHeight="1">
      <c r="B1507" s="31"/>
      <c r="C1507" s="127" t="s">
        <v>2238</v>
      </c>
      <c r="D1507" s="127" t="s">
        <v>173</v>
      </c>
      <c r="E1507" s="128" t="s">
        <v>2239</v>
      </c>
      <c r="F1507" s="129" t="s">
        <v>2240</v>
      </c>
      <c r="G1507" s="130" t="s">
        <v>272</v>
      </c>
      <c r="H1507" s="131">
        <v>4.8099999999999996</v>
      </c>
      <c r="I1507" s="132"/>
      <c r="J1507" s="133">
        <f>ROUND(I1507*H1507,2)</f>
        <v>0</v>
      </c>
      <c r="K1507" s="129" t="s">
        <v>177</v>
      </c>
      <c r="L1507" s="31"/>
      <c r="M1507" s="134" t="s">
        <v>19</v>
      </c>
      <c r="N1507" s="135" t="s">
        <v>44</v>
      </c>
      <c r="P1507" s="136">
        <f>O1507*H1507</f>
        <v>0</v>
      </c>
      <c r="Q1507" s="136">
        <v>8.6999999999999994E-3</v>
      </c>
      <c r="R1507" s="136">
        <f>Q1507*H1507</f>
        <v>4.1846999999999995E-2</v>
      </c>
      <c r="S1507" s="136">
        <v>0</v>
      </c>
      <c r="T1507" s="137">
        <f>S1507*H1507</f>
        <v>0</v>
      </c>
      <c r="AR1507" s="138" t="s">
        <v>311</v>
      </c>
      <c r="AT1507" s="138" t="s">
        <v>173</v>
      </c>
      <c r="AU1507" s="138" t="s">
        <v>83</v>
      </c>
      <c r="AY1507" s="16" t="s">
        <v>171</v>
      </c>
      <c r="BE1507" s="139">
        <f>IF(N1507="základní",J1507,0)</f>
        <v>0</v>
      </c>
      <c r="BF1507" s="139">
        <f>IF(N1507="snížená",J1507,0)</f>
        <v>0</v>
      </c>
      <c r="BG1507" s="139">
        <f>IF(N1507="zákl. přenesená",J1507,0)</f>
        <v>0</v>
      </c>
      <c r="BH1507" s="139">
        <f>IF(N1507="sníž. přenesená",J1507,0)</f>
        <v>0</v>
      </c>
      <c r="BI1507" s="139">
        <f>IF(N1507="nulová",J1507,0)</f>
        <v>0</v>
      </c>
      <c r="BJ1507" s="16" t="s">
        <v>81</v>
      </c>
      <c r="BK1507" s="139">
        <f>ROUND(I1507*H1507,2)</f>
        <v>0</v>
      </c>
      <c r="BL1507" s="16" t="s">
        <v>311</v>
      </c>
      <c r="BM1507" s="138" t="s">
        <v>2241</v>
      </c>
    </row>
    <row r="1508" spans="2:65" s="1" customFormat="1" ht="10.199999999999999">
      <c r="B1508" s="31"/>
      <c r="D1508" s="140" t="s">
        <v>180</v>
      </c>
      <c r="F1508" s="141" t="s">
        <v>2242</v>
      </c>
      <c r="I1508" s="142"/>
      <c r="L1508" s="31"/>
      <c r="M1508" s="143"/>
      <c r="T1508" s="52"/>
      <c r="AT1508" s="16" t="s">
        <v>180</v>
      </c>
      <c r="AU1508" s="16" t="s">
        <v>83</v>
      </c>
    </row>
    <row r="1509" spans="2:65" s="13" customFormat="1" ht="10.199999999999999">
      <c r="B1509" s="151"/>
      <c r="D1509" s="145" t="s">
        <v>182</v>
      </c>
      <c r="E1509" s="152" t="s">
        <v>19</v>
      </c>
      <c r="F1509" s="153" t="s">
        <v>993</v>
      </c>
      <c r="H1509" s="154">
        <v>4.8099999999999996</v>
      </c>
      <c r="I1509" s="155"/>
      <c r="L1509" s="151"/>
      <c r="M1509" s="156"/>
      <c r="T1509" s="157"/>
      <c r="AT1509" s="152" t="s">
        <v>182</v>
      </c>
      <c r="AU1509" s="152" t="s">
        <v>83</v>
      </c>
      <c r="AV1509" s="13" t="s">
        <v>83</v>
      </c>
      <c r="AW1509" s="13" t="s">
        <v>35</v>
      </c>
      <c r="AX1509" s="13" t="s">
        <v>81</v>
      </c>
      <c r="AY1509" s="152" t="s">
        <v>171</v>
      </c>
    </row>
    <row r="1510" spans="2:65" s="1" customFormat="1" ht="24.15" customHeight="1">
      <c r="B1510" s="31"/>
      <c r="C1510" s="165" t="s">
        <v>2243</v>
      </c>
      <c r="D1510" s="165" t="s">
        <v>263</v>
      </c>
      <c r="E1510" s="166" t="s">
        <v>2244</v>
      </c>
      <c r="F1510" s="167" t="s">
        <v>2245</v>
      </c>
      <c r="G1510" s="168" t="s">
        <v>272</v>
      </c>
      <c r="H1510" s="169">
        <v>4.8579999999999997</v>
      </c>
      <c r="I1510" s="170"/>
      <c r="J1510" s="171">
        <f>ROUND(I1510*H1510,2)</f>
        <v>0</v>
      </c>
      <c r="K1510" s="167" t="s">
        <v>177</v>
      </c>
      <c r="L1510" s="172"/>
      <c r="M1510" s="173" t="s">
        <v>19</v>
      </c>
      <c r="N1510" s="174" t="s">
        <v>44</v>
      </c>
      <c r="P1510" s="136">
        <f>O1510*H1510</f>
        <v>0</v>
      </c>
      <c r="Q1510" s="136">
        <v>4.1000000000000003E-3</v>
      </c>
      <c r="R1510" s="136">
        <f>Q1510*H1510</f>
        <v>1.9917799999999999E-2</v>
      </c>
      <c r="S1510" s="136">
        <v>0</v>
      </c>
      <c r="T1510" s="137">
        <f>S1510*H1510</f>
        <v>0</v>
      </c>
      <c r="AR1510" s="138" t="s">
        <v>454</v>
      </c>
      <c r="AT1510" s="138" t="s">
        <v>263</v>
      </c>
      <c r="AU1510" s="138" t="s">
        <v>83</v>
      </c>
      <c r="AY1510" s="16" t="s">
        <v>171</v>
      </c>
      <c r="BE1510" s="139">
        <f>IF(N1510="základní",J1510,0)</f>
        <v>0</v>
      </c>
      <c r="BF1510" s="139">
        <f>IF(N1510="snížená",J1510,0)</f>
        <v>0</v>
      </c>
      <c r="BG1510" s="139">
        <f>IF(N1510="zákl. přenesená",J1510,0)</f>
        <v>0</v>
      </c>
      <c r="BH1510" s="139">
        <f>IF(N1510="sníž. přenesená",J1510,0)</f>
        <v>0</v>
      </c>
      <c r="BI1510" s="139">
        <f>IF(N1510="nulová",J1510,0)</f>
        <v>0</v>
      </c>
      <c r="BJ1510" s="16" t="s">
        <v>81</v>
      </c>
      <c r="BK1510" s="139">
        <f>ROUND(I1510*H1510,2)</f>
        <v>0</v>
      </c>
      <c r="BL1510" s="16" t="s">
        <v>311</v>
      </c>
      <c r="BM1510" s="138" t="s">
        <v>2246</v>
      </c>
    </row>
    <row r="1511" spans="2:65" s="13" customFormat="1" ht="10.199999999999999">
      <c r="B1511" s="151"/>
      <c r="D1511" s="145" t="s">
        <v>182</v>
      </c>
      <c r="F1511" s="153" t="s">
        <v>2247</v>
      </c>
      <c r="H1511" s="154">
        <v>4.8579999999999997</v>
      </c>
      <c r="I1511" s="155"/>
      <c r="L1511" s="151"/>
      <c r="M1511" s="156"/>
      <c r="T1511" s="157"/>
      <c r="AT1511" s="152" t="s">
        <v>182</v>
      </c>
      <c r="AU1511" s="152" t="s">
        <v>83</v>
      </c>
      <c r="AV1511" s="13" t="s">
        <v>83</v>
      </c>
      <c r="AW1511" s="13" t="s">
        <v>4</v>
      </c>
      <c r="AX1511" s="13" t="s">
        <v>81</v>
      </c>
      <c r="AY1511" s="152" t="s">
        <v>171</v>
      </c>
    </row>
    <row r="1512" spans="2:65" s="1" customFormat="1" ht="24.15" customHeight="1">
      <c r="B1512" s="31"/>
      <c r="C1512" s="127" t="s">
        <v>2248</v>
      </c>
      <c r="D1512" s="127" t="s">
        <v>173</v>
      </c>
      <c r="E1512" s="128" t="s">
        <v>2249</v>
      </c>
      <c r="F1512" s="129" t="s">
        <v>2250</v>
      </c>
      <c r="G1512" s="130" t="s">
        <v>272</v>
      </c>
      <c r="H1512" s="131">
        <v>8.6999999999999993</v>
      </c>
      <c r="I1512" s="132"/>
      <c r="J1512" s="133">
        <f>ROUND(I1512*H1512,2)</f>
        <v>0</v>
      </c>
      <c r="K1512" s="129" t="s">
        <v>177</v>
      </c>
      <c r="L1512" s="31"/>
      <c r="M1512" s="134" t="s">
        <v>19</v>
      </c>
      <c r="N1512" s="135" t="s">
        <v>44</v>
      </c>
      <c r="P1512" s="136">
        <f>O1512*H1512</f>
        <v>0</v>
      </c>
      <c r="Q1512" s="136">
        <v>0.11</v>
      </c>
      <c r="R1512" s="136">
        <f>Q1512*H1512</f>
        <v>0.95699999999999996</v>
      </c>
      <c r="S1512" s="136">
        <v>0</v>
      </c>
      <c r="T1512" s="137">
        <f>S1512*H1512</f>
        <v>0</v>
      </c>
      <c r="AR1512" s="138" t="s">
        <v>311</v>
      </c>
      <c r="AT1512" s="138" t="s">
        <v>173</v>
      </c>
      <c r="AU1512" s="138" t="s">
        <v>83</v>
      </c>
      <c r="AY1512" s="16" t="s">
        <v>171</v>
      </c>
      <c r="BE1512" s="139">
        <f>IF(N1512="základní",J1512,0)</f>
        <v>0</v>
      </c>
      <c r="BF1512" s="139">
        <f>IF(N1512="snížená",J1512,0)</f>
        <v>0</v>
      </c>
      <c r="BG1512" s="139">
        <f>IF(N1512="zákl. přenesená",J1512,0)</f>
        <v>0</v>
      </c>
      <c r="BH1512" s="139">
        <f>IF(N1512="sníž. přenesená",J1512,0)</f>
        <v>0</v>
      </c>
      <c r="BI1512" s="139">
        <f>IF(N1512="nulová",J1512,0)</f>
        <v>0</v>
      </c>
      <c r="BJ1512" s="16" t="s">
        <v>81</v>
      </c>
      <c r="BK1512" s="139">
        <f>ROUND(I1512*H1512,2)</f>
        <v>0</v>
      </c>
      <c r="BL1512" s="16" t="s">
        <v>311</v>
      </c>
      <c r="BM1512" s="138" t="s">
        <v>2251</v>
      </c>
    </row>
    <row r="1513" spans="2:65" s="1" customFormat="1" ht="10.199999999999999">
      <c r="B1513" s="31"/>
      <c r="D1513" s="140" t="s">
        <v>180</v>
      </c>
      <c r="F1513" s="141" t="s">
        <v>2252</v>
      </c>
      <c r="I1513" s="142"/>
      <c r="L1513" s="31"/>
      <c r="M1513" s="143"/>
      <c r="T1513" s="52"/>
      <c r="AT1513" s="16" t="s">
        <v>180</v>
      </c>
      <c r="AU1513" s="16" t="s">
        <v>83</v>
      </c>
    </row>
    <row r="1514" spans="2:65" s="1" customFormat="1" ht="33" customHeight="1">
      <c r="B1514" s="31"/>
      <c r="C1514" s="127" t="s">
        <v>2253</v>
      </c>
      <c r="D1514" s="127" t="s">
        <v>173</v>
      </c>
      <c r="E1514" s="128" t="s">
        <v>1189</v>
      </c>
      <c r="F1514" s="129" t="s">
        <v>1190</v>
      </c>
      <c r="G1514" s="130" t="s">
        <v>272</v>
      </c>
      <c r="H1514" s="131">
        <v>4.8099999999999996</v>
      </c>
      <c r="I1514" s="132"/>
      <c r="J1514" s="133">
        <f>ROUND(I1514*H1514,2)</f>
        <v>0</v>
      </c>
      <c r="K1514" s="129" t="s">
        <v>177</v>
      </c>
      <c r="L1514" s="31"/>
      <c r="M1514" s="134" t="s">
        <v>19</v>
      </c>
      <c r="N1514" s="135" t="s">
        <v>44</v>
      </c>
      <c r="P1514" s="136">
        <f>O1514*H1514</f>
        <v>0</v>
      </c>
      <c r="Q1514" s="136">
        <v>0</v>
      </c>
      <c r="R1514" s="136">
        <f>Q1514*H1514</f>
        <v>0</v>
      </c>
      <c r="S1514" s="136">
        <v>0</v>
      </c>
      <c r="T1514" s="137">
        <f>S1514*H1514</f>
        <v>0</v>
      </c>
      <c r="AR1514" s="138" t="s">
        <v>311</v>
      </c>
      <c r="AT1514" s="138" t="s">
        <v>173</v>
      </c>
      <c r="AU1514" s="138" t="s">
        <v>83</v>
      </c>
      <c r="AY1514" s="16" t="s">
        <v>171</v>
      </c>
      <c r="BE1514" s="139">
        <f>IF(N1514="základní",J1514,0)</f>
        <v>0</v>
      </c>
      <c r="BF1514" s="139">
        <f>IF(N1514="snížená",J1514,0)</f>
        <v>0</v>
      </c>
      <c r="BG1514" s="139">
        <f>IF(N1514="zákl. přenesená",J1514,0)</f>
        <v>0</v>
      </c>
      <c r="BH1514" s="139">
        <f>IF(N1514="sníž. přenesená",J1514,0)</f>
        <v>0</v>
      </c>
      <c r="BI1514" s="139">
        <f>IF(N1514="nulová",J1514,0)</f>
        <v>0</v>
      </c>
      <c r="BJ1514" s="16" t="s">
        <v>81</v>
      </c>
      <c r="BK1514" s="139">
        <f>ROUND(I1514*H1514,2)</f>
        <v>0</v>
      </c>
      <c r="BL1514" s="16" t="s">
        <v>311</v>
      </c>
      <c r="BM1514" s="138" t="s">
        <v>2254</v>
      </c>
    </row>
    <row r="1515" spans="2:65" s="1" customFormat="1" ht="10.199999999999999">
      <c r="B1515" s="31"/>
      <c r="D1515" s="140" t="s">
        <v>180</v>
      </c>
      <c r="F1515" s="141" t="s">
        <v>1192</v>
      </c>
      <c r="I1515" s="142"/>
      <c r="L1515" s="31"/>
      <c r="M1515" s="143"/>
      <c r="T1515" s="52"/>
      <c r="AT1515" s="16" t="s">
        <v>180</v>
      </c>
      <c r="AU1515" s="16" t="s">
        <v>83</v>
      </c>
    </row>
    <row r="1516" spans="2:65" s="13" customFormat="1" ht="10.199999999999999">
      <c r="B1516" s="151"/>
      <c r="D1516" s="145" t="s">
        <v>182</v>
      </c>
      <c r="E1516" s="152" t="s">
        <v>19</v>
      </c>
      <c r="F1516" s="153" t="s">
        <v>993</v>
      </c>
      <c r="H1516" s="154">
        <v>4.8099999999999996</v>
      </c>
      <c r="I1516" s="155"/>
      <c r="L1516" s="151"/>
      <c r="M1516" s="156"/>
      <c r="T1516" s="157"/>
      <c r="AT1516" s="152" t="s">
        <v>182</v>
      </c>
      <c r="AU1516" s="152" t="s">
        <v>83</v>
      </c>
      <c r="AV1516" s="13" t="s">
        <v>83</v>
      </c>
      <c r="AW1516" s="13" t="s">
        <v>35</v>
      </c>
      <c r="AX1516" s="13" t="s">
        <v>81</v>
      </c>
      <c r="AY1516" s="152" t="s">
        <v>171</v>
      </c>
    </row>
    <row r="1517" spans="2:65" s="1" customFormat="1" ht="16.5" customHeight="1">
      <c r="B1517" s="31"/>
      <c r="C1517" s="165" t="s">
        <v>2255</v>
      </c>
      <c r="D1517" s="165" t="s">
        <v>263</v>
      </c>
      <c r="E1517" s="166" t="s">
        <v>1194</v>
      </c>
      <c r="F1517" s="167" t="s">
        <v>1195</v>
      </c>
      <c r="G1517" s="168" t="s">
        <v>266</v>
      </c>
      <c r="H1517" s="169">
        <v>5.0000000000000001E-3</v>
      </c>
      <c r="I1517" s="170"/>
      <c r="J1517" s="171">
        <f>ROUND(I1517*H1517,2)</f>
        <v>0</v>
      </c>
      <c r="K1517" s="167" t="s">
        <v>177</v>
      </c>
      <c r="L1517" s="172"/>
      <c r="M1517" s="173" t="s">
        <v>19</v>
      </c>
      <c r="N1517" s="174" t="s">
        <v>44</v>
      </c>
      <c r="P1517" s="136">
        <f>O1517*H1517</f>
        <v>0</v>
      </c>
      <c r="Q1517" s="136">
        <v>1</v>
      </c>
      <c r="R1517" s="136">
        <f>Q1517*H1517</f>
        <v>5.0000000000000001E-3</v>
      </c>
      <c r="S1517" s="136">
        <v>0</v>
      </c>
      <c r="T1517" s="137">
        <f>S1517*H1517</f>
        <v>0</v>
      </c>
      <c r="AR1517" s="138" t="s">
        <v>454</v>
      </c>
      <c r="AT1517" s="138" t="s">
        <v>263</v>
      </c>
      <c r="AU1517" s="138" t="s">
        <v>83</v>
      </c>
      <c r="AY1517" s="16" t="s">
        <v>171</v>
      </c>
      <c r="BE1517" s="139">
        <f>IF(N1517="základní",J1517,0)</f>
        <v>0</v>
      </c>
      <c r="BF1517" s="139">
        <f>IF(N1517="snížená",J1517,0)</f>
        <v>0</v>
      </c>
      <c r="BG1517" s="139">
        <f>IF(N1517="zákl. přenesená",J1517,0)</f>
        <v>0</v>
      </c>
      <c r="BH1517" s="139">
        <f>IF(N1517="sníž. přenesená",J1517,0)</f>
        <v>0</v>
      </c>
      <c r="BI1517" s="139">
        <f>IF(N1517="nulová",J1517,0)</f>
        <v>0</v>
      </c>
      <c r="BJ1517" s="16" t="s">
        <v>81</v>
      </c>
      <c r="BK1517" s="139">
        <f>ROUND(I1517*H1517,2)</f>
        <v>0</v>
      </c>
      <c r="BL1517" s="16" t="s">
        <v>311</v>
      </c>
      <c r="BM1517" s="138" t="s">
        <v>2256</v>
      </c>
    </row>
    <row r="1518" spans="2:65" s="1" customFormat="1" ht="24.15" customHeight="1">
      <c r="B1518" s="31"/>
      <c r="C1518" s="127" t="s">
        <v>2257</v>
      </c>
      <c r="D1518" s="127" t="s">
        <v>173</v>
      </c>
      <c r="E1518" s="128" t="s">
        <v>2258</v>
      </c>
      <c r="F1518" s="129" t="s">
        <v>2259</v>
      </c>
      <c r="G1518" s="130" t="s">
        <v>272</v>
      </c>
      <c r="H1518" s="131">
        <v>8.6999999999999993</v>
      </c>
      <c r="I1518" s="132"/>
      <c r="J1518" s="133">
        <f>ROUND(I1518*H1518,2)</f>
        <v>0</v>
      </c>
      <c r="K1518" s="129" t="s">
        <v>177</v>
      </c>
      <c r="L1518" s="31"/>
      <c r="M1518" s="134" t="s">
        <v>19</v>
      </c>
      <c r="N1518" s="135" t="s">
        <v>44</v>
      </c>
      <c r="P1518" s="136">
        <f>O1518*H1518</f>
        <v>0</v>
      </c>
      <c r="Q1518" s="136">
        <v>0</v>
      </c>
      <c r="R1518" s="136">
        <f>Q1518*H1518</f>
        <v>0</v>
      </c>
      <c r="S1518" s="136">
        <v>0</v>
      </c>
      <c r="T1518" s="137">
        <f>S1518*H1518</f>
        <v>0</v>
      </c>
      <c r="AR1518" s="138" t="s">
        <v>311</v>
      </c>
      <c r="AT1518" s="138" t="s">
        <v>173</v>
      </c>
      <c r="AU1518" s="138" t="s">
        <v>83</v>
      </c>
      <c r="AY1518" s="16" t="s">
        <v>171</v>
      </c>
      <c r="BE1518" s="139">
        <f>IF(N1518="základní",J1518,0)</f>
        <v>0</v>
      </c>
      <c r="BF1518" s="139">
        <f>IF(N1518="snížená",J1518,0)</f>
        <v>0</v>
      </c>
      <c r="BG1518" s="139">
        <f>IF(N1518="zákl. přenesená",J1518,0)</f>
        <v>0</v>
      </c>
      <c r="BH1518" s="139">
        <f>IF(N1518="sníž. přenesená",J1518,0)</f>
        <v>0</v>
      </c>
      <c r="BI1518" s="139">
        <f>IF(N1518="nulová",J1518,0)</f>
        <v>0</v>
      </c>
      <c r="BJ1518" s="16" t="s">
        <v>81</v>
      </c>
      <c r="BK1518" s="139">
        <f>ROUND(I1518*H1518,2)</f>
        <v>0</v>
      </c>
      <c r="BL1518" s="16" t="s">
        <v>311</v>
      </c>
      <c r="BM1518" s="138" t="s">
        <v>2260</v>
      </c>
    </row>
    <row r="1519" spans="2:65" s="1" customFormat="1" ht="10.199999999999999">
      <c r="B1519" s="31"/>
      <c r="D1519" s="140" t="s">
        <v>180</v>
      </c>
      <c r="F1519" s="141" t="s">
        <v>2261</v>
      </c>
      <c r="I1519" s="142"/>
      <c r="L1519" s="31"/>
      <c r="M1519" s="143"/>
      <c r="T1519" s="52"/>
      <c r="AT1519" s="16" t="s">
        <v>180</v>
      </c>
      <c r="AU1519" s="16" t="s">
        <v>83</v>
      </c>
    </row>
    <row r="1520" spans="2:65" s="1" customFormat="1" ht="16.5" customHeight="1">
      <c r="B1520" s="31"/>
      <c r="C1520" s="165" t="s">
        <v>2262</v>
      </c>
      <c r="D1520" s="165" t="s">
        <v>263</v>
      </c>
      <c r="E1520" s="166" t="s">
        <v>2263</v>
      </c>
      <c r="F1520" s="167" t="s">
        <v>2264</v>
      </c>
      <c r="G1520" s="168" t="s">
        <v>2265</v>
      </c>
      <c r="H1520" s="169">
        <v>1.74</v>
      </c>
      <c r="I1520" s="170"/>
      <c r="J1520" s="171">
        <f>ROUND(I1520*H1520,2)</f>
        <v>0</v>
      </c>
      <c r="K1520" s="167" t="s">
        <v>177</v>
      </c>
      <c r="L1520" s="172"/>
      <c r="M1520" s="173" t="s">
        <v>19</v>
      </c>
      <c r="N1520" s="174" t="s">
        <v>44</v>
      </c>
      <c r="P1520" s="136">
        <f>O1520*H1520</f>
        <v>0</v>
      </c>
      <c r="Q1520" s="136">
        <v>1E-3</v>
      </c>
      <c r="R1520" s="136">
        <f>Q1520*H1520</f>
        <v>1.74E-3</v>
      </c>
      <c r="S1520" s="136">
        <v>0</v>
      </c>
      <c r="T1520" s="137">
        <f>S1520*H1520</f>
        <v>0</v>
      </c>
      <c r="AR1520" s="138" t="s">
        <v>454</v>
      </c>
      <c r="AT1520" s="138" t="s">
        <v>263</v>
      </c>
      <c r="AU1520" s="138" t="s">
        <v>83</v>
      </c>
      <c r="AY1520" s="16" t="s">
        <v>171</v>
      </c>
      <c r="BE1520" s="139">
        <f>IF(N1520="základní",J1520,0)</f>
        <v>0</v>
      </c>
      <c r="BF1520" s="139">
        <f>IF(N1520="snížená",J1520,0)</f>
        <v>0</v>
      </c>
      <c r="BG1520" s="139">
        <f>IF(N1520="zákl. přenesená",J1520,0)</f>
        <v>0</v>
      </c>
      <c r="BH1520" s="139">
        <f>IF(N1520="sníž. přenesená",J1520,0)</f>
        <v>0</v>
      </c>
      <c r="BI1520" s="139">
        <f>IF(N1520="nulová",J1520,0)</f>
        <v>0</v>
      </c>
      <c r="BJ1520" s="16" t="s">
        <v>81</v>
      </c>
      <c r="BK1520" s="139">
        <f>ROUND(I1520*H1520,2)</f>
        <v>0</v>
      </c>
      <c r="BL1520" s="16" t="s">
        <v>311</v>
      </c>
      <c r="BM1520" s="138" t="s">
        <v>2266</v>
      </c>
    </row>
    <row r="1521" spans="2:65" s="13" customFormat="1" ht="10.199999999999999">
      <c r="B1521" s="151"/>
      <c r="D1521" s="145" t="s">
        <v>182</v>
      </c>
      <c r="F1521" s="153" t="s">
        <v>2267</v>
      </c>
      <c r="H1521" s="154">
        <v>1.74</v>
      </c>
      <c r="I1521" s="155"/>
      <c r="L1521" s="151"/>
      <c r="M1521" s="156"/>
      <c r="T1521" s="157"/>
      <c r="AT1521" s="152" t="s">
        <v>182</v>
      </c>
      <c r="AU1521" s="152" t="s">
        <v>83</v>
      </c>
      <c r="AV1521" s="13" t="s">
        <v>83</v>
      </c>
      <c r="AW1521" s="13" t="s">
        <v>4</v>
      </c>
      <c r="AX1521" s="13" t="s">
        <v>81</v>
      </c>
      <c r="AY1521" s="152" t="s">
        <v>171</v>
      </c>
    </row>
    <row r="1522" spans="2:65" s="1" customFormat="1" ht="24.15" customHeight="1">
      <c r="B1522" s="31"/>
      <c r="C1522" s="127" t="s">
        <v>2268</v>
      </c>
      <c r="D1522" s="127" t="s">
        <v>173</v>
      </c>
      <c r="E1522" s="128" t="s">
        <v>2170</v>
      </c>
      <c r="F1522" s="129" t="s">
        <v>2171</v>
      </c>
      <c r="G1522" s="130" t="s">
        <v>272</v>
      </c>
      <c r="H1522" s="131">
        <v>8.6999999999999993</v>
      </c>
      <c r="I1522" s="132"/>
      <c r="J1522" s="133">
        <f>ROUND(I1522*H1522,2)</f>
        <v>0</v>
      </c>
      <c r="K1522" s="129" t="s">
        <v>177</v>
      </c>
      <c r="L1522" s="31"/>
      <c r="M1522" s="134" t="s">
        <v>19</v>
      </c>
      <c r="N1522" s="135" t="s">
        <v>44</v>
      </c>
      <c r="P1522" s="136">
        <f>O1522*H1522</f>
        <v>0</v>
      </c>
      <c r="Q1522" s="136">
        <v>0</v>
      </c>
      <c r="R1522" s="136">
        <f>Q1522*H1522</f>
        <v>0</v>
      </c>
      <c r="S1522" s="136">
        <v>0</v>
      </c>
      <c r="T1522" s="137">
        <f>S1522*H1522</f>
        <v>0</v>
      </c>
      <c r="AR1522" s="138" t="s">
        <v>311</v>
      </c>
      <c r="AT1522" s="138" t="s">
        <v>173</v>
      </c>
      <c r="AU1522" s="138" t="s">
        <v>83</v>
      </c>
      <c r="AY1522" s="16" t="s">
        <v>171</v>
      </c>
      <c r="BE1522" s="139">
        <f>IF(N1522="základní",J1522,0)</f>
        <v>0</v>
      </c>
      <c r="BF1522" s="139">
        <f>IF(N1522="snížená",J1522,0)</f>
        <v>0</v>
      </c>
      <c r="BG1522" s="139">
        <f>IF(N1522="zákl. přenesená",J1522,0)</f>
        <v>0</v>
      </c>
      <c r="BH1522" s="139">
        <f>IF(N1522="sníž. přenesená",J1522,0)</f>
        <v>0</v>
      </c>
      <c r="BI1522" s="139">
        <f>IF(N1522="nulová",J1522,0)</f>
        <v>0</v>
      </c>
      <c r="BJ1522" s="16" t="s">
        <v>81</v>
      </c>
      <c r="BK1522" s="139">
        <f>ROUND(I1522*H1522,2)</f>
        <v>0</v>
      </c>
      <c r="BL1522" s="16" t="s">
        <v>311</v>
      </c>
      <c r="BM1522" s="138" t="s">
        <v>2269</v>
      </c>
    </row>
    <row r="1523" spans="2:65" s="1" customFormat="1" ht="10.199999999999999">
      <c r="B1523" s="31"/>
      <c r="D1523" s="140" t="s">
        <v>180</v>
      </c>
      <c r="F1523" s="141" t="s">
        <v>2173</v>
      </c>
      <c r="I1523" s="142"/>
      <c r="L1523" s="31"/>
      <c r="M1523" s="143"/>
      <c r="T1523" s="52"/>
      <c r="AT1523" s="16" t="s">
        <v>180</v>
      </c>
      <c r="AU1523" s="16" t="s">
        <v>83</v>
      </c>
    </row>
    <row r="1524" spans="2:65" s="1" customFormat="1" ht="24.15" customHeight="1">
      <c r="B1524" s="31"/>
      <c r="C1524" s="127" t="s">
        <v>2270</v>
      </c>
      <c r="D1524" s="127" t="s">
        <v>173</v>
      </c>
      <c r="E1524" s="128" t="s">
        <v>2177</v>
      </c>
      <c r="F1524" s="129" t="s">
        <v>2178</v>
      </c>
      <c r="G1524" s="130" t="s">
        <v>272</v>
      </c>
      <c r="H1524" s="131">
        <v>8.6999999999999993</v>
      </c>
      <c r="I1524" s="132"/>
      <c r="J1524" s="133">
        <f>ROUND(I1524*H1524,2)</f>
        <v>0</v>
      </c>
      <c r="K1524" s="129" t="s">
        <v>177</v>
      </c>
      <c r="L1524" s="31"/>
      <c r="M1524" s="134" t="s">
        <v>19</v>
      </c>
      <c r="N1524" s="135" t="s">
        <v>44</v>
      </c>
      <c r="P1524" s="136">
        <f>O1524*H1524</f>
        <v>0</v>
      </c>
      <c r="Q1524" s="136">
        <v>2.9999999999999997E-4</v>
      </c>
      <c r="R1524" s="136">
        <f>Q1524*H1524</f>
        <v>2.6099999999999995E-3</v>
      </c>
      <c r="S1524" s="136">
        <v>0</v>
      </c>
      <c r="T1524" s="137">
        <f>S1524*H1524</f>
        <v>0</v>
      </c>
      <c r="AR1524" s="138" t="s">
        <v>311</v>
      </c>
      <c r="AT1524" s="138" t="s">
        <v>173</v>
      </c>
      <c r="AU1524" s="138" t="s">
        <v>83</v>
      </c>
      <c r="AY1524" s="16" t="s">
        <v>171</v>
      </c>
      <c r="BE1524" s="139">
        <f>IF(N1524="základní",J1524,0)</f>
        <v>0</v>
      </c>
      <c r="BF1524" s="139">
        <f>IF(N1524="snížená",J1524,0)</f>
        <v>0</v>
      </c>
      <c r="BG1524" s="139">
        <f>IF(N1524="zákl. přenesená",J1524,0)</f>
        <v>0</v>
      </c>
      <c r="BH1524" s="139">
        <f>IF(N1524="sníž. přenesená",J1524,0)</f>
        <v>0</v>
      </c>
      <c r="BI1524" s="139">
        <f>IF(N1524="nulová",J1524,0)</f>
        <v>0</v>
      </c>
      <c r="BJ1524" s="16" t="s">
        <v>81</v>
      </c>
      <c r="BK1524" s="139">
        <f>ROUND(I1524*H1524,2)</f>
        <v>0</v>
      </c>
      <c r="BL1524" s="16" t="s">
        <v>311</v>
      </c>
      <c r="BM1524" s="138" t="s">
        <v>2271</v>
      </c>
    </row>
    <row r="1525" spans="2:65" s="1" customFormat="1" ht="10.199999999999999">
      <c r="B1525" s="31"/>
      <c r="D1525" s="140" t="s">
        <v>180</v>
      </c>
      <c r="F1525" s="141" t="s">
        <v>2180</v>
      </c>
      <c r="I1525" s="142"/>
      <c r="L1525" s="31"/>
      <c r="M1525" s="143"/>
      <c r="T1525" s="52"/>
      <c r="AT1525" s="16" t="s">
        <v>180</v>
      </c>
      <c r="AU1525" s="16" t="s">
        <v>83</v>
      </c>
    </row>
    <row r="1526" spans="2:65" s="1" customFormat="1" ht="49.05" customHeight="1">
      <c r="B1526" s="31"/>
      <c r="C1526" s="127" t="s">
        <v>2272</v>
      </c>
      <c r="D1526" s="127" t="s">
        <v>173</v>
      </c>
      <c r="E1526" s="128" t="s">
        <v>2182</v>
      </c>
      <c r="F1526" s="129" t="s">
        <v>2183</v>
      </c>
      <c r="G1526" s="130" t="s">
        <v>272</v>
      </c>
      <c r="H1526" s="131">
        <v>8.6999999999999993</v>
      </c>
      <c r="I1526" s="132"/>
      <c r="J1526" s="133">
        <f>ROUND(I1526*H1526,2)</f>
        <v>0</v>
      </c>
      <c r="K1526" s="129" t="s">
        <v>2184</v>
      </c>
      <c r="L1526" s="31"/>
      <c r="M1526" s="134" t="s">
        <v>19</v>
      </c>
      <c r="N1526" s="135" t="s">
        <v>44</v>
      </c>
      <c r="P1526" s="136">
        <f>O1526*H1526</f>
        <v>0</v>
      </c>
      <c r="Q1526" s="136">
        <v>8.9999999999999993E-3</v>
      </c>
      <c r="R1526" s="136">
        <f>Q1526*H1526</f>
        <v>7.8299999999999995E-2</v>
      </c>
      <c r="S1526" s="136">
        <v>0</v>
      </c>
      <c r="T1526" s="137">
        <f>S1526*H1526</f>
        <v>0</v>
      </c>
      <c r="AR1526" s="138" t="s">
        <v>311</v>
      </c>
      <c r="AT1526" s="138" t="s">
        <v>173</v>
      </c>
      <c r="AU1526" s="138" t="s">
        <v>83</v>
      </c>
      <c r="AY1526" s="16" t="s">
        <v>171</v>
      </c>
      <c r="BE1526" s="139">
        <f>IF(N1526="základní",J1526,0)</f>
        <v>0</v>
      </c>
      <c r="BF1526" s="139">
        <f>IF(N1526="snížená",J1526,0)</f>
        <v>0</v>
      </c>
      <c r="BG1526" s="139">
        <f>IF(N1526="zákl. přenesená",J1526,0)</f>
        <v>0</v>
      </c>
      <c r="BH1526" s="139">
        <f>IF(N1526="sníž. přenesená",J1526,0)</f>
        <v>0</v>
      </c>
      <c r="BI1526" s="139">
        <f>IF(N1526="nulová",J1526,0)</f>
        <v>0</v>
      </c>
      <c r="BJ1526" s="16" t="s">
        <v>81</v>
      </c>
      <c r="BK1526" s="139">
        <f>ROUND(I1526*H1526,2)</f>
        <v>0</v>
      </c>
      <c r="BL1526" s="16" t="s">
        <v>311</v>
      </c>
      <c r="BM1526" s="138" t="s">
        <v>2273</v>
      </c>
    </row>
    <row r="1527" spans="2:65" s="1" customFormat="1" ht="10.199999999999999">
      <c r="B1527" s="31"/>
      <c r="D1527" s="140" t="s">
        <v>180</v>
      </c>
      <c r="F1527" s="141" t="s">
        <v>2186</v>
      </c>
      <c r="I1527" s="142"/>
      <c r="L1527" s="31"/>
      <c r="M1527" s="143"/>
      <c r="T1527" s="52"/>
      <c r="AT1527" s="16" t="s">
        <v>180</v>
      </c>
      <c r="AU1527" s="16" t="s">
        <v>83</v>
      </c>
    </row>
    <row r="1528" spans="2:65" s="1" customFormat="1" ht="33" customHeight="1">
      <c r="B1528" s="31"/>
      <c r="C1528" s="165" t="s">
        <v>2274</v>
      </c>
      <c r="D1528" s="165" t="s">
        <v>263</v>
      </c>
      <c r="E1528" s="166" t="s">
        <v>2188</v>
      </c>
      <c r="F1528" s="167" t="s">
        <v>2189</v>
      </c>
      <c r="G1528" s="168" t="s">
        <v>272</v>
      </c>
      <c r="H1528" s="169">
        <v>10.44</v>
      </c>
      <c r="I1528" s="170"/>
      <c r="J1528" s="171">
        <f>ROUND(I1528*H1528,2)</f>
        <v>0</v>
      </c>
      <c r="K1528" s="167" t="s">
        <v>2184</v>
      </c>
      <c r="L1528" s="172"/>
      <c r="M1528" s="173" t="s">
        <v>19</v>
      </c>
      <c r="N1528" s="174" t="s">
        <v>44</v>
      </c>
      <c r="P1528" s="136">
        <f>O1528*H1528</f>
        <v>0</v>
      </c>
      <c r="Q1528" s="136">
        <v>1.95E-2</v>
      </c>
      <c r="R1528" s="136">
        <f>Q1528*H1528</f>
        <v>0.20357999999999998</v>
      </c>
      <c r="S1528" s="136">
        <v>0</v>
      </c>
      <c r="T1528" s="137">
        <f>S1528*H1528</f>
        <v>0</v>
      </c>
      <c r="AR1528" s="138" t="s">
        <v>454</v>
      </c>
      <c r="AT1528" s="138" t="s">
        <v>263</v>
      </c>
      <c r="AU1528" s="138" t="s">
        <v>83</v>
      </c>
      <c r="AY1528" s="16" t="s">
        <v>171</v>
      </c>
      <c r="BE1528" s="139">
        <f>IF(N1528="základní",J1528,0)</f>
        <v>0</v>
      </c>
      <c r="BF1528" s="139">
        <f>IF(N1528="snížená",J1528,0)</f>
        <v>0</v>
      </c>
      <c r="BG1528" s="139">
        <f>IF(N1528="zákl. přenesená",J1528,0)</f>
        <v>0</v>
      </c>
      <c r="BH1528" s="139">
        <f>IF(N1528="sníž. přenesená",J1528,0)</f>
        <v>0</v>
      </c>
      <c r="BI1528" s="139">
        <f>IF(N1528="nulová",J1528,0)</f>
        <v>0</v>
      </c>
      <c r="BJ1528" s="16" t="s">
        <v>81</v>
      </c>
      <c r="BK1528" s="139">
        <f>ROUND(I1528*H1528,2)</f>
        <v>0</v>
      </c>
      <c r="BL1528" s="16" t="s">
        <v>311</v>
      </c>
      <c r="BM1528" s="138" t="s">
        <v>2275</v>
      </c>
    </row>
    <row r="1529" spans="2:65" s="13" customFormat="1" ht="10.199999999999999">
      <c r="B1529" s="151"/>
      <c r="D1529" s="145" t="s">
        <v>182</v>
      </c>
      <c r="F1529" s="153" t="s">
        <v>2276</v>
      </c>
      <c r="H1529" s="154">
        <v>10.44</v>
      </c>
      <c r="I1529" s="155"/>
      <c r="L1529" s="151"/>
      <c r="M1529" s="156"/>
      <c r="T1529" s="157"/>
      <c r="AT1529" s="152" t="s">
        <v>182</v>
      </c>
      <c r="AU1529" s="152" t="s">
        <v>83</v>
      </c>
      <c r="AV1529" s="13" t="s">
        <v>83</v>
      </c>
      <c r="AW1529" s="13" t="s">
        <v>4</v>
      </c>
      <c r="AX1529" s="13" t="s">
        <v>81</v>
      </c>
      <c r="AY1529" s="152" t="s">
        <v>171</v>
      </c>
    </row>
    <row r="1530" spans="2:65" s="1" customFormat="1" ht="24.15" customHeight="1">
      <c r="B1530" s="31"/>
      <c r="C1530" s="127" t="s">
        <v>2277</v>
      </c>
      <c r="D1530" s="127" t="s">
        <v>173</v>
      </c>
      <c r="E1530" s="128" t="s">
        <v>2193</v>
      </c>
      <c r="F1530" s="129" t="s">
        <v>2194</v>
      </c>
      <c r="G1530" s="130" t="s">
        <v>272</v>
      </c>
      <c r="H1530" s="131">
        <v>8.6999999999999993</v>
      </c>
      <c r="I1530" s="132"/>
      <c r="J1530" s="133">
        <f>ROUND(I1530*H1530,2)</f>
        <v>0</v>
      </c>
      <c r="K1530" s="129" t="s">
        <v>177</v>
      </c>
      <c r="L1530" s="31"/>
      <c r="M1530" s="134" t="s">
        <v>19</v>
      </c>
      <c r="N1530" s="135" t="s">
        <v>44</v>
      </c>
      <c r="P1530" s="136">
        <f>O1530*H1530</f>
        <v>0</v>
      </c>
      <c r="Q1530" s="136">
        <v>1.5E-3</v>
      </c>
      <c r="R1530" s="136">
        <f>Q1530*H1530</f>
        <v>1.3049999999999999E-2</v>
      </c>
      <c r="S1530" s="136">
        <v>0</v>
      </c>
      <c r="T1530" s="137">
        <f>S1530*H1530</f>
        <v>0</v>
      </c>
      <c r="AR1530" s="138" t="s">
        <v>311</v>
      </c>
      <c r="AT1530" s="138" t="s">
        <v>173</v>
      </c>
      <c r="AU1530" s="138" t="s">
        <v>83</v>
      </c>
      <c r="AY1530" s="16" t="s">
        <v>171</v>
      </c>
      <c r="BE1530" s="139">
        <f>IF(N1530="základní",J1530,0)</f>
        <v>0</v>
      </c>
      <c r="BF1530" s="139">
        <f>IF(N1530="snížená",J1530,0)</f>
        <v>0</v>
      </c>
      <c r="BG1530" s="139">
        <f>IF(N1530="zákl. přenesená",J1530,0)</f>
        <v>0</v>
      </c>
      <c r="BH1530" s="139">
        <f>IF(N1530="sníž. přenesená",J1530,0)</f>
        <v>0</v>
      </c>
      <c r="BI1530" s="139">
        <f>IF(N1530="nulová",J1530,0)</f>
        <v>0</v>
      </c>
      <c r="BJ1530" s="16" t="s">
        <v>81</v>
      </c>
      <c r="BK1530" s="139">
        <f>ROUND(I1530*H1530,2)</f>
        <v>0</v>
      </c>
      <c r="BL1530" s="16" t="s">
        <v>311</v>
      </c>
      <c r="BM1530" s="138" t="s">
        <v>2278</v>
      </c>
    </row>
    <row r="1531" spans="2:65" s="1" customFormat="1" ht="10.199999999999999">
      <c r="B1531" s="31"/>
      <c r="D1531" s="140" t="s">
        <v>180</v>
      </c>
      <c r="F1531" s="141" t="s">
        <v>2196</v>
      </c>
      <c r="I1531" s="142"/>
      <c r="L1531" s="31"/>
      <c r="M1531" s="143"/>
      <c r="T1531" s="52"/>
      <c r="AT1531" s="16" t="s">
        <v>180</v>
      </c>
      <c r="AU1531" s="16" t="s">
        <v>83</v>
      </c>
    </row>
    <row r="1532" spans="2:65" s="1" customFormat="1" ht="55.5" customHeight="1">
      <c r="B1532" s="31"/>
      <c r="C1532" s="127" t="s">
        <v>2279</v>
      </c>
      <c r="D1532" s="127" t="s">
        <v>173</v>
      </c>
      <c r="E1532" s="128" t="s">
        <v>2127</v>
      </c>
      <c r="F1532" s="129" t="s">
        <v>2128</v>
      </c>
      <c r="G1532" s="130" t="s">
        <v>266</v>
      </c>
      <c r="H1532" s="131">
        <v>1.3440000000000001</v>
      </c>
      <c r="I1532" s="132"/>
      <c r="J1532" s="133">
        <f>ROUND(I1532*H1532,2)</f>
        <v>0</v>
      </c>
      <c r="K1532" s="129" t="s">
        <v>177</v>
      </c>
      <c r="L1532" s="31"/>
      <c r="M1532" s="134" t="s">
        <v>19</v>
      </c>
      <c r="N1532" s="135" t="s">
        <v>44</v>
      </c>
      <c r="P1532" s="136">
        <f>O1532*H1532</f>
        <v>0</v>
      </c>
      <c r="Q1532" s="136">
        <v>0</v>
      </c>
      <c r="R1532" s="136">
        <f>Q1532*H1532</f>
        <v>0</v>
      </c>
      <c r="S1532" s="136">
        <v>0</v>
      </c>
      <c r="T1532" s="137">
        <f>S1532*H1532</f>
        <v>0</v>
      </c>
      <c r="AR1532" s="138" t="s">
        <v>311</v>
      </c>
      <c r="AT1532" s="138" t="s">
        <v>173</v>
      </c>
      <c r="AU1532" s="138" t="s">
        <v>83</v>
      </c>
      <c r="AY1532" s="16" t="s">
        <v>171</v>
      </c>
      <c r="BE1532" s="139">
        <f>IF(N1532="základní",J1532,0)</f>
        <v>0</v>
      </c>
      <c r="BF1532" s="139">
        <f>IF(N1532="snížená",J1532,0)</f>
        <v>0</v>
      </c>
      <c r="BG1532" s="139">
        <f>IF(N1532="zákl. přenesená",J1532,0)</f>
        <v>0</v>
      </c>
      <c r="BH1532" s="139">
        <f>IF(N1532="sníž. přenesená",J1532,0)</f>
        <v>0</v>
      </c>
      <c r="BI1532" s="139">
        <f>IF(N1532="nulová",J1532,0)</f>
        <v>0</v>
      </c>
      <c r="BJ1532" s="16" t="s">
        <v>81</v>
      </c>
      <c r="BK1532" s="139">
        <f>ROUND(I1532*H1532,2)</f>
        <v>0</v>
      </c>
      <c r="BL1532" s="16" t="s">
        <v>311</v>
      </c>
      <c r="BM1532" s="138" t="s">
        <v>2280</v>
      </c>
    </row>
    <row r="1533" spans="2:65" s="1" customFormat="1" ht="10.199999999999999">
      <c r="B1533" s="31"/>
      <c r="D1533" s="140" t="s">
        <v>180</v>
      </c>
      <c r="F1533" s="141" t="s">
        <v>2130</v>
      </c>
      <c r="I1533" s="142"/>
      <c r="L1533" s="31"/>
      <c r="M1533" s="143"/>
      <c r="T1533" s="52"/>
      <c r="AT1533" s="16" t="s">
        <v>180</v>
      </c>
      <c r="AU1533" s="16" t="s">
        <v>83</v>
      </c>
    </row>
    <row r="1534" spans="2:65" s="11" customFormat="1" ht="22.8" customHeight="1">
      <c r="B1534" s="115"/>
      <c r="D1534" s="116" t="s">
        <v>72</v>
      </c>
      <c r="E1534" s="125" t="s">
        <v>2281</v>
      </c>
      <c r="F1534" s="125" t="s">
        <v>2282</v>
      </c>
      <c r="I1534" s="118"/>
      <c r="J1534" s="126">
        <f>BK1534</f>
        <v>0</v>
      </c>
      <c r="L1534" s="115"/>
      <c r="M1534" s="120"/>
      <c r="P1534" s="121">
        <f>SUM(P1535:P1578)</f>
        <v>0</v>
      </c>
      <c r="R1534" s="121">
        <f>SUM(R1535:R1578)</f>
        <v>56.313859079999986</v>
      </c>
      <c r="T1534" s="122">
        <f>SUM(T1535:T1578)</f>
        <v>0</v>
      </c>
      <c r="AR1534" s="116" t="s">
        <v>83</v>
      </c>
      <c r="AT1534" s="123" t="s">
        <v>72</v>
      </c>
      <c r="AU1534" s="123" t="s">
        <v>81</v>
      </c>
      <c r="AY1534" s="116" t="s">
        <v>171</v>
      </c>
      <c r="BK1534" s="124">
        <f>SUM(BK1535:BK1578)</f>
        <v>0</v>
      </c>
    </row>
    <row r="1535" spans="2:65" s="1" customFormat="1" ht="37.799999999999997" customHeight="1">
      <c r="B1535" s="31"/>
      <c r="C1535" s="127" t="s">
        <v>2283</v>
      </c>
      <c r="D1535" s="127" t="s">
        <v>173</v>
      </c>
      <c r="E1535" s="128" t="s">
        <v>2284</v>
      </c>
      <c r="F1535" s="129" t="s">
        <v>2285</v>
      </c>
      <c r="G1535" s="130" t="s">
        <v>176</v>
      </c>
      <c r="H1535" s="131">
        <v>4.2699999999999996</v>
      </c>
      <c r="I1535" s="132"/>
      <c r="J1535" s="133">
        <f>ROUND(I1535*H1535,2)</f>
        <v>0</v>
      </c>
      <c r="K1535" s="129" t="s">
        <v>177</v>
      </c>
      <c r="L1535" s="31"/>
      <c r="M1535" s="134" t="s">
        <v>19</v>
      </c>
      <c r="N1535" s="135" t="s">
        <v>44</v>
      </c>
      <c r="P1535" s="136">
        <f>O1535*H1535</f>
        <v>0</v>
      </c>
      <c r="Q1535" s="136">
        <v>2.16</v>
      </c>
      <c r="R1535" s="136">
        <f>Q1535*H1535</f>
        <v>9.2232000000000003</v>
      </c>
      <c r="S1535" s="136">
        <v>0</v>
      </c>
      <c r="T1535" s="137">
        <f>S1535*H1535</f>
        <v>0</v>
      </c>
      <c r="AR1535" s="138" t="s">
        <v>311</v>
      </c>
      <c r="AT1535" s="138" t="s">
        <v>173</v>
      </c>
      <c r="AU1535" s="138" t="s">
        <v>83</v>
      </c>
      <c r="AY1535" s="16" t="s">
        <v>171</v>
      </c>
      <c r="BE1535" s="139">
        <f>IF(N1535="základní",J1535,0)</f>
        <v>0</v>
      </c>
      <c r="BF1535" s="139">
        <f>IF(N1535="snížená",J1535,0)</f>
        <v>0</v>
      </c>
      <c r="BG1535" s="139">
        <f>IF(N1535="zákl. přenesená",J1535,0)</f>
        <v>0</v>
      </c>
      <c r="BH1535" s="139">
        <f>IF(N1535="sníž. přenesená",J1535,0)</f>
        <v>0</v>
      </c>
      <c r="BI1535" s="139">
        <f>IF(N1535="nulová",J1535,0)</f>
        <v>0</v>
      </c>
      <c r="BJ1535" s="16" t="s">
        <v>81</v>
      </c>
      <c r="BK1535" s="139">
        <f>ROUND(I1535*H1535,2)</f>
        <v>0</v>
      </c>
      <c r="BL1535" s="16" t="s">
        <v>311</v>
      </c>
      <c r="BM1535" s="138" t="s">
        <v>2286</v>
      </c>
    </row>
    <row r="1536" spans="2:65" s="1" customFormat="1" ht="10.199999999999999">
      <c r="B1536" s="31"/>
      <c r="D1536" s="140" t="s">
        <v>180</v>
      </c>
      <c r="F1536" s="141" t="s">
        <v>2287</v>
      </c>
      <c r="I1536" s="142"/>
      <c r="L1536" s="31"/>
      <c r="M1536" s="143"/>
      <c r="T1536" s="52"/>
      <c r="AT1536" s="16" t="s">
        <v>180</v>
      </c>
      <c r="AU1536" s="16" t="s">
        <v>83</v>
      </c>
    </row>
    <row r="1537" spans="2:65" s="13" customFormat="1" ht="10.199999999999999">
      <c r="B1537" s="151"/>
      <c r="D1537" s="145" t="s">
        <v>182</v>
      </c>
      <c r="E1537" s="152" t="s">
        <v>19</v>
      </c>
      <c r="F1537" s="153" t="s">
        <v>2288</v>
      </c>
      <c r="H1537" s="154">
        <v>4.2699999999999996</v>
      </c>
      <c r="I1537" s="155"/>
      <c r="L1537" s="151"/>
      <c r="M1537" s="156"/>
      <c r="T1537" s="157"/>
      <c r="AT1537" s="152" t="s">
        <v>182</v>
      </c>
      <c r="AU1537" s="152" t="s">
        <v>83</v>
      </c>
      <c r="AV1537" s="13" t="s">
        <v>83</v>
      </c>
      <c r="AW1537" s="13" t="s">
        <v>35</v>
      </c>
      <c r="AX1537" s="13" t="s">
        <v>81</v>
      </c>
      <c r="AY1537" s="152" t="s">
        <v>171</v>
      </c>
    </row>
    <row r="1538" spans="2:65" s="1" customFormat="1" ht="33" customHeight="1">
      <c r="B1538" s="31"/>
      <c r="C1538" s="127" t="s">
        <v>2289</v>
      </c>
      <c r="D1538" s="127" t="s">
        <v>173</v>
      </c>
      <c r="E1538" s="128" t="s">
        <v>2290</v>
      </c>
      <c r="F1538" s="129" t="s">
        <v>2291</v>
      </c>
      <c r="G1538" s="130" t="s">
        <v>176</v>
      </c>
      <c r="H1538" s="131">
        <v>4.2699999999999996</v>
      </c>
      <c r="I1538" s="132"/>
      <c r="J1538" s="133">
        <f>ROUND(I1538*H1538,2)</f>
        <v>0</v>
      </c>
      <c r="K1538" s="129" t="s">
        <v>177</v>
      </c>
      <c r="L1538" s="31"/>
      <c r="M1538" s="134" t="s">
        <v>19</v>
      </c>
      <c r="N1538" s="135" t="s">
        <v>44</v>
      </c>
      <c r="P1538" s="136">
        <f>O1538*H1538</f>
        <v>0</v>
      </c>
      <c r="Q1538" s="136">
        <v>2.3010199999999998</v>
      </c>
      <c r="R1538" s="136">
        <f>Q1538*H1538</f>
        <v>9.8253553999999976</v>
      </c>
      <c r="S1538" s="136">
        <v>0</v>
      </c>
      <c r="T1538" s="137">
        <f>S1538*H1538</f>
        <v>0</v>
      </c>
      <c r="AR1538" s="138" t="s">
        <v>311</v>
      </c>
      <c r="AT1538" s="138" t="s">
        <v>173</v>
      </c>
      <c r="AU1538" s="138" t="s">
        <v>83</v>
      </c>
      <c r="AY1538" s="16" t="s">
        <v>171</v>
      </c>
      <c r="BE1538" s="139">
        <f>IF(N1538="základní",J1538,0)</f>
        <v>0</v>
      </c>
      <c r="BF1538" s="139">
        <f>IF(N1538="snížená",J1538,0)</f>
        <v>0</v>
      </c>
      <c r="BG1538" s="139">
        <f>IF(N1538="zákl. přenesená",J1538,0)</f>
        <v>0</v>
      </c>
      <c r="BH1538" s="139">
        <f>IF(N1538="sníž. přenesená",J1538,0)</f>
        <v>0</v>
      </c>
      <c r="BI1538" s="139">
        <f>IF(N1538="nulová",J1538,0)</f>
        <v>0</v>
      </c>
      <c r="BJ1538" s="16" t="s">
        <v>81</v>
      </c>
      <c r="BK1538" s="139">
        <f>ROUND(I1538*H1538,2)</f>
        <v>0</v>
      </c>
      <c r="BL1538" s="16" t="s">
        <v>311</v>
      </c>
      <c r="BM1538" s="138" t="s">
        <v>2292</v>
      </c>
    </row>
    <row r="1539" spans="2:65" s="1" customFormat="1" ht="10.199999999999999">
      <c r="B1539" s="31"/>
      <c r="D1539" s="140" t="s">
        <v>180</v>
      </c>
      <c r="F1539" s="141" t="s">
        <v>2293</v>
      </c>
      <c r="I1539" s="142"/>
      <c r="L1539" s="31"/>
      <c r="M1539" s="143"/>
      <c r="T1539" s="52"/>
      <c r="AT1539" s="16" t="s">
        <v>180</v>
      </c>
      <c r="AU1539" s="16" t="s">
        <v>83</v>
      </c>
    </row>
    <row r="1540" spans="2:65" s="13" customFormat="1" ht="10.199999999999999">
      <c r="B1540" s="151"/>
      <c r="D1540" s="145" t="s">
        <v>182</v>
      </c>
      <c r="E1540" s="152" t="s">
        <v>19</v>
      </c>
      <c r="F1540" s="153" t="s">
        <v>2288</v>
      </c>
      <c r="H1540" s="154">
        <v>4.2699999999999996</v>
      </c>
      <c r="I1540" s="155"/>
      <c r="L1540" s="151"/>
      <c r="M1540" s="156"/>
      <c r="T1540" s="157"/>
      <c r="AT1540" s="152" t="s">
        <v>182</v>
      </c>
      <c r="AU1540" s="152" t="s">
        <v>83</v>
      </c>
      <c r="AV1540" s="13" t="s">
        <v>83</v>
      </c>
      <c r="AW1540" s="13" t="s">
        <v>35</v>
      </c>
      <c r="AX1540" s="13" t="s">
        <v>81</v>
      </c>
      <c r="AY1540" s="152" t="s">
        <v>171</v>
      </c>
    </row>
    <row r="1541" spans="2:65" s="1" customFormat="1" ht="33" customHeight="1">
      <c r="B1541" s="31"/>
      <c r="C1541" s="127" t="s">
        <v>2294</v>
      </c>
      <c r="D1541" s="127" t="s">
        <v>173</v>
      </c>
      <c r="E1541" s="128" t="s">
        <v>2295</v>
      </c>
      <c r="F1541" s="129" t="s">
        <v>2296</v>
      </c>
      <c r="G1541" s="130" t="s">
        <v>176</v>
      </c>
      <c r="H1541" s="131">
        <v>8.5399999999999991</v>
      </c>
      <c r="I1541" s="132"/>
      <c r="J1541" s="133">
        <f>ROUND(I1541*H1541,2)</f>
        <v>0</v>
      </c>
      <c r="K1541" s="129" t="s">
        <v>177</v>
      </c>
      <c r="L1541" s="31"/>
      <c r="M1541" s="134" t="s">
        <v>19</v>
      </c>
      <c r="N1541" s="135" t="s">
        <v>44</v>
      </c>
      <c r="P1541" s="136">
        <f>O1541*H1541</f>
        <v>0</v>
      </c>
      <c r="Q1541" s="136">
        <v>2.3010199999999998</v>
      </c>
      <c r="R1541" s="136">
        <f>Q1541*H1541</f>
        <v>19.650710799999995</v>
      </c>
      <c r="S1541" s="136">
        <v>0</v>
      </c>
      <c r="T1541" s="137">
        <f>S1541*H1541</f>
        <v>0</v>
      </c>
      <c r="AR1541" s="138" t="s">
        <v>311</v>
      </c>
      <c r="AT1541" s="138" t="s">
        <v>173</v>
      </c>
      <c r="AU1541" s="138" t="s">
        <v>83</v>
      </c>
      <c r="AY1541" s="16" t="s">
        <v>171</v>
      </c>
      <c r="BE1541" s="139">
        <f>IF(N1541="základní",J1541,0)</f>
        <v>0</v>
      </c>
      <c r="BF1541" s="139">
        <f>IF(N1541="snížená",J1541,0)</f>
        <v>0</v>
      </c>
      <c r="BG1541" s="139">
        <f>IF(N1541="zákl. přenesená",J1541,0)</f>
        <v>0</v>
      </c>
      <c r="BH1541" s="139">
        <f>IF(N1541="sníž. přenesená",J1541,0)</f>
        <v>0</v>
      </c>
      <c r="BI1541" s="139">
        <f>IF(N1541="nulová",J1541,0)</f>
        <v>0</v>
      </c>
      <c r="BJ1541" s="16" t="s">
        <v>81</v>
      </c>
      <c r="BK1541" s="139">
        <f>ROUND(I1541*H1541,2)</f>
        <v>0</v>
      </c>
      <c r="BL1541" s="16" t="s">
        <v>311</v>
      </c>
      <c r="BM1541" s="138" t="s">
        <v>2297</v>
      </c>
    </row>
    <row r="1542" spans="2:65" s="1" customFormat="1" ht="10.199999999999999">
      <c r="B1542" s="31"/>
      <c r="D1542" s="140" t="s">
        <v>180</v>
      </c>
      <c r="F1542" s="141" t="s">
        <v>2298</v>
      </c>
      <c r="I1542" s="142"/>
      <c r="L1542" s="31"/>
      <c r="M1542" s="143"/>
      <c r="T1542" s="52"/>
      <c r="AT1542" s="16" t="s">
        <v>180</v>
      </c>
      <c r="AU1542" s="16" t="s">
        <v>83</v>
      </c>
    </row>
    <row r="1543" spans="2:65" s="13" customFormat="1" ht="10.199999999999999">
      <c r="B1543" s="151"/>
      <c r="D1543" s="145" t="s">
        <v>182</v>
      </c>
      <c r="E1543" s="152" t="s">
        <v>19</v>
      </c>
      <c r="F1543" s="153" t="s">
        <v>2299</v>
      </c>
      <c r="H1543" s="154">
        <v>8.5399999999999991</v>
      </c>
      <c r="I1543" s="155"/>
      <c r="L1543" s="151"/>
      <c r="M1543" s="156"/>
      <c r="T1543" s="157"/>
      <c r="AT1543" s="152" t="s">
        <v>182</v>
      </c>
      <c r="AU1543" s="152" t="s">
        <v>83</v>
      </c>
      <c r="AV1543" s="13" t="s">
        <v>83</v>
      </c>
      <c r="AW1543" s="13" t="s">
        <v>35</v>
      </c>
      <c r="AX1543" s="13" t="s">
        <v>81</v>
      </c>
      <c r="AY1543" s="152" t="s">
        <v>171</v>
      </c>
    </row>
    <row r="1544" spans="2:65" s="1" customFormat="1" ht="21.75" customHeight="1">
      <c r="B1544" s="31"/>
      <c r="C1544" s="127" t="s">
        <v>2300</v>
      </c>
      <c r="D1544" s="127" t="s">
        <v>173</v>
      </c>
      <c r="E1544" s="128" t="s">
        <v>2150</v>
      </c>
      <c r="F1544" s="129" t="s">
        <v>2151</v>
      </c>
      <c r="G1544" s="130" t="s">
        <v>266</v>
      </c>
      <c r="H1544" s="131">
        <v>0.54400000000000004</v>
      </c>
      <c r="I1544" s="132"/>
      <c r="J1544" s="133">
        <f>ROUND(I1544*H1544,2)</f>
        <v>0</v>
      </c>
      <c r="K1544" s="129" t="s">
        <v>177</v>
      </c>
      <c r="L1544" s="31"/>
      <c r="M1544" s="134" t="s">
        <v>19</v>
      </c>
      <c r="N1544" s="135" t="s">
        <v>44</v>
      </c>
      <c r="P1544" s="136">
        <f>O1544*H1544</f>
        <v>0</v>
      </c>
      <c r="Q1544" s="136">
        <v>1.06277</v>
      </c>
      <c r="R1544" s="136">
        <f>Q1544*H1544</f>
        <v>0.57814688000000003</v>
      </c>
      <c r="S1544" s="136">
        <v>0</v>
      </c>
      <c r="T1544" s="137">
        <f>S1544*H1544</f>
        <v>0</v>
      </c>
      <c r="AR1544" s="138" t="s">
        <v>311</v>
      </c>
      <c r="AT1544" s="138" t="s">
        <v>173</v>
      </c>
      <c r="AU1544" s="138" t="s">
        <v>83</v>
      </c>
      <c r="AY1544" s="16" t="s">
        <v>171</v>
      </c>
      <c r="BE1544" s="139">
        <f>IF(N1544="základní",J1544,0)</f>
        <v>0</v>
      </c>
      <c r="BF1544" s="139">
        <f>IF(N1544="snížená",J1544,0)</f>
        <v>0</v>
      </c>
      <c r="BG1544" s="139">
        <f>IF(N1544="zákl. přenesená",J1544,0)</f>
        <v>0</v>
      </c>
      <c r="BH1544" s="139">
        <f>IF(N1544="sníž. přenesená",J1544,0)</f>
        <v>0</v>
      </c>
      <c r="BI1544" s="139">
        <f>IF(N1544="nulová",J1544,0)</f>
        <v>0</v>
      </c>
      <c r="BJ1544" s="16" t="s">
        <v>81</v>
      </c>
      <c r="BK1544" s="139">
        <f>ROUND(I1544*H1544,2)</f>
        <v>0</v>
      </c>
      <c r="BL1544" s="16" t="s">
        <v>311</v>
      </c>
      <c r="BM1544" s="138" t="s">
        <v>2301</v>
      </c>
    </row>
    <row r="1545" spans="2:65" s="1" customFormat="1" ht="10.199999999999999">
      <c r="B1545" s="31"/>
      <c r="D1545" s="140" t="s">
        <v>180</v>
      </c>
      <c r="F1545" s="141" t="s">
        <v>2153</v>
      </c>
      <c r="I1545" s="142"/>
      <c r="L1545" s="31"/>
      <c r="M1545" s="143"/>
      <c r="T1545" s="52"/>
      <c r="AT1545" s="16" t="s">
        <v>180</v>
      </c>
      <c r="AU1545" s="16" t="s">
        <v>83</v>
      </c>
    </row>
    <row r="1546" spans="2:65" s="12" customFormat="1" ht="10.199999999999999">
      <c r="B1546" s="144"/>
      <c r="D1546" s="145" t="s">
        <v>182</v>
      </c>
      <c r="E1546" s="146" t="s">
        <v>19</v>
      </c>
      <c r="F1546" s="147" t="s">
        <v>2154</v>
      </c>
      <c r="H1546" s="146" t="s">
        <v>19</v>
      </c>
      <c r="I1546" s="148"/>
      <c r="L1546" s="144"/>
      <c r="M1546" s="149"/>
      <c r="T1546" s="150"/>
      <c r="AT1546" s="146" t="s">
        <v>182</v>
      </c>
      <c r="AU1546" s="146" t="s">
        <v>83</v>
      </c>
      <c r="AV1546" s="12" t="s">
        <v>81</v>
      </c>
      <c r="AW1546" s="12" t="s">
        <v>35</v>
      </c>
      <c r="AX1546" s="12" t="s">
        <v>73</v>
      </c>
      <c r="AY1546" s="146" t="s">
        <v>171</v>
      </c>
    </row>
    <row r="1547" spans="2:65" s="13" customFormat="1" ht="10.199999999999999">
      <c r="B1547" s="151"/>
      <c r="D1547" s="145" t="s">
        <v>182</v>
      </c>
      <c r="E1547" s="152" t="s">
        <v>19</v>
      </c>
      <c r="F1547" s="153" t="s">
        <v>2302</v>
      </c>
      <c r="H1547" s="154">
        <v>0.41699999999999998</v>
      </c>
      <c r="I1547" s="155"/>
      <c r="L1547" s="151"/>
      <c r="M1547" s="156"/>
      <c r="T1547" s="157"/>
      <c r="AT1547" s="152" t="s">
        <v>182</v>
      </c>
      <c r="AU1547" s="152" t="s">
        <v>83</v>
      </c>
      <c r="AV1547" s="13" t="s">
        <v>83</v>
      </c>
      <c r="AW1547" s="13" t="s">
        <v>35</v>
      </c>
      <c r="AX1547" s="13" t="s">
        <v>73</v>
      </c>
      <c r="AY1547" s="152" t="s">
        <v>171</v>
      </c>
    </row>
    <row r="1548" spans="2:65" s="12" customFormat="1" ht="10.199999999999999">
      <c r="B1548" s="144"/>
      <c r="D1548" s="145" t="s">
        <v>182</v>
      </c>
      <c r="E1548" s="146" t="s">
        <v>19</v>
      </c>
      <c r="F1548" s="147" t="s">
        <v>2303</v>
      </c>
      <c r="H1548" s="146" t="s">
        <v>19</v>
      </c>
      <c r="I1548" s="148"/>
      <c r="L1548" s="144"/>
      <c r="M1548" s="149"/>
      <c r="T1548" s="150"/>
      <c r="AT1548" s="146" t="s">
        <v>182</v>
      </c>
      <c r="AU1548" s="146" t="s">
        <v>83</v>
      </c>
      <c r="AV1548" s="12" t="s">
        <v>81</v>
      </c>
      <c r="AW1548" s="12" t="s">
        <v>35</v>
      </c>
      <c r="AX1548" s="12" t="s">
        <v>73</v>
      </c>
      <c r="AY1548" s="146" t="s">
        <v>171</v>
      </c>
    </row>
    <row r="1549" spans="2:65" s="13" customFormat="1" ht="10.199999999999999">
      <c r="B1549" s="151"/>
      <c r="D1549" s="145" t="s">
        <v>182</v>
      </c>
      <c r="E1549" s="152" t="s">
        <v>19</v>
      </c>
      <c r="F1549" s="153" t="s">
        <v>2304</v>
      </c>
      <c r="H1549" s="154">
        <v>0.127</v>
      </c>
      <c r="I1549" s="155"/>
      <c r="L1549" s="151"/>
      <c r="M1549" s="156"/>
      <c r="T1549" s="157"/>
      <c r="AT1549" s="152" t="s">
        <v>182</v>
      </c>
      <c r="AU1549" s="152" t="s">
        <v>83</v>
      </c>
      <c r="AV1549" s="13" t="s">
        <v>83</v>
      </c>
      <c r="AW1549" s="13" t="s">
        <v>35</v>
      </c>
      <c r="AX1549" s="13" t="s">
        <v>73</v>
      </c>
      <c r="AY1549" s="152" t="s">
        <v>171</v>
      </c>
    </row>
    <row r="1550" spans="2:65" s="14" customFormat="1" ht="10.199999999999999">
      <c r="B1550" s="158"/>
      <c r="D1550" s="145" t="s">
        <v>182</v>
      </c>
      <c r="E1550" s="159" t="s">
        <v>19</v>
      </c>
      <c r="F1550" s="160" t="s">
        <v>189</v>
      </c>
      <c r="H1550" s="161">
        <v>0.54400000000000004</v>
      </c>
      <c r="I1550" s="162"/>
      <c r="L1550" s="158"/>
      <c r="M1550" s="163"/>
      <c r="T1550" s="164"/>
      <c r="AT1550" s="159" t="s">
        <v>182</v>
      </c>
      <c r="AU1550" s="159" t="s">
        <v>83</v>
      </c>
      <c r="AV1550" s="14" t="s">
        <v>178</v>
      </c>
      <c r="AW1550" s="14" t="s">
        <v>35</v>
      </c>
      <c r="AX1550" s="14" t="s">
        <v>81</v>
      </c>
      <c r="AY1550" s="159" t="s">
        <v>171</v>
      </c>
    </row>
    <row r="1551" spans="2:65" s="1" customFormat="1" ht="24.15" customHeight="1">
      <c r="B1551" s="31"/>
      <c r="C1551" s="127" t="s">
        <v>2305</v>
      </c>
      <c r="D1551" s="127" t="s">
        <v>173</v>
      </c>
      <c r="E1551" s="128" t="s">
        <v>2306</v>
      </c>
      <c r="F1551" s="129" t="s">
        <v>2307</v>
      </c>
      <c r="G1551" s="130" t="s">
        <v>272</v>
      </c>
      <c r="H1551" s="131">
        <v>85.4</v>
      </c>
      <c r="I1551" s="132"/>
      <c r="J1551" s="133">
        <f>ROUND(I1551*H1551,2)</f>
        <v>0</v>
      </c>
      <c r="K1551" s="129" t="s">
        <v>177</v>
      </c>
      <c r="L1551" s="31"/>
      <c r="M1551" s="134" t="s">
        <v>19</v>
      </c>
      <c r="N1551" s="135" t="s">
        <v>44</v>
      </c>
      <c r="P1551" s="136">
        <f>O1551*H1551</f>
        <v>0</v>
      </c>
      <c r="Q1551" s="136">
        <v>0</v>
      </c>
      <c r="R1551" s="136">
        <f>Q1551*H1551</f>
        <v>0</v>
      </c>
      <c r="S1551" s="136">
        <v>0</v>
      </c>
      <c r="T1551" s="137">
        <f>S1551*H1551</f>
        <v>0</v>
      </c>
      <c r="AR1551" s="138" t="s">
        <v>311</v>
      </c>
      <c r="AT1551" s="138" t="s">
        <v>173</v>
      </c>
      <c r="AU1551" s="138" t="s">
        <v>83</v>
      </c>
      <c r="AY1551" s="16" t="s">
        <v>171</v>
      </c>
      <c r="BE1551" s="139">
        <f>IF(N1551="základní",J1551,0)</f>
        <v>0</v>
      </c>
      <c r="BF1551" s="139">
        <f>IF(N1551="snížená",J1551,0)</f>
        <v>0</v>
      </c>
      <c r="BG1551" s="139">
        <f>IF(N1551="zákl. přenesená",J1551,0)</f>
        <v>0</v>
      </c>
      <c r="BH1551" s="139">
        <f>IF(N1551="sníž. přenesená",J1551,0)</f>
        <v>0</v>
      </c>
      <c r="BI1551" s="139">
        <f>IF(N1551="nulová",J1551,0)</f>
        <v>0</v>
      </c>
      <c r="BJ1551" s="16" t="s">
        <v>81</v>
      </c>
      <c r="BK1551" s="139">
        <f>ROUND(I1551*H1551,2)</f>
        <v>0</v>
      </c>
      <c r="BL1551" s="16" t="s">
        <v>311</v>
      </c>
      <c r="BM1551" s="138" t="s">
        <v>2308</v>
      </c>
    </row>
    <row r="1552" spans="2:65" s="1" customFormat="1" ht="10.199999999999999">
      <c r="B1552" s="31"/>
      <c r="D1552" s="140" t="s">
        <v>180</v>
      </c>
      <c r="F1552" s="141" t="s">
        <v>2309</v>
      </c>
      <c r="I1552" s="142"/>
      <c r="L1552" s="31"/>
      <c r="M1552" s="143"/>
      <c r="T1552" s="52"/>
      <c r="AT1552" s="16" t="s">
        <v>180</v>
      </c>
      <c r="AU1552" s="16" t="s">
        <v>83</v>
      </c>
    </row>
    <row r="1553" spans="2:65" s="1" customFormat="1" ht="16.5" customHeight="1">
      <c r="B1553" s="31"/>
      <c r="C1553" s="165" t="s">
        <v>2310</v>
      </c>
      <c r="D1553" s="165" t="s">
        <v>263</v>
      </c>
      <c r="E1553" s="166" t="s">
        <v>1228</v>
      </c>
      <c r="F1553" s="167" t="s">
        <v>1229</v>
      </c>
      <c r="G1553" s="168" t="s">
        <v>272</v>
      </c>
      <c r="H1553" s="169">
        <v>85.4</v>
      </c>
      <c r="I1553" s="170"/>
      <c r="J1553" s="171">
        <f>ROUND(I1553*H1553,2)</f>
        <v>0</v>
      </c>
      <c r="K1553" s="167" t="s">
        <v>19</v>
      </c>
      <c r="L1553" s="172"/>
      <c r="M1553" s="173" t="s">
        <v>19</v>
      </c>
      <c r="N1553" s="174" t="s">
        <v>44</v>
      </c>
      <c r="P1553" s="136">
        <f>O1553*H1553</f>
        <v>0</v>
      </c>
      <c r="Q1553" s="136">
        <v>2.0999999999999999E-3</v>
      </c>
      <c r="R1553" s="136">
        <f>Q1553*H1553</f>
        <v>0.17934</v>
      </c>
      <c r="S1553" s="136">
        <v>0</v>
      </c>
      <c r="T1553" s="137">
        <f>S1553*H1553</f>
        <v>0</v>
      </c>
      <c r="AR1553" s="138" t="s">
        <v>454</v>
      </c>
      <c r="AT1553" s="138" t="s">
        <v>263</v>
      </c>
      <c r="AU1553" s="138" t="s">
        <v>83</v>
      </c>
      <c r="AY1553" s="16" t="s">
        <v>171</v>
      </c>
      <c r="BE1553" s="139">
        <f>IF(N1553="základní",J1553,0)</f>
        <v>0</v>
      </c>
      <c r="BF1553" s="139">
        <f>IF(N1553="snížená",J1553,0)</f>
        <v>0</v>
      </c>
      <c r="BG1553" s="139">
        <f>IF(N1553="zákl. přenesená",J1553,0)</f>
        <v>0</v>
      </c>
      <c r="BH1553" s="139">
        <f>IF(N1553="sníž. přenesená",J1553,0)</f>
        <v>0</v>
      </c>
      <c r="BI1553" s="139">
        <f>IF(N1553="nulová",J1553,0)</f>
        <v>0</v>
      </c>
      <c r="BJ1553" s="16" t="s">
        <v>81</v>
      </c>
      <c r="BK1553" s="139">
        <f>ROUND(I1553*H1553,2)</f>
        <v>0</v>
      </c>
      <c r="BL1553" s="16" t="s">
        <v>311</v>
      </c>
      <c r="BM1553" s="138" t="s">
        <v>2311</v>
      </c>
    </row>
    <row r="1554" spans="2:65" s="1" customFormat="1" ht="44.25" customHeight="1">
      <c r="B1554" s="31"/>
      <c r="C1554" s="127" t="s">
        <v>2312</v>
      </c>
      <c r="D1554" s="127" t="s">
        <v>173</v>
      </c>
      <c r="E1554" s="128" t="s">
        <v>2313</v>
      </c>
      <c r="F1554" s="129" t="s">
        <v>2314</v>
      </c>
      <c r="G1554" s="130" t="s">
        <v>272</v>
      </c>
      <c r="H1554" s="131">
        <v>85.4</v>
      </c>
      <c r="I1554" s="132"/>
      <c r="J1554" s="133">
        <f>ROUND(I1554*H1554,2)</f>
        <v>0</v>
      </c>
      <c r="K1554" s="129" t="s">
        <v>177</v>
      </c>
      <c r="L1554" s="31"/>
      <c r="M1554" s="134" t="s">
        <v>19</v>
      </c>
      <c r="N1554" s="135" t="s">
        <v>44</v>
      </c>
      <c r="P1554" s="136">
        <f>O1554*H1554</f>
        <v>0</v>
      </c>
      <c r="Q1554" s="136">
        <v>0</v>
      </c>
      <c r="R1554" s="136">
        <f>Q1554*H1554</f>
        <v>0</v>
      </c>
      <c r="S1554" s="136">
        <v>0</v>
      </c>
      <c r="T1554" s="137">
        <f>S1554*H1554</f>
        <v>0</v>
      </c>
      <c r="AR1554" s="138" t="s">
        <v>311</v>
      </c>
      <c r="AT1554" s="138" t="s">
        <v>173</v>
      </c>
      <c r="AU1554" s="138" t="s">
        <v>83</v>
      </c>
      <c r="AY1554" s="16" t="s">
        <v>171</v>
      </c>
      <c r="BE1554" s="139">
        <f>IF(N1554="základní",J1554,0)</f>
        <v>0</v>
      </c>
      <c r="BF1554" s="139">
        <f>IF(N1554="snížená",J1554,0)</f>
        <v>0</v>
      </c>
      <c r="BG1554" s="139">
        <f>IF(N1554="zákl. přenesená",J1554,0)</f>
        <v>0</v>
      </c>
      <c r="BH1554" s="139">
        <f>IF(N1554="sníž. přenesená",J1554,0)</f>
        <v>0</v>
      </c>
      <c r="BI1554" s="139">
        <f>IF(N1554="nulová",J1554,0)</f>
        <v>0</v>
      </c>
      <c r="BJ1554" s="16" t="s">
        <v>81</v>
      </c>
      <c r="BK1554" s="139">
        <f>ROUND(I1554*H1554,2)</f>
        <v>0</v>
      </c>
      <c r="BL1554" s="16" t="s">
        <v>311</v>
      </c>
      <c r="BM1554" s="138" t="s">
        <v>2315</v>
      </c>
    </row>
    <row r="1555" spans="2:65" s="1" customFormat="1" ht="10.199999999999999">
      <c r="B1555" s="31"/>
      <c r="D1555" s="140" t="s">
        <v>180</v>
      </c>
      <c r="F1555" s="141" t="s">
        <v>2316</v>
      </c>
      <c r="I1555" s="142"/>
      <c r="L1555" s="31"/>
      <c r="M1555" s="143"/>
      <c r="T1555" s="52"/>
      <c r="AT1555" s="16" t="s">
        <v>180</v>
      </c>
      <c r="AU1555" s="16" t="s">
        <v>83</v>
      </c>
    </row>
    <row r="1556" spans="2:65" s="1" customFormat="1" ht="21.75" customHeight="1">
      <c r="B1556" s="31"/>
      <c r="C1556" s="165" t="s">
        <v>2317</v>
      </c>
      <c r="D1556" s="165" t="s">
        <v>263</v>
      </c>
      <c r="E1556" s="166" t="s">
        <v>2318</v>
      </c>
      <c r="F1556" s="167" t="s">
        <v>2319</v>
      </c>
      <c r="G1556" s="168" t="s">
        <v>272</v>
      </c>
      <c r="H1556" s="169">
        <v>102.48</v>
      </c>
      <c r="I1556" s="170"/>
      <c r="J1556" s="171">
        <f>ROUND(I1556*H1556,2)</f>
        <v>0</v>
      </c>
      <c r="K1556" s="167" t="s">
        <v>177</v>
      </c>
      <c r="L1556" s="172"/>
      <c r="M1556" s="173" t="s">
        <v>19</v>
      </c>
      <c r="N1556" s="174" t="s">
        <v>44</v>
      </c>
      <c r="P1556" s="136">
        <f>O1556*H1556</f>
        <v>0</v>
      </c>
      <c r="Q1556" s="136">
        <v>2.0999999999999999E-3</v>
      </c>
      <c r="R1556" s="136">
        <f>Q1556*H1556</f>
        <v>0.21520799999999998</v>
      </c>
      <c r="S1556" s="136">
        <v>0</v>
      </c>
      <c r="T1556" s="137">
        <f>S1556*H1556</f>
        <v>0</v>
      </c>
      <c r="AR1556" s="138" t="s">
        <v>454</v>
      </c>
      <c r="AT1556" s="138" t="s">
        <v>263</v>
      </c>
      <c r="AU1556" s="138" t="s">
        <v>83</v>
      </c>
      <c r="AY1556" s="16" t="s">
        <v>171</v>
      </c>
      <c r="BE1556" s="139">
        <f>IF(N1556="základní",J1556,0)</f>
        <v>0</v>
      </c>
      <c r="BF1556" s="139">
        <f>IF(N1556="snížená",J1556,0)</f>
        <v>0</v>
      </c>
      <c r="BG1556" s="139">
        <f>IF(N1556="zákl. přenesená",J1556,0)</f>
        <v>0</v>
      </c>
      <c r="BH1556" s="139">
        <f>IF(N1556="sníž. přenesená",J1556,0)</f>
        <v>0</v>
      </c>
      <c r="BI1556" s="139">
        <f>IF(N1556="nulová",J1556,0)</f>
        <v>0</v>
      </c>
      <c r="BJ1556" s="16" t="s">
        <v>81</v>
      </c>
      <c r="BK1556" s="139">
        <f>ROUND(I1556*H1556,2)</f>
        <v>0</v>
      </c>
      <c r="BL1556" s="16" t="s">
        <v>311</v>
      </c>
      <c r="BM1556" s="138" t="s">
        <v>2320</v>
      </c>
    </row>
    <row r="1557" spans="2:65" s="13" customFormat="1" ht="10.199999999999999">
      <c r="B1557" s="151"/>
      <c r="D1557" s="145" t="s">
        <v>182</v>
      </c>
      <c r="F1557" s="153" t="s">
        <v>2321</v>
      </c>
      <c r="H1557" s="154">
        <v>102.48</v>
      </c>
      <c r="I1557" s="155"/>
      <c r="L1557" s="151"/>
      <c r="M1557" s="156"/>
      <c r="T1557" s="157"/>
      <c r="AT1557" s="152" t="s">
        <v>182</v>
      </c>
      <c r="AU1557" s="152" t="s">
        <v>83</v>
      </c>
      <c r="AV1557" s="13" t="s">
        <v>83</v>
      </c>
      <c r="AW1557" s="13" t="s">
        <v>4</v>
      </c>
      <c r="AX1557" s="13" t="s">
        <v>81</v>
      </c>
      <c r="AY1557" s="152" t="s">
        <v>171</v>
      </c>
    </row>
    <row r="1558" spans="2:65" s="1" customFormat="1" ht="37.799999999999997" customHeight="1">
      <c r="B1558" s="31"/>
      <c r="C1558" s="127" t="s">
        <v>2322</v>
      </c>
      <c r="D1558" s="127" t="s">
        <v>173</v>
      </c>
      <c r="E1558" s="128" t="s">
        <v>957</v>
      </c>
      <c r="F1558" s="129" t="s">
        <v>958</v>
      </c>
      <c r="G1558" s="130" t="s">
        <v>272</v>
      </c>
      <c r="H1558" s="131">
        <v>256.2</v>
      </c>
      <c r="I1558" s="132"/>
      <c r="J1558" s="133">
        <f>ROUND(I1558*H1558,2)</f>
        <v>0</v>
      </c>
      <c r="K1558" s="129" t="s">
        <v>177</v>
      </c>
      <c r="L1558" s="31"/>
      <c r="M1558" s="134" t="s">
        <v>19</v>
      </c>
      <c r="N1558" s="135" t="s">
        <v>44</v>
      </c>
      <c r="P1558" s="136">
        <f>O1558*H1558</f>
        <v>0</v>
      </c>
      <c r="Q1558" s="136">
        <v>0</v>
      </c>
      <c r="R1558" s="136">
        <f>Q1558*H1558</f>
        <v>0</v>
      </c>
      <c r="S1558" s="136">
        <v>0</v>
      </c>
      <c r="T1558" s="137">
        <f>S1558*H1558</f>
        <v>0</v>
      </c>
      <c r="AR1558" s="138" t="s">
        <v>311</v>
      </c>
      <c r="AT1558" s="138" t="s">
        <v>173</v>
      </c>
      <c r="AU1558" s="138" t="s">
        <v>83</v>
      </c>
      <c r="AY1558" s="16" t="s">
        <v>171</v>
      </c>
      <c r="BE1558" s="139">
        <f>IF(N1558="základní",J1558,0)</f>
        <v>0</v>
      </c>
      <c r="BF1558" s="139">
        <f>IF(N1558="snížená",J1558,0)</f>
        <v>0</v>
      </c>
      <c r="BG1558" s="139">
        <f>IF(N1558="zákl. přenesená",J1558,0)</f>
        <v>0</v>
      </c>
      <c r="BH1558" s="139">
        <f>IF(N1558="sníž. přenesená",J1558,0)</f>
        <v>0</v>
      </c>
      <c r="BI1558" s="139">
        <f>IF(N1558="nulová",J1558,0)</f>
        <v>0</v>
      </c>
      <c r="BJ1558" s="16" t="s">
        <v>81</v>
      </c>
      <c r="BK1558" s="139">
        <f>ROUND(I1558*H1558,2)</f>
        <v>0</v>
      </c>
      <c r="BL1558" s="16" t="s">
        <v>311</v>
      </c>
      <c r="BM1558" s="138" t="s">
        <v>2323</v>
      </c>
    </row>
    <row r="1559" spans="2:65" s="1" customFormat="1" ht="10.199999999999999">
      <c r="B1559" s="31"/>
      <c r="D1559" s="140" t="s">
        <v>180</v>
      </c>
      <c r="F1559" s="141" t="s">
        <v>960</v>
      </c>
      <c r="I1559" s="142"/>
      <c r="L1559" s="31"/>
      <c r="M1559" s="143"/>
      <c r="T1559" s="52"/>
      <c r="AT1559" s="16" t="s">
        <v>180</v>
      </c>
      <c r="AU1559" s="16" t="s">
        <v>83</v>
      </c>
    </row>
    <row r="1560" spans="2:65" s="13" customFormat="1" ht="10.199999999999999">
      <c r="B1560" s="151"/>
      <c r="D1560" s="145" t="s">
        <v>182</v>
      </c>
      <c r="F1560" s="153" t="s">
        <v>2324</v>
      </c>
      <c r="H1560" s="154">
        <v>256.2</v>
      </c>
      <c r="I1560" s="155"/>
      <c r="L1560" s="151"/>
      <c r="M1560" s="156"/>
      <c r="T1560" s="157"/>
      <c r="AT1560" s="152" t="s">
        <v>182</v>
      </c>
      <c r="AU1560" s="152" t="s">
        <v>83</v>
      </c>
      <c r="AV1560" s="13" t="s">
        <v>83</v>
      </c>
      <c r="AW1560" s="13" t="s">
        <v>4</v>
      </c>
      <c r="AX1560" s="13" t="s">
        <v>81</v>
      </c>
      <c r="AY1560" s="152" t="s">
        <v>171</v>
      </c>
    </row>
    <row r="1561" spans="2:65" s="1" customFormat="1" ht="24.15" customHeight="1">
      <c r="B1561" s="31"/>
      <c r="C1561" s="165" t="s">
        <v>2325</v>
      </c>
      <c r="D1561" s="165" t="s">
        <v>263</v>
      </c>
      <c r="E1561" s="166" t="s">
        <v>965</v>
      </c>
      <c r="F1561" s="167" t="s">
        <v>966</v>
      </c>
      <c r="G1561" s="168" t="s">
        <v>272</v>
      </c>
      <c r="H1561" s="169">
        <v>179.34</v>
      </c>
      <c r="I1561" s="170"/>
      <c r="J1561" s="171">
        <f>ROUND(I1561*H1561,2)</f>
        <v>0</v>
      </c>
      <c r="K1561" s="167" t="s">
        <v>177</v>
      </c>
      <c r="L1561" s="172"/>
      <c r="M1561" s="173" t="s">
        <v>19</v>
      </c>
      <c r="N1561" s="174" t="s">
        <v>44</v>
      </c>
      <c r="P1561" s="136">
        <f>O1561*H1561</f>
        <v>0</v>
      </c>
      <c r="Q1561" s="136">
        <v>2.9999999999999997E-4</v>
      </c>
      <c r="R1561" s="136">
        <f>Q1561*H1561</f>
        <v>5.3801999999999996E-2</v>
      </c>
      <c r="S1561" s="136">
        <v>0</v>
      </c>
      <c r="T1561" s="137">
        <f>S1561*H1561</f>
        <v>0</v>
      </c>
      <c r="AR1561" s="138" t="s">
        <v>454</v>
      </c>
      <c r="AT1561" s="138" t="s">
        <v>263</v>
      </c>
      <c r="AU1561" s="138" t="s">
        <v>83</v>
      </c>
      <c r="AY1561" s="16" t="s">
        <v>171</v>
      </c>
      <c r="BE1561" s="139">
        <f>IF(N1561="základní",J1561,0)</f>
        <v>0</v>
      </c>
      <c r="BF1561" s="139">
        <f>IF(N1561="snížená",J1561,0)</f>
        <v>0</v>
      </c>
      <c r="BG1561" s="139">
        <f>IF(N1561="zákl. přenesená",J1561,0)</f>
        <v>0</v>
      </c>
      <c r="BH1561" s="139">
        <f>IF(N1561="sníž. přenesená",J1561,0)</f>
        <v>0</v>
      </c>
      <c r="BI1561" s="139">
        <f>IF(N1561="nulová",J1561,0)</f>
        <v>0</v>
      </c>
      <c r="BJ1561" s="16" t="s">
        <v>81</v>
      </c>
      <c r="BK1561" s="139">
        <f>ROUND(I1561*H1561,2)</f>
        <v>0</v>
      </c>
      <c r="BL1561" s="16" t="s">
        <v>311</v>
      </c>
      <c r="BM1561" s="138" t="s">
        <v>2326</v>
      </c>
    </row>
    <row r="1562" spans="2:65" s="13" customFormat="1" ht="10.199999999999999">
      <c r="B1562" s="151"/>
      <c r="D1562" s="145" t="s">
        <v>182</v>
      </c>
      <c r="F1562" s="153" t="s">
        <v>2327</v>
      </c>
      <c r="H1562" s="154">
        <v>179.34</v>
      </c>
      <c r="I1562" s="155"/>
      <c r="L1562" s="151"/>
      <c r="M1562" s="156"/>
      <c r="T1562" s="157"/>
      <c r="AT1562" s="152" t="s">
        <v>182</v>
      </c>
      <c r="AU1562" s="152" t="s">
        <v>83</v>
      </c>
      <c r="AV1562" s="13" t="s">
        <v>83</v>
      </c>
      <c r="AW1562" s="13" t="s">
        <v>4</v>
      </c>
      <c r="AX1562" s="13" t="s">
        <v>81</v>
      </c>
      <c r="AY1562" s="152" t="s">
        <v>171</v>
      </c>
    </row>
    <row r="1563" spans="2:65" s="1" customFormat="1" ht="24.15" customHeight="1">
      <c r="B1563" s="31"/>
      <c r="C1563" s="165" t="s">
        <v>2328</v>
      </c>
      <c r="D1563" s="165" t="s">
        <v>263</v>
      </c>
      <c r="E1563" s="166" t="s">
        <v>2066</v>
      </c>
      <c r="F1563" s="167" t="s">
        <v>2067</v>
      </c>
      <c r="G1563" s="168" t="s">
        <v>272</v>
      </c>
      <c r="H1563" s="169">
        <v>93.94</v>
      </c>
      <c r="I1563" s="170"/>
      <c r="J1563" s="171">
        <f>ROUND(I1563*H1563,2)</f>
        <v>0</v>
      </c>
      <c r="K1563" s="167" t="s">
        <v>177</v>
      </c>
      <c r="L1563" s="172"/>
      <c r="M1563" s="173" t="s">
        <v>19</v>
      </c>
      <c r="N1563" s="174" t="s">
        <v>44</v>
      </c>
      <c r="P1563" s="136">
        <f>O1563*H1563</f>
        <v>0</v>
      </c>
      <c r="Q1563" s="136">
        <v>2.0000000000000001E-4</v>
      </c>
      <c r="R1563" s="136">
        <f>Q1563*H1563</f>
        <v>1.8787999999999999E-2</v>
      </c>
      <c r="S1563" s="136">
        <v>0</v>
      </c>
      <c r="T1563" s="137">
        <f>S1563*H1563</f>
        <v>0</v>
      </c>
      <c r="AR1563" s="138" t="s">
        <v>454</v>
      </c>
      <c r="AT1563" s="138" t="s">
        <v>263</v>
      </c>
      <c r="AU1563" s="138" t="s">
        <v>83</v>
      </c>
      <c r="AY1563" s="16" t="s">
        <v>171</v>
      </c>
      <c r="BE1563" s="139">
        <f>IF(N1563="základní",J1563,0)</f>
        <v>0</v>
      </c>
      <c r="BF1563" s="139">
        <f>IF(N1563="snížená",J1563,0)</f>
        <v>0</v>
      </c>
      <c r="BG1563" s="139">
        <f>IF(N1563="zákl. přenesená",J1563,0)</f>
        <v>0</v>
      </c>
      <c r="BH1563" s="139">
        <f>IF(N1563="sníž. přenesená",J1563,0)</f>
        <v>0</v>
      </c>
      <c r="BI1563" s="139">
        <f>IF(N1563="nulová",J1563,0)</f>
        <v>0</v>
      </c>
      <c r="BJ1563" s="16" t="s">
        <v>81</v>
      </c>
      <c r="BK1563" s="139">
        <f>ROUND(I1563*H1563,2)</f>
        <v>0</v>
      </c>
      <c r="BL1563" s="16" t="s">
        <v>311</v>
      </c>
      <c r="BM1563" s="138" t="s">
        <v>2329</v>
      </c>
    </row>
    <row r="1564" spans="2:65" s="13" customFormat="1" ht="10.199999999999999">
      <c r="B1564" s="151"/>
      <c r="D1564" s="145" t="s">
        <v>182</v>
      </c>
      <c r="E1564" s="152" t="s">
        <v>19</v>
      </c>
      <c r="F1564" s="153" t="s">
        <v>782</v>
      </c>
      <c r="H1564" s="154">
        <v>85.4</v>
      </c>
      <c r="I1564" s="155"/>
      <c r="L1564" s="151"/>
      <c r="M1564" s="156"/>
      <c r="T1564" s="157"/>
      <c r="AT1564" s="152" t="s">
        <v>182</v>
      </c>
      <c r="AU1564" s="152" t="s">
        <v>83</v>
      </c>
      <c r="AV1564" s="13" t="s">
        <v>83</v>
      </c>
      <c r="AW1564" s="13" t="s">
        <v>35</v>
      </c>
      <c r="AX1564" s="13" t="s">
        <v>81</v>
      </c>
      <c r="AY1564" s="152" t="s">
        <v>171</v>
      </c>
    </row>
    <row r="1565" spans="2:65" s="13" customFormat="1" ht="10.199999999999999">
      <c r="B1565" s="151"/>
      <c r="D1565" s="145" t="s">
        <v>182</v>
      </c>
      <c r="F1565" s="153" t="s">
        <v>2330</v>
      </c>
      <c r="H1565" s="154">
        <v>93.94</v>
      </c>
      <c r="I1565" s="155"/>
      <c r="L1565" s="151"/>
      <c r="M1565" s="156"/>
      <c r="T1565" s="157"/>
      <c r="AT1565" s="152" t="s">
        <v>182</v>
      </c>
      <c r="AU1565" s="152" t="s">
        <v>83</v>
      </c>
      <c r="AV1565" s="13" t="s">
        <v>83</v>
      </c>
      <c r="AW1565" s="13" t="s">
        <v>4</v>
      </c>
      <c r="AX1565" s="13" t="s">
        <v>81</v>
      </c>
      <c r="AY1565" s="152" t="s">
        <v>171</v>
      </c>
    </row>
    <row r="1566" spans="2:65" s="1" customFormat="1" ht="37.799999999999997" customHeight="1">
      <c r="B1566" s="31"/>
      <c r="C1566" s="127" t="s">
        <v>2331</v>
      </c>
      <c r="D1566" s="127" t="s">
        <v>173</v>
      </c>
      <c r="E1566" s="128" t="s">
        <v>2332</v>
      </c>
      <c r="F1566" s="129" t="s">
        <v>2333</v>
      </c>
      <c r="G1566" s="130" t="s">
        <v>272</v>
      </c>
      <c r="H1566" s="131">
        <v>85.4</v>
      </c>
      <c r="I1566" s="132"/>
      <c r="J1566" s="133">
        <f>ROUND(I1566*H1566,2)</f>
        <v>0</v>
      </c>
      <c r="K1566" s="129" t="s">
        <v>177</v>
      </c>
      <c r="L1566" s="31"/>
      <c r="M1566" s="134" t="s">
        <v>19</v>
      </c>
      <c r="N1566" s="135" t="s">
        <v>44</v>
      </c>
      <c r="P1566" s="136">
        <f>O1566*H1566</f>
        <v>0</v>
      </c>
      <c r="Q1566" s="136">
        <v>0</v>
      </c>
      <c r="R1566" s="136">
        <f>Q1566*H1566</f>
        <v>0</v>
      </c>
      <c r="S1566" s="136">
        <v>0</v>
      </c>
      <c r="T1566" s="137">
        <f>S1566*H1566</f>
        <v>0</v>
      </c>
      <c r="AR1566" s="138" t="s">
        <v>311</v>
      </c>
      <c r="AT1566" s="138" t="s">
        <v>173</v>
      </c>
      <c r="AU1566" s="138" t="s">
        <v>83</v>
      </c>
      <c r="AY1566" s="16" t="s">
        <v>171</v>
      </c>
      <c r="BE1566" s="139">
        <f>IF(N1566="základní",J1566,0)</f>
        <v>0</v>
      </c>
      <c r="BF1566" s="139">
        <f>IF(N1566="snížená",J1566,0)</f>
        <v>0</v>
      </c>
      <c r="BG1566" s="139">
        <f>IF(N1566="zákl. přenesená",J1566,0)</f>
        <v>0</v>
      </c>
      <c r="BH1566" s="139">
        <f>IF(N1566="sníž. přenesená",J1566,0)</f>
        <v>0</v>
      </c>
      <c r="BI1566" s="139">
        <f>IF(N1566="nulová",J1566,0)</f>
        <v>0</v>
      </c>
      <c r="BJ1566" s="16" t="s">
        <v>81</v>
      </c>
      <c r="BK1566" s="139">
        <f>ROUND(I1566*H1566,2)</f>
        <v>0</v>
      </c>
      <c r="BL1566" s="16" t="s">
        <v>311</v>
      </c>
      <c r="BM1566" s="138" t="s">
        <v>2334</v>
      </c>
    </row>
    <row r="1567" spans="2:65" s="1" customFormat="1" ht="10.199999999999999">
      <c r="B1567" s="31"/>
      <c r="D1567" s="140" t="s">
        <v>180</v>
      </c>
      <c r="F1567" s="141" t="s">
        <v>2335</v>
      </c>
      <c r="I1567" s="142"/>
      <c r="L1567" s="31"/>
      <c r="M1567" s="143"/>
      <c r="T1567" s="52"/>
      <c r="AT1567" s="16" t="s">
        <v>180</v>
      </c>
      <c r="AU1567" s="16" t="s">
        <v>83</v>
      </c>
    </row>
    <row r="1568" spans="2:65" s="1" customFormat="1" ht="24.15" customHeight="1">
      <c r="B1568" s="31"/>
      <c r="C1568" s="165" t="s">
        <v>2336</v>
      </c>
      <c r="D1568" s="165" t="s">
        <v>263</v>
      </c>
      <c r="E1568" s="166" t="s">
        <v>2337</v>
      </c>
      <c r="F1568" s="167" t="s">
        <v>2338</v>
      </c>
      <c r="G1568" s="168" t="s">
        <v>272</v>
      </c>
      <c r="H1568" s="169">
        <v>179.34</v>
      </c>
      <c r="I1568" s="170"/>
      <c r="J1568" s="171">
        <f>ROUND(I1568*H1568,2)</f>
        <v>0</v>
      </c>
      <c r="K1568" s="167" t="s">
        <v>177</v>
      </c>
      <c r="L1568" s="172"/>
      <c r="M1568" s="173" t="s">
        <v>19</v>
      </c>
      <c r="N1568" s="174" t="s">
        <v>44</v>
      </c>
      <c r="P1568" s="136">
        <f>O1568*H1568</f>
        <v>0</v>
      </c>
      <c r="Q1568" s="136">
        <v>1.8E-3</v>
      </c>
      <c r="R1568" s="136">
        <f>Q1568*H1568</f>
        <v>0.32281199999999999</v>
      </c>
      <c r="S1568" s="136">
        <v>0</v>
      </c>
      <c r="T1568" s="137">
        <f>S1568*H1568</f>
        <v>0</v>
      </c>
      <c r="AR1568" s="138" t="s">
        <v>454</v>
      </c>
      <c r="AT1568" s="138" t="s">
        <v>263</v>
      </c>
      <c r="AU1568" s="138" t="s">
        <v>83</v>
      </c>
      <c r="AY1568" s="16" t="s">
        <v>171</v>
      </c>
      <c r="BE1568" s="139">
        <f>IF(N1568="základní",J1568,0)</f>
        <v>0</v>
      </c>
      <c r="BF1568" s="139">
        <f>IF(N1568="snížená",J1568,0)</f>
        <v>0</v>
      </c>
      <c r="BG1568" s="139">
        <f>IF(N1568="zákl. přenesená",J1568,0)</f>
        <v>0</v>
      </c>
      <c r="BH1568" s="139">
        <f>IF(N1568="sníž. přenesená",J1568,0)</f>
        <v>0</v>
      </c>
      <c r="BI1568" s="139">
        <f>IF(N1568="nulová",J1568,0)</f>
        <v>0</v>
      </c>
      <c r="BJ1568" s="16" t="s">
        <v>81</v>
      </c>
      <c r="BK1568" s="139">
        <f>ROUND(I1568*H1568,2)</f>
        <v>0</v>
      </c>
      <c r="BL1568" s="16" t="s">
        <v>311</v>
      </c>
      <c r="BM1568" s="138" t="s">
        <v>2339</v>
      </c>
    </row>
    <row r="1569" spans="2:65" s="13" customFormat="1" ht="10.199999999999999">
      <c r="B1569" s="151"/>
      <c r="D1569" s="145" t="s">
        <v>182</v>
      </c>
      <c r="F1569" s="153" t="s">
        <v>2327</v>
      </c>
      <c r="H1569" s="154">
        <v>179.34</v>
      </c>
      <c r="I1569" s="155"/>
      <c r="L1569" s="151"/>
      <c r="M1569" s="156"/>
      <c r="T1569" s="157"/>
      <c r="AT1569" s="152" t="s">
        <v>182</v>
      </c>
      <c r="AU1569" s="152" t="s">
        <v>83</v>
      </c>
      <c r="AV1569" s="13" t="s">
        <v>83</v>
      </c>
      <c r="AW1569" s="13" t="s">
        <v>4</v>
      </c>
      <c r="AX1569" s="13" t="s">
        <v>81</v>
      </c>
      <c r="AY1569" s="152" t="s">
        <v>171</v>
      </c>
    </row>
    <row r="1570" spans="2:65" s="1" customFormat="1" ht="37.799999999999997" customHeight="1">
      <c r="B1570" s="31"/>
      <c r="C1570" s="127" t="s">
        <v>2340</v>
      </c>
      <c r="D1570" s="127" t="s">
        <v>173</v>
      </c>
      <c r="E1570" s="128" t="s">
        <v>2341</v>
      </c>
      <c r="F1570" s="129" t="s">
        <v>2342</v>
      </c>
      <c r="G1570" s="130" t="s">
        <v>272</v>
      </c>
      <c r="H1570" s="131">
        <v>85.4</v>
      </c>
      <c r="I1570" s="132"/>
      <c r="J1570" s="133">
        <f>ROUND(I1570*H1570,2)</f>
        <v>0</v>
      </c>
      <c r="K1570" s="129" t="s">
        <v>177</v>
      </c>
      <c r="L1570" s="31"/>
      <c r="M1570" s="134" t="s">
        <v>19</v>
      </c>
      <c r="N1570" s="135" t="s">
        <v>44</v>
      </c>
      <c r="P1570" s="136">
        <f>O1570*H1570</f>
        <v>0</v>
      </c>
      <c r="Q1570" s="136">
        <v>1.74E-3</v>
      </c>
      <c r="R1570" s="136">
        <f>Q1570*H1570</f>
        <v>0.14859600000000001</v>
      </c>
      <c r="S1570" s="136">
        <v>0</v>
      </c>
      <c r="T1570" s="137">
        <f>S1570*H1570</f>
        <v>0</v>
      </c>
      <c r="AR1570" s="138" t="s">
        <v>311</v>
      </c>
      <c r="AT1570" s="138" t="s">
        <v>173</v>
      </c>
      <c r="AU1570" s="138" t="s">
        <v>83</v>
      </c>
      <c r="AY1570" s="16" t="s">
        <v>171</v>
      </c>
      <c r="BE1570" s="139">
        <f>IF(N1570="základní",J1570,0)</f>
        <v>0</v>
      </c>
      <c r="BF1570" s="139">
        <f>IF(N1570="snížená",J1570,0)</f>
        <v>0</v>
      </c>
      <c r="BG1570" s="139">
        <f>IF(N1570="zákl. přenesená",J1570,0)</f>
        <v>0</v>
      </c>
      <c r="BH1570" s="139">
        <f>IF(N1570="sníž. přenesená",J1570,0)</f>
        <v>0</v>
      </c>
      <c r="BI1570" s="139">
        <f>IF(N1570="nulová",J1570,0)</f>
        <v>0</v>
      </c>
      <c r="BJ1570" s="16" t="s">
        <v>81</v>
      </c>
      <c r="BK1570" s="139">
        <f>ROUND(I1570*H1570,2)</f>
        <v>0</v>
      </c>
      <c r="BL1570" s="16" t="s">
        <v>311</v>
      </c>
      <c r="BM1570" s="138" t="s">
        <v>2343</v>
      </c>
    </row>
    <row r="1571" spans="2:65" s="1" customFormat="1" ht="10.199999999999999">
      <c r="B1571" s="31"/>
      <c r="D1571" s="140" t="s">
        <v>180</v>
      </c>
      <c r="F1571" s="141" t="s">
        <v>2344</v>
      </c>
      <c r="I1571" s="142"/>
      <c r="L1571" s="31"/>
      <c r="M1571" s="143"/>
      <c r="T1571" s="52"/>
      <c r="AT1571" s="16" t="s">
        <v>180</v>
      </c>
      <c r="AU1571" s="16" t="s">
        <v>83</v>
      </c>
    </row>
    <row r="1572" spans="2:65" s="1" customFormat="1" ht="33" customHeight="1">
      <c r="B1572" s="31"/>
      <c r="C1572" s="127" t="s">
        <v>2345</v>
      </c>
      <c r="D1572" s="127" t="s">
        <v>173</v>
      </c>
      <c r="E1572" s="128" t="s">
        <v>2346</v>
      </c>
      <c r="F1572" s="129" t="s">
        <v>2347</v>
      </c>
      <c r="G1572" s="130" t="s">
        <v>272</v>
      </c>
      <c r="H1572" s="131">
        <v>85.4</v>
      </c>
      <c r="I1572" s="132"/>
      <c r="J1572" s="133">
        <f>ROUND(I1572*H1572,2)</f>
        <v>0</v>
      </c>
      <c r="K1572" s="129" t="s">
        <v>177</v>
      </c>
      <c r="L1572" s="31"/>
      <c r="M1572" s="134" t="s">
        <v>19</v>
      </c>
      <c r="N1572" s="135" t="s">
        <v>44</v>
      </c>
      <c r="P1572" s="136">
        <f>O1572*H1572</f>
        <v>0</v>
      </c>
      <c r="Q1572" s="136">
        <v>0.04</v>
      </c>
      <c r="R1572" s="136">
        <f>Q1572*H1572</f>
        <v>3.4160000000000004</v>
      </c>
      <c r="S1572" s="136">
        <v>0</v>
      </c>
      <c r="T1572" s="137">
        <f>S1572*H1572</f>
        <v>0</v>
      </c>
      <c r="AR1572" s="138" t="s">
        <v>311</v>
      </c>
      <c r="AT1572" s="138" t="s">
        <v>173</v>
      </c>
      <c r="AU1572" s="138" t="s">
        <v>83</v>
      </c>
      <c r="AY1572" s="16" t="s">
        <v>171</v>
      </c>
      <c r="BE1572" s="139">
        <f>IF(N1572="základní",J1572,0)</f>
        <v>0</v>
      </c>
      <c r="BF1572" s="139">
        <f>IF(N1572="snížená",J1572,0)</f>
        <v>0</v>
      </c>
      <c r="BG1572" s="139">
        <f>IF(N1572="zákl. přenesená",J1572,0)</f>
        <v>0</v>
      </c>
      <c r="BH1572" s="139">
        <f>IF(N1572="sníž. přenesená",J1572,0)</f>
        <v>0</v>
      </c>
      <c r="BI1572" s="139">
        <f>IF(N1572="nulová",J1572,0)</f>
        <v>0</v>
      </c>
      <c r="BJ1572" s="16" t="s">
        <v>81</v>
      </c>
      <c r="BK1572" s="139">
        <f>ROUND(I1572*H1572,2)</f>
        <v>0</v>
      </c>
      <c r="BL1572" s="16" t="s">
        <v>311</v>
      </c>
      <c r="BM1572" s="138" t="s">
        <v>2348</v>
      </c>
    </row>
    <row r="1573" spans="2:65" s="1" customFormat="1" ht="10.199999999999999">
      <c r="B1573" s="31"/>
      <c r="D1573" s="140" t="s">
        <v>180</v>
      </c>
      <c r="F1573" s="141" t="s">
        <v>2349</v>
      </c>
      <c r="I1573" s="142"/>
      <c r="L1573" s="31"/>
      <c r="M1573" s="143"/>
      <c r="T1573" s="52"/>
      <c r="AT1573" s="16" t="s">
        <v>180</v>
      </c>
      <c r="AU1573" s="16" t="s">
        <v>83</v>
      </c>
    </row>
    <row r="1574" spans="2:65" s="1" customFormat="1" ht="24.15" customHeight="1">
      <c r="B1574" s="31"/>
      <c r="C1574" s="165" t="s">
        <v>2350</v>
      </c>
      <c r="D1574" s="165" t="s">
        <v>263</v>
      </c>
      <c r="E1574" s="166" t="s">
        <v>2351</v>
      </c>
      <c r="F1574" s="167" t="s">
        <v>2352</v>
      </c>
      <c r="G1574" s="168" t="s">
        <v>272</v>
      </c>
      <c r="H1574" s="169">
        <v>93.94</v>
      </c>
      <c r="I1574" s="170"/>
      <c r="J1574" s="171">
        <f>ROUND(I1574*H1574,2)</f>
        <v>0</v>
      </c>
      <c r="K1574" s="167" t="s">
        <v>19</v>
      </c>
      <c r="L1574" s="172"/>
      <c r="M1574" s="173" t="s">
        <v>19</v>
      </c>
      <c r="N1574" s="174" t="s">
        <v>44</v>
      </c>
      <c r="P1574" s="136">
        <f>O1574*H1574</f>
        <v>0</v>
      </c>
      <c r="Q1574" s="136">
        <v>0.13500000000000001</v>
      </c>
      <c r="R1574" s="136">
        <f>Q1574*H1574</f>
        <v>12.681900000000001</v>
      </c>
      <c r="S1574" s="136">
        <v>0</v>
      </c>
      <c r="T1574" s="137">
        <f>S1574*H1574</f>
        <v>0</v>
      </c>
      <c r="AR1574" s="138" t="s">
        <v>454</v>
      </c>
      <c r="AT1574" s="138" t="s">
        <v>263</v>
      </c>
      <c r="AU1574" s="138" t="s">
        <v>83</v>
      </c>
      <c r="AY1574" s="16" t="s">
        <v>171</v>
      </c>
      <c r="BE1574" s="139">
        <f>IF(N1574="základní",J1574,0)</f>
        <v>0</v>
      </c>
      <c r="BF1574" s="139">
        <f>IF(N1574="snížená",J1574,0)</f>
        <v>0</v>
      </c>
      <c r="BG1574" s="139">
        <f>IF(N1574="zákl. přenesená",J1574,0)</f>
        <v>0</v>
      </c>
      <c r="BH1574" s="139">
        <f>IF(N1574="sníž. přenesená",J1574,0)</f>
        <v>0</v>
      </c>
      <c r="BI1574" s="139">
        <f>IF(N1574="nulová",J1574,0)</f>
        <v>0</v>
      </c>
      <c r="BJ1574" s="16" t="s">
        <v>81</v>
      </c>
      <c r="BK1574" s="139">
        <f>ROUND(I1574*H1574,2)</f>
        <v>0</v>
      </c>
      <c r="BL1574" s="16" t="s">
        <v>311</v>
      </c>
      <c r="BM1574" s="138" t="s">
        <v>2353</v>
      </c>
    </row>
    <row r="1575" spans="2:65" s="1" customFormat="1" ht="28.8">
      <c r="B1575" s="31"/>
      <c r="D1575" s="145" t="s">
        <v>437</v>
      </c>
      <c r="F1575" s="175" t="s">
        <v>2354</v>
      </c>
      <c r="I1575" s="142"/>
      <c r="L1575" s="31"/>
      <c r="M1575" s="143"/>
      <c r="T1575" s="52"/>
      <c r="AT1575" s="16" t="s">
        <v>437</v>
      </c>
      <c r="AU1575" s="16" t="s">
        <v>83</v>
      </c>
    </row>
    <row r="1576" spans="2:65" s="13" customFormat="1" ht="10.199999999999999">
      <c r="B1576" s="151"/>
      <c r="D1576" s="145" t="s">
        <v>182</v>
      </c>
      <c r="F1576" s="153" t="s">
        <v>2330</v>
      </c>
      <c r="H1576" s="154">
        <v>93.94</v>
      </c>
      <c r="I1576" s="155"/>
      <c r="L1576" s="151"/>
      <c r="M1576" s="156"/>
      <c r="T1576" s="157"/>
      <c r="AT1576" s="152" t="s">
        <v>182</v>
      </c>
      <c r="AU1576" s="152" t="s">
        <v>83</v>
      </c>
      <c r="AV1576" s="13" t="s">
        <v>83</v>
      </c>
      <c r="AW1576" s="13" t="s">
        <v>4</v>
      </c>
      <c r="AX1576" s="13" t="s">
        <v>81</v>
      </c>
      <c r="AY1576" s="152" t="s">
        <v>171</v>
      </c>
    </row>
    <row r="1577" spans="2:65" s="1" customFormat="1" ht="55.5" customHeight="1">
      <c r="B1577" s="31"/>
      <c r="C1577" s="127" t="s">
        <v>2355</v>
      </c>
      <c r="D1577" s="127" t="s">
        <v>173</v>
      </c>
      <c r="E1577" s="128" t="s">
        <v>2127</v>
      </c>
      <c r="F1577" s="129" t="s">
        <v>2128</v>
      </c>
      <c r="G1577" s="130" t="s">
        <v>266</v>
      </c>
      <c r="H1577" s="131">
        <v>56.314</v>
      </c>
      <c r="I1577" s="132"/>
      <c r="J1577" s="133">
        <f>ROUND(I1577*H1577,2)</f>
        <v>0</v>
      </c>
      <c r="K1577" s="129" t="s">
        <v>177</v>
      </c>
      <c r="L1577" s="31"/>
      <c r="M1577" s="134" t="s">
        <v>19</v>
      </c>
      <c r="N1577" s="135" t="s">
        <v>44</v>
      </c>
      <c r="P1577" s="136">
        <f>O1577*H1577</f>
        <v>0</v>
      </c>
      <c r="Q1577" s="136">
        <v>0</v>
      </c>
      <c r="R1577" s="136">
        <f>Q1577*H1577</f>
        <v>0</v>
      </c>
      <c r="S1577" s="136">
        <v>0</v>
      </c>
      <c r="T1577" s="137">
        <f>S1577*H1577</f>
        <v>0</v>
      </c>
      <c r="AR1577" s="138" t="s">
        <v>311</v>
      </c>
      <c r="AT1577" s="138" t="s">
        <v>173</v>
      </c>
      <c r="AU1577" s="138" t="s">
        <v>83</v>
      </c>
      <c r="AY1577" s="16" t="s">
        <v>171</v>
      </c>
      <c r="BE1577" s="139">
        <f>IF(N1577="základní",J1577,0)</f>
        <v>0</v>
      </c>
      <c r="BF1577" s="139">
        <f>IF(N1577="snížená",J1577,0)</f>
        <v>0</v>
      </c>
      <c r="BG1577" s="139">
        <f>IF(N1577="zákl. přenesená",J1577,0)</f>
        <v>0</v>
      </c>
      <c r="BH1577" s="139">
        <f>IF(N1577="sníž. přenesená",J1577,0)</f>
        <v>0</v>
      </c>
      <c r="BI1577" s="139">
        <f>IF(N1577="nulová",J1577,0)</f>
        <v>0</v>
      </c>
      <c r="BJ1577" s="16" t="s">
        <v>81</v>
      </c>
      <c r="BK1577" s="139">
        <f>ROUND(I1577*H1577,2)</f>
        <v>0</v>
      </c>
      <c r="BL1577" s="16" t="s">
        <v>311</v>
      </c>
      <c r="BM1577" s="138" t="s">
        <v>2356</v>
      </c>
    </row>
    <row r="1578" spans="2:65" s="1" customFormat="1" ht="10.199999999999999">
      <c r="B1578" s="31"/>
      <c r="D1578" s="140" t="s">
        <v>180</v>
      </c>
      <c r="F1578" s="141" t="s">
        <v>2130</v>
      </c>
      <c r="I1578" s="142"/>
      <c r="L1578" s="31"/>
      <c r="M1578" s="143"/>
      <c r="T1578" s="52"/>
      <c r="AT1578" s="16" t="s">
        <v>180</v>
      </c>
      <c r="AU1578" s="16" t="s">
        <v>83</v>
      </c>
    </row>
    <row r="1579" spans="2:65" s="11" customFormat="1" ht="22.8" customHeight="1">
      <c r="B1579" s="115"/>
      <c r="D1579" s="116" t="s">
        <v>72</v>
      </c>
      <c r="E1579" s="125" t="s">
        <v>2357</v>
      </c>
      <c r="F1579" s="125" t="s">
        <v>2358</v>
      </c>
      <c r="I1579" s="118"/>
      <c r="J1579" s="126">
        <f>BK1579</f>
        <v>0</v>
      </c>
      <c r="L1579" s="115"/>
      <c r="M1579" s="120"/>
      <c r="P1579" s="121">
        <f>SUM(P1580:P1621)</f>
        <v>0</v>
      </c>
      <c r="R1579" s="121">
        <f>SUM(R1580:R1621)</f>
        <v>25.904357589999996</v>
      </c>
      <c r="T1579" s="122">
        <f>SUM(T1580:T1621)</f>
        <v>0</v>
      </c>
      <c r="AR1579" s="116" t="s">
        <v>83</v>
      </c>
      <c r="AT1579" s="123" t="s">
        <v>72</v>
      </c>
      <c r="AU1579" s="123" t="s">
        <v>81</v>
      </c>
      <c r="AY1579" s="116" t="s">
        <v>171</v>
      </c>
      <c r="BK1579" s="124">
        <f>SUM(BK1580:BK1621)</f>
        <v>0</v>
      </c>
    </row>
    <row r="1580" spans="2:65" s="1" customFormat="1" ht="37.799999999999997" customHeight="1">
      <c r="B1580" s="31"/>
      <c r="C1580" s="127" t="s">
        <v>2359</v>
      </c>
      <c r="D1580" s="127" t="s">
        <v>173</v>
      </c>
      <c r="E1580" s="128" t="s">
        <v>2284</v>
      </c>
      <c r="F1580" s="129" t="s">
        <v>2285</v>
      </c>
      <c r="G1580" s="130" t="s">
        <v>176</v>
      </c>
      <c r="H1580" s="131">
        <v>2.1850000000000001</v>
      </c>
      <c r="I1580" s="132"/>
      <c r="J1580" s="133">
        <f>ROUND(I1580*H1580,2)</f>
        <v>0</v>
      </c>
      <c r="K1580" s="129" t="s">
        <v>177</v>
      </c>
      <c r="L1580" s="31"/>
      <c r="M1580" s="134" t="s">
        <v>19</v>
      </c>
      <c r="N1580" s="135" t="s">
        <v>44</v>
      </c>
      <c r="P1580" s="136">
        <f>O1580*H1580</f>
        <v>0</v>
      </c>
      <c r="Q1580" s="136">
        <v>2.16</v>
      </c>
      <c r="R1580" s="136">
        <f>Q1580*H1580</f>
        <v>4.7196000000000007</v>
      </c>
      <c r="S1580" s="136">
        <v>0</v>
      </c>
      <c r="T1580" s="137">
        <f>S1580*H1580</f>
        <v>0</v>
      </c>
      <c r="AR1580" s="138" t="s">
        <v>311</v>
      </c>
      <c r="AT1580" s="138" t="s">
        <v>173</v>
      </c>
      <c r="AU1580" s="138" t="s">
        <v>83</v>
      </c>
      <c r="AY1580" s="16" t="s">
        <v>171</v>
      </c>
      <c r="BE1580" s="139">
        <f>IF(N1580="základní",J1580,0)</f>
        <v>0</v>
      </c>
      <c r="BF1580" s="139">
        <f>IF(N1580="snížená",J1580,0)</f>
        <v>0</v>
      </c>
      <c r="BG1580" s="139">
        <f>IF(N1580="zákl. přenesená",J1580,0)</f>
        <v>0</v>
      </c>
      <c r="BH1580" s="139">
        <f>IF(N1580="sníž. přenesená",J1580,0)</f>
        <v>0</v>
      </c>
      <c r="BI1580" s="139">
        <f>IF(N1580="nulová",J1580,0)</f>
        <v>0</v>
      </c>
      <c r="BJ1580" s="16" t="s">
        <v>81</v>
      </c>
      <c r="BK1580" s="139">
        <f>ROUND(I1580*H1580,2)</f>
        <v>0</v>
      </c>
      <c r="BL1580" s="16" t="s">
        <v>311</v>
      </c>
      <c r="BM1580" s="138" t="s">
        <v>2360</v>
      </c>
    </row>
    <row r="1581" spans="2:65" s="1" customFormat="1" ht="10.199999999999999">
      <c r="B1581" s="31"/>
      <c r="D1581" s="140" t="s">
        <v>180</v>
      </c>
      <c r="F1581" s="141" t="s">
        <v>2287</v>
      </c>
      <c r="I1581" s="142"/>
      <c r="L1581" s="31"/>
      <c r="M1581" s="143"/>
      <c r="T1581" s="52"/>
      <c r="AT1581" s="16" t="s">
        <v>180</v>
      </c>
      <c r="AU1581" s="16" t="s">
        <v>83</v>
      </c>
    </row>
    <row r="1582" spans="2:65" s="13" customFormat="1" ht="10.199999999999999">
      <c r="B1582" s="151"/>
      <c r="D1582" s="145" t="s">
        <v>182</v>
      </c>
      <c r="E1582" s="152" t="s">
        <v>19</v>
      </c>
      <c r="F1582" s="153" t="s">
        <v>2361</v>
      </c>
      <c r="H1582" s="154">
        <v>2.1850000000000001</v>
      </c>
      <c r="I1582" s="155"/>
      <c r="L1582" s="151"/>
      <c r="M1582" s="156"/>
      <c r="T1582" s="157"/>
      <c r="AT1582" s="152" t="s">
        <v>182</v>
      </c>
      <c r="AU1582" s="152" t="s">
        <v>83</v>
      </c>
      <c r="AV1582" s="13" t="s">
        <v>83</v>
      </c>
      <c r="AW1582" s="13" t="s">
        <v>35</v>
      </c>
      <c r="AX1582" s="13" t="s">
        <v>81</v>
      </c>
      <c r="AY1582" s="152" t="s">
        <v>171</v>
      </c>
    </row>
    <row r="1583" spans="2:65" s="1" customFormat="1" ht="33" customHeight="1">
      <c r="B1583" s="31"/>
      <c r="C1583" s="127" t="s">
        <v>2362</v>
      </c>
      <c r="D1583" s="127" t="s">
        <v>173</v>
      </c>
      <c r="E1583" s="128" t="s">
        <v>2295</v>
      </c>
      <c r="F1583" s="129" t="s">
        <v>2296</v>
      </c>
      <c r="G1583" s="130" t="s">
        <v>176</v>
      </c>
      <c r="H1583" s="131">
        <v>8.74</v>
      </c>
      <c r="I1583" s="132"/>
      <c r="J1583" s="133">
        <f>ROUND(I1583*H1583,2)</f>
        <v>0</v>
      </c>
      <c r="K1583" s="129" t="s">
        <v>177</v>
      </c>
      <c r="L1583" s="31"/>
      <c r="M1583" s="134" t="s">
        <v>19</v>
      </c>
      <c r="N1583" s="135" t="s">
        <v>44</v>
      </c>
      <c r="P1583" s="136">
        <f>O1583*H1583</f>
        <v>0</v>
      </c>
      <c r="Q1583" s="136">
        <v>2.3010199999999998</v>
      </c>
      <c r="R1583" s="136">
        <f>Q1583*H1583</f>
        <v>20.1109148</v>
      </c>
      <c r="S1583" s="136">
        <v>0</v>
      </c>
      <c r="T1583" s="137">
        <f>S1583*H1583</f>
        <v>0</v>
      </c>
      <c r="AR1583" s="138" t="s">
        <v>311</v>
      </c>
      <c r="AT1583" s="138" t="s">
        <v>173</v>
      </c>
      <c r="AU1583" s="138" t="s">
        <v>83</v>
      </c>
      <c r="AY1583" s="16" t="s">
        <v>171</v>
      </c>
      <c r="BE1583" s="139">
        <f>IF(N1583="základní",J1583,0)</f>
        <v>0</v>
      </c>
      <c r="BF1583" s="139">
        <f>IF(N1583="snížená",J1583,0)</f>
        <v>0</v>
      </c>
      <c r="BG1583" s="139">
        <f>IF(N1583="zákl. přenesená",J1583,0)</f>
        <v>0</v>
      </c>
      <c r="BH1583" s="139">
        <f>IF(N1583="sníž. přenesená",J1583,0)</f>
        <v>0</v>
      </c>
      <c r="BI1583" s="139">
        <f>IF(N1583="nulová",J1583,0)</f>
        <v>0</v>
      </c>
      <c r="BJ1583" s="16" t="s">
        <v>81</v>
      </c>
      <c r="BK1583" s="139">
        <f>ROUND(I1583*H1583,2)</f>
        <v>0</v>
      </c>
      <c r="BL1583" s="16" t="s">
        <v>311</v>
      </c>
      <c r="BM1583" s="138" t="s">
        <v>2363</v>
      </c>
    </row>
    <row r="1584" spans="2:65" s="1" customFormat="1" ht="10.199999999999999">
      <c r="B1584" s="31"/>
      <c r="D1584" s="140" t="s">
        <v>180</v>
      </c>
      <c r="F1584" s="141" t="s">
        <v>2298</v>
      </c>
      <c r="I1584" s="142"/>
      <c r="L1584" s="31"/>
      <c r="M1584" s="143"/>
      <c r="T1584" s="52"/>
      <c r="AT1584" s="16" t="s">
        <v>180</v>
      </c>
      <c r="AU1584" s="16" t="s">
        <v>83</v>
      </c>
    </row>
    <row r="1585" spans="2:65" s="12" customFormat="1" ht="10.199999999999999">
      <c r="B1585" s="144"/>
      <c r="D1585" s="145" t="s">
        <v>182</v>
      </c>
      <c r="E1585" s="146" t="s">
        <v>19</v>
      </c>
      <c r="F1585" s="147" t="s">
        <v>2364</v>
      </c>
      <c r="H1585" s="146" t="s">
        <v>19</v>
      </c>
      <c r="I1585" s="148"/>
      <c r="L1585" s="144"/>
      <c r="M1585" s="149"/>
      <c r="T1585" s="150"/>
      <c r="AT1585" s="146" t="s">
        <v>182</v>
      </c>
      <c r="AU1585" s="146" t="s">
        <v>83</v>
      </c>
      <c r="AV1585" s="12" t="s">
        <v>81</v>
      </c>
      <c r="AW1585" s="12" t="s">
        <v>35</v>
      </c>
      <c r="AX1585" s="12" t="s">
        <v>73</v>
      </c>
      <c r="AY1585" s="146" t="s">
        <v>171</v>
      </c>
    </row>
    <row r="1586" spans="2:65" s="13" customFormat="1" ht="10.199999999999999">
      <c r="B1586" s="151"/>
      <c r="D1586" s="145" t="s">
        <v>182</v>
      </c>
      <c r="E1586" s="152" t="s">
        <v>19</v>
      </c>
      <c r="F1586" s="153" t="s">
        <v>2365</v>
      </c>
      <c r="H1586" s="154">
        <v>4.37</v>
      </c>
      <c r="I1586" s="155"/>
      <c r="L1586" s="151"/>
      <c r="M1586" s="156"/>
      <c r="T1586" s="157"/>
      <c r="AT1586" s="152" t="s">
        <v>182</v>
      </c>
      <c r="AU1586" s="152" t="s">
        <v>83</v>
      </c>
      <c r="AV1586" s="13" t="s">
        <v>83</v>
      </c>
      <c r="AW1586" s="13" t="s">
        <v>35</v>
      </c>
      <c r="AX1586" s="13" t="s">
        <v>73</v>
      </c>
      <c r="AY1586" s="152" t="s">
        <v>171</v>
      </c>
    </row>
    <row r="1587" spans="2:65" s="12" customFormat="1" ht="10.199999999999999">
      <c r="B1587" s="144"/>
      <c r="D1587" s="145" t="s">
        <v>182</v>
      </c>
      <c r="E1587" s="146" t="s">
        <v>19</v>
      </c>
      <c r="F1587" s="147" t="s">
        <v>2366</v>
      </c>
      <c r="H1587" s="146" t="s">
        <v>19</v>
      </c>
      <c r="I1587" s="148"/>
      <c r="L1587" s="144"/>
      <c r="M1587" s="149"/>
      <c r="T1587" s="150"/>
      <c r="AT1587" s="146" t="s">
        <v>182</v>
      </c>
      <c r="AU1587" s="146" t="s">
        <v>83</v>
      </c>
      <c r="AV1587" s="12" t="s">
        <v>81</v>
      </c>
      <c r="AW1587" s="12" t="s">
        <v>35</v>
      </c>
      <c r="AX1587" s="12" t="s">
        <v>73</v>
      </c>
      <c r="AY1587" s="146" t="s">
        <v>171</v>
      </c>
    </row>
    <row r="1588" spans="2:65" s="13" customFormat="1" ht="10.199999999999999">
      <c r="B1588" s="151"/>
      <c r="D1588" s="145" t="s">
        <v>182</v>
      </c>
      <c r="E1588" s="152" t="s">
        <v>19</v>
      </c>
      <c r="F1588" s="153" t="s">
        <v>2365</v>
      </c>
      <c r="H1588" s="154">
        <v>4.37</v>
      </c>
      <c r="I1588" s="155"/>
      <c r="L1588" s="151"/>
      <c r="M1588" s="156"/>
      <c r="T1588" s="157"/>
      <c r="AT1588" s="152" t="s">
        <v>182</v>
      </c>
      <c r="AU1588" s="152" t="s">
        <v>83</v>
      </c>
      <c r="AV1588" s="13" t="s">
        <v>83</v>
      </c>
      <c r="AW1588" s="13" t="s">
        <v>35</v>
      </c>
      <c r="AX1588" s="13" t="s">
        <v>73</v>
      </c>
      <c r="AY1588" s="152" t="s">
        <v>171</v>
      </c>
    </row>
    <row r="1589" spans="2:65" s="14" customFormat="1" ht="10.199999999999999">
      <c r="B1589" s="158"/>
      <c r="D1589" s="145" t="s">
        <v>182</v>
      </c>
      <c r="E1589" s="159" t="s">
        <v>19</v>
      </c>
      <c r="F1589" s="160" t="s">
        <v>189</v>
      </c>
      <c r="H1589" s="161">
        <v>8.74</v>
      </c>
      <c r="I1589" s="162"/>
      <c r="L1589" s="158"/>
      <c r="M1589" s="163"/>
      <c r="T1589" s="164"/>
      <c r="AT1589" s="159" t="s">
        <v>182</v>
      </c>
      <c r="AU1589" s="159" t="s">
        <v>83</v>
      </c>
      <c r="AV1589" s="14" t="s">
        <v>178</v>
      </c>
      <c r="AW1589" s="14" t="s">
        <v>35</v>
      </c>
      <c r="AX1589" s="14" t="s">
        <v>81</v>
      </c>
      <c r="AY1589" s="159" t="s">
        <v>171</v>
      </c>
    </row>
    <row r="1590" spans="2:65" s="1" customFormat="1" ht="37.799999999999997" customHeight="1">
      <c r="B1590" s="31"/>
      <c r="C1590" s="127" t="s">
        <v>2367</v>
      </c>
      <c r="D1590" s="127" t="s">
        <v>173</v>
      </c>
      <c r="E1590" s="128" t="s">
        <v>2140</v>
      </c>
      <c r="F1590" s="129" t="s">
        <v>2141</v>
      </c>
      <c r="G1590" s="130" t="s">
        <v>176</v>
      </c>
      <c r="H1590" s="131">
        <v>4.37</v>
      </c>
      <c r="I1590" s="132"/>
      <c r="J1590" s="133">
        <f>ROUND(I1590*H1590,2)</f>
        <v>0</v>
      </c>
      <c r="K1590" s="129" t="s">
        <v>177</v>
      </c>
      <c r="L1590" s="31"/>
      <c r="M1590" s="134" t="s">
        <v>19</v>
      </c>
      <c r="N1590" s="135" t="s">
        <v>44</v>
      </c>
      <c r="P1590" s="136">
        <f>O1590*H1590</f>
        <v>0</v>
      </c>
      <c r="Q1590" s="136">
        <v>0</v>
      </c>
      <c r="R1590" s="136">
        <f>Q1590*H1590</f>
        <v>0</v>
      </c>
      <c r="S1590" s="136">
        <v>0</v>
      </c>
      <c r="T1590" s="137">
        <f>S1590*H1590</f>
        <v>0</v>
      </c>
      <c r="AR1590" s="138" t="s">
        <v>311</v>
      </c>
      <c r="AT1590" s="138" t="s">
        <v>173</v>
      </c>
      <c r="AU1590" s="138" t="s">
        <v>83</v>
      </c>
      <c r="AY1590" s="16" t="s">
        <v>171</v>
      </c>
      <c r="BE1590" s="139">
        <f>IF(N1590="základní",J1590,0)</f>
        <v>0</v>
      </c>
      <c r="BF1590" s="139">
        <f>IF(N1590="snížená",J1590,0)</f>
        <v>0</v>
      </c>
      <c r="BG1590" s="139">
        <f>IF(N1590="zákl. přenesená",J1590,0)</f>
        <v>0</v>
      </c>
      <c r="BH1590" s="139">
        <f>IF(N1590="sníž. přenesená",J1590,0)</f>
        <v>0</v>
      </c>
      <c r="BI1590" s="139">
        <f>IF(N1590="nulová",J1590,0)</f>
        <v>0</v>
      </c>
      <c r="BJ1590" s="16" t="s">
        <v>81</v>
      </c>
      <c r="BK1590" s="139">
        <f>ROUND(I1590*H1590,2)</f>
        <v>0</v>
      </c>
      <c r="BL1590" s="16" t="s">
        <v>311</v>
      </c>
      <c r="BM1590" s="138" t="s">
        <v>2368</v>
      </c>
    </row>
    <row r="1591" spans="2:65" s="1" customFormat="1" ht="10.199999999999999">
      <c r="B1591" s="31"/>
      <c r="D1591" s="140" t="s">
        <v>180</v>
      </c>
      <c r="F1591" s="141" t="s">
        <v>2143</v>
      </c>
      <c r="I1591" s="142"/>
      <c r="L1591" s="31"/>
      <c r="M1591" s="143"/>
      <c r="T1591" s="52"/>
      <c r="AT1591" s="16" t="s">
        <v>180</v>
      </c>
      <c r="AU1591" s="16" t="s">
        <v>83</v>
      </c>
    </row>
    <row r="1592" spans="2:65" s="13" customFormat="1" ht="10.199999999999999">
      <c r="B1592" s="151"/>
      <c r="D1592" s="145" t="s">
        <v>182</v>
      </c>
      <c r="E1592" s="152" t="s">
        <v>19</v>
      </c>
      <c r="F1592" s="153" t="s">
        <v>2365</v>
      </c>
      <c r="H1592" s="154">
        <v>4.37</v>
      </c>
      <c r="I1592" s="155"/>
      <c r="L1592" s="151"/>
      <c r="M1592" s="156"/>
      <c r="T1592" s="157"/>
      <c r="AT1592" s="152" t="s">
        <v>182</v>
      </c>
      <c r="AU1592" s="152" t="s">
        <v>83</v>
      </c>
      <c r="AV1592" s="13" t="s">
        <v>83</v>
      </c>
      <c r="AW1592" s="13" t="s">
        <v>35</v>
      </c>
      <c r="AX1592" s="13" t="s">
        <v>81</v>
      </c>
      <c r="AY1592" s="152" t="s">
        <v>171</v>
      </c>
    </row>
    <row r="1593" spans="2:65" s="1" customFormat="1" ht="21.75" customHeight="1">
      <c r="B1593" s="31"/>
      <c r="C1593" s="127" t="s">
        <v>2369</v>
      </c>
      <c r="D1593" s="127" t="s">
        <v>173</v>
      </c>
      <c r="E1593" s="128" t="s">
        <v>2150</v>
      </c>
      <c r="F1593" s="129" t="s">
        <v>2151</v>
      </c>
      <c r="G1593" s="130" t="s">
        <v>266</v>
      </c>
      <c r="H1593" s="131">
        <v>0.42699999999999999</v>
      </c>
      <c r="I1593" s="132"/>
      <c r="J1593" s="133">
        <f>ROUND(I1593*H1593,2)</f>
        <v>0</v>
      </c>
      <c r="K1593" s="129" t="s">
        <v>177</v>
      </c>
      <c r="L1593" s="31"/>
      <c r="M1593" s="134" t="s">
        <v>19</v>
      </c>
      <c r="N1593" s="135" t="s">
        <v>44</v>
      </c>
      <c r="P1593" s="136">
        <f>O1593*H1593</f>
        <v>0</v>
      </c>
      <c r="Q1593" s="136">
        <v>1.06277</v>
      </c>
      <c r="R1593" s="136">
        <f>Q1593*H1593</f>
        <v>0.45380279000000001</v>
      </c>
      <c r="S1593" s="136">
        <v>0</v>
      </c>
      <c r="T1593" s="137">
        <f>S1593*H1593</f>
        <v>0</v>
      </c>
      <c r="AR1593" s="138" t="s">
        <v>311</v>
      </c>
      <c r="AT1593" s="138" t="s">
        <v>173</v>
      </c>
      <c r="AU1593" s="138" t="s">
        <v>83</v>
      </c>
      <c r="AY1593" s="16" t="s">
        <v>171</v>
      </c>
      <c r="BE1593" s="139">
        <f>IF(N1593="základní",J1593,0)</f>
        <v>0</v>
      </c>
      <c r="BF1593" s="139">
        <f>IF(N1593="snížená",J1593,0)</f>
        <v>0</v>
      </c>
      <c r="BG1593" s="139">
        <f>IF(N1593="zákl. přenesená",J1593,0)</f>
        <v>0</v>
      </c>
      <c r="BH1593" s="139">
        <f>IF(N1593="sníž. přenesená",J1593,0)</f>
        <v>0</v>
      </c>
      <c r="BI1593" s="139">
        <f>IF(N1593="nulová",J1593,0)</f>
        <v>0</v>
      </c>
      <c r="BJ1593" s="16" t="s">
        <v>81</v>
      </c>
      <c r="BK1593" s="139">
        <f>ROUND(I1593*H1593,2)</f>
        <v>0</v>
      </c>
      <c r="BL1593" s="16" t="s">
        <v>311</v>
      </c>
      <c r="BM1593" s="138" t="s">
        <v>2370</v>
      </c>
    </row>
    <row r="1594" spans="2:65" s="1" customFormat="1" ht="10.199999999999999">
      <c r="B1594" s="31"/>
      <c r="D1594" s="140" t="s">
        <v>180</v>
      </c>
      <c r="F1594" s="141" t="s">
        <v>2153</v>
      </c>
      <c r="I1594" s="142"/>
      <c r="L1594" s="31"/>
      <c r="M1594" s="143"/>
      <c r="T1594" s="52"/>
      <c r="AT1594" s="16" t="s">
        <v>180</v>
      </c>
      <c r="AU1594" s="16" t="s">
        <v>83</v>
      </c>
    </row>
    <row r="1595" spans="2:65" s="12" customFormat="1" ht="10.199999999999999">
      <c r="B1595" s="144"/>
      <c r="D1595" s="145" t="s">
        <v>182</v>
      </c>
      <c r="E1595" s="146" t="s">
        <v>19</v>
      </c>
      <c r="F1595" s="147" t="s">
        <v>2154</v>
      </c>
      <c r="H1595" s="146" t="s">
        <v>19</v>
      </c>
      <c r="I1595" s="148"/>
      <c r="L1595" s="144"/>
      <c r="M1595" s="149"/>
      <c r="T1595" s="150"/>
      <c r="AT1595" s="146" t="s">
        <v>182</v>
      </c>
      <c r="AU1595" s="146" t="s">
        <v>83</v>
      </c>
      <c r="AV1595" s="12" t="s">
        <v>81</v>
      </c>
      <c r="AW1595" s="12" t="s">
        <v>35</v>
      </c>
      <c r="AX1595" s="12" t="s">
        <v>73</v>
      </c>
      <c r="AY1595" s="146" t="s">
        <v>171</v>
      </c>
    </row>
    <row r="1596" spans="2:65" s="13" customFormat="1" ht="10.199999999999999">
      <c r="B1596" s="151"/>
      <c r="D1596" s="145" t="s">
        <v>182</v>
      </c>
      <c r="E1596" s="152" t="s">
        <v>19</v>
      </c>
      <c r="F1596" s="153" t="s">
        <v>2371</v>
      </c>
      <c r="H1596" s="154">
        <v>0.42699999999999999</v>
      </c>
      <c r="I1596" s="155"/>
      <c r="L1596" s="151"/>
      <c r="M1596" s="156"/>
      <c r="T1596" s="157"/>
      <c r="AT1596" s="152" t="s">
        <v>182</v>
      </c>
      <c r="AU1596" s="152" t="s">
        <v>83</v>
      </c>
      <c r="AV1596" s="13" t="s">
        <v>83</v>
      </c>
      <c r="AW1596" s="13" t="s">
        <v>35</v>
      </c>
      <c r="AX1596" s="13" t="s">
        <v>81</v>
      </c>
      <c r="AY1596" s="152" t="s">
        <v>171</v>
      </c>
    </row>
    <row r="1597" spans="2:65" s="1" customFormat="1" ht="37.799999999999997" customHeight="1">
      <c r="B1597" s="31"/>
      <c r="C1597" s="127" t="s">
        <v>2372</v>
      </c>
      <c r="D1597" s="127" t="s">
        <v>173</v>
      </c>
      <c r="E1597" s="128" t="s">
        <v>2213</v>
      </c>
      <c r="F1597" s="129" t="s">
        <v>2214</v>
      </c>
      <c r="G1597" s="130" t="s">
        <v>272</v>
      </c>
      <c r="H1597" s="131">
        <v>43.7</v>
      </c>
      <c r="I1597" s="132"/>
      <c r="J1597" s="133">
        <f>ROUND(I1597*H1597,2)</f>
        <v>0</v>
      </c>
      <c r="K1597" s="129" t="s">
        <v>177</v>
      </c>
      <c r="L1597" s="31"/>
      <c r="M1597" s="134" t="s">
        <v>19</v>
      </c>
      <c r="N1597" s="135" t="s">
        <v>44</v>
      </c>
      <c r="P1597" s="136">
        <f>O1597*H1597</f>
        <v>0</v>
      </c>
      <c r="Q1597" s="136">
        <v>3.2000000000000002E-3</v>
      </c>
      <c r="R1597" s="136">
        <f>Q1597*H1597</f>
        <v>0.13984000000000002</v>
      </c>
      <c r="S1597" s="136">
        <v>0</v>
      </c>
      <c r="T1597" s="137">
        <f>S1597*H1597</f>
        <v>0</v>
      </c>
      <c r="AR1597" s="138" t="s">
        <v>311</v>
      </c>
      <c r="AT1597" s="138" t="s">
        <v>173</v>
      </c>
      <c r="AU1597" s="138" t="s">
        <v>83</v>
      </c>
      <c r="AY1597" s="16" t="s">
        <v>171</v>
      </c>
      <c r="BE1597" s="139">
        <f>IF(N1597="základní",J1597,0)</f>
        <v>0</v>
      </c>
      <c r="BF1597" s="139">
        <f>IF(N1597="snížená",J1597,0)</f>
        <v>0</v>
      </c>
      <c r="BG1597" s="139">
        <f>IF(N1597="zákl. přenesená",J1597,0)</f>
        <v>0</v>
      </c>
      <c r="BH1597" s="139">
        <f>IF(N1597="sníž. přenesená",J1597,0)</f>
        <v>0</v>
      </c>
      <c r="BI1597" s="139">
        <f>IF(N1597="nulová",J1597,0)</f>
        <v>0</v>
      </c>
      <c r="BJ1597" s="16" t="s">
        <v>81</v>
      </c>
      <c r="BK1597" s="139">
        <f>ROUND(I1597*H1597,2)</f>
        <v>0</v>
      </c>
      <c r="BL1597" s="16" t="s">
        <v>311</v>
      </c>
      <c r="BM1597" s="138" t="s">
        <v>2373</v>
      </c>
    </row>
    <row r="1598" spans="2:65" s="1" customFormat="1" ht="10.199999999999999">
      <c r="B1598" s="31"/>
      <c r="D1598" s="140" t="s">
        <v>180</v>
      </c>
      <c r="F1598" s="141" t="s">
        <v>2216</v>
      </c>
      <c r="I1598" s="142"/>
      <c r="L1598" s="31"/>
      <c r="M1598" s="143"/>
      <c r="T1598" s="52"/>
      <c r="AT1598" s="16" t="s">
        <v>180</v>
      </c>
      <c r="AU1598" s="16" t="s">
        <v>83</v>
      </c>
    </row>
    <row r="1599" spans="2:65" s="1" customFormat="1" ht="24.15" customHeight="1">
      <c r="B1599" s="31"/>
      <c r="C1599" s="127" t="s">
        <v>2374</v>
      </c>
      <c r="D1599" s="127" t="s">
        <v>173</v>
      </c>
      <c r="E1599" s="128" t="s">
        <v>2306</v>
      </c>
      <c r="F1599" s="129" t="s">
        <v>2307</v>
      </c>
      <c r="G1599" s="130" t="s">
        <v>272</v>
      </c>
      <c r="H1599" s="131">
        <v>43.7</v>
      </c>
      <c r="I1599" s="132"/>
      <c r="J1599" s="133">
        <f>ROUND(I1599*H1599,2)</f>
        <v>0</v>
      </c>
      <c r="K1599" s="129" t="s">
        <v>177</v>
      </c>
      <c r="L1599" s="31"/>
      <c r="M1599" s="134" t="s">
        <v>19</v>
      </c>
      <c r="N1599" s="135" t="s">
        <v>44</v>
      </c>
      <c r="P1599" s="136">
        <f>O1599*H1599</f>
        <v>0</v>
      </c>
      <c r="Q1599" s="136">
        <v>0</v>
      </c>
      <c r="R1599" s="136">
        <f>Q1599*H1599</f>
        <v>0</v>
      </c>
      <c r="S1599" s="136">
        <v>0</v>
      </c>
      <c r="T1599" s="137">
        <f>S1599*H1599</f>
        <v>0</v>
      </c>
      <c r="AR1599" s="138" t="s">
        <v>311</v>
      </c>
      <c r="AT1599" s="138" t="s">
        <v>173</v>
      </c>
      <c r="AU1599" s="138" t="s">
        <v>83</v>
      </c>
      <c r="AY1599" s="16" t="s">
        <v>171</v>
      </c>
      <c r="BE1599" s="139">
        <f>IF(N1599="základní",J1599,0)</f>
        <v>0</v>
      </c>
      <c r="BF1599" s="139">
        <f>IF(N1599="snížená",J1599,0)</f>
        <v>0</v>
      </c>
      <c r="BG1599" s="139">
        <f>IF(N1599="zákl. přenesená",J1599,0)</f>
        <v>0</v>
      </c>
      <c r="BH1599" s="139">
        <f>IF(N1599="sníž. přenesená",J1599,0)</f>
        <v>0</v>
      </c>
      <c r="BI1599" s="139">
        <f>IF(N1599="nulová",J1599,0)</f>
        <v>0</v>
      </c>
      <c r="BJ1599" s="16" t="s">
        <v>81</v>
      </c>
      <c r="BK1599" s="139">
        <f>ROUND(I1599*H1599,2)</f>
        <v>0</v>
      </c>
      <c r="BL1599" s="16" t="s">
        <v>311</v>
      </c>
      <c r="BM1599" s="138" t="s">
        <v>2375</v>
      </c>
    </row>
    <row r="1600" spans="2:65" s="1" customFormat="1" ht="10.199999999999999">
      <c r="B1600" s="31"/>
      <c r="D1600" s="140" t="s">
        <v>180</v>
      </c>
      <c r="F1600" s="141" t="s">
        <v>2309</v>
      </c>
      <c r="I1600" s="142"/>
      <c r="L1600" s="31"/>
      <c r="M1600" s="143"/>
      <c r="T1600" s="52"/>
      <c r="AT1600" s="16" t="s">
        <v>180</v>
      </c>
      <c r="AU1600" s="16" t="s">
        <v>83</v>
      </c>
    </row>
    <row r="1601" spans="2:65" s="1" customFormat="1" ht="16.5" customHeight="1">
      <c r="B1601" s="31"/>
      <c r="C1601" s="165" t="s">
        <v>2376</v>
      </c>
      <c r="D1601" s="165" t="s">
        <v>263</v>
      </c>
      <c r="E1601" s="166" t="s">
        <v>1228</v>
      </c>
      <c r="F1601" s="167" t="s">
        <v>1229</v>
      </c>
      <c r="G1601" s="168" t="s">
        <v>272</v>
      </c>
      <c r="H1601" s="169">
        <v>43.7</v>
      </c>
      <c r="I1601" s="170"/>
      <c r="J1601" s="171">
        <f>ROUND(I1601*H1601,2)</f>
        <v>0</v>
      </c>
      <c r="K1601" s="167" t="s">
        <v>19</v>
      </c>
      <c r="L1601" s="172"/>
      <c r="M1601" s="173" t="s">
        <v>19</v>
      </c>
      <c r="N1601" s="174" t="s">
        <v>44</v>
      </c>
      <c r="P1601" s="136">
        <f>O1601*H1601</f>
        <v>0</v>
      </c>
      <c r="Q1601" s="136">
        <v>2.0999999999999999E-3</v>
      </c>
      <c r="R1601" s="136">
        <f>Q1601*H1601</f>
        <v>9.1770000000000004E-2</v>
      </c>
      <c r="S1601" s="136">
        <v>0</v>
      </c>
      <c r="T1601" s="137">
        <f>S1601*H1601</f>
        <v>0</v>
      </c>
      <c r="AR1601" s="138" t="s">
        <v>454</v>
      </c>
      <c r="AT1601" s="138" t="s">
        <v>263</v>
      </c>
      <c r="AU1601" s="138" t="s">
        <v>83</v>
      </c>
      <c r="AY1601" s="16" t="s">
        <v>171</v>
      </c>
      <c r="BE1601" s="139">
        <f>IF(N1601="základní",J1601,0)</f>
        <v>0</v>
      </c>
      <c r="BF1601" s="139">
        <f>IF(N1601="snížená",J1601,0)</f>
        <v>0</v>
      </c>
      <c r="BG1601" s="139">
        <f>IF(N1601="zákl. přenesená",J1601,0)</f>
        <v>0</v>
      </c>
      <c r="BH1601" s="139">
        <f>IF(N1601="sníž. přenesená",J1601,0)</f>
        <v>0</v>
      </c>
      <c r="BI1601" s="139">
        <f>IF(N1601="nulová",J1601,0)</f>
        <v>0</v>
      </c>
      <c r="BJ1601" s="16" t="s">
        <v>81</v>
      </c>
      <c r="BK1601" s="139">
        <f>ROUND(I1601*H1601,2)</f>
        <v>0</v>
      </c>
      <c r="BL1601" s="16" t="s">
        <v>311</v>
      </c>
      <c r="BM1601" s="138" t="s">
        <v>2377</v>
      </c>
    </row>
    <row r="1602" spans="2:65" s="1" customFormat="1" ht="44.25" customHeight="1">
      <c r="B1602" s="31"/>
      <c r="C1602" s="127" t="s">
        <v>2378</v>
      </c>
      <c r="D1602" s="127" t="s">
        <v>173</v>
      </c>
      <c r="E1602" s="128" t="s">
        <v>2313</v>
      </c>
      <c r="F1602" s="129" t="s">
        <v>2314</v>
      </c>
      <c r="G1602" s="130" t="s">
        <v>272</v>
      </c>
      <c r="H1602" s="131">
        <v>43.7</v>
      </c>
      <c r="I1602" s="132"/>
      <c r="J1602" s="133">
        <f>ROUND(I1602*H1602,2)</f>
        <v>0</v>
      </c>
      <c r="K1602" s="129" t="s">
        <v>177</v>
      </c>
      <c r="L1602" s="31"/>
      <c r="M1602" s="134" t="s">
        <v>19</v>
      </c>
      <c r="N1602" s="135" t="s">
        <v>44</v>
      </c>
      <c r="P1602" s="136">
        <f>O1602*H1602</f>
        <v>0</v>
      </c>
      <c r="Q1602" s="136">
        <v>0</v>
      </c>
      <c r="R1602" s="136">
        <f>Q1602*H1602</f>
        <v>0</v>
      </c>
      <c r="S1602" s="136">
        <v>0</v>
      </c>
      <c r="T1602" s="137">
        <f>S1602*H1602</f>
        <v>0</v>
      </c>
      <c r="AR1602" s="138" t="s">
        <v>311</v>
      </c>
      <c r="AT1602" s="138" t="s">
        <v>173</v>
      </c>
      <c r="AU1602" s="138" t="s">
        <v>83</v>
      </c>
      <c r="AY1602" s="16" t="s">
        <v>171</v>
      </c>
      <c r="BE1602" s="139">
        <f>IF(N1602="základní",J1602,0)</f>
        <v>0</v>
      </c>
      <c r="BF1602" s="139">
        <f>IF(N1602="snížená",J1602,0)</f>
        <v>0</v>
      </c>
      <c r="BG1602" s="139">
        <f>IF(N1602="zákl. přenesená",J1602,0)</f>
        <v>0</v>
      </c>
      <c r="BH1602" s="139">
        <f>IF(N1602="sníž. přenesená",J1602,0)</f>
        <v>0</v>
      </c>
      <c r="BI1602" s="139">
        <f>IF(N1602="nulová",J1602,0)</f>
        <v>0</v>
      </c>
      <c r="BJ1602" s="16" t="s">
        <v>81</v>
      </c>
      <c r="BK1602" s="139">
        <f>ROUND(I1602*H1602,2)</f>
        <v>0</v>
      </c>
      <c r="BL1602" s="16" t="s">
        <v>311</v>
      </c>
      <c r="BM1602" s="138" t="s">
        <v>2379</v>
      </c>
    </row>
    <row r="1603" spans="2:65" s="1" customFormat="1" ht="10.199999999999999">
      <c r="B1603" s="31"/>
      <c r="D1603" s="140" t="s">
        <v>180</v>
      </c>
      <c r="F1603" s="141" t="s">
        <v>2316</v>
      </c>
      <c r="I1603" s="142"/>
      <c r="L1603" s="31"/>
      <c r="M1603" s="143"/>
      <c r="T1603" s="52"/>
      <c r="AT1603" s="16" t="s">
        <v>180</v>
      </c>
      <c r="AU1603" s="16" t="s">
        <v>83</v>
      </c>
    </row>
    <row r="1604" spans="2:65" s="1" customFormat="1" ht="21.75" customHeight="1">
      <c r="B1604" s="31"/>
      <c r="C1604" s="165" t="s">
        <v>2380</v>
      </c>
      <c r="D1604" s="165" t="s">
        <v>263</v>
      </c>
      <c r="E1604" s="166" t="s">
        <v>2318</v>
      </c>
      <c r="F1604" s="167" t="s">
        <v>2319</v>
      </c>
      <c r="G1604" s="168" t="s">
        <v>272</v>
      </c>
      <c r="H1604" s="169">
        <v>52.44</v>
      </c>
      <c r="I1604" s="170"/>
      <c r="J1604" s="171">
        <f>ROUND(I1604*H1604,2)</f>
        <v>0</v>
      </c>
      <c r="K1604" s="167" t="s">
        <v>177</v>
      </c>
      <c r="L1604" s="172"/>
      <c r="M1604" s="173" t="s">
        <v>19</v>
      </c>
      <c r="N1604" s="174" t="s">
        <v>44</v>
      </c>
      <c r="P1604" s="136">
        <f>O1604*H1604</f>
        <v>0</v>
      </c>
      <c r="Q1604" s="136">
        <v>2.0999999999999999E-3</v>
      </c>
      <c r="R1604" s="136">
        <f>Q1604*H1604</f>
        <v>0.11012399999999999</v>
      </c>
      <c r="S1604" s="136">
        <v>0</v>
      </c>
      <c r="T1604" s="137">
        <f>S1604*H1604</f>
        <v>0</v>
      </c>
      <c r="AR1604" s="138" t="s">
        <v>454</v>
      </c>
      <c r="AT1604" s="138" t="s">
        <v>263</v>
      </c>
      <c r="AU1604" s="138" t="s">
        <v>83</v>
      </c>
      <c r="AY1604" s="16" t="s">
        <v>171</v>
      </c>
      <c r="BE1604" s="139">
        <f>IF(N1604="základní",J1604,0)</f>
        <v>0</v>
      </c>
      <c r="BF1604" s="139">
        <f>IF(N1604="snížená",J1604,0)</f>
        <v>0</v>
      </c>
      <c r="BG1604" s="139">
        <f>IF(N1604="zákl. přenesená",J1604,0)</f>
        <v>0</v>
      </c>
      <c r="BH1604" s="139">
        <f>IF(N1604="sníž. přenesená",J1604,0)</f>
        <v>0</v>
      </c>
      <c r="BI1604" s="139">
        <f>IF(N1604="nulová",J1604,0)</f>
        <v>0</v>
      </c>
      <c r="BJ1604" s="16" t="s">
        <v>81</v>
      </c>
      <c r="BK1604" s="139">
        <f>ROUND(I1604*H1604,2)</f>
        <v>0</v>
      </c>
      <c r="BL1604" s="16" t="s">
        <v>311</v>
      </c>
      <c r="BM1604" s="138" t="s">
        <v>2381</v>
      </c>
    </row>
    <row r="1605" spans="2:65" s="13" customFormat="1" ht="10.199999999999999">
      <c r="B1605" s="151"/>
      <c r="D1605" s="145" t="s">
        <v>182</v>
      </c>
      <c r="F1605" s="153" t="s">
        <v>2382</v>
      </c>
      <c r="H1605" s="154">
        <v>52.44</v>
      </c>
      <c r="I1605" s="155"/>
      <c r="L1605" s="151"/>
      <c r="M1605" s="156"/>
      <c r="T1605" s="157"/>
      <c r="AT1605" s="152" t="s">
        <v>182</v>
      </c>
      <c r="AU1605" s="152" t="s">
        <v>83</v>
      </c>
      <c r="AV1605" s="13" t="s">
        <v>83</v>
      </c>
      <c r="AW1605" s="13" t="s">
        <v>4</v>
      </c>
      <c r="AX1605" s="13" t="s">
        <v>81</v>
      </c>
      <c r="AY1605" s="152" t="s">
        <v>171</v>
      </c>
    </row>
    <row r="1606" spans="2:65" s="1" customFormat="1" ht="37.799999999999997" customHeight="1">
      <c r="B1606" s="31"/>
      <c r="C1606" s="127" t="s">
        <v>2383</v>
      </c>
      <c r="D1606" s="127" t="s">
        <v>173</v>
      </c>
      <c r="E1606" s="128" t="s">
        <v>957</v>
      </c>
      <c r="F1606" s="129" t="s">
        <v>958</v>
      </c>
      <c r="G1606" s="130" t="s">
        <v>272</v>
      </c>
      <c r="H1606" s="131">
        <v>131.1</v>
      </c>
      <c r="I1606" s="132"/>
      <c r="J1606" s="133">
        <f>ROUND(I1606*H1606,2)</f>
        <v>0</v>
      </c>
      <c r="K1606" s="129" t="s">
        <v>177</v>
      </c>
      <c r="L1606" s="31"/>
      <c r="M1606" s="134" t="s">
        <v>19</v>
      </c>
      <c r="N1606" s="135" t="s">
        <v>44</v>
      </c>
      <c r="P1606" s="136">
        <f>O1606*H1606</f>
        <v>0</v>
      </c>
      <c r="Q1606" s="136">
        <v>0</v>
      </c>
      <c r="R1606" s="136">
        <f>Q1606*H1606</f>
        <v>0</v>
      </c>
      <c r="S1606" s="136">
        <v>0</v>
      </c>
      <c r="T1606" s="137">
        <f>S1606*H1606</f>
        <v>0</v>
      </c>
      <c r="AR1606" s="138" t="s">
        <v>311</v>
      </c>
      <c r="AT1606" s="138" t="s">
        <v>173</v>
      </c>
      <c r="AU1606" s="138" t="s">
        <v>83</v>
      </c>
      <c r="AY1606" s="16" t="s">
        <v>171</v>
      </c>
      <c r="BE1606" s="139">
        <f>IF(N1606="základní",J1606,0)</f>
        <v>0</v>
      </c>
      <c r="BF1606" s="139">
        <f>IF(N1606="snížená",J1606,0)</f>
        <v>0</v>
      </c>
      <c r="BG1606" s="139">
        <f>IF(N1606="zákl. přenesená",J1606,0)</f>
        <v>0</v>
      </c>
      <c r="BH1606" s="139">
        <f>IF(N1606="sníž. přenesená",J1606,0)</f>
        <v>0</v>
      </c>
      <c r="BI1606" s="139">
        <f>IF(N1606="nulová",J1606,0)</f>
        <v>0</v>
      </c>
      <c r="BJ1606" s="16" t="s">
        <v>81</v>
      </c>
      <c r="BK1606" s="139">
        <f>ROUND(I1606*H1606,2)</f>
        <v>0</v>
      </c>
      <c r="BL1606" s="16" t="s">
        <v>311</v>
      </c>
      <c r="BM1606" s="138" t="s">
        <v>2384</v>
      </c>
    </row>
    <row r="1607" spans="2:65" s="1" customFormat="1" ht="10.199999999999999">
      <c r="B1607" s="31"/>
      <c r="D1607" s="140" t="s">
        <v>180</v>
      </c>
      <c r="F1607" s="141" t="s">
        <v>960</v>
      </c>
      <c r="I1607" s="142"/>
      <c r="L1607" s="31"/>
      <c r="M1607" s="143"/>
      <c r="T1607" s="52"/>
      <c r="AT1607" s="16" t="s">
        <v>180</v>
      </c>
      <c r="AU1607" s="16" t="s">
        <v>83</v>
      </c>
    </row>
    <row r="1608" spans="2:65" s="13" customFormat="1" ht="10.199999999999999">
      <c r="B1608" s="151"/>
      <c r="D1608" s="145" t="s">
        <v>182</v>
      </c>
      <c r="F1608" s="153" t="s">
        <v>2385</v>
      </c>
      <c r="H1608" s="154">
        <v>131.1</v>
      </c>
      <c r="I1608" s="155"/>
      <c r="L1608" s="151"/>
      <c r="M1608" s="156"/>
      <c r="T1608" s="157"/>
      <c r="AT1608" s="152" t="s">
        <v>182</v>
      </c>
      <c r="AU1608" s="152" t="s">
        <v>83</v>
      </c>
      <c r="AV1608" s="13" t="s">
        <v>83</v>
      </c>
      <c r="AW1608" s="13" t="s">
        <v>4</v>
      </c>
      <c r="AX1608" s="13" t="s">
        <v>81</v>
      </c>
      <c r="AY1608" s="152" t="s">
        <v>171</v>
      </c>
    </row>
    <row r="1609" spans="2:65" s="1" customFormat="1" ht="24.15" customHeight="1">
      <c r="B1609" s="31"/>
      <c r="C1609" s="165" t="s">
        <v>2386</v>
      </c>
      <c r="D1609" s="165" t="s">
        <v>263</v>
      </c>
      <c r="E1609" s="166" t="s">
        <v>965</v>
      </c>
      <c r="F1609" s="167" t="s">
        <v>966</v>
      </c>
      <c r="G1609" s="168" t="s">
        <v>272</v>
      </c>
      <c r="H1609" s="169">
        <v>91.56</v>
      </c>
      <c r="I1609" s="170"/>
      <c r="J1609" s="171">
        <f>ROUND(I1609*H1609,2)</f>
        <v>0</v>
      </c>
      <c r="K1609" s="167" t="s">
        <v>177</v>
      </c>
      <c r="L1609" s="172"/>
      <c r="M1609" s="173" t="s">
        <v>19</v>
      </c>
      <c r="N1609" s="174" t="s">
        <v>44</v>
      </c>
      <c r="P1609" s="136">
        <f>O1609*H1609</f>
        <v>0</v>
      </c>
      <c r="Q1609" s="136">
        <v>2.9999999999999997E-4</v>
      </c>
      <c r="R1609" s="136">
        <f>Q1609*H1609</f>
        <v>2.7467999999999999E-2</v>
      </c>
      <c r="S1609" s="136">
        <v>0</v>
      </c>
      <c r="T1609" s="137">
        <f>S1609*H1609</f>
        <v>0</v>
      </c>
      <c r="AR1609" s="138" t="s">
        <v>454</v>
      </c>
      <c r="AT1609" s="138" t="s">
        <v>263</v>
      </c>
      <c r="AU1609" s="138" t="s">
        <v>83</v>
      </c>
      <c r="AY1609" s="16" t="s">
        <v>171</v>
      </c>
      <c r="BE1609" s="139">
        <f>IF(N1609="základní",J1609,0)</f>
        <v>0</v>
      </c>
      <c r="BF1609" s="139">
        <f>IF(N1609="snížená",J1609,0)</f>
        <v>0</v>
      </c>
      <c r="BG1609" s="139">
        <f>IF(N1609="zákl. přenesená",J1609,0)</f>
        <v>0</v>
      </c>
      <c r="BH1609" s="139">
        <f>IF(N1609="sníž. přenesená",J1609,0)</f>
        <v>0</v>
      </c>
      <c r="BI1609" s="139">
        <f>IF(N1609="nulová",J1609,0)</f>
        <v>0</v>
      </c>
      <c r="BJ1609" s="16" t="s">
        <v>81</v>
      </c>
      <c r="BK1609" s="139">
        <f>ROUND(I1609*H1609,2)</f>
        <v>0</v>
      </c>
      <c r="BL1609" s="16" t="s">
        <v>311</v>
      </c>
      <c r="BM1609" s="138" t="s">
        <v>2387</v>
      </c>
    </row>
    <row r="1610" spans="2:65" s="13" customFormat="1" ht="10.199999999999999">
      <c r="B1610" s="151"/>
      <c r="D1610" s="145" t="s">
        <v>182</v>
      </c>
      <c r="F1610" s="153" t="s">
        <v>2388</v>
      </c>
      <c r="H1610" s="154">
        <v>91.56</v>
      </c>
      <c r="I1610" s="155"/>
      <c r="L1610" s="151"/>
      <c r="M1610" s="156"/>
      <c r="T1610" s="157"/>
      <c r="AT1610" s="152" t="s">
        <v>182</v>
      </c>
      <c r="AU1610" s="152" t="s">
        <v>83</v>
      </c>
      <c r="AV1610" s="13" t="s">
        <v>83</v>
      </c>
      <c r="AW1610" s="13" t="s">
        <v>4</v>
      </c>
      <c r="AX1610" s="13" t="s">
        <v>81</v>
      </c>
      <c r="AY1610" s="152" t="s">
        <v>171</v>
      </c>
    </row>
    <row r="1611" spans="2:65" s="1" customFormat="1" ht="24.15" customHeight="1">
      <c r="B1611" s="31"/>
      <c r="C1611" s="165" t="s">
        <v>2389</v>
      </c>
      <c r="D1611" s="165" t="s">
        <v>263</v>
      </c>
      <c r="E1611" s="166" t="s">
        <v>2066</v>
      </c>
      <c r="F1611" s="167" t="s">
        <v>2067</v>
      </c>
      <c r="G1611" s="168" t="s">
        <v>272</v>
      </c>
      <c r="H1611" s="169">
        <v>48.07</v>
      </c>
      <c r="I1611" s="170"/>
      <c r="J1611" s="171">
        <f>ROUND(I1611*H1611,2)</f>
        <v>0</v>
      </c>
      <c r="K1611" s="167" t="s">
        <v>177</v>
      </c>
      <c r="L1611" s="172"/>
      <c r="M1611" s="173" t="s">
        <v>19</v>
      </c>
      <c r="N1611" s="174" t="s">
        <v>44</v>
      </c>
      <c r="P1611" s="136">
        <f>O1611*H1611</f>
        <v>0</v>
      </c>
      <c r="Q1611" s="136">
        <v>2.0000000000000001E-4</v>
      </c>
      <c r="R1611" s="136">
        <f>Q1611*H1611</f>
        <v>9.614000000000001E-3</v>
      </c>
      <c r="S1611" s="136">
        <v>0</v>
      </c>
      <c r="T1611" s="137">
        <f>S1611*H1611</f>
        <v>0</v>
      </c>
      <c r="AR1611" s="138" t="s">
        <v>454</v>
      </c>
      <c r="AT1611" s="138" t="s">
        <v>263</v>
      </c>
      <c r="AU1611" s="138" t="s">
        <v>83</v>
      </c>
      <c r="AY1611" s="16" t="s">
        <v>171</v>
      </c>
      <c r="BE1611" s="139">
        <f>IF(N1611="základní",J1611,0)</f>
        <v>0</v>
      </c>
      <c r="BF1611" s="139">
        <f>IF(N1611="snížená",J1611,0)</f>
        <v>0</v>
      </c>
      <c r="BG1611" s="139">
        <f>IF(N1611="zákl. přenesená",J1611,0)</f>
        <v>0</v>
      </c>
      <c r="BH1611" s="139">
        <f>IF(N1611="sníž. přenesená",J1611,0)</f>
        <v>0</v>
      </c>
      <c r="BI1611" s="139">
        <f>IF(N1611="nulová",J1611,0)</f>
        <v>0</v>
      </c>
      <c r="BJ1611" s="16" t="s">
        <v>81</v>
      </c>
      <c r="BK1611" s="139">
        <f>ROUND(I1611*H1611,2)</f>
        <v>0</v>
      </c>
      <c r="BL1611" s="16" t="s">
        <v>311</v>
      </c>
      <c r="BM1611" s="138" t="s">
        <v>2390</v>
      </c>
    </row>
    <row r="1612" spans="2:65" s="13" customFormat="1" ht="10.199999999999999">
      <c r="B1612" s="151"/>
      <c r="D1612" s="145" t="s">
        <v>182</v>
      </c>
      <c r="E1612" s="152" t="s">
        <v>19</v>
      </c>
      <c r="F1612" s="153" t="s">
        <v>2391</v>
      </c>
      <c r="H1612" s="154">
        <v>43.7</v>
      </c>
      <c r="I1612" s="155"/>
      <c r="L1612" s="151"/>
      <c r="M1612" s="156"/>
      <c r="T1612" s="157"/>
      <c r="AT1612" s="152" t="s">
        <v>182</v>
      </c>
      <c r="AU1612" s="152" t="s">
        <v>83</v>
      </c>
      <c r="AV1612" s="13" t="s">
        <v>83</v>
      </c>
      <c r="AW1612" s="13" t="s">
        <v>35</v>
      </c>
      <c r="AX1612" s="13" t="s">
        <v>81</v>
      </c>
      <c r="AY1612" s="152" t="s">
        <v>171</v>
      </c>
    </row>
    <row r="1613" spans="2:65" s="13" customFormat="1" ht="10.199999999999999">
      <c r="B1613" s="151"/>
      <c r="D1613" s="145" t="s">
        <v>182</v>
      </c>
      <c r="F1613" s="153" t="s">
        <v>2392</v>
      </c>
      <c r="H1613" s="154">
        <v>48.07</v>
      </c>
      <c r="I1613" s="155"/>
      <c r="L1613" s="151"/>
      <c r="M1613" s="156"/>
      <c r="T1613" s="157"/>
      <c r="AT1613" s="152" t="s">
        <v>182</v>
      </c>
      <c r="AU1613" s="152" t="s">
        <v>83</v>
      </c>
      <c r="AV1613" s="13" t="s">
        <v>83</v>
      </c>
      <c r="AW1613" s="13" t="s">
        <v>4</v>
      </c>
      <c r="AX1613" s="13" t="s">
        <v>81</v>
      </c>
      <c r="AY1613" s="152" t="s">
        <v>171</v>
      </c>
    </row>
    <row r="1614" spans="2:65" s="1" customFormat="1" ht="37.799999999999997" customHeight="1">
      <c r="B1614" s="31"/>
      <c r="C1614" s="127" t="s">
        <v>2393</v>
      </c>
      <c r="D1614" s="127" t="s">
        <v>173</v>
      </c>
      <c r="E1614" s="128" t="s">
        <v>2332</v>
      </c>
      <c r="F1614" s="129" t="s">
        <v>2333</v>
      </c>
      <c r="G1614" s="130" t="s">
        <v>272</v>
      </c>
      <c r="H1614" s="131">
        <v>43.7</v>
      </c>
      <c r="I1614" s="132"/>
      <c r="J1614" s="133">
        <f>ROUND(I1614*H1614,2)</f>
        <v>0</v>
      </c>
      <c r="K1614" s="129" t="s">
        <v>177</v>
      </c>
      <c r="L1614" s="31"/>
      <c r="M1614" s="134" t="s">
        <v>19</v>
      </c>
      <c r="N1614" s="135" t="s">
        <v>44</v>
      </c>
      <c r="P1614" s="136">
        <f>O1614*H1614</f>
        <v>0</v>
      </c>
      <c r="Q1614" s="136">
        <v>0</v>
      </c>
      <c r="R1614" s="136">
        <f>Q1614*H1614</f>
        <v>0</v>
      </c>
      <c r="S1614" s="136">
        <v>0</v>
      </c>
      <c r="T1614" s="137">
        <f>S1614*H1614</f>
        <v>0</v>
      </c>
      <c r="AR1614" s="138" t="s">
        <v>311</v>
      </c>
      <c r="AT1614" s="138" t="s">
        <v>173</v>
      </c>
      <c r="AU1614" s="138" t="s">
        <v>83</v>
      </c>
      <c r="AY1614" s="16" t="s">
        <v>171</v>
      </c>
      <c r="BE1614" s="139">
        <f>IF(N1614="základní",J1614,0)</f>
        <v>0</v>
      </c>
      <c r="BF1614" s="139">
        <f>IF(N1614="snížená",J1614,0)</f>
        <v>0</v>
      </c>
      <c r="BG1614" s="139">
        <f>IF(N1614="zákl. přenesená",J1614,0)</f>
        <v>0</v>
      </c>
      <c r="BH1614" s="139">
        <f>IF(N1614="sníž. přenesená",J1614,0)</f>
        <v>0</v>
      </c>
      <c r="BI1614" s="139">
        <f>IF(N1614="nulová",J1614,0)</f>
        <v>0</v>
      </c>
      <c r="BJ1614" s="16" t="s">
        <v>81</v>
      </c>
      <c r="BK1614" s="139">
        <f>ROUND(I1614*H1614,2)</f>
        <v>0</v>
      </c>
      <c r="BL1614" s="16" t="s">
        <v>311</v>
      </c>
      <c r="BM1614" s="138" t="s">
        <v>2394</v>
      </c>
    </row>
    <row r="1615" spans="2:65" s="1" customFormat="1" ht="10.199999999999999">
      <c r="B1615" s="31"/>
      <c r="D1615" s="140" t="s">
        <v>180</v>
      </c>
      <c r="F1615" s="141" t="s">
        <v>2335</v>
      </c>
      <c r="I1615" s="142"/>
      <c r="L1615" s="31"/>
      <c r="M1615" s="143"/>
      <c r="T1615" s="52"/>
      <c r="AT1615" s="16" t="s">
        <v>180</v>
      </c>
      <c r="AU1615" s="16" t="s">
        <v>83</v>
      </c>
    </row>
    <row r="1616" spans="2:65" s="1" customFormat="1" ht="24.15" customHeight="1">
      <c r="B1616" s="31"/>
      <c r="C1616" s="165" t="s">
        <v>2395</v>
      </c>
      <c r="D1616" s="165" t="s">
        <v>263</v>
      </c>
      <c r="E1616" s="166" t="s">
        <v>2337</v>
      </c>
      <c r="F1616" s="167" t="s">
        <v>2338</v>
      </c>
      <c r="G1616" s="168" t="s">
        <v>272</v>
      </c>
      <c r="H1616" s="169">
        <v>91.77</v>
      </c>
      <c r="I1616" s="170"/>
      <c r="J1616" s="171">
        <f>ROUND(I1616*H1616,2)</f>
        <v>0</v>
      </c>
      <c r="K1616" s="167" t="s">
        <v>177</v>
      </c>
      <c r="L1616" s="172"/>
      <c r="M1616" s="173" t="s">
        <v>19</v>
      </c>
      <c r="N1616" s="174" t="s">
        <v>44</v>
      </c>
      <c r="P1616" s="136">
        <f>O1616*H1616</f>
        <v>0</v>
      </c>
      <c r="Q1616" s="136">
        <v>1.8E-3</v>
      </c>
      <c r="R1616" s="136">
        <f>Q1616*H1616</f>
        <v>0.165186</v>
      </c>
      <c r="S1616" s="136">
        <v>0</v>
      </c>
      <c r="T1616" s="137">
        <f>S1616*H1616</f>
        <v>0</v>
      </c>
      <c r="AR1616" s="138" t="s">
        <v>454</v>
      </c>
      <c r="AT1616" s="138" t="s">
        <v>263</v>
      </c>
      <c r="AU1616" s="138" t="s">
        <v>83</v>
      </c>
      <c r="AY1616" s="16" t="s">
        <v>171</v>
      </c>
      <c r="BE1616" s="139">
        <f>IF(N1616="základní",J1616,0)</f>
        <v>0</v>
      </c>
      <c r="BF1616" s="139">
        <f>IF(N1616="snížená",J1616,0)</f>
        <v>0</v>
      </c>
      <c r="BG1616" s="139">
        <f>IF(N1616="zákl. přenesená",J1616,0)</f>
        <v>0</v>
      </c>
      <c r="BH1616" s="139">
        <f>IF(N1616="sníž. přenesená",J1616,0)</f>
        <v>0</v>
      </c>
      <c r="BI1616" s="139">
        <f>IF(N1616="nulová",J1616,0)</f>
        <v>0</v>
      </c>
      <c r="BJ1616" s="16" t="s">
        <v>81</v>
      </c>
      <c r="BK1616" s="139">
        <f>ROUND(I1616*H1616,2)</f>
        <v>0</v>
      </c>
      <c r="BL1616" s="16" t="s">
        <v>311</v>
      </c>
      <c r="BM1616" s="138" t="s">
        <v>2396</v>
      </c>
    </row>
    <row r="1617" spans="2:65" s="13" customFormat="1" ht="10.199999999999999">
      <c r="B1617" s="151"/>
      <c r="D1617" s="145" t="s">
        <v>182</v>
      </c>
      <c r="F1617" s="153" t="s">
        <v>2397</v>
      </c>
      <c r="H1617" s="154">
        <v>91.77</v>
      </c>
      <c r="I1617" s="155"/>
      <c r="L1617" s="151"/>
      <c r="M1617" s="156"/>
      <c r="T1617" s="157"/>
      <c r="AT1617" s="152" t="s">
        <v>182</v>
      </c>
      <c r="AU1617" s="152" t="s">
        <v>83</v>
      </c>
      <c r="AV1617" s="13" t="s">
        <v>83</v>
      </c>
      <c r="AW1617" s="13" t="s">
        <v>4</v>
      </c>
      <c r="AX1617" s="13" t="s">
        <v>81</v>
      </c>
      <c r="AY1617" s="152" t="s">
        <v>171</v>
      </c>
    </row>
    <row r="1618" spans="2:65" s="1" customFormat="1" ht="37.799999999999997" customHeight="1">
      <c r="B1618" s="31"/>
      <c r="C1618" s="127" t="s">
        <v>2398</v>
      </c>
      <c r="D1618" s="127" t="s">
        <v>173</v>
      </c>
      <c r="E1618" s="128" t="s">
        <v>2341</v>
      </c>
      <c r="F1618" s="129" t="s">
        <v>2342</v>
      </c>
      <c r="G1618" s="130" t="s">
        <v>272</v>
      </c>
      <c r="H1618" s="131">
        <v>43.7</v>
      </c>
      <c r="I1618" s="132"/>
      <c r="J1618" s="133">
        <f>ROUND(I1618*H1618,2)</f>
        <v>0</v>
      </c>
      <c r="K1618" s="129" t="s">
        <v>177</v>
      </c>
      <c r="L1618" s="31"/>
      <c r="M1618" s="134" t="s">
        <v>19</v>
      </c>
      <c r="N1618" s="135" t="s">
        <v>44</v>
      </c>
      <c r="P1618" s="136">
        <f>O1618*H1618</f>
        <v>0</v>
      </c>
      <c r="Q1618" s="136">
        <v>1.74E-3</v>
      </c>
      <c r="R1618" s="136">
        <f>Q1618*H1618</f>
        <v>7.6038000000000008E-2</v>
      </c>
      <c r="S1618" s="136">
        <v>0</v>
      </c>
      <c r="T1618" s="137">
        <f>S1618*H1618</f>
        <v>0</v>
      </c>
      <c r="AR1618" s="138" t="s">
        <v>311</v>
      </c>
      <c r="AT1618" s="138" t="s">
        <v>173</v>
      </c>
      <c r="AU1618" s="138" t="s">
        <v>83</v>
      </c>
      <c r="AY1618" s="16" t="s">
        <v>171</v>
      </c>
      <c r="BE1618" s="139">
        <f>IF(N1618="základní",J1618,0)</f>
        <v>0</v>
      </c>
      <c r="BF1618" s="139">
        <f>IF(N1618="snížená",J1618,0)</f>
        <v>0</v>
      </c>
      <c r="BG1618" s="139">
        <f>IF(N1618="zákl. přenesená",J1618,0)</f>
        <v>0</v>
      </c>
      <c r="BH1618" s="139">
        <f>IF(N1618="sníž. přenesená",J1618,0)</f>
        <v>0</v>
      </c>
      <c r="BI1618" s="139">
        <f>IF(N1618="nulová",J1618,0)</f>
        <v>0</v>
      </c>
      <c r="BJ1618" s="16" t="s">
        <v>81</v>
      </c>
      <c r="BK1618" s="139">
        <f>ROUND(I1618*H1618,2)</f>
        <v>0</v>
      </c>
      <c r="BL1618" s="16" t="s">
        <v>311</v>
      </c>
      <c r="BM1618" s="138" t="s">
        <v>2399</v>
      </c>
    </row>
    <row r="1619" spans="2:65" s="1" customFormat="1" ht="10.199999999999999">
      <c r="B1619" s="31"/>
      <c r="D1619" s="140" t="s">
        <v>180</v>
      </c>
      <c r="F1619" s="141" t="s">
        <v>2344</v>
      </c>
      <c r="I1619" s="142"/>
      <c r="L1619" s="31"/>
      <c r="M1619" s="143"/>
      <c r="T1619" s="52"/>
      <c r="AT1619" s="16" t="s">
        <v>180</v>
      </c>
      <c r="AU1619" s="16" t="s">
        <v>83</v>
      </c>
    </row>
    <row r="1620" spans="2:65" s="1" customFormat="1" ht="55.5" customHeight="1">
      <c r="B1620" s="31"/>
      <c r="C1620" s="127" t="s">
        <v>2400</v>
      </c>
      <c r="D1620" s="127" t="s">
        <v>173</v>
      </c>
      <c r="E1620" s="128" t="s">
        <v>2127</v>
      </c>
      <c r="F1620" s="129" t="s">
        <v>2128</v>
      </c>
      <c r="G1620" s="130" t="s">
        <v>266</v>
      </c>
      <c r="H1620" s="131">
        <v>25.904</v>
      </c>
      <c r="I1620" s="132"/>
      <c r="J1620" s="133">
        <f>ROUND(I1620*H1620,2)</f>
        <v>0</v>
      </c>
      <c r="K1620" s="129" t="s">
        <v>177</v>
      </c>
      <c r="L1620" s="31"/>
      <c r="M1620" s="134" t="s">
        <v>19</v>
      </c>
      <c r="N1620" s="135" t="s">
        <v>44</v>
      </c>
      <c r="P1620" s="136">
        <f>O1620*H1620</f>
        <v>0</v>
      </c>
      <c r="Q1620" s="136">
        <v>0</v>
      </c>
      <c r="R1620" s="136">
        <f>Q1620*H1620</f>
        <v>0</v>
      </c>
      <c r="S1620" s="136">
        <v>0</v>
      </c>
      <c r="T1620" s="137">
        <f>S1620*H1620</f>
        <v>0</v>
      </c>
      <c r="AR1620" s="138" t="s">
        <v>311</v>
      </c>
      <c r="AT1620" s="138" t="s">
        <v>173</v>
      </c>
      <c r="AU1620" s="138" t="s">
        <v>83</v>
      </c>
      <c r="AY1620" s="16" t="s">
        <v>171</v>
      </c>
      <c r="BE1620" s="139">
        <f>IF(N1620="základní",J1620,0)</f>
        <v>0</v>
      </c>
      <c r="BF1620" s="139">
        <f>IF(N1620="snížená",J1620,0)</f>
        <v>0</v>
      </c>
      <c r="BG1620" s="139">
        <f>IF(N1620="zákl. přenesená",J1620,0)</f>
        <v>0</v>
      </c>
      <c r="BH1620" s="139">
        <f>IF(N1620="sníž. přenesená",J1620,0)</f>
        <v>0</v>
      </c>
      <c r="BI1620" s="139">
        <f>IF(N1620="nulová",J1620,0)</f>
        <v>0</v>
      </c>
      <c r="BJ1620" s="16" t="s">
        <v>81</v>
      </c>
      <c r="BK1620" s="139">
        <f>ROUND(I1620*H1620,2)</f>
        <v>0</v>
      </c>
      <c r="BL1620" s="16" t="s">
        <v>311</v>
      </c>
      <c r="BM1620" s="138" t="s">
        <v>2401</v>
      </c>
    </row>
    <row r="1621" spans="2:65" s="1" customFormat="1" ht="10.199999999999999">
      <c r="B1621" s="31"/>
      <c r="D1621" s="140" t="s">
        <v>180</v>
      </c>
      <c r="F1621" s="141" t="s">
        <v>2130</v>
      </c>
      <c r="I1621" s="142"/>
      <c r="L1621" s="31"/>
      <c r="M1621" s="143"/>
      <c r="T1621" s="52"/>
      <c r="AT1621" s="16" t="s">
        <v>180</v>
      </c>
      <c r="AU1621" s="16" t="s">
        <v>83</v>
      </c>
    </row>
    <row r="1622" spans="2:65" s="11" customFormat="1" ht="22.8" customHeight="1">
      <c r="B1622" s="115"/>
      <c r="D1622" s="116" t="s">
        <v>72</v>
      </c>
      <c r="E1622" s="125" t="s">
        <v>2402</v>
      </c>
      <c r="F1622" s="125" t="s">
        <v>2403</v>
      </c>
      <c r="I1622" s="118"/>
      <c r="J1622" s="126">
        <f>BK1622</f>
        <v>0</v>
      </c>
      <c r="L1622" s="115"/>
      <c r="M1622" s="120"/>
      <c r="P1622" s="121">
        <f>SUM(P1623:P1641)</f>
        <v>0</v>
      </c>
      <c r="R1622" s="121">
        <f>SUM(R1623:R1641)</f>
        <v>5.3428519400000001</v>
      </c>
      <c r="T1622" s="122">
        <f>SUM(T1623:T1641)</f>
        <v>0</v>
      </c>
      <c r="AR1622" s="116" t="s">
        <v>83</v>
      </c>
      <c r="AT1622" s="123" t="s">
        <v>72</v>
      </c>
      <c r="AU1622" s="123" t="s">
        <v>81</v>
      </c>
      <c r="AY1622" s="116" t="s">
        <v>171</v>
      </c>
      <c r="BK1622" s="124">
        <f>SUM(BK1623:BK1641)</f>
        <v>0</v>
      </c>
    </row>
    <row r="1623" spans="2:65" s="1" customFormat="1" ht="33" customHeight="1">
      <c r="B1623" s="31"/>
      <c r="C1623" s="127" t="s">
        <v>2404</v>
      </c>
      <c r="D1623" s="127" t="s">
        <v>173</v>
      </c>
      <c r="E1623" s="128" t="s">
        <v>2290</v>
      </c>
      <c r="F1623" s="129" t="s">
        <v>2291</v>
      </c>
      <c r="G1623" s="130" t="s">
        <v>176</v>
      </c>
      <c r="H1623" s="131">
        <v>1.3240000000000001</v>
      </c>
      <c r="I1623" s="132"/>
      <c r="J1623" s="133">
        <f>ROUND(I1623*H1623,2)</f>
        <v>0</v>
      </c>
      <c r="K1623" s="129" t="s">
        <v>177</v>
      </c>
      <c r="L1623" s="31"/>
      <c r="M1623" s="134" t="s">
        <v>19</v>
      </c>
      <c r="N1623" s="135" t="s">
        <v>44</v>
      </c>
      <c r="P1623" s="136">
        <f>O1623*H1623</f>
        <v>0</v>
      </c>
      <c r="Q1623" s="136">
        <v>2.3010199999999998</v>
      </c>
      <c r="R1623" s="136">
        <f>Q1623*H1623</f>
        <v>3.0465504800000001</v>
      </c>
      <c r="S1623" s="136">
        <v>0</v>
      </c>
      <c r="T1623" s="137">
        <f>S1623*H1623</f>
        <v>0</v>
      </c>
      <c r="AR1623" s="138" t="s">
        <v>311</v>
      </c>
      <c r="AT1623" s="138" t="s">
        <v>173</v>
      </c>
      <c r="AU1623" s="138" t="s">
        <v>83</v>
      </c>
      <c r="AY1623" s="16" t="s">
        <v>171</v>
      </c>
      <c r="BE1623" s="139">
        <f>IF(N1623="základní",J1623,0)</f>
        <v>0</v>
      </c>
      <c r="BF1623" s="139">
        <f>IF(N1623="snížená",J1623,0)</f>
        <v>0</v>
      </c>
      <c r="BG1623" s="139">
        <f>IF(N1623="zákl. přenesená",J1623,0)</f>
        <v>0</v>
      </c>
      <c r="BH1623" s="139">
        <f>IF(N1623="sníž. přenesená",J1623,0)</f>
        <v>0</v>
      </c>
      <c r="BI1623" s="139">
        <f>IF(N1623="nulová",J1623,0)</f>
        <v>0</v>
      </c>
      <c r="BJ1623" s="16" t="s">
        <v>81</v>
      </c>
      <c r="BK1623" s="139">
        <f>ROUND(I1623*H1623,2)</f>
        <v>0</v>
      </c>
      <c r="BL1623" s="16" t="s">
        <v>311</v>
      </c>
      <c r="BM1623" s="138" t="s">
        <v>2405</v>
      </c>
    </row>
    <row r="1624" spans="2:65" s="1" customFormat="1" ht="10.199999999999999">
      <c r="B1624" s="31"/>
      <c r="D1624" s="140" t="s">
        <v>180</v>
      </c>
      <c r="F1624" s="141" t="s">
        <v>2293</v>
      </c>
      <c r="I1624" s="142"/>
      <c r="L1624" s="31"/>
      <c r="M1624" s="143"/>
      <c r="T1624" s="52"/>
      <c r="AT1624" s="16" t="s">
        <v>180</v>
      </c>
      <c r="AU1624" s="16" t="s">
        <v>83</v>
      </c>
    </row>
    <row r="1625" spans="2:65" s="13" customFormat="1" ht="10.199999999999999">
      <c r="B1625" s="151"/>
      <c r="D1625" s="145" t="s">
        <v>182</v>
      </c>
      <c r="E1625" s="152" t="s">
        <v>19</v>
      </c>
      <c r="F1625" s="153" t="s">
        <v>793</v>
      </c>
      <c r="H1625" s="154">
        <v>1.3240000000000001</v>
      </c>
      <c r="I1625" s="155"/>
      <c r="L1625" s="151"/>
      <c r="M1625" s="156"/>
      <c r="T1625" s="157"/>
      <c r="AT1625" s="152" t="s">
        <v>182</v>
      </c>
      <c r="AU1625" s="152" t="s">
        <v>83</v>
      </c>
      <c r="AV1625" s="13" t="s">
        <v>83</v>
      </c>
      <c r="AW1625" s="13" t="s">
        <v>35</v>
      </c>
      <c r="AX1625" s="13" t="s">
        <v>81</v>
      </c>
      <c r="AY1625" s="152" t="s">
        <v>171</v>
      </c>
    </row>
    <row r="1626" spans="2:65" s="1" customFormat="1" ht="21.75" customHeight="1">
      <c r="B1626" s="31"/>
      <c r="C1626" s="127" t="s">
        <v>2406</v>
      </c>
      <c r="D1626" s="127" t="s">
        <v>173</v>
      </c>
      <c r="E1626" s="128" t="s">
        <v>2150</v>
      </c>
      <c r="F1626" s="129" t="s">
        <v>2151</v>
      </c>
      <c r="G1626" s="130" t="s">
        <v>266</v>
      </c>
      <c r="H1626" s="131">
        <v>0.108</v>
      </c>
      <c r="I1626" s="132"/>
      <c r="J1626" s="133">
        <f>ROUND(I1626*H1626,2)</f>
        <v>0</v>
      </c>
      <c r="K1626" s="129" t="s">
        <v>177</v>
      </c>
      <c r="L1626" s="31"/>
      <c r="M1626" s="134" t="s">
        <v>19</v>
      </c>
      <c r="N1626" s="135" t="s">
        <v>44</v>
      </c>
      <c r="P1626" s="136">
        <f>O1626*H1626</f>
        <v>0</v>
      </c>
      <c r="Q1626" s="136">
        <v>1.06277</v>
      </c>
      <c r="R1626" s="136">
        <f>Q1626*H1626</f>
        <v>0.11477915999999999</v>
      </c>
      <c r="S1626" s="136">
        <v>0</v>
      </c>
      <c r="T1626" s="137">
        <f>S1626*H1626</f>
        <v>0</v>
      </c>
      <c r="AR1626" s="138" t="s">
        <v>311</v>
      </c>
      <c r="AT1626" s="138" t="s">
        <v>173</v>
      </c>
      <c r="AU1626" s="138" t="s">
        <v>83</v>
      </c>
      <c r="AY1626" s="16" t="s">
        <v>171</v>
      </c>
      <c r="BE1626" s="139">
        <f>IF(N1626="základní",J1626,0)</f>
        <v>0</v>
      </c>
      <c r="BF1626" s="139">
        <f>IF(N1626="snížená",J1626,0)</f>
        <v>0</v>
      </c>
      <c r="BG1626" s="139">
        <f>IF(N1626="zákl. přenesená",J1626,0)</f>
        <v>0</v>
      </c>
      <c r="BH1626" s="139">
        <f>IF(N1626="sníž. přenesená",J1626,0)</f>
        <v>0</v>
      </c>
      <c r="BI1626" s="139">
        <f>IF(N1626="nulová",J1626,0)</f>
        <v>0</v>
      </c>
      <c r="BJ1626" s="16" t="s">
        <v>81</v>
      </c>
      <c r="BK1626" s="139">
        <f>ROUND(I1626*H1626,2)</f>
        <v>0</v>
      </c>
      <c r="BL1626" s="16" t="s">
        <v>311</v>
      </c>
      <c r="BM1626" s="138" t="s">
        <v>2407</v>
      </c>
    </row>
    <row r="1627" spans="2:65" s="1" customFormat="1" ht="10.199999999999999">
      <c r="B1627" s="31"/>
      <c r="D1627" s="140" t="s">
        <v>180</v>
      </c>
      <c r="F1627" s="141" t="s">
        <v>2153</v>
      </c>
      <c r="I1627" s="142"/>
      <c r="L1627" s="31"/>
      <c r="M1627" s="143"/>
      <c r="T1627" s="52"/>
      <c r="AT1627" s="16" t="s">
        <v>180</v>
      </c>
      <c r="AU1627" s="16" t="s">
        <v>83</v>
      </c>
    </row>
    <row r="1628" spans="2:65" s="12" customFormat="1" ht="10.199999999999999">
      <c r="B1628" s="144"/>
      <c r="D1628" s="145" t="s">
        <v>182</v>
      </c>
      <c r="E1628" s="146" t="s">
        <v>19</v>
      </c>
      <c r="F1628" s="147" t="s">
        <v>2154</v>
      </c>
      <c r="H1628" s="146" t="s">
        <v>19</v>
      </c>
      <c r="I1628" s="148"/>
      <c r="L1628" s="144"/>
      <c r="M1628" s="149"/>
      <c r="T1628" s="150"/>
      <c r="AT1628" s="146" t="s">
        <v>182</v>
      </c>
      <c r="AU1628" s="146" t="s">
        <v>83</v>
      </c>
      <c r="AV1628" s="12" t="s">
        <v>81</v>
      </c>
      <c r="AW1628" s="12" t="s">
        <v>35</v>
      </c>
      <c r="AX1628" s="12" t="s">
        <v>73</v>
      </c>
      <c r="AY1628" s="146" t="s">
        <v>171</v>
      </c>
    </row>
    <row r="1629" spans="2:65" s="13" customFormat="1" ht="10.199999999999999">
      <c r="B1629" s="151"/>
      <c r="D1629" s="145" t="s">
        <v>182</v>
      </c>
      <c r="E1629" s="152" t="s">
        <v>19</v>
      </c>
      <c r="F1629" s="153" t="s">
        <v>2408</v>
      </c>
      <c r="H1629" s="154">
        <v>0.108</v>
      </c>
      <c r="I1629" s="155"/>
      <c r="L1629" s="151"/>
      <c r="M1629" s="156"/>
      <c r="T1629" s="157"/>
      <c r="AT1629" s="152" t="s">
        <v>182</v>
      </c>
      <c r="AU1629" s="152" t="s">
        <v>83</v>
      </c>
      <c r="AV1629" s="13" t="s">
        <v>83</v>
      </c>
      <c r="AW1629" s="13" t="s">
        <v>35</v>
      </c>
      <c r="AX1629" s="13" t="s">
        <v>81</v>
      </c>
      <c r="AY1629" s="152" t="s">
        <v>171</v>
      </c>
    </row>
    <row r="1630" spans="2:65" s="1" customFormat="1" ht="33" customHeight="1">
      <c r="B1630" s="31"/>
      <c r="C1630" s="127" t="s">
        <v>2409</v>
      </c>
      <c r="D1630" s="127" t="s">
        <v>173</v>
      </c>
      <c r="E1630" s="128" t="s">
        <v>2410</v>
      </c>
      <c r="F1630" s="129" t="s">
        <v>2411</v>
      </c>
      <c r="G1630" s="130" t="s">
        <v>272</v>
      </c>
      <c r="H1630" s="131">
        <v>20.07</v>
      </c>
      <c r="I1630" s="132"/>
      <c r="J1630" s="133">
        <f>ROUND(I1630*H1630,2)</f>
        <v>0</v>
      </c>
      <c r="K1630" s="129" t="s">
        <v>177</v>
      </c>
      <c r="L1630" s="31"/>
      <c r="M1630" s="134" t="s">
        <v>19</v>
      </c>
      <c r="N1630" s="135" t="s">
        <v>44</v>
      </c>
      <c r="P1630" s="136">
        <f>O1630*H1630</f>
        <v>0</v>
      </c>
      <c r="Q1630" s="136">
        <v>5.0000000000000002E-5</v>
      </c>
      <c r="R1630" s="136">
        <f>Q1630*H1630</f>
        <v>1.0035000000000001E-3</v>
      </c>
      <c r="S1630" s="136">
        <v>0</v>
      </c>
      <c r="T1630" s="137">
        <f>S1630*H1630</f>
        <v>0</v>
      </c>
      <c r="AR1630" s="138" t="s">
        <v>311</v>
      </c>
      <c r="AT1630" s="138" t="s">
        <v>173</v>
      </c>
      <c r="AU1630" s="138" t="s">
        <v>83</v>
      </c>
      <c r="AY1630" s="16" t="s">
        <v>171</v>
      </c>
      <c r="BE1630" s="139">
        <f>IF(N1630="základní",J1630,0)</f>
        <v>0</v>
      </c>
      <c r="BF1630" s="139">
        <f>IF(N1630="snížená",J1630,0)</f>
        <v>0</v>
      </c>
      <c r="BG1630" s="139">
        <f>IF(N1630="zákl. přenesená",J1630,0)</f>
        <v>0</v>
      </c>
      <c r="BH1630" s="139">
        <f>IF(N1630="sníž. přenesená",J1630,0)</f>
        <v>0</v>
      </c>
      <c r="BI1630" s="139">
        <f>IF(N1630="nulová",J1630,0)</f>
        <v>0</v>
      </c>
      <c r="BJ1630" s="16" t="s">
        <v>81</v>
      </c>
      <c r="BK1630" s="139">
        <f>ROUND(I1630*H1630,2)</f>
        <v>0</v>
      </c>
      <c r="BL1630" s="16" t="s">
        <v>311</v>
      </c>
      <c r="BM1630" s="138" t="s">
        <v>2412</v>
      </c>
    </row>
    <row r="1631" spans="2:65" s="1" customFormat="1" ht="10.199999999999999">
      <c r="B1631" s="31"/>
      <c r="D1631" s="140" t="s">
        <v>180</v>
      </c>
      <c r="F1631" s="141" t="s">
        <v>2413</v>
      </c>
      <c r="I1631" s="142"/>
      <c r="L1631" s="31"/>
      <c r="M1631" s="143"/>
      <c r="T1631" s="52"/>
      <c r="AT1631" s="16" t="s">
        <v>180</v>
      </c>
      <c r="AU1631" s="16" t="s">
        <v>83</v>
      </c>
    </row>
    <row r="1632" spans="2:65" s="1" customFormat="1" ht="16.5" customHeight="1">
      <c r="B1632" s="31"/>
      <c r="C1632" s="165" t="s">
        <v>2414</v>
      </c>
      <c r="D1632" s="165" t="s">
        <v>263</v>
      </c>
      <c r="E1632" s="166" t="s">
        <v>2415</v>
      </c>
      <c r="F1632" s="167" t="s">
        <v>2416</v>
      </c>
      <c r="G1632" s="168" t="s">
        <v>272</v>
      </c>
      <c r="H1632" s="169">
        <v>22.077000000000002</v>
      </c>
      <c r="I1632" s="170"/>
      <c r="J1632" s="171">
        <f>ROUND(I1632*H1632,2)</f>
        <v>0</v>
      </c>
      <c r="K1632" s="167" t="s">
        <v>177</v>
      </c>
      <c r="L1632" s="172"/>
      <c r="M1632" s="173" t="s">
        <v>19</v>
      </c>
      <c r="N1632" s="174" t="s">
        <v>44</v>
      </c>
      <c r="P1632" s="136">
        <f>O1632*H1632</f>
        <v>0</v>
      </c>
      <c r="Q1632" s="136">
        <v>4.0000000000000002E-4</v>
      </c>
      <c r="R1632" s="136">
        <f>Q1632*H1632</f>
        <v>8.8308000000000015E-3</v>
      </c>
      <c r="S1632" s="136">
        <v>0</v>
      </c>
      <c r="T1632" s="137">
        <f>S1632*H1632</f>
        <v>0</v>
      </c>
      <c r="AR1632" s="138" t="s">
        <v>454</v>
      </c>
      <c r="AT1632" s="138" t="s">
        <v>263</v>
      </c>
      <c r="AU1632" s="138" t="s">
        <v>83</v>
      </c>
      <c r="AY1632" s="16" t="s">
        <v>171</v>
      </c>
      <c r="BE1632" s="139">
        <f>IF(N1632="základní",J1632,0)</f>
        <v>0</v>
      </c>
      <c r="BF1632" s="139">
        <f>IF(N1632="snížená",J1632,0)</f>
        <v>0</v>
      </c>
      <c r="BG1632" s="139">
        <f>IF(N1632="zákl. přenesená",J1632,0)</f>
        <v>0</v>
      </c>
      <c r="BH1632" s="139">
        <f>IF(N1632="sníž. přenesená",J1632,0)</f>
        <v>0</v>
      </c>
      <c r="BI1632" s="139">
        <f>IF(N1632="nulová",J1632,0)</f>
        <v>0</v>
      </c>
      <c r="BJ1632" s="16" t="s">
        <v>81</v>
      </c>
      <c r="BK1632" s="139">
        <f>ROUND(I1632*H1632,2)</f>
        <v>0</v>
      </c>
      <c r="BL1632" s="16" t="s">
        <v>311</v>
      </c>
      <c r="BM1632" s="138" t="s">
        <v>2417</v>
      </c>
    </row>
    <row r="1633" spans="2:65" s="13" customFormat="1" ht="10.199999999999999">
      <c r="B1633" s="151"/>
      <c r="D1633" s="145" t="s">
        <v>182</v>
      </c>
      <c r="F1633" s="153" t="s">
        <v>2418</v>
      </c>
      <c r="H1633" s="154">
        <v>22.077000000000002</v>
      </c>
      <c r="I1633" s="155"/>
      <c r="L1633" s="151"/>
      <c r="M1633" s="156"/>
      <c r="T1633" s="157"/>
      <c r="AT1633" s="152" t="s">
        <v>182</v>
      </c>
      <c r="AU1633" s="152" t="s">
        <v>83</v>
      </c>
      <c r="AV1633" s="13" t="s">
        <v>83</v>
      </c>
      <c r="AW1633" s="13" t="s">
        <v>4</v>
      </c>
      <c r="AX1633" s="13" t="s">
        <v>81</v>
      </c>
      <c r="AY1633" s="152" t="s">
        <v>171</v>
      </c>
    </row>
    <row r="1634" spans="2:65" s="1" customFormat="1" ht="24.15" customHeight="1">
      <c r="B1634" s="31"/>
      <c r="C1634" s="127" t="s">
        <v>2419</v>
      </c>
      <c r="D1634" s="127" t="s">
        <v>173</v>
      </c>
      <c r="E1634" s="128" t="s">
        <v>2170</v>
      </c>
      <c r="F1634" s="129" t="s">
        <v>2171</v>
      </c>
      <c r="G1634" s="130" t="s">
        <v>272</v>
      </c>
      <c r="H1634" s="131">
        <v>22.07</v>
      </c>
      <c r="I1634" s="132"/>
      <c r="J1634" s="133">
        <f>ROUND(I1634*H1634,2)</f>
        <v>0</v>
      </c>
      <c r="K1634" s="129" t="s">
        <v>177</v>
      </c>
      <c r="L1634" s="31"/>
      <c r="M1634" s="134" t="s">
        <v>19</v>
      </c>
      <c r="N1634" s="135" t="s">
        <v>44</v>
      </c>
      <c r="P1634" s="136">
        <f>O1634*H1634</f>
        <v>0</v>
      </c>
      <c r="Q1634" s="136">
        <v>0</v>
      </c>
      <c r="R1634" s="136">
        <f>Q1634*H1634</f>
        <v>0</v>
      </c>
      <c r="S1634" s="136">
        <v>0</v>
      </c>
      <c r="T1634" s="137">
        <f>S1634*H1634</f>
        <v>0</v>
      </c>
      <c r="AR1634" s="138" t="s">
        <v>311</v>
      </c>
      <c r="AT1634" s="138" t="s">
        <v>173</v>
      </c>
      <c r="AU1634" s="138" t="s">
        <v>83</v>
      </c>
      <c r="AY1634" s="16" t="s">
        <v>171</v>
      </c>
      <c r="BE1634" s="139">
        <f>IF(N1634="základní",J1634,0)</f>
        <v>0</v>
      </c>
      <c r="BF1634" s="139">
        <f>IF(N1634="snížená",J1634,0)</f>
        <v>0</v>
      </c>
      <c r="BG1634" s="139">
        <f>IF(N1634="zákl. přenesená",J1634,0)</f>
        <v>0</v>
      </c>
      <c r="BH1634" s="139">
        <f>IF(N1634="sníž. přenesená",J1634,0)</f>
        <v>0</v>
      </c>
      <c r="BI1634" s="139">
        <f>IF(N1634="nulová",J1634,0)</f>
        <v>0</v>
      </c>
      <c r="BJ1634" s="16" t="s">
        <v>81</v>
      </c>
      <c r="BK1634" s="139">
        <f>ROUND(I1634*H1634,2)</f>
        <v>0</v>
      </c>
      <c r="BL1634" s="16" t="s">
        <v>311</v>
      </c>
      <c r="BM1634" s="138" t="s">
        <v>2420</v>
      </c>
    </row>
    <row r="1635" spans="2:65" s="1" customFormat="1" ht="10.199999999999999">
      <c r="B1635" s="31"/>
      <c r="D1635" s="140" t="s">
        <v>180</v>
      </c>
      <c r="F1635" s="141" t="s">
        <v>2173</v>
      </c>
      <c r="I1635" s="142"/>
      <c r="L1635" s="31"/>
      <c r="M1635" s="143"/>
      <c r="T1635" s="52"/>
      <c r="AT1635" s="16" t="s">
        <v>180</v>
      </c>
      <c r="AU1635" s="16" t="s">
        <v>83</v>
      </c>
    </row>
    <row r="1636" spans="2:65" s="1" customFormat="1" ht="44.25" customHeight="1">
      <c r="B1636" s="31"/>
      <c r="C1636" s="127" t="s">
        <v>2421</v>
      </c>
      <c r="D1636" s="127" t="s">
        <v>173</v>
      </c>
      <c r="E1636" s="128" t="s">
        <v>2422</v>
      </c>
      <c r="F1636" s="129" t="s">
        <v>2423</v>
      </c>
      <c r="G1636" s="130" t="s">
        <v>272</v>
      </c>
      <c r="H1636" s="131">
        <v>22.07</v>
      </c>
      <c r="I1636" s="132"/>
      <c r="J1636" s="133">
        <f>ROUND(I1636*H1636,2)</f>
        <v>0</v>
      </c>
      <c r="K1636" s="129" t="s">
        <v>177</v>
      </c>
      <c r="L1636" s="31"/>
      <c r="M1636" s="134" t="s">
        <v>19</v>
      </c>
      <c r="N1636" s="135" t="s">
        <v>44</v>
      </c>
      <c r="P1636" s="136">
        <f>O1636*H1636</f>
        <v>0</v>
      </c>
      <c r="Q1636" s="136">
        <v>3.9E-2</v>
      </c>
      <c r="R1636" s="136">
        <f>Q1636*H1636</f>
        <v>0.86073</v>
      </c>
      <c r="S1636" s="136">
        <v>0</v>
      </c>
      <c r="T1636" s="137">
        <f>S1636*H1636</f>
        <v>0</v>
      </c>
      <c r="AR1636" s="138" t="s">
        <v>311</v>
      </c>
      <c r="AT1636" s="138" t="s">
        <v>173</v>
      </c>
      <c r="AU1636" s="138" t="s">
        <v>83</v>
      </c>
      <c r="AY1636" s="16" t="s">
        <v>171</v>
      </c>
      <c r="BE1636" s="139">
        <f>IF(N1636="základní",J1636,0)</f>
        <v>0</v>
      </c>
      <c r="BF1636" s="139">
        <f>IF(N1636="snížená",J1636,0)</f>
        <v>0</v>
      </c>
      <c r="BG1636" s="139">
        <f>IF(N1636="zákl. přenesená",J1636,0)</f>
        <v>0</v>
      </c>
      <c r="BH1636" s="139">
        <f>IF(N1636="sníž. přenesená",J1636,0)</f>
        <v>0</v>
      </c>
      <c r="BI1636" s="139">
        <f>IF(N1636="nulová",J1636,0)</f>
        <v>0</v>
      </c>
      <c r="BJ1636" s="16" t="s">
        <v>81</v>
      </c>
      <c r="BK1636" s="139">
        <f>ROUND(I1636*H1636,2)</f>
        <v>0</v>
      </c>
      <c r="BL1636" s="16" t="s">
        <v>311</v>
      </c>
      <c r="BM1636" s="138" t="s">
        <v>2424</v>
      </c>
    </row>
    <row r="1637" spans="2:65" s="1" customFormat="1" ht="10.199999999999999">
      <c r="B1637" s="31"/>
      <c r="D1637" s="140" t="s">
        <v>180</v>
      </c>
      <c r="F1637" s="141" t="s">
        <v>2425</v>
      </c>
      <c r="I1637" s="142"/>
      <c r="L1637" s="31"/>
      <c r="M1637" s="143"/>
      <c r="T1637" s="52"/>
      <c r="AT1637" s="16" t="s">
        <v>180</v>
      </c>
      <c r="AU1637" s="16" t="s">
        <v>83</v>
      </c>
    </row>
    <row r="1638" spans="2:65" s="1" customFormat="1" ht="21.75" customHeight="1">
      <c r="B1638" s="31"/>
      <c r="C1638" s="165" t="s">
        <v>2426</v>
      </c>
      <c r="D1638" s="165" t="s">
        <v>263</v>
      </c>
      <c r="E1638" s="166" t="s">
        <v>2427</v>
      </c>
      <c r="F1638" s="167" t="s">
        <v>2428</v>
      </c>
      <c r="G1638" s="168" t="s">
        <v>272</v>
      </c>
      <c r="H1638" s="169">
        <v>24.277000000000001</v>
      </c>
      <c r="I1638" s="170"/>
      <c r="J1638" s="171">
        <f>ROUND(I1638*H1638,2)</f>
        <v>0</v>
      </c>
      <c r="K1638" s="167" t="s">
        <v>177</v>
      </c>
      <c r="L1638" s="172"/>
      <c r="M1638" s="173" t="s">
        <v>19</v>
      </c>
      <c r="N1638" s="174" t="s">
        <v>44</v>
      </c>
      <c r="P1638" s="136">
        <f>O1638*H1638</f>
        <v>0</v>
      </c>
      <c r="Q1638" s="136">
        <v>5.3999999999999999E-2</v>
      </c>
      <c r="R1638" s="136">
        <f>Q1638*H1638</f>
        <v>1.3109580000000001</v>
      </c>
      <c r="S1638" s="136">
        <v>0</v>
      </c>
      <c r="T1638" s="137">
        <f>S1638*H1638</f>
        <v>0</v>
      </c>
      <c r="AR1638" s="138" t="s">
        <v>454</v>
      </c>
      <c r="AT1638" s="138" t="s">
        <v>263</v>
      </c>
      <c r="AU1638" s="138" t="s">
        <v>83</v>
      </c>
      <c r="AY1638" s="16" t="s">
        <v>171</v>
      </c>
      <c r="BE1638" s="139">
        <f>IF(N1638="základní",J1638,0)</f>
        <v>0</v>
      </c>
      <c r="BF1638" s="139">
        <f>IF(N1638="snížená",J1638,0)</f>
        <v>0</v>
      </c>
      <c r="BG1638" s="139">
        <f>IF(N1638="zákl. přenesená",J1638,0)</f>
        <v>0</v>
      </c>
      <c r="BH1638" s="139">
        <f>IF(N1638="sníž. přenesená",J1638,0)</f>
        <v>0</v>
      </c>
      <c r="BI1638" s="139">
        <f>IF(N1638="nulová",J1638,0)</f>
        <v>0</v>
      </c>
      <c r="BJ1638" s="16" t="s">
        <v>81</v>
      </c>
      <c r="BK1638" s="139">
        <f>ROUND(I1638*H1638,2)</f>
        <v>0</v>
      </c>
      <c r="BL1638" s="16" t="s">
        <v>311</v>
      </c>
      <c r="BM1638" s="138" t="s">
        <v>2429</v>
      </c>
    </row>
    <row r="1639" spans="2:65" s="13" customFormat="1" ht="10.199999999999999">
      <c r="B1639" s="151"/>
      <c r="D1639" s="145" t="s">
        <v>182</v>
      </c>
      <c r="F1639" s="153" t="s">
        <v>2430</v>
      </c>
      <c r="H1639" s="154">
        <v>24.277000000000001</v>
      </c>
      <c r="I1639" s="155"/>
      <c r="L1639" s="151"/>
      <c r="M1639" s="156"/>
      <c r="T1639" s="157"/>
      <c r="AT1639" s="152" t="s">
        <v>182</v>
      </c>
      <c r="AU1639" s="152" t="s">
        <v>83</v>
      </c>
      <c r="AV1639" s="13" t="s">
        <v>83</v>
      </c>
      <c r="AW1639" s="13" t="s">
        <v>4</v>
      </c>
      <c r="AX1639" s="13" t="s">
        <v>81</v>
      </c>
      <c r="AY1639" s="152" t="s">
        <v>171</v>
      </c>
    </row>
    <row r="1640" spans="2:65" s="1" customFormat="1" ht="55.5" customHeight="1">
      <c r="B1640" s="31"/>
      <c r="C1640" s="127" t="s">
        <v>2431</v>
      </c>
      <c r="D1640" s="127" t="s">
        <v>173</v>
      </c>
      <c r="E1640" s="128" t="s">
        <v>2127</v>
      </c>
      <c r="F1640" s="129" t="s">
        <v>2128</v>
      </c>
      <c r="G1640" s="130" t="s">
        <v>266</v>
      </c>
      <c r="H1640" s="131">
        <v>5.343</v>
      </c>
      <c r="I1640" s="132"/>
      <c r="J1640" s="133">
        <f>ROUND(I1640*H1640,2)</f>
        <v>0</v>
      </c>
      <c r="K1640" s="129" t="s">
        <v>177</v>
      </c>
      <c r="L1640" s="31"/>
      <c r="M1640" s="134" t="s">
        <v>19</v>
      </c>
      <c r="N1640" s="135" t="s">
        <v>44</v>
      </c>
      <c r="P1640" s="136">
        <f>O1640*H1640</f>
        <v>0</v>
      </c>
      <c r="Q1640" s="136">
        <v>0</v>
      </c>
      <c r="R1640" s="136">
        <f>Q1640*H1640</f>
        <v>0</v>
      </c>
      <c r="S1640" s="136">
        <v>0</v>
      </c>
      <c r="T1640" s="137">
        <f>S1640*H1640</f>
        <v>0</v>
      </c>
      <c r="AR1640" s="138" t="s">
        <v>311</v>
      </c>
      <c r="AT1640" s="138" t="s">
        <v>173</v>
      </c>
      <c r="AU1640" s="138" t="s">
        <v>83</v>
      </c>
      <c r="AY1640" s="16" t="s">
        <v>171</v>
      </c>
      <c r="BE1640" s="139">
        <f>IF(N1640="základní",J1640,0)</f>
        <v>0</v>
      </c>
      <c r="BF1640" s="139">
        <f>IF(N1640="snížená",J1640,0)</f>
        <v>0</v>
      </c>
      <c r="BG1640" s="139">
        <f>IF(N1640="zákl. přenesená",J1640,0)</f>
        <v>0</v>
      </c>
      <c r="BH1640" s="139">
        <f>IF(N1640="sníž. přenesená",J1640,0)</f>
        <v>0</v>
      </c>
      <c r="BI1640" s="139">
        <f>IF(N1640="nulová",J1640,0)</f>
        <v>0</v>
      </c>
      <c r="BJ1640" s="16" t="s">
        <v>81</v>
      </c>
      <c r="BK1640" s="139">
        <f>ROUND(I1640*H1640,2)</f>
        <v>0</v>
      </c>
      <c r="BL1640" s="16" t="s">
        <v>311</v>
      </c>
      <c r="BM1640" s="138" t="s">
        <v>2432</v>
      </c>
    </row>
    <row r="1641" spans="2:65" s="1" customFormat="1" ht="10.199999999999999">
      <c r="B1641" s="31"/>
      <c r="D1641" s="140" t="s">
        <v>180</v>
      </c>
      <c r="F1641" s="141" t="s">
        <v>2130</v>
      </c>
      <c r="I1641" s="142"/>
      <c r="L1641" s="31"/>
      <c r="M1641" s="143"/>
      <c r="T1641" s="52"/>
      <c r="AT1641" s="16" t="s">
        <v>180</v>
      </c>
      <c r="AU1641" s="16" t="s">
        <v>83</v>
      </c>
    </row>
    <row r="1642" spans="2:65" s="11" customFormat="1" ht="22.8" customHeight="1">
      <c r="B1642" s="115"/>
      <c r="D1642" s="116" t="s">
        <v>72</v>
      </c>
      <c r="E1642" s="125" t="s">
        <v>2433</v>
      </c>
      <c r="F1642" s="125" t="s">
        <v>2434</v>
      </c>
      <c r="I1642" s="118"/>
      <c r="J1642" s="126">
        <f>BK1642</f>
        <v>0</v>
      </c>
      <c r="L1642" s="115"/>
      <c r="M1642" s="120"/>
      <c r="P1642" s="121">
        <f>SUM(P1643:P1674)</f>
        <v>0</v>
      </c>
      <c r="R1642" s="121">
        <f>SUM(R1643:R1674)</f>
        <v>0.31823949999999995</v>
      </c>
      <c r="T1642" s="122">
        <f>SUM(T1643:T1674)</f>
        <v>0</v>
      </c>
      <c r="AR1642" s="116" t="s">
        <v>83</v>
      </c>
      <c r="AT1642" s="123" t="s">
        <v>72</v>
      </c>
      <c r="AU1642" s="123" t="s">
        <v>81</v>
      </c>
      <c r="AY1642" s="116" t="s">
        <v>171</v>
      </c>
      <c r="BK1642" s="124">
        <f>SUM(BK1643:BK1674)</f>
        <v>0</v>
      </c>
    </row>
    <row r="1643" spans="2:65" s="1" customFormat="1" ht="44.25" customHeight="1">
      <c r="B1643" s="31"/>
      <c r="C1643" s="127" t="s">
        <v>2435</v>
      </c>
      <c r="D1643" s="127" t="s">
        <v>173</v>
      </c>
      <c r="E1643" s="128" t="s">
        <v>2436</v>
      </c>
      <c r="F1643" s="129" t="s">
        <v>2437</v>
      </c>
      <c r="G1643" s="130" t="s">
        <v>272</v>
      </c>
      <c r="H1643" s="131">
        <v>18.2</v>
      </c>
      <c r="I1643" s="132"/>
      <c r="J1643" s="133">
        <f>ROUND(I1643*H1643,2)</f>
        <v>0</v>
      </c>
      <c r="K1643" s="129" t="s">
        <v>177</v>
      </c>
      <c r="L1643" s="31"/>
      <c r="M1643" s="134" t="s">
        <v>19</v>
      </c>
      <c r="N1643" s="135" t="s">
        <v>44</v>
      </c>
      <c r="P1643" s="136">
        <f>O1643*H1643</f>
        <v>0</v>
      </c>
      <c r="Q1643" s="136">
        <v>0</v>
      </c>
      <c r="R1643" s="136">
        <f>Q1643*H1643</f>
        <v>0</v>
      </c>
      <c r="S1643" s="136">
        <v>0</v>
      </c>
      <c r="T1643" s="137">
        <f>S1643*H1643</f>
        <v>0</v>
      </c>
      <c r="AR1643" s="138" t="s">
        <v>311</v>
      </c>
      <c r="AT1643" s="138" t="s">
        <v>173</v>
      </c>
      <c r="AU1643" s="138" t="s">
        <v>83</v>
      </c>
      <c r="AY1643" s="16" t="s">
        <v>171</v>
      </c>
      <c r="BE1643" s="139">
        <f>IF(N1643="základní",J1643,0)</f>
        <v>0</v>
      </c>
      <c r="BF1643" s="139">
        <f>IF(N1643="snížená",J1643,0)</f>
        <v>0</v>
      </c>
      <c r="BG1643" s="139">
        <f>IF(N1643="zákl. přenesená",J1643,0)</f>
        <v>0</v>
      </c>
      <c r="BH1643" s="139">
        <f>IF(N1643="sníž. přenesená",J1643,0)</f>
        <v>0</v>
      </c>
      <c r="BI1643" s="139">
        <f>IF(N1643="nulová",J1643,0)</f>
        <v>0</v>
      </c>
      <c r="BJ1643" s="16" t="s">
        <v>81</v>
      </c>
      <c r="BK1643" s="139">
        <f>ROUND(I1643*H1643,2)</f>
        <v>0</v>
      </c>
      <c r="BL1643" s="16" t="s">
        <v>311</v>
      </c>
      <c r="BM1643" s="138" t="s">
        <v>2438</v>
      </c>
    </row>
    <row r="1644" spans="2:65" s="1" customFormat="1" ht="10.199999999999999">
      <c r="B1644" s="31"/>
      <c r="D1644" s="140" t="s">
        <v>180</v>
      </c>
      <c r="F1644" s="141" t="s">
        <v>2439</v>
      </c>
      <c r="I1644" s="142"/>
      <c r="L1644" s="31"/>
      <c r="M1644" s="143"/>
      <c r="T1644" s="52"/>
      <c r="AT1644" s="16" t="s">
        <v>180</v>
      </c>
      <c r="AU1644" s="16" t="s">
        <v>83</v>
      </c>
    </row>
    <row r="1645" spans="2:65" s="13" customFormat="1" ht="10.199999999999999">
      <c r="B1645" s="151"/>
      <c r="D1645" s="145" t="s">
        <v>182</v>
      </c>
      <c r="F1645" s="153" t="s">
        <v>2440</v>
      </c>
      <c r="H1645" s="154">
        <v>18.2</v>
      </c>
      <c r="I1645" s="155"/>
      <c r="L1645" s="151"/>
      <c r="M1645" s="156"/>
      <c r="T1645" s="157"/>
      <c r="AT1645" s="152" t="s">
        <v>182</v>
      </c>
      <c r="AU1645" s="152" t="s">
        <v>83</v>
      </c>
      <c r="AV1645" s="13" t="s">
        <v>83</v>
      </c>
      <c r="AW1645" s="13" t="s">
        <v>4</v>
      </c>
      <c r="AX1645" s="13" t="s">
        <v>81</v>
      </c>
      <c r="AY1645" s="152" t="s">
        <v>171</v>
      </c>
    </row>
    <row r="1646" spans="2:65" s="1" customFormat="1" ht="24.15" customHeight="1">
      <c r="B1646" s="31"/>
      <c r="C1646" s="165" t="s">
        <v>2441</v>
      </c>
      <c r="D1646" s="165" t="s">
        <v>263</v>
      </c>
      <c r="E1646" s="166" t="s">
        <v>2442</v>
      </c>
      <c r="F1646" s="167" t="s">
        <v>2443</v>
      </c>
      <c r="G1646" s="168" t="s">
        <v>272</v>
      </c>
      <c r="H1646" s="169">
        <v>9.1</v>
      </c>
      <c r="I1646" s="170"/>
      <c r="J1646" s="171">
        <f>ROUND(I1646*H1646,2)</f>
        <v>0</v>
      </c>
      <c r="K1646" s="167" t="s">
        <v>177</v>
      </c>
      <c r="L1646" s="172"/>
      <c r="M1646" s="173" t="s">
        <v>19</v>
      </c>
      <c r="N1646" s="174" t="s">
        <v>44</v>
      </c>
      <c r="P1646" s="136">
        <f>O1646*H1646</f>
        <v>0</v>
      </c>
      <c r="Q1646" s="136">
        <v>1.1999999999999999E-3</v>
      </c>
      <c r="R1646" s="136">
        <f>Q1646*H1646</f>
        <v>1.0919999999999999E-2</v>
      </c>
      <c r="S1646" s="136">
        <v>0</v>
      </c>
      <c r="T1646" s="137">
        <f>S1646*H1646</f>
        <v>0</v>
      </c>
      <c r="AR1646" s="138" t="s">
        <v>454</v>
      </c>
      <c r="AT1646" s="138" t="s">
        <v>263</v>
      </c>
      <c r="AU1646" s="138" t="s">
        <v>83</v>
      </c>
      <c r="AY1646" s="16" t="s">
        <v>171</v>
      </c>
      <c r="BE1646" s="139">
        <f>IF(N1646="základní",J1646,0)</f>
        <v>0</v>
      </c>
      <c r="BF1646" s="139">
        <f>IF(N1646="snížená",J1646,0)</f>
        <v>0</v>
      </c>
      <c r="BG1646" s="139">
        <f>IF(N1646="zákl. přenesená",J1646,0)</f>
        <v>0</v>
      </c>
      <c r="BH1646" s="139">
        <f>IF(N1646="sníž. přenesená",J1646,0)</f>
        <v>0</v>
      </c>
      <c r="BI1646" s="139">
        <f>IF(N1646="nulová",J1646,0)</f>
        <v>0</v>
      </c>
      <c r="BJ1646" s="16" t="s">
        <v>81</v>
      </c>
      <c r="BK1646" s="139">
        <f>ROUND(I1646*H1646,2)</f>
        <v>0</v>
      </c>
      <c r="BL1646" s="16" t="s">
        <v>311</v>
      </c>
      <c r="BM1646" s="138" t="s">
        <v>2444</v>
      </c>
    </row>
    <row r="1647" spans="2:65" s="1" customFormat="1" ht="24.15" customHeight="1">
      <c r="B1647" s="31"/>
      <c r="C1647" s="165" t="s">
        <v>2445</v>
      </c>
      <c r="D1647" s="165" t="s">
        <v>263</v>
      </c>
      <c r="E1647" s="166" t="s">
        <v>2446</v>
      </c>
      <c r="F1647" s="167" t="s">
        <v>2447</v>
      </c>
      <c r="G1647" s="168" t="s">
        <v>272</v>
      </c>
      <c r="H1647" s="169">
        <v>9.1</v>
      </c>
      <c r="I1647" s="170"/>
      <c r="J1647" s="171">
        <f>ROUND(I1647*H1647,2)</f>
        <v>0</v>
      </c>
      <c r="K1647" s="167" t="s">
        <v>177</v>
      </c>
      <c r="L1647" s="172"/>
      <c r="M1647" s="173" t="s">
        <v>19</v>
      </c>
      <c r="N1647" s="174" t="s">
        <v>44</v>
      </c>
      <c r="P1647" s="136">
        <f>O1647*H1647</f>
        <v>0</v>
      </c>
      <c r="Q1647" s="136">
        <v>4.7999999999999996E-3</v>
      </c>
      <c r="R1647" s="136">
        <f>Q1647*H1647</f>
        <v>4.3679999999999997E-2</v>
      </c>
      <c r="S1647" s="136">
        <v>0</v>
      </c>
      <c r="T1647" s="137">
        <f>S1647*H1647</f>
        <v>0</v>
      </c>
      <c r="AR1647" s="138" t="s">
        <v>454</v>
      </c>
      <c r="AT1647" s="138" t="s">
        <v>263</v>
      </c>
      <c r="AU1647" s="138" t="s">
        <v>83</v>
      </c>
      <c r="AY1647" s="16" t="s">
        <v>171</v>
      </c>
      <c r="BE1647" s="139">
        <f>IF(N1647="základní",J1647,0)</f>
        <v>0</v>
      </c>
      <c r="BF1647" s="139">
        <f>IF(N1647="snížená",J1647,0)</f>
        <v>0</v>
      </c>
      <c r="BG1647" s="139">
        <f>IF(N1647="zákl. přenesená",J1647,0)</f>
        <v>0</v>
      </c>
      <c r="BH1647" s="139">
        <f>IF(N1647="sníž. přenesená",J1647,0)</f>
        <v>0</v>
      </c>
      <c r="BI1647" s="139">
        <f>IF(N1647="nulová",J1647,0)</f>
        <v>0</v>
      </c>
      <c r="BJ1647" s="16" t="s">
        <v>81</v>
      </c>
      <c r="BK1647" s="139">
        <f>ROUND(I1647*H1647,2)</f>
        <v>0</v>
      </c>
      <c r="BL1647" s="16" t="s">
        <v>311</v>
      </c>
      <c r="BM1647" s="138" t="s">
        <v>2448</v>
      </c>
    </row>
    <row r="1648" spans="2:65" s="1" customFormat="1" ht="37.799999999999997" customHeight="1">
      <c r="B1648" s="31"/>
      <c r="C1648" s="127" t="s">
        <v>2449</v>
      </c>
      <c r="D1648" s="127" t="s">
        <v>173</v>
      </c>
      <c r="E1648" s="128" t="s">
        <v>2450</v>
      </c>
      <c r="F1648" s="129" t="s">
        <v>2451</v>
      </c>
      <c r="G1648" s="130" t="s">
        <v>328</v>
      </c>
      <c r="H1648" s="131">
        <v>29.4</v>
      </c>
      <c r="I1648" s="132"/>
      <c r="J1648" s="133">
        <f>ROUND(I1648*H1648,2)</f>
        <v>0</v>
      </c>
      <c r="K1648" s="129" t="s">
        <v>177</v>
      </c>
      <c r="L1648" s="31"/>
      <c r="M1648" s="134" t="s">
        <v>19</v>
      </c>
      <c r="N1648" s="135" t="s">
        <v>44</v>
      </c>
      <c r="P1648" s="136">
        <f>O1648*H1648</f>
        <v>0</v>
      </c>
      <c r="Q1648" s="136">
        <v>3.0000000000000001E-5</v>
      </c>
      <c r="R1648" s="136">
        <f>Q1648*H1648</f>
        <v>8.8199999999999997E-4</v>
      </c>
      <c r="S1648" s="136">
        <v>0</v>
      </c>
      <c r="T1648" s="137">
        <f>S1648*H1648</f>
        <v>0</v>
      </c>
      <c r="AR1648" s="138" t="s">
        <v>311</v>
      </c>
      <c r="AT1648" s="138" t="s">
        <v>173</v>
      </c>
      <c r="AU1648" s="138" t="s">
        <v>83</v>
      </c>
      <c r="AY1648" s="16" t="s">
        <v>171</v>
      </c>
      <c r="BE1648" s="139">
        <f>IF(N1648="základní",J1648,0)</f>
        <v>0</v>
      </c>
      <c r="BF1648" s="139">
        <f>IF(N1648="snížená",J1648,0)</f>
        <v>0</v>
      </c>
      <c r="BG1648" s="139">
        <f>IF(N1648="zákl. přenesená",J1648,0)</f>
        <v>0</v>
      </c>
      <c r="BH1648" s="139">
        <f>IF(N1648="sníž. přenesená",J1648,0)</f>
        <v>0</v>
      </c>
      <c r="BI1648" s="139">
        <f>IF(N1648="nulová",J1648,0)</f>
        <v>0</v>
      </c>
      <c r="BJ1648" s="16" t="s">
        <v>81</v>
      </c>
      <c r="BK1648" s="139">
        <f>ROUND(I1648*H1648,2)</f>
        <v>0</v>
      </c>
      <c r="BL1648" s="16" t="s">
        <v>311</v>
      </c>
      <c r="BM1648" s="138" t="s">
        <v>2452</v>
      </c>
    </row>
    <row r="1649" spans="2:65" s="1" customFormat="1" ht="10.199999999999999">
      <c r="B1649" s="31"/>
      <c r="D1649" s="140" t="s">
        <v>180</v>
      </c>
      <c r="F1649" s="141" t="s">
        <v>2453</v>
      </c>
      <c r="I1649" s="142"/>
      <c r="L1649" s="31"/>
      <c r="M1649" s="143"/>
      <c r="T1649" s="52"/>
      <c r="AT1649" s="16" t="s">
        <v>180</v>
      </c>
      <c r="AU1649" s="16" t="s">
        <v>83</v>
      </c>
    </row>
    <row r="1650" spans="2:65" s="13" customFormat="1" ht="10.199999999999999">
      <c r="B1650" s="151"/>
      <c r="D1650" s="145" t="s">
        <v>182</v>
      </c>
      <c r="E1650" s="152" t="s">
        <v>19</v>
      </c>
      <c r="F1650" s="153" t="s">
        <v>2454</v>
      </c>
      <c r="H1650" s="154">
        <v>5.0999999999999996</v>
      </c>
      <c r="I1650" s="155"/>
      <c r="L1650" s="151"/>
      <c r="M1650" s="156"/>
      <c r="T1650" s="157"/>
      <c r="AT1650" s="152" t="s">
        <v>182</v>
      </c>
      <c r="AU1650" s="152" t="s">
        <v>83</v>
      </c>
      <c r="AV1650" s="13" t="s">
        <v>83</v>
      </c>
      <c r="AW1650" s="13" t="s">
        <v>35</v>
      </c>
      <c r="AX1650" s="13" t="s">
        <v>73</v>
      </c>
      <c r="AY1650" s="152" t="s">
        <v>171</v>
      </c>
    </row>
    <row r="1651" spans="2:65" s="13" customFormat="1" ht="10.199999999999999">
      <c r="B1651" s="151"/>
      <c r="D1651" s="145" t="s">
        <v>182</v>
      </c>
      <c r="E1651" s="152" t="s">
        <v>19</v>
      </c>
      <c r="F1651" s="153" t="s">
        <v>2455</v>
      </c>
      <c r="H1651" s="154">
        <v>24.3</v>
      </c>
      <c r="I1651" s="155"/>
      <c r="L1651" s="151"/>
      <c r="M1651" s="156"/>
      <c r="T1651" s="157"/>
      <c r="AT1651" s="152" t="s">
        <v>182</v>
      </c>
      <c r="AU1651" s="152" t="s">
        <v>83</v>
      </c>
      <c r="AV1651" s="13" t="s">
        <v>83</v>
      </c>
      <c r="AW1651" s="13" t="s">
        <v>35</v>
      </c>
      <c r="AX1651" s="13" t="s">
        <v>73</v>
      </c>
      <c r="AY1651" s="152" t="s">
        <v>171</v>
      </c>
    </row>
    <row r="1652" spans="2:65" s="14" customFormat="1" ht="10.199999999999999">
      <c r="B1652" s="158"/>
      <c r="D1652" s="145" t="s">
        <v>182</v>
      </c>
      <c r="E1652" s="159" t="s">
        <v>19</v>
      </c>
      <c r="F1652" s="160" t="s">
        <v>189</v>
      </c>
      <c r="H1652" s="161">
        <v>29.4</v>
      </c>
      <c r="I1652" s="162"/>
      <c r="L1652" s="158"/>
      <c r="M1652" s="163"/>
      <c r="T1652" s="164"/>
      <c r="AT1652" s="159" t="s">
        <v>182</v>
      </c>
      <c r="AU1652" s="159" t="s">
        <v>83</v>
      </c>
      <c r="AV1652" s="14" t="s">
        <v>178</v>
      </c>
      <c r="AW1652" s="14" t="s">
        <v>35</v>
      </c>
      <c r="AX1652" s="14" t="s">
        <v>81</v>
      </c>
      <c r="AY1652" s="159" t="s">
        <v>171</v>
      </c>
    </row>
    <row r="1653" spans="2:65" s="1" customFormat="1" ht="24.15" customHeight="1">
      <c r="B1653" s="31"/>
      <c r="C1653" s="165" t="s">
        <v>2456</v>
      </c>
      <c r="D1653" s="165" t="s">
        <v>263</v>
      </c>
      <c r="E1653" s="166" t="s">
        <v>1380</v>
      </c>
      <c r="F1653" s="167" t="s">
        <v>1381</v>
      </c>
      <c r="G1653" s="168" t="s">
        <v>176</v>
      </c>
      <c r="H1653" s="169">
        <v>8.5000000000000006E-2</v>
      </c>
      <c r="I1653" s="170"/>
      <c r="J1653" s="171">
        <f>ROUND(I1653*H1653,2)</f>
        <v>0</v>
      </c>
      <c r="K1653" s="167" t="s">
        <v>177</v>
      </c>
      <c r="L1653" s="172"/>
      <c r="M1653" s="173" t="s">
        <v>19</v>
      </c>
      <c r="N1653" s="174" t="s">
        <v>44</v>
      </c>
      <c r="P1653" s="136">
        <f>O1653*H1653</f>
        <v>0</v>
      </c>
      <c r="Q1653" s="136">
        <v>0.55000000000000004</v>
      </c>
      <c r="R1653" s="136">
        <f>Q1653*H1653</f>
        <v>4.6750000000000007E-2</v>
      </c>
      <c r="S1653" s="136">
        <v>0</v>
      </c>
      <c r="T1653" s="137">
        <f>S1653*H1653</f>
        <v>0</v>
      </c>
      <c r="AR1653" s="138" t="s">
        <v>454</v>
      </c>
      <c r="AT1653" s="138" t="s">
        <v>263</v>
      </c>
      <c r="AU1653" s="138" t="s">
        <v>83</v>
      </c>
      <c r="AY1653" s="16" t="s">
        <v>171</v>
      </c>
      <c r="BE1653" s="139">
        <f>IF(N1653="základní",J1653,0)</f>
        <v>0</v>
      </c>
      <c r="BF1653" s="139">
        <f>IF(N1653="snížená",J1653,0)</f>
        <v>0</v>
      </c>
      <c r="BG1653" s="139">
        <f>IF(N1653="zákl. přenesená",J1653,0)</f>
        <v>0</v>
      </c>
      <c r="BH1653" s="139">
        <f>IF(N1653="sníž. přenesená",J1653,0)</f>
        <v>0</v>
      </c>
      <c r="BI1653" s="139">
        <f>IF(N1653="nulová",J1653,0)</f>
        <v>0</v>
      </c>
      <c r="BJ1653" s="16" t="s">
        <v>81</v>
      </c>
      <c r="BK1653" s="139">
        <f>ROUND(I1653*H1653,2)</f>
        <v>0</v>
      </c>
      <c r="BL1653" s="16" t="s">
        <v>311</v>
      </c>
      <c r="BM1653" s="138" t="s">
        <v>2457</v>
      </c>
    </row>
    <row r="1654" spans="2:65" s="13" customFormat="1" ht="10.199999999999999">
      <c r="B1654" s="151"/>
      <c r="D1654" s="145" t="s">
        <v>182</v>
      </c>
      <c r="E1654" s="152" t="s">
        <v>19</v>
      </c>
      <c r="F1654" s="153" t="s">
        <v>2458</v>
      </c>
      <c r="H1654" s="154">
        <v>8.5000000000000006E-2</v>
      </c>
      <c r="I1654" s="155"/>
      <c r="L1654" s="151"/>
      <c r="M1654" s="156"/>
      <c r="T1654" s="157"/>
      <c r="AT1654" s="152" t="s">
        <v>182</v>
      </c>
      <c r="AU1654" s="152" t="s">
        <v>83</v>
      </c>
      <c r="AV1654" s="13" t="s">
        <v>83</v>
      </c>
      <c r="AW1654" s="13" t="s">
        <v>35</v>
      </c>
      <c r="AX1654" s="13" t="s">
        <v>81</v>
      </c>
      <c r="AY1654" s="152" t="s">
        <v>171</v>
      </c>
    </row>
    <row r="1655" spans="2:65" s="1" customFormat="1" ht="37.799999999999997" customHeight="1">
      <c r="B1655" s="31"/>
      <c r="C1655" s="127" t="s">
        <v>2459</v>
      </c>
      <c r="D1655" s="127" t="s">
        <v>173</v>
      </c>
      <c r="E1655" s="128" t="s">
        <v>1410</v>
      </c>
      <c r="F1655" s="129" t="s">
        <v>1411</v>
      </c>
      <c r="G1655" s="130" t="s">
        <v>176</v>
      </c>
      <c r="H1655" s="131">
        <v>0.29599999999999999</v>
      </c>
      <c r="I1655" s="132"/>
      <c r="J1655" s="133">
        <f>ROUND(I1655*H1655,2)</f>
        <v>0</v>
      </c>
      <c r="K1655" s="129" t="s">
        <v>177</v>
      </c>
      <c r="L1655" s="31"/>
      <c r="M1655" s="134" t="s">
        <v>19</v>
      </c>
      <c r="N1655" s="135" t="s">
        <v>44</v>
      </c>
      <c r="P1655" s="136">
        <f>O1655*H1655</f>
        <v>0</v>
      </c>
      <c r="Q1655" s="136">
        <v>2.3300000000000001E-2</v>
      </c>
      <c r="R1655" s="136">
        <f>Q1655*H1655</f>
        <v>6.8967999999999998E-3</v>
      </c>
      <c r="S1655" s="136">
        <v>0</v>
      </c>
      <c r="T1655" s="137">
        <f>S1655*H1655</f>
        <v>0</v>
      </c>
      <c r="AR1655" s="138" t="s">
        <v>311</v>
      </c>
      <c r="AT1655" s="138" t="s">
        <v>173</v>
      </c>
      <c r="AU1655" s="138" t="s">
        <v>83</v>
      </c>
      <c r="AY1655" s="16" t="s">
        <v>171</v>
      </c>
      <c r="BE1655" s="139">
        <f>IF(N1655="základní",J1655,0)</f>
        <v>0</v>
      </c>
      <c r="BF1655" s="139">
        <f>IF(N1655="snížená",J1655,0)</f>
        <v>0</v>
      </c>
      <c r="BG1655" s="139">
        <f>IF(N1655="zákl. přenesená",J1655,0)</f>
        <v>0</v>
      </c>
      <c r="BH1655" s="139">
        <f>IF(N1655="sníž. přenesená",J1655,0)</f>
        <v>0</v>
      </c>
      <c r="BI1655" s="139">
        <f>IF(N1655="nulová",J1655,0)</f>
        <v>0</v>
      </c>
      <c r="BJ1655" s="16" t="s">
        <v>81</v>
      </c>
      <c r="BK1655" s="139">
        <f>ROUND(I1655*H1655,2)</f>
        <v>0</v>
      </c>
      <c r="BL1655" s="16" t="s">
        <v>311</v>
      </c>
      <c r="BM1655" s="138" t="s">
        <v>2460</v>
      </c>
    </row>
    <row r="1656" spans="2:65" s="1" customFormat="1" ht="10.199999999999999">
      <c r="B1656" s="31"/>
      <c r="D1656" s="140" t="s">
        <v>180</v>
      </c>
      <c r="F1656" s="141" t="s">
        <v>1413</v>
      </c>
      <c r="I1656" s="142"/>
      <c r="L1656" s="31"/>
      <c r="M1656" s="143"/>
      <c r="T1656" s="52"/>
      <c r="AT1656" s="16" t="s">
        <v>180</v>
      </c>
      <c r="AU1656" s="16" t="s">
        <v>83</v>
      </c>
    </row>
    <row r="1657" spans="2:65" s="13" customFormat="1" ht="10.199999999999999">
      <c r="B1657" s="151"/>
      <c r="D1657" s="145" t="s">
        <v>182</v>
      </c>
      <c r="E1657" s="152" t="s">
        <v>19</v>
      </c>
      <c r="F1657" s="153" t="s">
        <v>2461</v>
      </c>
      <c r="H1657" s="154">
        <v>0.29599999999999999</v>
      </c>
      <c r="I1657" s="155"/>
      <c r="L1657" s="151"/>
      <c r="M1657" s="156"/>
      <c r="T1657" s="157"/>
      <c r="AT1657" s="152" t="s">
        <v>182</v>
      </c>
      <c r="AU1657" s="152" t="s">
        <v>83</v>
      </c>
      <c r="AV1657" s="13" t="s">
        <v>83</v>
      </c>
      <c r="AW1657" s="13" t="s">
        <v>35</v>
      </c>
      <c r="AX1657" s="13" t="s">
        <v>81</v>
      </c>
      <c r="AY1657" s="152" t="s">
        <v>171</v>
      </c>
    </row>
    <row r="1658" spans="2:65" s="1" customFormat="1" ht="33" customHeight="1">
      <c r="B1658" s="31"/>
      <c r="C1658" s="127" t="s">
        <v>2462</v>
      </c>
      <c r="D1658" s="127" t="s">
        <v>173</v>
      </c>
      <c r="E1658" s="128" t="s">
        <v>2463</v>
      </c>
      <c r="F1658" s="129" t="s">
        <v>2464</v>
      </c>
      <c r="G1658" s="130" t="s">
        <v>328</v>
      </c>
      <c r="H1658" s="131">
        <v>16.5</v>
      </c>
      <c r="I1658" s="132"/>
      <c r="J1658" s="133">
        <f>ROUND(I1658*H1658,2)</f>
        <v>0</v>
      </c>
      <c r="K1658" s="129" t="s">
        <v>177</v>
      </c>
      <c r="L1658" s="31"/>
      <c r="M1658" s="134" t="s">
        <v>19</v>
      </c>
      <c r="N1658" s="135" t="s">
        <v>44</v>
      </c>
      <c r="P1658" s="136">
        <f>O1658*H1658</f>
        <v>0</v>
      </c>
      <c r="Q1658" s="136">
        <v>0</v>
      </c>
      <c r="R1658" s="136">
        <f>Q1658*H1658</f>
        <v>0</v>
      </c>
      <c r="S1658" s="136">
        <v>0</v>
      </c>
      <c r="T1658" s="137">
        <f>S1658*H1658</f>
        <v>0</v>
      </c>
      <c r="AR1658" s="138" t="s">
        <v>311</v>
      </c>
      <c r="AT1658" s="138" t="s">
        <v>173</v>
      </c>
      <c r="AU1658" s="138" t="s">
        <v>83</v>
      </c>
      <c r="AY1658" s="16" t="s">
        <v>171</v>
      </c>
      <c r="BE1658" s="139">
        <f>IF(N1658="základní",J1658,0)</f>
        <v>0</v>
      </c>
      <c r="BF1658" s="139">
        <f>IF(N1658="snížená",J1658,0)</f>
        <v>0</v>
      </c>
      <c r="BG1658" s="139">
        <f>IF(N1658="zákl. přenesená",J1658,0)</f>
        <v>0</v>
      </c>
      <c r="BH1658" s="139">
        <f>IF(N1658="sníž. přenesená",J1658,0)</f>
        <v>0</v>
      </c>
      <c r="BI1658" s="139">
        <f>IF(N1658="nulová",J1658,0)</f>
        <v>0</v>
      </c>
      <c r="BJ1658" s="16" t="s">
        <v>81</v>
      </c>
      <c r="BK1658" s="139">
        <f>ROUND(I1658*H1658,2)</f>
        <v>0</v>
      </c>
      <c r="BL1658" s="16" t="s">
        <v>311</v>
      </c>
      <c r="BM1658" s="138" t="s">
        <v>2465</v>
      </c>
    </row>
    <row r="1659" spans="2:65" s="1" customFormat="1" ht="10.199999999999999">
      <c r="B1659" s="31"/>
      <c r="D1659" s="140" t="s">
        <v>180</v>
      </c>
      <c r="F1659" s="141" t="s">
        <v>2466</v>
      </c>
      <c r="I1659" s="142"/>
      <c r="L1659" s="31"/>
      <c r="M1659" s="143"/>
      <c r="T1659" s="52"/>
      <c r="AT1659" s="16" t="s">
        <v>180</v>
      </c>
      <c r="AU1659" s="16" t="s">
        <v>83</v>
      </c>
    </row>
    <row r="1660" spans="2:65" s="13" customFormat="1" ht="10.199999999999999">
      <c r="B1660" s="151"/>
      <c r="D1660" s="145" t="s">
        <v>182</v>
      </c>
      <c r="E1660" s="152" t="s">
        <v>19</v>
      </c>
      <c r="F1660" s="153" t="s">
        <v>2467</v>
      </c>
      <c r="H1660" s="154">
        <v>16.5</v>
      </c>
      <c r="I1660" s="155"/>
      <c r="L1660" s="151"/>
      <c r="M1660" s="156"/>
      <c r="T1660" s="157"/>
      <c r="AT1660" s="152" t="s">
        <v>182</v>
      </c>
      <c r="AU1660" s="152" t="s">
        <v>83</v>
      </c>
      <c r="AV1660" s="13" t="s">
        <v>83</v>
      </c>
      <c r="AW1660" s="13" t="s">
        <v>35</v>
      </c>
      <c r="AX1660" s="13" t="s">
        <v>81</v>
      </c>
      <c r="AY1660" s="152" t="s">
        <v>171</v>
      </c>
    </row>
    <row r="1661" spans="2:65" s="1" customFormat="1" ht="24.15" customHeight="1">
      <c r="B1661" s="31"/>
      <c r="C1661" s="165" t="s">
        <v>2468</v>
      </c>
      <c r="D1661" s="165" t="s">
        <v>263</v>
      </c>
      <c r="E1661" s="166" t="s">
        <v>2469</v>
      </c>
      <c r="F1661" s="167" t="s">
        <v>2470</v>
      </c>
      <c r="G1661" s="168" t="s">
        <v>176</v>
      </c>
      <c r="H1661" s="169">
        <v>0.21099999999999999</v>
      </c>
      <c r="I1661" s="170"/>
      <c r="J1661" s="171">
        <f>ROUND(I1661*H1661,2)</f>
        <v>0</v>
      </c>
      <c r="K1661" s="167" t="s">
        <v>177</v>
      </c>
      <c r="L1661" s="172"/>
      <c r="M1661" s="173" t="s">
        <v>19</v>
      </c>
      <c r="N1661" s="174" t="s">
        <v>44</v>
      </c>
      <c r="P1661" s="136">
        <f>O1661*H1661</f>
        <v>0</v>
      </c>
      <c r="Q1661" s="136">
        <v>0.44</v>
      </c>
      <c r="R1661" s="136">
        <f>Q1661*H1661</f>
        <v>9.2839999999999992E-2</v>
      </c>
      <c r="S1661" s="136">
        <v>0</v>
      </c>
      <c r="T1661" s="137">
        <f>S1661*H1661</f>
        <v>0</v>
      </c>
      <c r="AR1661" s="138" t="s">
        <v>454</v>
      </c>
      <c r="AT1661" s="138" t="s">
        <v>263</v>
      </c>
      <c r="AU1661" s="138" t="s">
        <v>83</v>
      </c>
      <c r="AY1661" s="16" t="s">
        <v>171</v>
      </c>
      <c r="BE1661" s="139">
        <f>IF(N1661="základní",J1661,0)</f>
        <v>0</v>
      </c>
      <c r="BF1661" s="139">
        <f>IF(N1661="snížená",J1661,0)</f>
        <v>0</v>
      </c>
      <c r="BG1661" s="139">
        <f>IF(N1661="zákl. přenesená",J1661,0)</f>
        <v>0</v>
      </c>
      <c r="BH1661" s="139">
        <f>IF(N1661="sníž. přenesená",J1661,0)</f>
        <v>0</v>
      </c>
      <c r="BI1661" s="139">
        <f>IF(N1661="nulová",J1661,0)</f>
        <v>0</v>
      </c>
      <c r="BJ1661" s="16" t="s">
        <v>81</v>
      </c>
      <c r="BK1661" s="139">
        <f>ROUND(I1661*H1661,2)</f>
        <v>0</v>
      </c>
      <c r="BL1661" s="16" t="s">
        <v>311</v>
      </c>
      <c r="BM1661" s="138" t="s">
        <v>2471</v>
      </c>
    </row>
    <row r="1662" spans="2:65" s="13" customFormat="1" ht="10.199999999999999">
      <c r="B1662" s="151"/>
      <c r="D1662" s="145" t="s">
        <v>182</v>
      </c>
      <c r="E1662" s="152" t="s">
        <v>19</v>
      </c>
      <c r="F1662" s="153" t="s">
        <v>2472</v>
      </c>
      <c r="H1662" s="154">
        <v>0.21099999999999999</v>
      </c>
      <c r="I1662" s="155"/>
      <c r="L1662" s="151"/>
      <c r="M1662" s="156"/>
      <c r="T1662" s="157"/>
      <c r="AT1662" s="152" t="s">
        <v>182</v>
      </c>
      <c r="AU1662" s="152" t="s">
        <v>83</v>
      </c>
      <c r="AV1662" s="13" t="s">
        <v>83</v>
      </c>
      <c r="AW1662" s="13" t="s">
        <v>35</v>
      </c>
      <c r="AX1662" s="13" t="s">
        <v>81</v>
      </c>
      <c r="AY1662" s="152" t="s">
        <v>171</v>
      </c>
    </row>
    <row r="1663" spans="2:65" s="1" customFormat="1" ht="49.05" customHeight="1">
      <c r="B1663" s="31"/>
      <c r="C1663" s="127" t="s">
        <v>2473</v>
      </c>
      <c r="D1663" s="127" t="s">
        <v>173</v>
      </c>
      <c r="E1663" s="128" t="s">
        <v>2474</v>
      </c>
      <c r="F1663" s="129" t="s">
        <v>2475</v>
      </c>
      <c r="G1663" s="130" t="s">
        <v>272</v>
      </c>
      <c r="H1663" s="131">
        <v>9.1</v>
      </c>
      <c r="I1663" s="132"/>
      <c r="J1663" s="133">
        <f>ROUND(I1663*H1663,2)</f>
        <v>0</v>
      </c>
      <c r="K1663" s="129" t="s">
        <v>177</v>
      </c>
      <c r="L1663" s="31"/>
      <c r="M1663" s="134" t="s">
        <v>19</v>
      </c>
      <c r="N1663" s="135" t="s">
        <v>44</v>
      </c>
      <c r="P1663" s="136">
        <f>O1663*H1663</f>
        <v>0</v>
      </c>
      <c r="Q1663" s="136">
        <v>1.259E-2</v>
      </c>
      <c r="R1663" s="136">
        <f>Q1663*H1663</f>
        <v>0.114569</v>
      </c>
      <c r="S1663" s="136">
        <v>0</v>
      </c>
      <c r="T1663" s="137">
        <f>S1663*H1663</f>
        <v>0</v>
      </c>
      <c r="AR1663" s="138" t="s">
        <v>311</v>
      </c>
      <c r="AT1663" s="138" t="s">
        <v>173</v>
      </c>
      <c r="AU1663" s="138" t="s">
        <v>83</v>
      </c>
      <c r="AY1663" s="16" t="s">
        <v>171</v>
      </c>
      <c r="BE1663" s="139">
        <f>IF(N1663="základní",J1663,0)</f>
        <v>0</v>
      </c>
      <c r="BF1663" s="139">
        <f>IF(N1663="snížená",J1663,0)</f>
        <v>0</v>
      </c>
      <c r="BG1663" s="139">
        <f>IF(N1663="zákl. přenesená",J1663,0)</f>
        <v>0</v>
      </c>
      <c r="BH1663" s="139">
        <f>IF(N1663="sníž. přenesená",J1663,0)</f>
        <v>0</v>
      </c>
      <c r="BI1663" s="139">
        <f>IF(N1663="nulová",J1663,0)</f>
        <v>0</v>
      </c>
      <c r="BJ1663" s="16" t="s">
        <v>81</v>
      </c>
      <c r="BK1663" s="139">
        <f>ROUND(I1663*H1663,2)</f>
        <v>0</v>
      </c>
      <c r="BL1663" s="16" t="s">
        <v>311</v>
      </c>
      <c r="BM1663" s="138" t="s">
        <v>2476</v>
      </c>
    </row>
    <row r="1664" spans="2:65" s="1" customFormat="1" ht="10.199999999999999">
      <c r="B1664" s="31"/>
      <c r="D1664" s="140" t="s">
        <v>180</v>
      </c>
      <c r="F1664" s="141" t="s">
        <v>2477</v>
      </c>
      <c r="I1664" s="142"/>
      <c r="L1664" s="31"/>
      <c r="M1664" s="143"/>
      <c r="T1664" s="52"/>
      <c r="AT1664" s="16" t="s">
        <v>180</v>
      </c>
      <c r="AU1664" s="16" t="s">
        <v>83</v>
      </c>
    </row>
    <row r="1665" spans="2:65" s="1" customFormat="1" ht="44.25" customHeight="1">
      <c r="B1665" s="31"/>
      <c r="C1665" s="127" t="s">
        <v>2478</v>
      </c>
      <c r="D1665" s="127" t="s">
        <v>173</v>
      </c>
      <c r="E1665" s="128" t="s">
        <v>2479</v>
      </c>
      <c r="F1665" s="129" t="s">
        <v>2480</v>
      </c>
      <c r="G1665" s="130" t="s">
        <v>272</v>
      </c>
      <c r="H1665" s="131">
        <v>9.1</v>
      </c>
      <c r="I1665" s="132"/>
      <c r="J1665" s="133">
        <f>ROUND(I1665*H1665,2)</f>
        <v>0</v>
      </c>
      <c r="K1665" s="129" t="s">
        <v>177</v>
      </c>
      <c r="L1665" s="31"/>
      <c r="M1665" s="134" t="s">
        <v>19</v>
      </c>
      <c r="N1665" s="135" t="s">
        <v>44</v>
      </c>
      <c r="P1665" s="136">
        <f>O1665*H1665</f>
        <v>0</v>
      </c>
      <c r="Q1665" s="136">
        <v>0</v>
      </c>
      <c r="R1665" s="136">
        <f>Q1665*H1665</f>
        <v>0</v>
      </c>
      <c r="S1665" s="136">
        <v>0</v>
      </c>
      <c r="T1665" s="137">
        <f>S1665*H1665</f>
        <v>0</v>
      </c>
      <c r="AR1665" s="138" t="s">
        <v>311</v>
      </c>
      <c r="AT1665" s="138" t="s">
        <v>173</v>
      </c>
      <c r="AU1665" s="138" t="s">
        <v>83</v>
      </c>
      <c r="AY1665" s="16" t="s">
        <v>171</v>
      </c>
      <c r="BE1665" s="139">
        <f>IF(N1665="základní",J1665,0)</f>
        <v>0</v>
      </c>
      <c r="BF1665" s="139">
        <f>IF(N1665="snížená",J1665,0)</f>
        <v>0</v>
      </c>
      <c r="BG1665" s="139">
        <f>IF(N1665="zákl. přenesená",J1665,0)</f>
        <v>0</v>
      </c>
      <c r="BH1665" s="139">
        <f>IF(N1665="sníž. přenesená",J1665,0)</f>
        <v>0</v>
      </c>
      <c r="BI1665" s="139">
        <f>IF(N1665="nulová",J1665,0)</f>
        <v>0</v>
      </c>
      <c r="BJ1665" s="16" t="s">
        <v>81</v>
      </c>
      <c r="BK1665" s="139">
        <f>ROUND(I1665*H1665,2)</f>
        <v>0</v>
      </c>
      <c r="BL1665" s="16" t="s">
        <v>311</v>
      </c>
      <c r="BM1665" s="138" t="s">
        <v>2481</v>
      </c>
    </row>
    <row r="1666" spans="2:65" s="1" customFormat="1" ht="10.199999999999999">
      <c r="B1666" s="31"/>
      <c r="D1666" s="140" t="s">
        <v>180</v>
      </c>
      <c r="F1666" s="141" t="s">
        <v>2482</v>
      </c>
      <c r="I1666" s="142"/>
      <c r="L1666" s="31"/>
      <c r="M1666" s="143"/>
      <c r="T1666" s="52"/>
      <c r="AT1666" s="16" t="s">
        <v>180</v>
      </c>
      <c r="AU1666" s="16" t="s">
        <v>83</v>
      </c>
    </row>
    <row r="1667" spans="2:65" s="1" customFormat="1" ht="24.15" customHeight="1">
      <c r="B1667" s="31"/>
      <c r="C1667" s="165" t="s">
        <v>2483</v>
      </c>
      <c r="D1667" s="165" t="s">
        <v>263</v>
      </c>
      <c r="E1667" s="166" t="s">
        <v>2484</v>
      </c>
      <c r="F1667" s="167" t="s">
        <v>2485</v>
      </c>
      <c r="G1667" s="168" t="s">
        <v>272</v>
      </c>
      <c r="H1667" s="169">
        <v>10.01</v>
      </c>
      <c r="I1667" s="170"/>
      <c r="J1667" s="171">
        <f>ROUND(I1667*H1667,2)</f>
        <v>0</v>
      </c>
      <c r="K1667" s="167" t="s">
        <v>177</v>
      </c>
      <c r="L1667" s="172"/>
      <c r="M1667" s="173" t="s">
        <v>19</v>
      </c>
      <c r="N1667" s="174" t="s">
        <v>44</v>
      </c>
      <c r="P1667" s="136">
        <f>O1667*H1667</f>
        <v>0</v>
      </c>
      <c r="Q1667" s="136">
        <v>1.7000000000000001E-4</v>
      </c>
      <c r="R1667" s="136">
        <f>Q1667*H1667</f>
        <v>1.7017E-3</v>
      </c>
      <c r="S1667" s="136">
        <v>0</v>
      </c>
      <c r="T1667" s="137">
        <f>S1667*H1667</f>
        <v>0</v>
      </c>
      <c r="AR1667" s="138" t="s">
        <v>454</v>
      </c>
      <c r="AT1667" s="138" t="s">
        <v>263</v>
      </c>
      <c r="AU1667" s="138" t="s">
        <v>83</v>
      </c>
      <c r="AY1667" s="16" t="s">
        <v>171</v>
      </c>
      <c r="BE1667" s="139">
        <f>IF(N1667="základní",J1667,0)</f>
        <v>0</v>
      </c>
      <c r="BF1667" s="139">
        <f>IF(N1667="snížená",J1667,0)</f>
        <v>0</v>
      </c>
      <c r="BG1667" s="139">
        <f>IF(N1667="zákl. přenesená",J1667,0)</f>
        <v>0</v>
      </c>
      <c r="BH1667" s="139">
        <f>IF(N1667="sníž. přenesená",J1667,0)</f>
        <v>0</v>
      </c>
      <c r="BI1667" s="139">
        <f>IF(N1667="nulová",J1667,0)</f>
        <v>0</v>
      </c>
      <c r="BJ1667" s="16" t="s">
        <v>81</v>
      </c>
      <c r="BK1667" s="139">
        <f>ROUND(I1667*H1667,2)</f>
        <v>0</v>
      </c>
      <c r="BL1667" s="16" t="s">
        <v>311</v>
      </c>
      <c r="BM1667" s="138" t="s">
        <v>2486</v>
      </c>
    </row>
    <row r="1668" spans="2:65" s="13" customFormat="1" ht="10.199999999999999">
      <c r="B1668" s="151"/>
      <c r="D1668" s="145" t="s">
        <v>182</v>
      </c>
      <c r="F1668" s="153" t="s">
        <v>2487</v>
      </c>
      <c r="H1668" s="154">
        <v>10.01</v>
      </c>
      <c r="I1668" s="155"/>
      <c r="L1668" s="151"/>
      <c r="M1668" s="156"/>
      <c r="T1668" s="157"/>
      <c r="AT1668" s="152" t="s">
        <v>182</v>
      </c>
      <c r="AU1668" s="152" t="s">
        <v>83</v>
      </c>
      <c r="AV1668" s="13" t="s">
        <v>83</v>
      </c>
      <c r="AW1668" s="13" t="s">
        <v>4</v>
      </c>
      <c r="AX1668" s="13" t="s">
        <v>81</v>
      </c>
      <c r="AY1668" s="152" t="s">
        <v>171</v>
      </c>
    </row>
    <row r="1669" spans="2:65" s="1" customFormat="1" ht="24.15" customHeight="1">
      <c r="B1669" s="31"/>
      <c r="C1669" s="127" t="s">
        <v>2488</v>
      </c>
      <c r="D1669" s="127" t="s">
        <v>173</v>
      </c>
      <c r="E1669" s="128" t="s">
        <v>2489</v>
      </c>
      <c r="F1669" s="129" t="s">
        <v>2490</v>
      </c>
      <c r="G1669" s="130" t="s">
        <v>272</v>
      </c>
      <c r="H1669" s="131">
        <v>9.1</v>
      </c>
      <c r="I1669" s="132"/>
      <c r="J1669" s="133">
        <f>ROUND(I1669*H1669,2)</f>
        <v>0</v>
      </c>
      <c r="K1669" s="129" t="s">
        <v>177</v>
      </c>
      <c r="L1669" s="31"/>
      <c r="M1669" s="134" t="s">
        <v>19</v>
      </c>
      <c r="N1669" s="135" t="s">
        <v>44</v>
      </c>
      <c r="P1669" s="136">
        <f>O1669*H1669</f>
        <v>0</v>
      </c>
      <c r="Q1669" s="136">
        <v>0</v>
      </c>
      <c r="R1669" s="136">
        <f>Q1669*H1669</f>
        <v>0</v>
      </c>
      <c r="S1669" s="136">
        <v>0</v>
      </c>
      <c r="T1669" s="137">
        <f>S1669*H1669</f>
        <v>0</v>
      </c>
      <c r="AR1669" s="138" t="s">
        <v>311</v>
      </c>
      <c r="AT1669" s="138" t="s">
        <v>173</v>
      </c>
      <c r="AU1669" s="138" t="s">
        <v>83</v>
      </c>
      <c r="AY1669" s="16" t="s">
        <v>171</v>
      </c>
      <c r="BE1669" s="139">
        <f>IF(N1669="základní",J1669,0)</f>
        <v>0</v>
      </c>
      <c r="BF1669" s="139">
        <f>IF(N1669="snížená",J1669,0)</f>
        <v>0</v>
      </c>
      <c r="BG1669" s="139">
        <f>IF(N1669="zákl. přenesená",J1669,0)</f>
        <v>0</v>
      </c>
      <c r="BH1669" s="139">
        <f>IF(N1669="sníž. přenesená",J1669,0)</f>
        <v>0</v>
      </c>
      <c r="BI1669" s="139">
        <f>IF(N1669="nulová",J1669,0)</f>
        <v>0</v>
      </c>
      <c r="BJ1669" s="16" t="s">
        <v>81</v>
      </c>
      <c r="BK1669" s="139">
        <f>ROUND(I1669*H1669,2)</f>
        <v>0</v>
      </c>
      <c r="BL1669" s="16" t="s">
        <v>311</v>
      </c>
      <c r="BM1669" s="138" t="s">
        <v>2491</v>
      </c>
    </row>
    <row r="1670" spans="2:65" s="1" customFormat="1" ht="10.199999999999999">
      <c r="B1670" s="31"/>
      <c r="D1670" s="140" t="s">
        <v>180</v>
      </c>
      <c r="F1670" s="141" t="s">
        <v>2492</v>
      </c>
      <c r="I1670" s="142"/>
      <c r="L1670" s="31"/>
      <c r="M1670" s="143"/>
      <c r="T1670" s="52"/>
      <c r="AT1670" s="16" t="s">
        <v>180</v>
      </c>
      <c r="AU1670" s="16" t="s">
        <v>83</v>
      </c>
    </row>
    <row r="1671" spans="2:65" s="1" customFormat="1" ht="33" customHeight="1">
      <c r="B1671" s="31"/>
      <c r="C1671" s="127" t="s">
        <v>2493</v>
      </c>
      <c r="D1671" s="127" t="s">
        <v>173</v>
      </c>
      <c r="E1671" s="128" t="s">
        <v>2494</v>
      </c>
      <c r="F1671" s="129" t="s">
        <v>2495</v>
      </c>
      <c r="G1671" s="130" t="s">
        <v>272</v>
      </c>
      <c r="H1671" s="131">
        <v>9.1</v>
      </c>
      <c r="I1671" s="132"/>
      <c r="J1671" s="133">
        <f>ROUND(I1671*H1671,2)</f>
        <v>0</v>
      </c>
      <c r="K1671" s="129" t="s">
        <v>177</v>
      </c>
      <c r="L1671" s="31"/>
      <c r="M1671" s="134" t="s">
        <v>19</v>
      </c>
      <c r="N1671" s="135" t="s">
        <v>44</v>
      </c>
      <c r="P1671" s="136">
        <f>O1671*H1671</f>
        <v>0</v>
      </c>
      <c r="Q1671" s="136">
        <v>0</v>
      </c>
      <c r="R1671" s="136">
        <f>Q1671*H1671</f>
        <v>0</v>
      </c>
      <c r="S1671" s="136">
        <v>0</v>
      </c>
      <c r="T1671" s="137">
        <f>S1671*H1671</f>
        <v>0</v>
      </c>
      <c r="AR1671" s="138" t="s">
        <v>311</v>
      </c>
      <c r="AT1671" s="138" t="s">
        <v>173</v>
      </c>
      <c r="AU1671" s="138" t="s">
        <v>83</v>
      </c>
      <c r="AY1671" s="16" t="s">
        <v>171</v>
      </c>
      <c r="BE1671" s="139">
        <f>IF(N1671="základní",J1671,0)</f>
        <v>0</v>
      </c>
      <c r="BF1671" s="139">
        <f>IF(N1671="snížená",J1671,0)</f>
        <v>0</v>
      </c>
      <c r="BG1671" s="139">
        <f>IF(N1671="zákl. přenesená",J1671,0)</f>
        <v>0</v>
      </c>
      <c r="BH1671" s="139">
        <f>IF(N1671="sníž. přenesená",J1671,0)</f>
        <v>0</v>
      </c>
      <c r="BI1671" s="139">
        <f>IF(N1671="nulová",J1671,0)</f>
        <v>0</v>
      </c>
      <c r="BJ1671" s="16" t="s">
        <v>81</v>
      </c>
      <c r="BK1671" s="139">
        <f>ROUND(I1671*H1671,2)</f>
        <v>0</v>
      </c>
      <c r="BL1671" s="16" t="s">
        <v>311</v>
      </c>
      <c r="BM1671" s="138" t="s">
        <v>2496</v>
      </c>
    </row>
    <row r="1672" spans="2:65" s="1" customFormat="1" ht="10.199999999999999">
      <c r="B1672" s="31"/>
      <c r="D1672" s="140" t="s">
        <v>180</v>
      </c>
      <c r="F1672" s="141" t="s">
        <v>2497</v>
      </c>
      <c r="I1672" s="142"/>
      <c r="L1672" s="31"/>
      <c r="M1672" s="143"/>
      <c r="T1672" s="52"/>
      <c r="AT1672" s="16" t="s">
        <v>180</v>
      </c>
      <c r="AU1672" s="16" t="s">
        <v>83</v>
      </c>
    </row>
    <row r="1673" spans="2:65" s="1" customFormat="1" ht="55.5" customHeight="1">
      <c r="B1673" s="31"/>
      <c r="C1673" s="127" t="s">
        <v>2498</v>
      </c>
      <c r="D1673" s="127" t="s">
        <v>173</v>
      </c>
      <c r="E1673" s="128" t="s">
        <v>2127</v>
      </c>
      <c r="F1673" s="129" t="s">
        <v>2128</v>
      </c>
      <c r="G1673" s="130" t="s">
        <v>266</v>
      </c>
      <c r="H1673" s="131">
        <v>0.318</v>
      </c>
      <c r="I1673" s="132"/>
      <c r="J1673" s="133">
        <f>ROUND(I1673*H1673,2)</f>
        <v>0</v>
      </c>
      <c r="K1673" s="129" t="s">
        <v>177</v>
      </c>
      <c r="L1673" s="31"/>
      <c r="M1673" s="134" t="s">
        <v>19</v>
      </c>
      <c r="N1673" s="135" t="s">
        <v>44</v>
      </c>
      <c r="P1673" s="136">
        <f>O1673*H1673</f>
        <v>0</v>
      </c>
      <c r="Q1673" s="136">
        <v>0</v>
      </c>
      <c r="R1673" s="136">
        <f>Q1673*H1673</f>
        <v>0</v>
      </c>
      <c r="S1673" s="136">
        <v>0</v>
      </c>
      <c r="T1673" s="137">
        <f>S1673*H1673</f>
        <v>0</v>
      </c>
      <c r="AR1673" s="138" t="s">
        <v>311</v>
      </c>
      <c r="AT1673" s="138" t="s">
        <v>173</v>
      </c>
      <c r="AU1673" s="138" t="s">
        <v>83</v>
      </c>
      <c r="AY1673" s="16" t="s">
        <v>171</v>
      </c>
      <c r="BE1673" s="139">
        <f>IF(N1673="základní",J1673,0)</f>
        <v>0</v>
      </c>
      <c r="BF1673" s="139">
        <f>IF(N1673="snížená",J1673,0)</f>
        <v>0</v>
      </c>
      <c r="BG1673" s="139">
        <f>IF(N1673="zákl. přenesená",J1673,0)</f>
        <v>0</v>
      </c>
      <c r="BH1673" s="139">
        <f>IF(N1673="sníž. přenesená",J1673,0)</f>
        <v>0</v>
      </c>
      <c r="BI1673" s="139">
        <f>IF(N1673="nulová",J1673,0)</f>
        <v>0</v>
      </c>
      <c r="BJ1673" s="16" t="s">
        <v>81</v>
      </c>
      <c r="BK1673" s="139">
        <f>ROUND(I1673*H1673,2)</f>
        <v>0</v>
      </c>
      <c r="BL1673" s="16" t="s">
        <v>311</v>
      </c>
      <c r="BM1673" s="138" t="s">
        <v>2499</v>
      </c>
    </row>
    <row r="1674" spans="2:65" s="1" customFormat="1" ht="10.199999999999999">
      <c r="B1674" s="31"/>
      <c r="D1674" s="140" t="s">
        <v>180</v>
      </c>
      <c r="F1674" s="141" t="s">
        <v>2130</v>
      </c>
      <c r="I1674" s="142"/>
      <c r="L1674" s="31"/>
      <c r="M1674" s="143"/>
      <c r="T1674" s="52"/>
      <c r="AT1674" s="16" t="s">
        <v>180</v>
      </c>
      <c r="AU1674" s="16" t="s">
        <v>83</v>
      </c>
    </row>
    <row r="1675" spans="2:65" s="11" customFormat="1" ht="22.8" customHeight="1">
      <c r="B1675" s="115"/>
      <c r="D1675" s="116" t="s">
        <v>72</v>
      </c>
      <c r="E1675" s="125" t="s">
        <v>2500</v>
      </c>
      <c r="F1675" s="125" t="s">
        <v>2501</v>
      </c>
      <c r="I1675" s="118"/>
      <c r="J1675" s="126">
        <f>BK1675</f>
        <v>0</v>
      </c>
      <c r="L1675" s="115"/>
      <c r="M1675" s="120"/>
      <c r="P1675" s="121">
        <f>SUM(P1676:P1720)</f>
        <v>0</v>
      </c>
      <c r="R1675" s="121">
        <f>SUM(R1676:R1720)</f>
        <v>26.462182000000006</v>
      </c>
      <c r="T1675" s="122">
        <f>SUM(T1676:T1720)</f>
        <v>38.085180000000001</v>
      </c>
      <c r="AR1675" s="116" t="s">
        <v>83</v>
      </c>
      <c r="AT1675" s="123" t="s">
        <v>72</v>
      </c>
      <c r="AU1675" s="123" t="s">
        <v>81</v>
      </c>
      <c r="AY1675" s="116" t="s">
        <v>171</v>
      </c>
      <c r="BK1675" s="124">
        <f>SUM(BK1676:BK1720)</f>
        <v>0</v>
      </c>
    </row>
    <row r="1676" spans="2:65" s="1" customFormat="1" ht="37.799999999999997" customHeight="1">
      <c r="B1676" s="31"/>
      <c r="C1676" s="127" t="s">
        <v>2502</v>
      </c>
      <c r="D1676" s="127" t="s">
        <v>173</v>
      </c>
      <c r="E1676" s="128" t="s">
        <v>2503</v>
      </c>
      <c r="F1676" s="129" t="s">
        <v>2504</v>
      </c>
      <c r="G1676" s="130" t="s">
        <v>272</v>
      </c>
      <c r="H1676" s="131">
        <v>70.680000000000007</v>
      </c>
      <c r="I1676" s="132"/>
      <c r="J1676" s="133">
        <f>ROUND(I1676*H1676,2)</f>
        <v>0</v>
      </c>
      <c r="K1676" s="129" t="s">
        <v>177</v>
      </c>
      <c r="L1676" s="31"/>
      <c r="M1676" s="134" t="s">
        <v>19</v>
      </c>
      <c r="N1676" s="135" t="s">
        <v>44</v>
      </c>
      <c r="P1676" s="136">
        <f>O1676*H1676</f>
        <v>0</v>
      </c>
      <c r="Q1676" s="136">
        <v>9.3999999999999997E-4</v>
      </c>
      <c r="R1676" s="136">
        <f>Q1676*H1676</f>
        <v>6.6439200000000004E-2</v>
      </c>
      <c r="S1676" s="136">
        <v>0</v>
      </c>
      <c r="T1676" s="137">
        <f>S1676*H1676</f>
        <v>0</v>
      </c>
      <c r="AR1676" s="138" t="s">
        <v>311</v>
      </c>
      <c r="AT1676" s="138" t="s">
        <v>173</v>
      </c>
      <c r="AU1676" s="138" t="s">
        <v>83</v>
      </c>
      <c r="AY1676" s="16" t="s">
        <v>171</v>
      </c>
      <c r="BE1676" s="139">
        <f>IF(N1676="základní",J1676,0)</f>
        <v>0</v>
      </c>
      <c r="BF1676" s="139">
        <f>IF(N1676="snížená",J1676,0)</f>
        <v>0</v>
      </c>
      <c r="BG1676" s="139">
        <f>IF(N1676="zákl. přenesená",J1676,0)</f>
        <v>0</v>
      </c>
      <c r="BH1676" s="139">
        <f>IF(N1676="sníž. přenesená",J1676,0)</f>
        <v>0</v>
      </c>
      <c r="BI1676" s="139">
        <f>IF(N1676="nulová",J1676,0)</f>
        <v>0</v>
      </c>
      <c r="BJ1676" s="16" t="s">
        <v>81</v>
      </c>
      <c r="BK1676" s="139">
        <f>ROUND(I1676*H1676,2)</f>
        <v>0</v>
      </c>
      <c r="BL1676" s="16" t="s">
        <v>311</v>
      </c>
      <c r="BM1676" s="138" t="s">
        <v>2505</v>
      </c>
    </row>
    <row r="1677" spans="2:65" s="1" customFormat="1" ht="10.199999999999999">
      <c r="B1677" s="31"/>
      <c r="D1677" s="140" t="s">
        <v>180</v>
      </c>
      <c r="F1677" s="141" t="s">
        <v>2506</v>
      </c>
      <c r="I1677" s="142"/>
      <c r="L1677" s="31"/>
      <c r="M1677" s="143"/>
      <c r="T1677" s="52"/>
      <c r="AT1677" s="16" t="s">
        <v>180</v>
      </c>
      <c r="AU1677" s="16" t="s">
        <v>83</v>
      </c>
    </row>
    <row r="1678" spans="2:65" s="1" customFormat="1" ht="49.05" customHeight="1">
      <c r="B1678" s="31"/>
      <c r="C1678" s="127" t="s">
        <v>2507</v>
      </c>
      <c r="D1678" s="127" t="s">
        <v>173</v>
      </c>
      <c r="E1678" s="128" t="s">
        <v>2508</v>
      </c>
      <c r="F1678" s="129" t="s">
        <v>2509</v>
      </c>
      <c r="G1678" s="130" t="s">
        <v>272</v>
      </c>
      <c r="H1678" s="131">
        <v>70.680000000000007</v>
      </c>
      <c r="I1678" s="132"/>
      <c r="J1678" s="133">
        <f>ROUND(I1678*H1678,2)</f>
        <v>0</v>
      </c>
      <c r="K1678" s="129" t="s">
        <v>177</v>
      </c>
      <c r="L1678" s="31"/>
      <c r="M1678" s="134" t="s">
        <v>19</v>
      </c>
      <c r="N1678" s="135" t="s">
        <v>44</v>
      </c>
      <c r="P1678" s="136">
        <f>O1678*H1678</f>
        <v>0</v>
      </c>
      <c r="Q1678" s="136">
        <v>1.7330000000000002E-2</v>
      </c>
      <c r="R1678" s="136">
        <f>Q1678*H1678</f>
        <v>1.2248844000000003</v>
      </c>
      <c r="S1678" s="136">
        <v>0</v>
      </c>
      <c r="T1678" s="137">
        <f>S1678*H1678</f>
        <v>0</v>
      </c>
      <c r="AR1678" s="138" t="s">
        <v>311</v>
      </c>
      <c r="AT1678" s="138" t="s">
        <v>173</v>
      </c>
      <c r="AU1678" s="138" t="s">
        <v>83</v>
      </c>
      <c r="AY1678" s="16" t="s">
        <v>171</v>
      </c>
      <c r="BE1678" s="139">
        <f>IF(N1678="základní",J1678,0)</f>
        <v>0</v>
      </c>
      <c r="BF1678" s="139">
        <f>IF(N1678="snížená",J1678,0)</f>
        <v>0</v>
      </c>
      <c r="BG1678" s="139">
        <f>IF(N1678="zákl. přenesená",J1678,0)</f>
        <v>0</v>
      </c>
      <c r="BH1678" s="139">
        <f>IF(N1678="sníž. přenesená",J1678,0)</f>
        <v>0</v>
      </c>
      <c r="BI1678" s="139">
        <f>IF(N1678="nulová",J1678,0)</f>
        <v>0</v>
      </c>
      <c r="BJ1678" s="16" t="s">
        <v>81</v>
      </c>
      <c r="BK1678" s="139">
        <f>ROUND(I1678*H1678,2)</f>
        <v>0</v>
      </c>
      <c r="BL1678" s="16" t="s">
        <v>311</v>
      </c>
      <c r="BM1678" s="138" t="s">
        <v>2510</v>
      </c>
    </row>
    <row r="1679" spans="2:65" s="1" customFormat="1" ht="10.199999999999999">
      <c r="B1679" s="31"/>
      <c r="D1679" s="140" t="s">
        <v>180</v>
      </c>
      <c r="F1679" s="141" t="s">
        <v>2511</v>
      </c>
      <c r="I1679" s="142"/>
      <c r="L1679" s="31"/>
      <c r="M1679" s="143"/>
      <c r="T1679" s="52"/>
      <c r="AT1679" s="16" t="s">
        <v>180</v>
      </c>
      <c r="AU1679" s="16" t="s">
        <v>83</v>
      </c>
    </row>
    <row r="1680" spans="2:65" s="1" customFormat="1" ht="44.25" customHeight="1">
      <c r="B1680" s="31"/>
      <c r="C1680" s="127" t="s">
        <v>2512</v>
      </c>
      <c r="D1680" s="127" t="s">
        <v>173</v>
      </c>
      <c r="E1680" s="128" t="s">
        <v>2513</v>
      </c>
      <c r="F1680" s="129" t="s">
        <v>2514</v>
      </c>
      <c r="G1680" s="130" t="s">
        <v>272</v>
      </c>
      <c r="H1680" s="131">
        <v>70.680000000000007</v>
      </c>
      <c r="I1680" s="132"/>
      <c r="J1680" s="133">
        <f>ROUND(I1680*H1680,2)</f>
        <v>0</v>
      </c>
      <c r="K1680" s="129" t="s">
        <v>177</v>
      </c>
      <c r="L1680" s="31"/>
      <c r="M1680" s="134" t="s">
        <v>19</v>
      </c>
      <c r="N1680" s="135" t="s">
        <v>44</v>
      </c>
      <c r="P1680" s="136">
        <f>O1680*H1680</f>
        <v>0</v>
      </c>
      <c r="Q1680" s="136">
        <v>7.9000000000000008E-3</v>
      </c>
      <c r="R1680" s="136">
        <f>Q1680*H1680</f>
        <v>0.55837200000000009</v>
      </c>
      <c r="S1680" s="136">
        <v>0</v>
      </c>
      <c r="T1680" s="137">
        <f>S1680*H1680</f>
        <v>0</v>
      </c>
      <c r="AR1680" s="138" t="s">
        <v>311</v>
      </c>
      <c r="AT1680" s="138" t="s">
        <v>173</v>
      </c>
      <c r="AU1680" s="138" t="s">
        <v>83</v>
      </c>
      <c r="AY1680" s="16" t="s">
        <v>171</v>
      </c>
      <c r="BE1680" s="139">
        <f>IF(N1680="základní",J1680,0)</f>
        <v>0</v>
      </c>
      <c r="BF1680" s="139">
        <f>IF(N1680="snížená",J1680,0)</f>
        <v>0</v>
      </c>
      <c r="BG1680" s="139">
        <f>IF(N1680="zákl. přenesená",J1680,0)</f>
        <v>0</v>
      </c>
      <c r="BH1680" s="139">
        <f>IF(N1680="sníž. přenesená",J1680,0)</f>
        <v>0</v>
      </c>
      <c r="BI1680" s="139">
        <f>IF(N1680="nulová",J1680,0)</f>
        <v>0</v>
      </c>
      <c r="BJ1680" s="16" t="s">
        <v>81</v>
      </c>
      <c r="BK1680" s="139">
        <f>ROUND(I1680*H1680,2)</f>
        <v>0</v>
      </c>
      <c r="BL1680" s="16" t="s">
        <v>311</v>
      </c>
      <c r="BM1680" s="138" t="s">
        <v>2515</v>
      </c>
    </row>
    <row r="1681" spans="2:65" s="1" customFormat="1" ht="10.199999999999999">
      <c r="B1681" s="31"/>
      <c r="D1681" s="140" t="s">
        <v>180</v>
      </c>
      <c r="F1681" s="141" t="s">
        <v>2516</v>
      </c>
      <c r="I1681" s="142"/>
      <c r="L1681" s="31"/>
      <c r="M1681" s="143"/>
      <c r="T1681" s="52"/>
      <c r="AT1681" s="16" t="s">
        <v>180</v>
      </c>
      <c r="AU1681" s="16" t="s">
        <v>83</v>
      </c>
    </row>
    <row r="1682" spans="2:65" s="1" customFormat="1" ht="37.799999999999997" customHeight="1">
      <c r="B1682" s="31"/>
      <c r="C1682" s="127" t="s">
        <v>2517</v>
      </c>
      <c r="D1682" s="127" t="s">
        <v>173</v>
      </c>
      <c r="E1682" s="128" t="s">
        <v>2518</v>
      </c>
      <c r="F1682" s="129" t="s">
        <v>2519</v>
      </c>
      <c r="G1682" s="130" t="s">
        <v>328</v>
      </c>
      <c r="H1682" s="131">
        <v>45.86</v>
      </c>
      <c r="I1682" s="132"/>
      <c r="J1682" s="133">
        <f>ROUND(I1682*H1682,2)</f>
        <v>0</v>
      </c>
      <c r="K1682" s="129" t="s">
        <v>177</v>
      </c>
      <c r="L1682" s="31"/>
      <c r="M1682" s="134" t="s">
        <v>19</v>
      </c>
      <c r="N1682" s="135" t="s">
        <v>44</v>
      </c>
      <c r="P1682" s="136">
        <f>O1682*H1682</f>
        <v>0</v>
      </c>
      <c r="Q1682" s="136">
        <v>0</v>
      </c>
      <c r="R1682" s="136">
        <f>Q1682*H1682</f>
        <v>0</v>
      </c>
      <c r="S1682" s="136">
        <v>0</v>
      </c>
      <c r="T1682" s="137">
        <f>S1682*H1682</f>
        <v>0</v>
      </c>
      <c r="AR1682" s="138" t="s">
        <v>311</v>
      </c>
      <c r="AT1682" s="138" t="s">
        <v>173</v>
      </c>
      <c r="AU1682" s="138" t="s">
        <v>83</v>
      </c>
      <c r="AY1682" s="16" t="s">
        <v>171</v>
      </c>
      <c r="BE1682" s="139">
        <f>IF(N1682="základní",J1682,0)</f>
        <v>0</v>
      </c>
      <c r="BF1682" s="139">
        <f>IF(N1682="snížená",J1682,0)</f>
        <v>0</v>
      </c>
      <c r="BG1682" s="139">
        <f>IF(N1682="zákl. přenesená",J1682,0)</f>
        <v>0</v>
      </c>
      <c r="BH1682" s="139">
        <f>IF(N1682="sníž. přenesená",J1682,0)</f>
        <v>0</v>
      </c>
      <c r="BI1682" s="139">
        <f>IF(N1682="nulová",J1682,0)</f>
        <v>0</v>
      </c>
      <c r="BJ1682" s="16" t="s">
        <v>81</v>
      </c>
      <c r="BK1682" s="139">
        <f>ROUND(I1682*H1682,2)</f>
        <v>0</v>
      </c>
      <c r="BL1682" s="16" t="s">
        <v>311</v>
      </c>
      <c r="BM1682" s="138" t="s">
        <v>2520</v>
      </c>
    </row>
    <row r="1683" spans="2:65" s="1" customFormat="1" ht="10.199999999999999">
      <c r="B1683" s="31"/>
      <c r="D1683" s="140" t="s">
        <v>180</v>
      </c>
      <c r="F1683" s="141" t="s">
        <v>2521</v>
      </c>
      <c r="I1683" s="142"/>
      <c r="L1683" s="31"/>
      <c r="M1683" s="143"/>
      <c r="T1683" s="52"/>
      <c r="AT1683" s="16" t="s">
        <v>180</v>
      </c>
      <c r="AU1683" s="16" t="s">
        <v>83</v>
      </c>
    </row>
    <row r="1684" spans="2:65" s="13" customFormat="1" ht="10.199999999999999">
      <c r="B1684" s="151"/>
      <c r="D1684" s="145" t="s">
        <v>182</v>
      </c>
      <c r="E1684" s="152" t="s">
        <v>19</v>
      </c>
      <c r="F1684" s="153" t="s">
        <v>2522</v>
      </c>
      <c r="H1684" s="154">
        <v>45.86</v>
      </c>
      <c r="I1684" s="155"/>
      <c r="L1684" s="151"/>
      <c r="M1684" s="156"/>
      <c r="T1684" s="157"/>
      <c r="AT1684" s="152" t="s">
        <v>182</v>
      </c>
      <c r="AU1684" s="152" t="s">
        <v>83</v>
      </c>
      <c r="AV1684" s="13" t="s">
        <v>83</v>
      </c>
      <c r="AW1684" s="13" t="s">
        <v>35</v>
      </c>
      <c r="AX1684" s="13" t="s">
        <v>81</v>
      </c>
      <c r="AY1684" s="152" t="s">
        <v>171</v>
      </c>
    </row>
    <row r="1685" spans="2:65" s="1" customFormat="1" ht="24.15" customHeight="1">
      <c r="B1685" s="31"/>
      <c r="C1685" s="127" t="s">
        <v>2523</v>
      </c>
      <c r="D1685" s="127" t="s">
        <v>173</v>
      </c>
      <c r="E1685" s="128" t="s">
        <v>2524</v>
      </c>
      <c r="F1685" s="129" t="s">
        <v>2525</v>
      </c>
      <c r="G1685" s="130" t="s">
        <v>176</v>
      </c>
      <c r="H1685" s="131">
        <v>12.134</v>
      </c>
      <c r="I1685" s="132"/>
      <c r="J1685" s="133">
        <f>ROUND(I1685*H1685,2)</f>
        <v>0</v>
      </c>
      <c r="K1685" s="129" t="s">
        <v>177</v>
      </c>
      <c r="L1685" s="31"/>
      <c r="M1685" s="134" t="s">
        <v>19</v>
      </c>
      <c r="N1685" s="135" t="s">
        <v>44</v>
      </c>
      <c r="P1685" s="136">
        <f>O1685*H1685</f>
        <v>0</v>
      </c>
      <c r="Q1685" s="136">
        <v>0.42</v>
      </c>
      <c r="R1685" s="136">
        <f>Q1685*H1685</f>
        <v>5.0962800000000001</v>
      </c>
      <c r="S1685" s="136">
        <v>0</v>
      </c>
      <c r="T1685" s="137">
        <f>S1685*H1685</f>
        <v>0</v>
      </c>
      <c r="AR1685" s="138" t="s">
        <v>311</v>
      </c>
      <c r="AT1685" s="138" t="s">
        <v>173</v>
      </c>
      <c r="AU1685" s="138" t="s">
        <v>83</v>
      </c>
      <c r="AY1685" s="16" t="s">
        <v>171</v>
      </c>
      <c r="BE1685" s="139">
        <f>IF(N1685="základní",J1685,0)</f>
        <v>0</v>
      </c>
      <c r="BF1685" s="139">
        <f>IF(N1685="snížená",J1685,0)</f>
        <v>0</v>
      </c>
      <c r="BG1685" s="139">
        <f>IF(N1685="zákl. přenesená",J1685,0)</f>
        <v>0</v>
      </c>
      <c r="BH1685" s="139">
        <f>IF(N1685="sníž. přenesená",J1685,0)</f>
        <v>0</v>
      </c>
      <c r="BI1685" s="139">
        <f>IF(N1685="nulová",J1685,0)</f>
        <v>0</v>
      </c>
      <c r="BJ1685" s="16" t="s">
        <v>81</v>
      </c>
      <c r="BK1685" s="139">
        <f>ROUND(I1685*H1685,2)</f>
        <v>0</v>
      </c>
      <c r="BL1685" s="16" t="s">
        <v>311</v>
      </c>
      <c r="BM1685" s="138" t="s">
        <v>2526</v>
      </c>
    </row>
    <row r="1686" spans="2:65" s="1" customFormat="1" ht="10.199999999999999">
      <c r="B1686" s="31"/>
      <c r="D1686" s="140" t="s">
        <v>180</v>
      </c>
      <c r="F1686" s="141" t="s">
        <v>2527</v>
      </c>
      <c r="I1686" s="142"/>
      <c r="L1686" s="31"/>
      <c r="M1686" s="143"/>
      <c r="T1686" s="52"/>
      <c r="AT1686" s="16" t="s">
        <v>180</v>
      </c>
      <c r="AU1686" s="16" t="s">
        <v>83</v>
      </c>
    </row>
    <row r="1687" spans="2:65" s="13" customFormat="1" ht="10.199999999999999">
      <c r="B1687" s="151"/>
      <c r="D1687" s="145" t="s">
        <v>182</v>
      </c>
      <c r="E1687" s="152" t="s">
        <v>19</v>
      </c>
      <c r="F1687" s="153" t="s">
        <v>2528</v>
      </c>
      <c r="H1687" s="154">
        <v>12.134</v>
      </c>
      <c r="I1687" s="155"/>
      <c r="L1687" s="151"/>
      <c r="M1687" s="156"/>
      <c r="T1687" s="157"/>
      <c r="AT1687" s="152" t="s">
        <v>182</v>
      </c>
      <c r="AU1687" s="152" t="s">
        <v>83</v>
      </c>
      <c r="AV1687" s="13" t="s">
        <v>83</v>
      </c>
      <c r="AW1687" s="13" t="s">
        <v>35</v>
      </c>
      <c r="AX1687" s="13" t="s">
        <v>81</v>
      </c>
      <c r="AY1687" s="152" t="s">
        <v>171</v>
      </c>
    </row>
    <row r="1688" spans="2:65" s="1" customFormat="1" ht="21.75" customHeight="1">
      <c r="B1688" s="31"/>
      <c r="C1688" s="127" t="s">
        <v>2529</v>
      </c>
      <c r="D1688" s="127" t="s">
        <v>173</v>
      </c>
      <c r="E1688" s="128" t="s">
        <v>1326</v>
      </c>
      <c r="F1688" s="129" t="s">
        <v>1327</v>
      </c>
      <c r="G1688" s="130" t="s">
        <v>176</v>
      </c>
      <c r="H1688" s="131">
        <v>21.032</v>
      </c>
      <c r="I1688" s="132"/>
      <c r="J1688" s="133">
        <f>ROUND(I1688*H1688,2)</f>
        <v>0</v>
      </c>
      <c r="K1688" s="129" t="s">
        <v>19</v>
      </c>
      <c r="L1688" s="31"/>
      <c r="M1688" s="134" t="s">
        <v>19</v>
      </c>
      <c r="N1688" s="135" t="s">
        <v>44</v>
      </c>
      <c r="P1688" s="136">
        <f>O1688*H1688</f>
        <v>0</v>
      </c>
      <c r="Q1688" s="136">
        <v>0</v>
      </c>
      <c r="R1688" s="136">
        <f>Q1688*H1688</f>
        <v>0</v>
      </c>
      <c r="S1688" s="136">
        <v>0</v>
      </c>
      <c r="T1688" s="137">
        <f>S1688*H1688</f>
        <v>0</v>
      </c>
      <c r="AR1688" s="138" t="s">
        <v>311</v>
      </c>
      <c r="AT1688" s="138" t="s">
        <v>173</v>
      </c>
      <c r="AU1688" s="138" t="s">
        <v>83</v>
      </c>
      <c r="AY1688" s="16" t="s">
        <v>171</v>
      </c>
      <c r="BE1688" s="139">
        <f>IF(N1688="základní",J1688,0)</f>
        <v>0</v>
      </c>
      <c r="BF1688" s="139">
        <f>IF(N1688="snížená",J1688,0)</f>
        <v>0</v>
      </c>
      <c r="BG1688" s="139">
        <f>IF(N1688="zákl. přenesená",J1688,0)</f>
        <v>0</v>
      </c>
      <c r="BH1688" s="139">
        <f>IF(N1688="sníž. přenesená",J1688,0)</f>
        <v>0</v>
      </c>
      <c r="BI1688" s="139">
        <f>IF(N1688="nulová",J1688,0)</f>
        <v>0</v>
      </c>
      <c r="BJ1688" s="16" t="s">
        <v>81</v>
      </c>
      <c r="BK1688" s="139">
        <f>ROUND(I1688*H1688,2)</f>
        <v>0</v>
      </c>
      <c r="BL1688" s="16" t="s">
        <v>311</v>
      </c>
      <c r="BM1688" s="138" t="s">
        <v>2530</v>
      </c>
    </row>
    <row r="1689" spans="2:65" s="1" customFormat="1" ht="37.799999999999997" customHeight="1">
      <c r="B1689" s="31"/>
      <c r="C1689" s="127" t="s">
        <v>2531</v>
      </c>
      <c r="D1689" s="127" t="s">
        <v>173</v>
      </c>
      <c r="E1689" s="128" t="s">
        <v>2532</v>
      </c>
      <c r="F1689" s="129" t="s">
        <v>2533</v>
      </c>
      <c r="G1689" s="130" t="s">
        <v>328</v>
      </c>
      <c r="H1689" s="131">
        <v>404.46</v>
      </c>
      <c r="I1689" s="132"/>
      <c r="J1689" s="133">
        <f>ROUND(I1689*H1689,2)</f>
        <v>0</v>
      </c>
      <c r="K1689" s="129" t="s">
        <v>177</v>
      </c>
      <c r="L1689" s="31"/>
      <c r="M1689" s="134" t="s">
        <v>19</v>
      </c>
      <c r="N1689" s="135" t="s">
        <v>44</v>
      </c>
      <c r="P1689" s="136">
        <f>O1689*H1689</f>
        <v>0</v>
      </c>
      <c r="Q1689" s="136">
        <v>0</v>
      </c>
      <c r="R1689" s="136">
        <f>Q1689*H1689</f>
        <v>0</v>
      </c>
      <c r="S1689" s="136">
        <v>0</v>
      </c>
      <c r="T1689" s="137">
        <f>S1689*H1689</f>
        <v>0</v>
      </c>
      <c r="AR1689" s="138" t="s">
        <v>311</v>
      </c>
      <c r="AT1689" s="138" t="s">
        <v>173</v>
      </c>
      <c r="AU1689" s="138" t="s">
        <v>83</v>
      </c>
      <c r="AY1689" s="16" t="s">
        <v>171</v>
      </c>
      <c r="BE1689" s="139">
        <f>IF(N1689="základní",J1689,0)</f>
        <v>0</v>
      </c>
      <c r="BF1689" s="139">
        <f>IF(N1689="snížená",J1689,0)</f>
        <v>0</v>
      </c>
      <c r="BG1689" s="139">
        <f>IF(N1689="zákl. přenesená",J1689,0)</f>
        <v>0</v>
      </c>
      <c r="BH1689" s="139">
        <f>IF(N1689="sníž. přenesená",J1689,0)</f>
        <v>0</v>
      </c>
      <c r="BI1689" s="139">
        <f>IF(N1689="nulová",J1689,0)</f>
        <v>0</v>
      </c>
      <c r="BJ1689" s="16" t="s">
        <v>81</v>
      </c>
      <c r="BK1689" s="139">
        <f>ROUND(I1689*H1689,2)</f>
        <v>0</v>
      </c>
      <c r="BL1689" s="16" t="s">
        <v>311</v>
      </c>
      <c r="BM1689" s="138" t="s">
        <v>2534</v>
      </c>
    </row>
    <row r="1690" spans="2:65" s="1" customFormat="1" ht="10.199999999999999">
      <c r="B1690" s="31"/>
      <c r="D1690" s="140" t="s">
        <v>180</v>
      </c>
      <c r="F1690" s="141" t="s">
        <v>2535</v>
      </c>
      <c r="I1690" s="142"/>
      <c r="L1690" s="31"/>
      <c r="M1690" s="143"/>
      <c r="T1690" s="52"/>
      <c r="AT1690" s="16" t="s">
        <v>180</v>
      </c>
      <c r="AU1690" s="16" t="s">
        <v>83</v>
      </c>
    </row>
    <row r="1691" spans="2:65" s="1" customFormat="1" ht="21.75" customHeight="1">
      <c r="B1691" s="31"/>
      <c r="C1691" s="165" t="s">
        <v>2536</v>
      </c>
      <c r="D1691" s="165" t="s">
        <v>263</v>
      </c>
      <c r="E1691" s="166" t="s">
        <v>2537</v>
      </c>
      <c r="F1691" s="167" t="s">
        <v>2538</v>
      </c>
      <c r="G1691" s="168" t="s">
        <v>176</v>
      </c>
      <c r="H1691" s="169">
        <v>21.032</v>
      </c>
      <c r="I1691" s="170"/>
      <c r="J1691" s="171">
        <f>ROUND(I1691*H1691,2)</f>
        <v>0</v>
      </c>
      <c r="K1691" s="167" t="s">
        <v>177</v>
      </c>
      <c r="L1691" s="172"/>
      <c r="M1691" s="173" t="s">
        <v>19</v>
      </c>
      <c r="N1691" s="174" t="s">
        <v>44</v>
      </c>
      <c r="P1691" s="136">
        <f>O1691*H1691</f>
        <v>0</v>
      </c>
      <c r="Q1691" s="136">
        <v>0.55000000000000004</v>
      </c>
      <c r="R1691" s="136">
        <f>Q1691*H1691</f>
        <v>11.567600000000001</v>
      </c>
      <c r="S1691" s="136">
        <v>0</v>
      </c>
      <c r="T1691" s="137">
        <f>S1691*H1691</f>
        <v>0</v>
      </c>
      <c r="AR1691" s="138" t="s">
        <v>454</v>
      </c>
      <c r="AT1691" s="138" t="s">
        <v>263</v>
      </c>
      <c r="AU1691" s="138" t="s">
        <v>83</v>
      </c>
      <c r="AY1691" s="16" t="s">
        <v>171</v>
      </c>
      <c r="BE1691" s="139">
        <f>IF(N1691="základní",J1691,0)</f>
        <v>0</v>
      </c>
      <c r="BF1691" s="139">
        <f>IF(N1691="snížená",J1691,0)</f>
        <v>0</v>
      </c>
      <c r="BG1691" s="139">
        <f>IF(N1691="zákl. přenesená",J1691,0)</f>
        <v>0</v>
      </c>
      <c r="BH1691" s="139">
        <f>IF(N1691="sníž. přenesená",J1691,0)</f>
        <v>0</v>
      </c>
      <c r="BI1691" s="139">
        <f>IF(N1691="nulová",J1691,0)</f>
        <v>0</v>
      </c>
      <c r="BJ1691" s="16" t="s">
        <v>81</v>
      </c>
      <c r="BK1691" s="139">
        <f>ROUND(I1691*H1691,2)</f>
        <v>0</v>
      </c>
      <c r="BL1691" s="16" t="s">
        <v>311</v>
      </c>
      <c r="BM1691" s="138" t="s">
        <v>2539</v>
      </c>
    </row>
    <row r="1692" spans="2:65" s="13" customFormat="1" ht="10.199999999999999">
      <c r="B1692" s="151"/>
      <c r="D1692" s="145" t="s">
        <v>182</v>
      </c>
      <c r="E1692" s="152" t="s">
        <v>19</v>
      </c>
      <c r="F1692" s="153" t="s">
        <v>2540</v>
      </c>
      <c r="H1692" s="154">
        <v>21.032</v>
      </c>
      <c r="I1692" s="155"/>
      <c r="L1692" s="151"/>
      <c r="M1692" s="156"/>
      <c r="T1692" s="157"/>
      <c r="AT1692" s="152" t="s">
        <v>182</v>
      </c>
      <c r="AU1692" s="152" t="s">
        <v>83</v>
      </c>
      <c r="AV1692" s="13" t="s">
        <v>83</v>
      </c>
      <c r="AW1692" s="13" t="s">
        <v>35</v>
      </c>
      <c r="AX1692" s="13" t="s">
        <v>81</v>
      </c>
      <c r="AY1692" s="152" t="s">
        <v>171</v>
      </c>
    </row>
    <row r="1693" spans="2:65" s="1" customFormat="1" ht="37.799999999999997" customHeight="1">
      <c r="B1693" s="31"/>
      <c r="C1693" s="127" t="s">
        <v>2541</v>
      </c>
      <c r="D1693" s="127" t="s">
        <v>173</v>
      </c>
      <c r="E1693" s="128" t="s">
        <v>2542</v>
      </c>
      <c r="F1693" s="129" t="s">
        <v>2543</v>
      </c>
      <c r="G1693" s="130" t="s">
        <v>328</v>
      </c>
      <c r="H1693" s="131">
        <v>404.46</v>
      </c>
      <c r="I1693" s="132"/>
      <c r="J1693" s="133">
        <f>ROUND(I1693*H1693,2)</f>
        <v>0</v>
      </c>
      <c r="K1693" s="129" t="s">
        <v>177</v>
      </c>
      <c r="L1693" s="31"/>
      <c r="M1693" s="134" t="s">
        <v>19</v>
      </c>
      <c r="N1693" s="135" t="s">
        <v>44</v>
      </c>
      <c r="P1693" s="136">
        <f>O1693*H1693</f>
        <v>0</v>
      </c>
      <c r="Q1693" s="136">
        <v>0</v>
      </c>
      <c r="R1693" s="136">
        <f>Q1693*H1693</f>
        <v>0</v>
      </c>
      <c r="S1693" s="136">
        <v>3.3000000000000002E-2</v>
      </c>
      <c r="T1693" s="137">
        <f>S1693*H1693</f>
        <v>13.34718</v>
      </c>
      <c r="AR1693" s="138" t="s">
        <v>311</v>
      </c>
      <c r="AT1693" s="138" t="s">
        <v>173</v>
      </c>
      <c r="AU1693" s="138" t="s">
        <v>83</v>
      </c>
      <c r="AY1693" s="16" t="s">
        <v>171</v>
      </c>
      <c r="BE1693" s="139">
        <f>IF(N1693="základní",J1693,0)</f>
        <v>0</v>
      </c>
      <c r="BF1693" s="139">
        <f>IF(N1693="snížená",J1693,0)</f>
        <v>0</v>
      </c>
      <c r="BG1693" s="139">
        <f>IF(N1693="zákl. přenesená",J1693,0)</f>
        <v>0</v>
      </c>
      <c r="BH1693" s="139">
        <f>IF(N1693="sníž. přenesená",J1693,0)</f>
        <v>0</v>
      </c>
      <c r="BI1693" s="139">
        <f>IF(N1693="nulová",J1693,0)</f>
        <v>0</v>
      </c>
      <c r="BJ1693" s="16" t="s">
        <v>81</v>
      </c>
      <c r="BK1693" s="139">
        <f>ROUND(I1693*H1693,2)</f>
        <v>0</v>
      </c>
      <c r="BL1693" s="16" t="s">
        <v>311</v>
      </c>
      <c r="BM1693" s="138" t="s">
        <v>2544</v>
      </c>
    </row>
    <row r="1694" spans="2:65" s="1" customFormat="1" ht="10.199999999999999">
      <c r="B1694" s="31"/>
      <c r="D1694" s="140" t="s">
        <v>180</v>
      </c>
      <c r="F1694" s="141" t="s">
        <v>2545</v>
      </c>
      <c r="I1694" s="142"/>
      <c r="L1694" s="31"/>
      <c r="M1694" s="143"/>
      <c r="T1694" s="52"/>
      <c r="AT1694" s="16" t="s">
        <v>180</v>
      </c>
      <c r="AU1694" s="16" t="s">
        <v>83</v>
      </c>
    </row>
    <row r="1695" spans="2:65" s="13" customFormat="1" ht="10.199999999999999">
      <c r="B1695" s="151"/>
      <c r="D1695" s="145" t="s">
        <v>182</v>
      </c>
      <c r="E1695" s="152" t="s">
        <v>19</v>
      </c>
      <c r="F1695" s="153" t="s">
        <v>2546</v>
      </c>
      <c r="H1695" s="154">
        <v>404.46</v>
      </c>
      <c r="I1695" s="155"/>
      <c r="L1695" s="151"/>
      <c r="M1695" s="156"/>
      <c r="T1695" s="157"/>
      <c r="AT1695" s="152" t="s">
        <v>182</v>
      </c>
      <c r="AU1695" s="152" t="s">
        <v>83</v>
      </c>
      <c r="AV1695" s="13" t="s">
        <v>83</v>
      </c>
      <c r="AW1695" s="13" t="s">
        <v>35</v>
      </c>
      <c r="AX1695" s="13" t="s">
        <v>81</v>
      </c>
      <c r="AY1695" s="152" t="s">
        <v>171</v>
      </c>
    </row>
    <row r="1696" spans="2:65" s="1" customFormat="1" ht="24.15" customHeight="1">
      <c r="B1696" s="31"/>
      <c r="C1696" s="127" t="s">
        <v>2547</v>
      </c>
      <c r="D1696" s="127" t="s">
        <v>173</v>
      </c>
      <c r="E1696" s="128" t="s">
        <v>2548</v>
      </c>
      <c r="F1696" s="129" t="s">
        <v>2549</v>
      </c>
      <c r="G1696" s="130" t="s">
        <v>176</v>
      </c>
      <c r="H1696" s="131">
        <v>21.032</v>
      </c>
      <c r="I1696" s="132"/>
      <c r="J1696" s="133">
        <f>ROUND(I1696*H1696,2)</f>
        <v>0</v>
      </c>
      <c r="K1696" s="129" t="s">
        <v>177</v>
      </c>
      <c r="L1696" s="31"/>
      <c r="M1696" s="134" t="s">
        <v>19</v>
      </c>
      <c r="N1696" s="135" t="s">
        <v>44</v>
      </c>
      <c r="P1696" s="136">
        <f>O1696*H1696</f>
        <v>0</v>
      </c>
      <c r="Q1696" s="136">
        <v>2.8E-3</v>
      </c>
      <c r="R1696" s="136">
        <f>Q1696*H1696</f>
        <v>5.88896E-2</v>
      </c>
      <c r="S1696" s="136">
        <v>0</v>
      </c>
      <c r="T1696" s="137">
        <f>S1696*H1696</f>
        <v>0</v>
      </c>
      <c r="AR1696" s="138" t="s">
        <v>311</v>
      </c>
      <c r="AT1696" s="138" t="s">
        <v>173</v>
      </c>
      <c r="AU1696" s="138" t="s">
        <v>83</v>
      </c>
      <c r="AY1696" s="16" t="s">
        <v>171</v>
      </c>
      <c r="BE1696" s="139">
        <f>IF(N1696="základní",J1696,0)</f>
        <v>0</v>
      </c>
      <c r="BF1696" s="139">
        <f>IF(N1696="snížená",J1696,0)</f>
        <v>0</v>
      </c>
      <c r="BG1696" s="139">
        <f>IF(N1696="zákl. přenesená",J1696,0)</f>
        <v>0</v>
      </c>
      <c r="BH1696" s="139">
        <f>IF(N1696="sníž. přenesená",J1696,0)</f>
        <v>0</v>
      </c>
      <c r="BI1696" s="139">
        <f>IF(N1696="nulová",J1696,0)</f>
        <v>0</v>
      </c>
      <c r="BJ1696" s="16" t="s">
        <v>81</v>
      </c>
      <c r="BK1696" s="139">
        <f>ROUND(I1696*H1696,2)</f>
        <v>0</v>
      </c>
      <c r="BL1696" s="16" t="s">
        <v>311</v>
      </c>
      <c r="BM1696" s="138" t="s">
        <v>2550</v>
      </c>
    </row>
    <row r="1697" spans="2:65" s="1" customFormat="1" ht="10.199999999999999">
      <c r="B1697" s="31"/>
      <c r="D1697" s="140" t="s">
        <v>180</v>
      </c>
      <c r="F1697" s="141" t="s">
        <v>2551</v>
      </c>
      <c r="I1697" s="142"/>
      <c r="L1697" s="31"/>
      <c r="M1697" s="143"/>
      <c r="T1697" s="52"/>
      <c r="AT1697" s="16" t="s">
        <v>180</v>
      </c>
      <c r="AU1697" s="16" t="s">
        <v>83</v>
      </c>
    </row>
    <row r="1698" spans="2:65" s="1" customFormat="1" ht="37.799999999999997" customHeight="1">
      <c r="B1698" s="31"/>
      <c r="C1698" s="127" t="s">
        <v>2552</v>
      </c>
      <c r="D1698" s="127" t="s">
        <v>173</v>
      </c>
      <c r="E1698" s="128" t="s">
        <v>2553</v>
      </c>
      <c r="F1698" s="129" t="s">
        <v>2554</v>
      </c>
      <c r="G1698" s="130" t="s">
        <v>272</v>
      </c>
      <c r="H1698" s="131">
        <v>80.891999999999996</v>
      </c>
      <c r="I1698" s="132"/>
      <c r="J1698" s="133">
        <f>ROUND(I1698*H1698,2)</f>
        <v>0</v>
      </c>
      <c r="K1698" s="129" t="s">
        <v>177</v>
      </c>
      <c r="L1698" s="31"/>
      <c r="M1698" s="134" t="s">
        <v>19</v>
      </c>
      <c r="N1698" s="135" t="s">
        <v>44</v>
      </c>
      <c r="P1698" s="136">
        <f>O1698*H1698</f>
        <v>0</v>
      </c>
      <c r="Q1698" s="136">
        <v>3.78E-2</v>
      </c>
      <c r="R1698" s="136">
        <f>Q1698*H1698</f>
        <v>3.0577175999999997</v>
      </c>
      <c r="S1698" s="136">
        <v>0</v>
      </c>
      <c r="T1698" s="137">
        <f>S1698*H1698</f>
        <v>0</v>
      </c>
      <c r="AR1698" s="138" t="s">
        <v>311</v>
      </c>
      <c r="AT1698" s="138" t="s">
        <v>173</v>
      </c>
      <c r="AU1698" s="138" t="s">
        <v>83</v>
      </c>
      <c r="AY1698" s="16" t="s">
        <v>171</v>
      </c>
      <c r="BE1698" s="139">
        <f>IF(N1698="základní",J1698,0)</f>
        <v>0</v>
      </c>
      <c r="BF1698" s="139">
        <f>IF(N1698="snížená",J1698,0)</f>
        <v>0</v>
      </c>
      <c r="BG1698" s="139">
        <f>IF(N1698="zákl. přenesená",J1698,0)</f>
        <v>0</v>
      </c>
      <c r="BH1698" s="139">
        <f>IF(N1698="sníž. přenesená",J1698,0)</f>
        <v>0</v>
      </c>
      <c r="BI1698" s="139">
        <f>IF(N1698="nulová",J1698,0)</f>
        <v>0</v>
      </c>
      <c r="BJ1698" s="16" t="s">
        <v>81</v>
      </c>
      <c r="BK1698" s="139">
        <f>ROUND(I1698*H1698,2)</f>
        <v>0</v>
      </c>
      <c r="BL1698" s="16" t="s">
        <v>311</v>
      </c>
      <c r="BM1698" s="138" t="s">
        <v>2555</v>
      </c>
    </row>
    <row r="1699" spans="2:65" s="1" customFormat="1" ht="10.199999999999999">
      <c r="B1699" s="31"/>
      <c r="D1699" s="140" t="s">
        <v>180</v>
      </c>
      <c r="F1699" s="141" t="s">
        <v>2556</v>
      </c>
      <c r="I1699" s="142"/>
      <c r="L1699" s="31"/>
      <c r="M1699" s="143"/>
      <c r="T1699" s="52"/>
      <c r="AT1699" s="16" t="s">
        <v>180</v>
      </c>
      <c r="AU1699" s="16" t="s">
        <v>83</v>
      </c>
    </row>
    <row r="1700" spans="2:65" s="13" customFormat="1" ht="10.199999999999999">
      <c r="B1700" s="151"/>
      <c r="D1700" s="145" t="s">
        <v>182</v>
      </c>
      <c r="E1700" s="152" t="s">
        <v>19</v>
      </c>
      <c r="F1700" s="153" t="s">
        <v>2557</v>
      </c>
      <c r="H1700" s="154">
        <v>80.891999999999996</v>
      </c>
      <c r="I1700" s="155"/>
      <c r="L1700" s="151"/>
      <c r="M1700" s="156"/>
      <c r="T1700" s="157"/>
      <c r="AT1700" s="152" t="s">
        <v>182</v>
      </c>
      <c r="AU1700" s="152" t="s">
        <v>83</v>
      </c>
      <c r="AV1700" s="13" t="s">
        <v>83</v>
      </c>
      <c r="AW1700" s="13" t="s">
        <v>35</v>
      </c>
      <c r="AX1700" s="13" t="s">
        <v>81</v>
      </c>
      <c r="AY1700" s="152" t="s">
        <v>171</v>
      </c>
    </row>
    <row r="1701" spans="2:65" s="1" customFormat="1" ht="16.5" customHeight="1">
      <c r="B1701" s="31"/>
      <c r="C1701" s="165" t="s">
        <v>2558</v>
      </c>
      <c r="D1701" s="165" t="s">
        <v>263</v>
      </c>
      <c r="E1701" s="166" t="s">
        <v>2559</v>
      </c>
      <c r="F1701" s="167" t="s">
        <v>2560</v>
      </c>
      <c r="G1701" s="168" t="s">
        <v>402</v>
      </c>
      <c r="H1701" s="169">
        <v>2022.3</v>
      </c>
      <c r="I1701" s="170"/>
      <c r="J1701" s="171">
        <f>ROUND(I1701*H1701,2)</f>
        <v>0</v>
      </c>
      <c r="K1701" s="167" t="s">
        <v>177</v>
      </c>
      <c r="L1701" s="172"/>
      <c r="M1701" s="173" t="s">
        <v>19</v>
      </c>
      <c r="N1701" s="174" t="s">
        <v>44</v>
      </c>
      <c r="P1701" s="136">
        <f>O1701*H1701</f>
        <v>0</v>
      </c>
      <c r="Q1701" s="136">
        <v>2.3600000000000001E-3</v>
      </c>
      <c r="R1701" s="136">
        <f>Q1701*H1701</f>
        <v>4.7726280000000001</v>
      </c>
      <c r="S1701" s="136">
        <v>0</v>
      </c>
      <c r="T1701" s="137">
        <f>S1701*H1701</f>
        <v>0</v>
      </c>
      <c r="AR1701" s="138" t="s">
        <v>454</v>
      </c>
      <c r="AT1701" s="138" t="s">
        <v>263</v>
      </c>
      <c r="AU1701" s="138" t="s">
        <v>83</v>
      </c>
      <c r="AY1701" s="16" t="s">
        <v>171</v>
      </c>
      <c r="BE1701" s="139">
        <f>IF(N1701="základní",J1701,0)</f>
        <v>0</v>
      </c>
      <c r="BF1701" s="139">
        <f>IF(N1701="snížená",J1701,0)</f>
        <v>0</v>
      </c>
      <c r="BG1701" s="139">
        <f>IF(N1701="zákl. přenesená",J1701,0)</f>
        <v>0</v>
      </c>
      <c r="BH1701" s="139">
        <f>IF(N1701="sníž. přenesená",J1701,0)</f>
        <v>0</v>
      </c>
      <c r="BI1701" s="139">
        <f>IF(N1701="nulová",J1701,0)</f>
        <v>0</v>
      </c>
      <c r="BJ1701" s="16" t="s">
        <v>81</v>
      </c>
      <c r="BK1701" s="139">
        <f>ROUND(I1701*H1701,2)</f>
        <v>0</v>
      </c>
      <c r="BL1701" s="16" t="s">
        <v>311</v>
      </c>
      <c r="BM1701" s="138" t="s">
        <v>2561</v>
      </c>
    </row>
    <row r="1702" spans="2:65" s="13" customFormat="1" ht="10.199999999999999">
      <c r="B1702" s="151"/>
      <c r="D1702" s="145" t="s">
        <v>182</v>
      </c>
      <c r="E1702" s="152" t="s">
        <v>19</v>
      </c>
      <c r="F1702" s="153" t="s">
        <v>2562</v>
      </c>
      <c r="H1702" s="154">
        <v>2022.3</v>
      </c>
      <c r="I1702" s="155"/>
      <c r="L1702" s="151"/>
      <c r="M1702" s="156"/>
      <c r="T1702" s="157"/>
      <c r="AT1702" s="152" t="s">
        <v>182</v>
      </c>
      <c r="AU1702" s="152" t="s">
        <v>83</v>
      </c>
      <c r="AV1702" s="13" t="s">
        <v>83</v>
      </c>
      <c r="AW1702" s="13" t="s">
        <v>35</v>
      </c>
      <c r="AX1702" s="13" t="s">
        <v>81</v>
      </c>
      <c r="AY1702" s="152" t="s">
        <v>171</v>
      </c>
    </row>
    <row r="1703" spans="2:65" s="1" customFormat="1" ht="37.799999999999997" customHeight="1">
      <c r="B1703" s="31"/>
      <c r="C1703" s="127" t="s">
        <v>2563</v>
      </c>
      <c r="D1703" s="127" t="s">
        <v>173</v>
      </c>
      <c r="E1703" s="128" t="s">
        <v>2564</v>
      </c>
      <c r="F1703" s="129" t="s">
        <v>2565</v>
      </c>
      <c r="G1703" s="130" t="s">
        <v>272</v>
      </c>
      <c r="H1703" s="131">
        <v>70.680000000000007</v>
      </c>
      <c r="I1703" s="132"/>
      <c r="J1703" s="133">
        <f>ROUND(I1703*H1703,2)</f>
        <v>0</v>
      </c>
      <c r="K1703" s="129" t="s">
        <v>177</v>
      </c>
      <c r="L1703" s="31"/>
      <c r="M1703" s="134" t="s">
        <v>19</v>
      </c>
      <c r="N1703" s="135" t="s">
        <v>44</v>
      </c>
      <c r="P1703" s="136">
        <f>O1703*H1703</f>
        <v>0</v>
      </c>
      <c r="Q1703" s="136">
        <v>0</v>
      </c>
      <c r="R1703" s="136">
        <f>Q1703*H1703</f>
        <v>0</v>
      </c>
      <c r="S1703" s="136">
        <v>0.05</v>
      </c>
      <c r="T1703" s="137">
        <f>S1703*H1703</f>
        <v>3.5340000000000007</v>
      </c>
      <c r="AR1703" s="138" t="s">
        <v>311</v>
      </c>
      <c r="AT1703" s="138" t="s">
        <v>173</v>
      </c>
      <c r="AU1703" s="138" t="s">
        <v>83</v>
      </c>
      <c r="AY1703" s="16" t="s">
        <v>171</v>
      </c>
      <c r="BE1703" s="139">
        <f>IF(N1703="základní",J1703,0)</f>
        <v>0</v>
      </c>
      <c r="BF1703" s="139">
        <f>IF(N1703="snížená",J1703,0)</f>
        <v>0</v>
      </c>
      <c r="BG1703" s="139">
        <f>IF(N1703="zákl. přenesená",J1703,0)</f>
        <v>0</v>
      </c>
      <c r="BH1703" s="139">
        <f>IF(N1703="sníž. přenesená",J1703,0)</f>
        <v>0</v>
      </c>
      <c r="BI1703" s="139">
        <f>IF(N1703="nulová",J1703,0)</f>
        <v>0</v>
      </c>
      <c r="BJ1703" s="16" t="s">
        <v>81</v>
      </c>
      <c r="BK1703" s="139">
        <f>ROUND(I1703*H1703,2)</f>
        <v>0</v>
      </c>
      <c r="BL1703" s="16" t="s">
        <v>311</v>
      </c>
      <c r="BM1703" s="138" t="s">
        <v>2566</v>
      </c>
    </row>
    <row r="1704" spans="2:65" s="1" customFormat="1" ht="10.199999999999999">
      <c r="B1704" s="31"/>
      <c r="D1704" s="140" t="s">
        <v>180</v>
      </c>
      <c r="F1704" s="141" t="s">
        <v>2567</v>
      </c>
      <c r="I1704" s="142"/>
      <c r="L1704" s="31"/>
      <c r="M1704" s="143"/>
      <c r="T1704" s="52"/>
      <c r="AT1704" s="16" t="s">
        <v>180</v>
      </c>
      <c r="AU1704" s="16" t="s">
        <v>83</v>
      </c>
    </row>
    <row r="1705" spans="2:65" s="1" customFormat="1" ht="49.05" customHeight="1">
      <c r="B1705" s="31"/>
      <c r="C1705" s="127" t="s">
        <v>2568</v>
      </c>
      <c r="D1705" s="127" t="s">
        <v>173</v>
      </c>
      <c r="E1705" s="128" t="s">
        <v>2569</v>
      </c>
      <c r="F1705" s="129" t="s">
        <v>2570</v>
      </c>
      <c r="G1705" s="130" t="s">
        <v>176</v>
      </c>
      <c r="H1705" s="131">
        <v>14.135999999999999</v>
      </c>
      <c r="I1705" s="132"/>
      <c r="J1705" s="133">
        <f>ROUND(I1705*H1705,2)</f>
        <v>0</v>
      </c>
      <c r="K1705" s="129" t="s">
        <v>177</v>
      </c>
      <c r="L1705" s="31"/>
      <c r="M1705" s="134" t="s">
        <v>19</v>
      </c>
      <c r="N1705" s="135" t="s">
        <v>44</v>
      </c>
      <c r="P1705" s="136">
        <f>O1705*H1705</f>
        <v>0</v>
      </c>
      <c r="Q1705" s="136">
        <v>0</v>
      </c>
      <c r="R1705" s="136">
        <f>Q1705*H1705</f>
        <v>0</v>
      </c>
      <c r="S1705" s="136">
        <v>1.5</v>
      </c>
      <c r="T1705" s="137">
        <f>S1705*H1705</f>
        <v>21.204000000000001</v>
      </c>
      <c r="AR1705" s="138" t="s">
        <v>311</v>
      </c>
      <c r="AT1705" s="138" t="s">
        <v>173</v>
      </c>
      <c r="AU1705" s="138" t="s">
        <v>83</v>
      </c>
      <c r="AY1705" s="16" t="s">
        <v>171</v>
      </c>
      <c r="BE1705" s="139">
        <f>IF(N1705="základní",J1705,0)</f>
        <v>0</v>
      </c>
      <c r="BF1705" s="139">
        <f>IF(N1705="snížená",J1705,0)</f>
        <v>0</v>
      </c>
      <c r="BG1705" s="139">
        <f>IF(N1705="zákl. přenesená",J1705,0)</f>
        <v>0</v>
      </c>
      <c r="BH1705" s="139">
        <f>IF(N1705="sníž. přenesená",J1705,0)</f>
        <v>0</v>
      </c>
      <c r="BI1705" s="139">
        <f>IF(N1705="nulová",J1705,0)</f>
        <v>0</v>
      </c>
      <c r="BJ1705" s="16" t="s">
        <v>81</v>
      </c>
      <c r="BK1705" s="139">
        <f>ROUND(I1705*H1705,2)</f>
        <v>0</v>
      </c>
      <c r="BL1705" s="16" t="s">
        <v>311</v>
      </c>
      <c r="BM1705" s="138" t="s">
        <v>2571</v>
      </c>
    </row>
    <row r="1706" spans="2:65" s="1" customFormat="1" ht="10.199999999999999">
      <c r="B1706" s="31"/>
      <c r="D1706" s="140" t="s">
        <v>180</v>
      </c>
      <c r="F1706" s="141" t="s">
        <v>2572</v>
      </c>
      <c r="I1706" s="142"/>
      <c r="L1706" s="31"/>
      <c r="M1706" s="143"/>
      <c r="T1706" s="52"/>
      <c r="AT1706" s="16" t="s">
        <v>180</v>
      </c>
      <c r="AU1706" s="16" t="s">
        <v>83</v>
      </c>
    </row>
    <row r="1707" spans="2:65" s="13" customFormat="1" ht="10.199999999999999">
      <c r="B1707" s="151"/>
      <c r="D1707" s="145" t="s">
        <v>182</v>
      </c>
      <c r="E1707" s="152" t="s">
        <v>19</v>
      </c>
      <c r="F1707" s="153" t="s">
        <v>2573</v>
      </c>
      <c r="H1707" s="154">
        <v>14.135999999999999</v>
      </c>
      <c r="I1707" s="155"/>
      <c r="L1707" s="151"/>
      <c r="M1707" s="156"/>
      <c r="T1707" s="157"/>
      <c r="AT1707" s="152" t="s">
        <v>182</v>
      </c>
      <c r="AU1707" s="152" t="s">
        <v>83</v>
      </c>
      <c r="AV1707" s="13" t="s">
        <v>83</v>
      </c>
      <c r="AW1707" s="13" t="s">
        <v>35</v>
      </c>
      <c r="AX1707" s="13" t="s">
        <v>81</v>
      </c>
      <c r="AY1707" s="152" t="s">
        <v>171</v>
      </c>
    </row>
    <row r="1708" spans="2:65" s="1" customFormat="1" ht="24.15" customHeight="1">
      <c r="B1708" s="31"/>
      <c r="C1708" s="127" t="s">
        <v>2574</v>
      </c>
      <c r="D1708" s="127" t="s">
        <v>173</v>
      </c>
      <c r="E1708" s="128" t="s">
        <v>2575</v>
      </c>
      <c r="F1708" s="129" t="s">
        <v>2576</v>
      </c>
      <c r="G1708" s="130" t="s">
        <v>328</v>
      </c>
      <c r="H1708" s="131">
        <v>10</v>
      </c>
      <c r="I1708" s="132"/>
      <c r="J1708" s="133">
        <f>ROUND(I1708*H1708,2)</f>
        <v>0</v>
      </c>
      <c r="K1708" s="129" t="s">
        <v>177</v>
      </c>
      <c r="L1708" s="31"/>
      <c r="M1708" s="134" t="s">
        <v>19</v>
      </c>
      <c r="N1708" s="135" t="s">
        <v>44</v>
      </c>
      <c r="P1708" s="136">
        <f>O1708*H1708</f>
        <v>0</v>
      </c>
      <c r="Q1708" s="136">
        <v>0</v>
      </c>
      <c r="R1708" s="136">
        <f>Q1708*H1708</f>
        <v>0</v>
      </c>
      <c r="S1708" s="136">
        <v>0</v>
      </c>
      <c r="T1708" s="137">
        <f>S1708*H1708</f>
        <v>0</v>
      </c>
      <c r="AR1708" s="138" t="s">
        <v>311</v>
      </c>
      <c r="AT1708" s="138" t="s">
        <v>173</v>
      </c>
      <c r="AU1708" s="138" t="s">
        <v>83</v>
      </c>
      <c r="AY1708" s="16" t="s">
        <v>171</v>
      </c>
      <c r="BE1708" s="139">
        <f>IF(N1708="základní",J1708,0)</f>
        <v>0</v>
      </c>
      <c r="BF1708" s="139">
        <f>IF(N1708="snížená",J1708,0)</f>
        <v>0</v>
      </c>
      <c r="BG1708" s="139">
        <f>IF(N1708="zákl. přenesená",J1708,0)</f>
        <v>0</v>
      </c>
      <c r="BH1708" s="139">
        <f>IF(N1708="sníž. přenesená",J1708,0)</f>
        <v>0</v>
      </c>
      <c r="BI1708" s="139">
        <f>IF(N1708="nulová",J1708,0)</f>
        <v>0</v>
      </c>
      <c r="BJ1708" s="16" t="s">
        <v>81</v>
      </c>
      <c r="BK1708" s="139">
        <f>ROUND(I1708*H1708,2)</f>
        <v>0</v>
      </c>
      <c r="BL1708" s="16" t="s">
        <v>311</v>
      </c>
      <c r="BM1708" s="138" t="s">
        <v>2577</v>
      </c>
    </row>
    <row r="1709" spans="2:65" s="1" customFormat="1" ht="10.199999999999999">
      <c r="B1709" s="31"/>
      <c r="D1709" s="140" t="s">
        <v>180</v>
      </c>
      <c r="F1709" s="141" t="s">
        <v>2578</v>
      </c>
      <c r="I1709" s="142"/>
      <c r="L1709" s="31"/>
      <c r="M1709" s="143"/>
      <c r="T1709" s="52"/>
      <c r="AT1709" s="16" t="s">
        <v>180</v>
      </c>
      <c r="AU1709" s="16" t="s">
        <v>83</v>
      </c>
    </row>
    <row r="1710" spans="2:65" s="1" customFormat="1" ht="37.799999999999997" customHeight="1">
      <c r="B1710" s="31"/>
      <c r="C1710" s="127" t="s">
        <v>2579</v>
      </c>
      <c r="D1710" s="127" t="s">
        <v>173</v>
      </c>
      <c r="E1710" s="128" t="s">
        <v>2580</v>
      </c>
      <c r="F1710" s="129" t="s">
        <v>2581</v>
      </c>
      <c r="G1710" s="130" t="s">
        <v>328</v>
      </c>
      <c r="H1710" s="131">
        <v>100</v>
      </c>
      <c r="I1710" s="132"/>
      <c r="J1710" s="133">
        <f>ROUND(I1710*H1710,2)</f>
        <v>0</v>
      </c>
      <c r="K1710" s="129" t="s">
        <v>177</v>
      </c>
      <c r="L1710" s="31"/>
      <c r="M1710" s="134" t="s">
        <v>19</v>
      </c>
      <c r="N1710" s="135" t="s">
        <v>44</v>
      </c>
      <c r="P1710" s="136">
        <f>O1710*H1710</f>
        <v>0</v>
      </c>
      <c r="Q1710" s="136">
        <v>0</v>
      </c>
      <c r="R1710" s="136">
        <f>Q1710*H1710</f>
        <v>0</v>
      </c>
      <c r="S1710" s="136">
        <v>0</v>
      </c>
      <c r="T1710" s="137">
        <f>S1710*H1710</f>
        <v>0</v>
      </c>
      <c r="AR1710" s="138" t="s">
        <v>311</v>
      </c>
      <c r="AT1710" s="138" t="s">
        <v>173</v>
      </c>
      <c r="AU1710" s="138" t="s">
        <v>83</v>
      </c>
      <c r="AY1710" s="16" t="s">
        <v>171</v>
      </c>
      <c r="BE1710" s="139">
        <f>IF(N1710="základní",J1710,0)</f>
        <v>0</v>
      </c>
      <c r="BF1710" s="139">
        <f>IF(N1710="snížená",J1710,0)</f>
        <v>0</v>
      </c>
      <c r="BG1710" s="139">
        <f>IF(N1710="zákl. přenesená",J1710,0)</f>
        <v>0</v>
      </c>
      <c r="BH1710" s="139">
        <f>IF(N1710="sníž. přenesená",J1710,0)</f>
        <v>0</v>
      </c>
      <c r="BI1710" s="139">
        <f>IF(N1710="nulová",J1710,0)</f>
        <v>0</v>
      </c>
      <c r="BJ1710" s="16" t="s">
        <v>81</v>
      </c>
      <c r="BK1710" s="139">
        <f>ROUND(I1710*H1710,2)</f>
        <v>0</v>
      </c>
      <c r="BL1710" s="16" t="s">
        <v>311</v>
      </c>
      <c r="BM1710" s="138" t="s">
        <v>2582</v>
      </c>
    </row>
    <row r="1711" spans="2:65" s="1" customFormat="1" ht="10.199999999999999">
      <c r="B1711" s="31"/>
      <c r="D1711" s="140" t="s">
        <v>180</v>
      </c>
      <c r="F1711" s="141" t="s">
        <v>2583</v>
      </c>
      <c r="I1711" s="142"/>
      <c r="L1711" s="31"/>
      <c r="M1711" s="143"/>
      <c r="T1711" s="52"/>
      <c r="AT1711" s="16" t="s">
        <v>180</v>
      </c>
      <c r="AU1711" s="16" t="s">
        <v>83</v>
      </c>
    </row>
    <row r="1712" spans="2:65" s="13" customFormat="1" ht="10.199999999999999">
      <c r="B1712" s="151"/>
      <c r="D1712" s="145" t="s">
        <v>182</v>
      </c>
      <c r="F1712" s="153" t="s">
        <v>2584</v>
      </c>
      <c r="H1712" s="154">
        <v>100</v>
      </c>
      <c r="I1712" s="155"/>
      <c r="L1712" s="151"/>
      <c r="M1712" s="156"/>
      <c r="T1712" s="157"/>
      <c r="AT1712" s="152" t="s">
        <v>182</v>
      </c>
      <c r="AU1712" s="152" t="s">
        <v>83</v>
      </c>
      <c r="AV1712" s="13" t="s">
        <v>83</v>
      </c>
      <c r="AW1712" s="13" t="s">
        <v>4</v>
      </c>
      <c r="AX1712" s="13" t="s">
        <v>81</v>
      </c>
      <c r="AY1712" s="152" t="s">
        <v>171</v>
      </c>
    </row>
    <row r="1713" spans="2:65" s="1" customFormat="1" ht="24.15" customHeight="1">
      <c r="B1713" s="31"/>
      <c r="C1713" s="127" t="s">
        <v>2585</v>
      </c>
      <c r="D1713" s="127" t="s">
        <v>173</v>
      </c>
      <c r="E1713" s="128" t="s">
        <v>2036</v>
      </c>
      <c r="F1713" s="129" t="s">
        <v>2037</v>
      </c>
      <c r="G1713" s="130" t="s">
        <v>272</v>
      </c>
      <c r="H1713" s="131">
        <v>70.680000000000007</v>
      </c>
      <c r="I1713" s="132"/>
      <c r="J1713" s="133">
        <f>ROUND(I1713*H1713,2)</f>
        <v>0</v>
      </c>
      <c r="K1713" s="129" t="s">
        <v>177</v>
      </c>
      <c r="L1713" s="31"/>
      <c r="M1713" s="134" t="s">
        <v>19</v>
      </c>
      <c r="N1713" s="135" t="s">
        <v>44</v>
      </c>
      <c r="P1713" s="136">
        <f>O1713*H1713</f>
        <v>0</v>
      </c>
      <c r="Q1713" s="136">
        <v>0</v>
      </c>
      <c r="R1713" s="136">
        <f>Q1713*H1713</f>
        <v>0</v>
      </c>
      <c r="S1713" s="136">
        <v>0</v>
      </c>
      <c r="T1713" s="137">
        <f>S1713*H1713</f>
        <v>0</v>
      </c>
      <c r="AR1713" s="138" t="s">
        <v>311</v>
      </c>
      <c r="AT1713" s="138" t="s">
        <v>173</v>
      </c>
      <c r="AU1713" s="138" t="s">
        <v>83</v>
      </c>
      <c r="AY1713" s="16" t="s">
        <v>171</v>
      </c>
      <c r="BE1713" s="139">
        <f>IF(N1713="základní",J1713,0)</f>
        <v>0</v>
      </c>
      <c r="BF1713" s="139">
        <f>IF(N1713="snížená",J1713,0)</f>
        <v>0</v>
      </c>
      <c r="BG1713" s="139">
        <f>IF(N1713="zákl. přenesená",J1713,0)</f>
        <v>0</v>
      </c>
      <c r="BH1713" s="139">
        <f>IF(N1713="sníž. přenesená",J1713,0)</f>
        <v>0</v>
      </c>
      <c r="BI1713" s="139">
        <f>IF(N1713="nulová",J1713,0)</f>
        <v>0</v>
      </c>
      <c r="BJ1713" s="16" t="s">
        <v>81</v>
      </c>
      <c r="BK1713" s="139">
        <f>ROUND(I1713*H1713,2)</f>
        <v>0</v>
      </c>
      <c r="BL1713" s="16" t="s">
        <v>311</v>
      </c>
      <c r="BM1713" s="138" t="s">
        <v>2586</v>
      </c>
    </row>
    <row r="1714" spans="2:65" s="1" customFormat="1" ht="10.199999999999999">
      <c r="B1714" s="31"/>
      <c r="D1714" s="140" t="s">
        <v>180</v>
      </c>
      <c r="F1714" s="141" t="s">
        <v>2039</v>
      </c>
      <c r="I1714" s="142"/>
      <c r="L1714" s="31"/>
      <c r="M1714" s="143"/>
      <c r="T1714" s="52"/>
      <c r="AT1714" s="16" t="s">
        <v>180</v>
      </c>
      <c r="AU1714" s="16" t="s">
        <v>83</v>
      </c>
    </row>
    <row r="1715" spans="2:65" s="1" customFormat="1" ht="24.15" customHeight="1">
      <c r="B1715" s="31"/>
      <c r="C1715" s="127" t="s">
        <v>2587</v>
      </c>
      <c r="D1715" s="127" t="s">
        <v>173</v>
      </c>
      <c r="E1715" s="128" t="s">
        <v>2046</v>
      </c>
      <c r="F1715" s="129" t="s">
        <v>2047</v>
      </c>
      <c r="G1715" s="130" t="s">
        <v>272</v>
      </c>
      <c r="H1715" s="131">
        <v>70.680000000000007</v>
      </c>
      <c r="I1715" s="132"/>
      <c r="J1715" s="133">
        <f>ROUND(I1715*H1715,2)</f>
        <v>0</v>
      </c>
      <c r="K1715" s="129" t="s">
        <v>177</v>
      </c>
      <c r="L1715" s="31"/>
      <c r="M1715" s="134" t="s">
        <v>19</v>
      </c>
      <c r="N1715" s="135" t="s">
        <v>44</v>
      </c>
      <c r="P1715" s="136">
        <f>O1715*H1715</f>
        <v>0</v>
      </c>
      <c r="Q1715" s="136">
        <v>4.4000000000000002E-4</v>
      </c>
      <c r="R1715" s="136">
        <f>Q1715*H1715</f>
        <v>3.1099200000000004E-2</v>
      </c>
      <c r="S1715" s="136">
        <v>0</v>
      </c>
      <c r="T1715" s="137">
        <f>S1715*H1715</f>
        <v>0</v>
      </c>
      <c r="AR1715" s="138" t="s">
        <v>311</v>
      </c>
      <c r="AT1715" s="138" t="s">
        <v>173</v>
      </c>
      <c r="AU1715" s="138" t="s">
        <v>83</v>
      </c>
      <c r="AY1715" s="16" t="s">
        <v>171</v>
      </c>
      <c r="BE1715" s="139">
        <f>IF(N1715="základní",J1715,0)</f>
        <v>0</v>
      </c>
      <c r="BF1715" s="139">
        <f>IF(N1715="snížená",J1715,0)</f>
        <v>0</v>
      </c>
      <c r="BG1715" s="139">
        <f>IF(N1715="zákl. přenesená",J1715,0)</f>
        <v>0</v>
      </c>
      <c r="BH1715" s="139">
        <f>IF(N1715="sníž. přenesená",J1715,0)</f>
        <v>0</v>
      </c>
      <c r="BI1715" s="139">
        <f>IF(N1715="nulová",J1715,0)</f>
        <v>0</v>
      </c>
      <c r="BJ1715" s="16" t="s">
        <v>81</v>
      </c>
      <c r="BK1715" s="139">
        <f>ROUND(I1715*H1715,2)</f>
        <v>0</v>
      </c>
      <c r="BL1715" s="16" t="s">
        <v>311</v>
      </c>
      <c r="BM1715" s="138" t="s">
        <v>2588</v>
      </c>
    </row>
    <row r="1716" spans="2:65" s="1" customFormat="1" ht="10.199999999999999">
      <c r="B1716" s="31"/>
      <c r="D1716" s="140" t="s">
        <v>180</v>
      </c>
      <c r="F1716" s="141" t="s">
        <v>2049</v>
      </c>
      <c r="I1716" s="142"/>
      <c r="L1716" s="31"/>
      <c r="M1716" s="143"/>
      <c r="T1716" s="52"/>
      <c r="AT1716" s="16" t="s">
        <v>180</v>
      </c>
      <c r="AU1716" s="16" t="s">
        <v>83</v>
      </c>
    </row>
    <row r="1717" spans="2:65" s="1" customFormat="1" ht="24.15" customHeight="1">
      <c r="B1717" s="31"/>
      <c r="C1717" s="127" t="s">
        <v>2589</v>
      </c>
      <c r="D1717" s="127" t="s">
        <v>173</v>
      </c>
      <c r="E1717" s="128" t="s">
        <v>2051</v>
      </c>
      <c r="F1717" s="129" t="s">
        <v>2052</v>
      </c>
      <c r="G1717" s="130" t="s">
        <v>272</v>
      </c>
      <c r="H1717" s="131">
        <v>70.680000000000007</v>
      </c>
      <c r="I1717" s="132"/>
      <c r="J1717" s="133">
        <f>ROUND(I1717*H1717,2)</f>
        <v>0</v>
      </c>
      <c r="K1717" s="129" t="s">
        <v>177</v>
      </c>
      <c r="L1717" s="31"/>
      <c r="M1717" s="134" t="s">
        <v>19</v>
      </c>
      <c r="N1717" s="135" t="s">
        <v>44</v>
      </c>
      <c r="P1717" s="136">
        <f>O1717*H1717</f>
        <v>0</v>
      </c>
      <c r="Q1717" s="136">
        <v>4.0000000000000002E-4</v>
      </c>
      <c r="R1717" s="136">
        <f>Q1717*H1717</f>
        <v>2.8272000000000005E-2</v>
      </c>
      <c r="S1717" s="136">
        <v>0</v>
      </c>
      <c r="T1717" s="137">
        <f>S1717*H1717</f>
        <v>0</v>
      </c>
      <c r="AR1717" s="138" t="s">
        <v>311</v>
      </c>
      <c r="AT1717" s="138" t="s">
        <v>173</v>
      </c>
      <c r="AU1717" s="138" t="s">
        <v>83</v>
      </c>
      <c r="AY1717" s="16" t="s">
        <v>171</v>
      </c>
      <c r="BE1717" s="139">
        <f>IF(N1717="základní",J1717,0)</f>
        <v>0</v>
      </c>
      <c r="BF1717" s="139">
        <f>IF(N1717="snížená",J1717,0)</f>
        <v>0</v>
      </c>
      <c r="BG1717" s="139">
        <f>IF(N1717="zákl. přenesená",J1717,0)</f>
        <v>0</v>
      </c>
      <c r="BH1717" s="139">
        <f>IF(N1717="sníž. přenesená",J1717,0)</f>
        <v>0</v>
      </c>
      <c r="BI1717" s="139">
        <f>IF(N1717="nulová",J1717,0)</f>
        <v>0</v>
      </c>
      <c r="BJ1717" s="16" t="s">
        <v>81</v>
      </c>
      <c r="BK1717" s="139">
        <f>ROUND(I1717*H1717,2)</f>
        <v>0</v>
      </c>
      <c r="BL1717" s="16" t="s">
        <v>311</v>
      </c>
      <c r="BM1717" s="138" t="s">
        <v>2590</v>
      </c>
    </row>
    <row r="1718" spans="2:65" s="1" customFormat="1" ht="10.199999999999999">
      <c r="B1718" s="31"/>
      <c r="D1718" s="140" t="s">
        <v>180</v>
      </c>
      <c r="F1718" s="141" t="s">
        <v>2054</v>
      </c>
      <c r="I1718" s="142"/>
      <c r="L1718" s="31"/>
      <c r="M1718" s="143"/>
      <c r="T1718" s="52"/>
      <c r="AT1718" s="16" t="s">
        <v>180</v>
      </c>
      <c r="AU1718" s="16" t="s">
        <v>83</v>
      </c>
    </row>
    <row r="1719" spans="2:65" s="1" customFormat="1" ht="55.5" customHeight="1">
      <c r="B1719" s="31"/>
      <c r="C1719" s="127" t="s">
        <v>2591</v>
      </c>
      <c r="D1719" s="127" t="s">
        <v>173</v>
      </c>
      <c r="E1719" s="128" t="s">
        <v>2127</v>
      </c>
      <c r="F1719" s="129" t="s">
        <v>2128</v>
      </c>
      <c r="G1719" s="130" t="s">
        <v>266</v>
      </c>
      <c r="H1719" s="131">
        <v>26.462</v>
      </c>
      <c r="I1719" s="132"/>
      <c r="J1719" s="133">
        <f>ROUND(I1719*H1719,2)</f>
        <v>0</v>
      </c>
      <c r="K1719" s="129" t="s">
        <v>177</v>
      </c>
      <c r="L1719" s="31"/>
      <c r="M1719" s="134" t="s">
        <v>19</v>
      </c>
      <c r="N1719" s="135" t="s">
        <v>44</v>
      </c>
      <c r="P1719" s="136">
        <f>O1719*H1719</f>
        <v>0</v>
      </c>
      <c r="Q1719" s="136">
        <v>0</v>
      </c>
      <c r="R1719" s="136">
        <f>Q1719*H1719</f>
        <v>0</v>
      </c>
      <c r="S1719" s="136">
        <v>0</v>
      </c>
      <c r="T1719" s="137">
        <f>S1719*H1719</f>
        <v>0</v>
      </c>
      <c r="AR1719" s="138" t="s">
        <v>311</v>
      </c>
      <c r="AT1719" s="138" t="s">
        <v>173</v>
      </c>
      <c r="AU1719" s="138" t="s">
        <v>83</v>
      </c>
      <c r="AY1719" s="16" t="s">
        <v>171</v>
      </c>
      <c r="BE1719" s="139">
        <f>IF(N1719="základní",J1719,0)</f>
        <v>0</v>
      </c>
      <c r="BF1719" s="139">
        <f>IF(N1719="snížená",J1719,0)</f>
        <v>0</v>
      </c>
      <c r="BG1719" s="139">
        <f>IF(N1719="zákl. přenesená",J1719,0)</f>
        <v>0</v>
      </c>
      <c r="BH1719" s="139">
        <f>IF(N1719="sníž. přenesená",J1719,0)</f>
        <v>0</v>
      </c>
      <c r="BI1719" s="139">
        <f>IF(N1719="nulová",J1719,0)</f>
        <v>0</v>
      </c>
      <c r="BJ1719" s="16" t="s">
        <v>81</v>
      </c>
      <c r="BK1719" s="139">
        <f>ROUND(I1719*H1719,2)</f>
        <v>0</v>
      </c>
      <c r="BL1719" s="16" t="s">
        <v>311</v>
      </c>
      <c r="BM1719" s="138" t="s">
        <v>2592</v>
      </c>
    </row>
    <row r="1720" spans="2:65" s="1" customFormat="1" ht="10.199999999999999">
      <c r="B1720" s="31"/>
      <c r="D1720" s="140" t="s">
        <v>180</v>
      </c>
      <c r="F1720" s="141" t="s">
        <v>2130</v>
      </c>
      <c r="I1720" s="142"/>
      <c r="L1720" s="31"/>
      <c r="M1720" s="143"/>
      <c r="T1720" s="52"/>
      <c r="AT1720" s="16" t="s">
        <v>180</v>
      </c>
      <c r="AU1720" s="16" t="s">
        <v>83</v>
      </c>
    </row>
    <row r="1721" spans="2:65" s="11" customFormat="1" ht="25.95" customHeight="1">
      <c r="B1721" s="115"/>
      <c r="D1721" s="116" t="s">
        <v>72</v>
      </c>
      <c r="E1721" s="117" t="s">
        <v>2593</v>
      </c>
      <c r="F1721" s="117" t="s">
        <v>2594</v>
      </c>
      <c r="I1721" s="118"/>
      <c r="J1721" s="119">
        <f>BK1721</f>
        <v>0</v>
      </c>
      <c r="L1721" s="115"/>
      <c r="M1721" s="120"/>
      <c r="P1721" s="121">
        <f>P1722+P1744+P1749+P1757</f>
        <v>0</v>
      </c>
      <c r="R1721" s="121">
        <f>R1722+R1744+R1749+R1757</f>
        <v>0</v>
      </c>
      <c r="T1721" s="122">
        <f>T1722+T1744+T1749+T1757</f>
        <v>0</v>
      </c>
      <c r="AR1721" s="116" t="s">
        <v>225</v>
      </c>
      <c r="AT1721" s="123" t="s">
        <v>72</v>
      </c>
      <c r="AU1721" s="123" t="s">
        <v>73</v>
      </c>
      <c r="AY1721" s="116" t="s">
        <v>171</v>
      </c>
      <c r="BK1721" s="124">
        <f>BK1722+BK1744+BK1749+BK1757</f>
        <v>0</v>
      </c>
    </row>
    <row r="1722" spans="2:65" s="11" customFormat="1" ht="22.8" customHeight="1">
      <c r="B1722" s="115"/>
      <c r="D1722" s="116" t="s">
        <v>72</v>
      </c>
      <c r="E1722" s="125" t="s">
        <v>2595</v>
      </c>
      <c r="F1722" s="125" t="s">
        <v>2596</v>
      </c>
      <c r="I1722" s="118"/>
      <c r="J1722" s="126">
        <f>BK1722</f>
        <v>0</v>
      </c>
      <c r="L1722" s="115"/>
      <c r="M1722" s="120"/>
      <c r="P1722" s="121">
        <f>SUM(P1723:P1743)</f>
        <v>0</v>
      </c>
      <c r="R1722" s="121">
        <f>SUM(R1723:R1743)</f>
        <v>0</v>
      </c>
      <c r="T1722" s="122">
        <f>SUM(T1723:T1743)</f>
        <v>0</v>
      </c>
      <c r="AR1722" s="116" t="s">
        <v>225</v>
      </c>
      <c r="AT1722" s="123" t="s">
        <v>72</v>
      </c>
      <c r="AU1722" s="123" t="s">
        <v>81</v>
      </c>
      <c r="AY1722" s="116" t="s">
        <v>171</v>
      </c>
      <c r="BK1722" s="124">
        <f>SUM(BK1723:BK1743)</f>
        <v>0</v>
      </c>
    </row>
    <row r="1723" spans="2:65" s="1" customFormat="1" ht="16.5" customHeight="1">
      <c r="B1723" s="31"/>
      <c r="C1723" s="127" t="s">
        <v>2597</v>
      </c>
      <c r="D1723" s="127" t="s">
        <v>173</v>
      </c>
      <c r="E1723" s="128" t="s">
        <v>2598</v>
      </c>
      <c r="F1723" s="129" t="s">
        <v>2599</v>
      </c>
      <c r="G1723" s="130" t="s">
        <v>1724</v>
      </c>
      <c r="H1723" s="131">
        <v>1</v>
      </c>
      <c r="I1723" s="132"/>
      <c r="J1723" s="133">
        <f>ROUND(I1723*H1723,2)</f>
        <v>0</v>
      </c>
      <c r="K1723" s="129" t="s">
        <v>2184</v>
      </c>
      <c r="L1723" s="31"/>
      <c r="M1723" s="134" t="s">
        <v>19</v>
      </c>
      <c r="N1723" s="135" t="s">
        <v>44</v>
      </c>
      <c r="P1723" s="136">
        <f>O1723*H1723</f>
        <v>0</v>
      </c>
      <c r="Q1723" s="136">
        <v>0</v>
      </c>
      <c r="R1723" s="136">
        <f>Q1723*H1723</f>
        <v>0</v>
      </c>
      <c r="S1723" s="136">
        <v>0</v>
      </c>
      <c r="T1723" s="137">
        <f>S1723*H1723</f>
        <v>0</v>
      </c>
      <c r="AR1723" s="138" t="s">
        <v>2600</v>
      </c>
      <c r="AT1723" s="138" t="s">
        <v>173</v>
      </c>
      <c r="AU1723" s="138" t="s">
        <v>83</v>
      </c>
      <c r="AY1723" s="16" t="s">
        <v>171</v>
      </c>
      <c r="BE1723" s="139">
        <f>IF(N1723="základní",J1723,0)</f>
        <v>0</v>
      </c>
      <c r="BF1723" s="139">
        <f>IF(N1723="snížená",J1723,0)</f>
        <v>0</v>
      </c>
      <c r="BG1723" s="139">
        <f>IF(N1723="zákl. přenesená",J1723,0)</f>
        <v>0</v>
      </c>
      <c r="BH1723" s="139">
        <f>IF(N1723="sníž. přenesená",J1723,0)</f>
        <v>0</v>
      </c>
      <c r="BI1723" s="139">
        <f>IF(N1723="nulová",J1723,0)</f>
        <v>0</v>
      </c>
      <c r="BJ1723" s="16" t="s">
        <v>81</v>
      </c>
      <c r="BK1723" s="139">
        <f>ROUND(I1723*H1723,2)</f>
        <v>0</v>
      </c>
      <c r="BL1723" s="16" t="s">
        <v>2600</v>
      </c>
      <c r="BM1723" s="138" t="s">
        <v>2601</v>
      </c>
    </row>
    <row r="1724" spans="2:65" s="1" customFormat="1" ht="10.199999999999999">
      <c r="B1724" s="31"/>
      <c r="D1724" s="140" t="s">
        <v>180</v>
      </c>
      <c r="F1724" s="141" t="s">
        <v>2602</v>
      </c>
      <c r="I1724" s="142"/>
      <c r="L1724" s="31"/>
      <c r="M1724" s="143"/>
      <c r="T1724" s="52"/>
      <c r="AT1724" s="16" t="s">
        <v>180</v>
      </c>
      <c r="AU1724" s="16" t="s">
        <v>83</v>
      </c>
    </row>
    <row r="1725" spans="2:65" s="1" customFormat="1" ht="16.5" customHeight="1">
      <c r="B1725" s="31"/>
      <c r="C1725" s="127" t="s">
        <v>2603</v>
      </c>
      <c r="D1725" s="127" t="s">
        <v>173</v>
      </c>
      <c r="E1725" s="128" t="s">
        <v>2604</v>
      </c>
      <c r="F1725" s="129" t="s">
        <v>2605</v>
      </c>
      <c r="G1725" s="130" t="s">
        <v>1724</v>
      </c>
      <c r="H1725" s="131">
        <v>1</v>
      </c>
      <c r="I1725" s="132"/>
      <c r="J1725" s="133">
        <f>ROUND(I1725*H1725,2)</f>
        <v>0</v>
      </c>
      <c r="K1725" s="129" t="s">
        <v>2184</v>
      </c>
      <c r="L1725" s="31"/>
      <c r="M1725" s="134" t="s">
        <v>19</v>
      </c>
      <c r="N1725" s="135" t="s">
        <v>44</v>
      </c>
      <c r="P1725" s="136">
        <f>O1725*H1725</f>
        <v>0</v>
      </c>
      <c r="Q1725" s="136">
        <v>0</v>
      </c>
      <c r="R1725" s="136">
        <f>Q1725*H1725</f>
        <v>0</v>
      </c>
      <c r="S1725" s="136">
        <v>0</v>
      </c>
      <c r="T1725" s="137">
        <f>S1725*H1725</f>
        <v>0</v>
      </c>
      <c r="AR1725" s="138" t="s">
        <v>2600</v>
      </c>
      <c r="AT1725" s="138" t="s">
        <v>173</v>
      </c>
      <c r="AU1725" s="138" t="s">
        <v>83</v>
      </c>
      <c r="AY1725" s="16" t="s">
        <v>171</v>
      </c>
      <c r="BE1725" s="139">
        <f>IF(N1725="základní",J1725,0)</f>
        <v>0</v>
      </c>
      <c r="BF1725" s="139">
        <f>IF(N1725="snížená",J1725,0)</f>
        <v>0</v>
      </c>
      <c r="BG1725" s="139">
        <f>IF(N1725="zákl. přenesená",J1725,0)</f>
        <v>0</v>
      </c>
      <c r="BH1725" s="139">
        <f>IF(N1725="sníž. přenesená",J1725,0)</f>
        <v>0</v>
      </c>
      <c r="BI1725" s="139">
        <f>IF(N1725="nulová",J1725,0)</f>
        <v>0</v>
      </c>
      <c r="BJ1725" s="16" t="s">
        <v>81</v>
      </c>
      <c r="BK1725" s="139">
        <f>ROUND(I1725*H1725,2)</f>
        <v>0</v>
      </c>
      <c r="BL1725" s="16" t="s">
        <v>2600</v>
      </c>
      <c r="BM1725" s="138" t="s">
        <v>2606</v>
      </c>
    </row>
    <row r="1726" spans="2:65" s="1" customFormat="1" ht="10.199999999999999">
      <c r="B1726" s="31"/>
      <c r="D1726" s="140" t="s">
        <v>180</v>
      </c>
      <c r="F1726" s="141" t="s">
        <v>2607</v>
      </c>
      <c r="I1726" s="142"/>
      <c r="L1726" s="31"/>
      <c r="M1726" s="143"/>
      <c r="T1726" s="52"/>
      <c r="AT1726" s="16" t="s">
        <v>180</v>
      </c>
      <c r="AU1726" s="16" t="s">
        <v>83</v>
      </c>
    </row>
    <row r="1727" spans="2:65" s="1" customFormat="1" ht="16.5" customHeight="1">
      <c r="B1727" s="31"/>
      <c r="C1727" s="127" t="s">
        <v>2608</v>
      </c>
      <c r="D1727" s="127" t="s">
        <v>173</v>
      </c>
      <c r="E1727" s="128" t="s">
        <v>2609</v>
      </c>
      <c r="F1727" s="129" t="s">
        <v>2610</v>
      </c>
      <c r="G1727" s="130" t="s">
        <v>1724</v>
      </c>
      <c r="H1727" s="131">
        <v>1</v>
      </c>
      <c r="I1727" s="132"/>
      <c r="J1727" s="133">
        <f>ROUND(I1727*H1727,2)</f>
        <v>0</v>
      </c>
      <c r="K1727" s="129" t="s">
        <v>177</v>
      </c>
      <c r="L1727" s="31"/>
      <c r="M1727" s="134" t="s">
        <v>19</v>
      </c>
      <c r="N1727" s="135" t="s">
        <v>44</v>
      </c>
      <c r="P1727" s="136">
        <f>O1727*H1727</f>
        <v>0</v>
      </c>
      <c r="Q1727" s="136">
        <v>0</v>
      </c>
      <c r="R1727" s="136">
        <f>Q1727*H1727</f>
        <v>0</v>
      </c>
      <c r="S1727" s="136">
        <v>0</v>
      </c>
      <c r="T1727" s="137">
        <f>S1727*H1727</f>
        <v>0</v>
      </c>
      <c r="AR1727" s="138" t="s">
        <v>2600</v>
      </c>
      <c r="AT1727" s="138" t="s">
        <v>173</v>
      </c>
      <c r="AU1727" s="138" t="s">
        <v>83</v>
      </c>
      <c r="AY1727" s="16" t="s">
        <v>171</v>
      </c>
      <c r="BE1727" s="139">
        <f>IF(N1727="základní",J1727,0)</f>
        <v>0</v>
      </c>
      <c r="BF1727" s="139">
        <f>IF(N1727="snížená",J1727,0)</f>
        <v>0</v>
      </c>
      <c r="BG1727" s="139">
        <f>IF(N1727="zákl. přenesená",J1727,0)</f>
        <v>0</v>
      </c>
      <c r="BH1727" s="139">
        <f>IF(N1727="sníž. přenesená",J1727,0)</f>
        <v>0</v>
      </c>
      <c r="BI1727" s="139">
        <f>IF(N1727="nulová",J1727,0)</f>
        <v>0</v>
      </c>
      <c r="BJ1727" s="16" t="s">
        <v>81</v>
      </c>
      <c r="BK1727" s="139">
        <f>ROUND(I1727*H1727,2)</f>
        <v>0</v>
      </c>
      <c r="BL1727" s="16" t="s">
        <v>2600</v>
      </c>
      <c r="BM1727" s="138" t="s">
        <v>2611</v>
      </c>
    </row>
    <row r="1728" spans="2:65" s="1" customFormat="1" ht="10.199999999999999">
      <c r="B1728" s="31"/>
      <c r="D1728" s="140" t="s">
        <v>180</v>
      </c>
      <c r="F1728" s="141" t="s">
        <v>2612</v>
      </c>
      <c r="I1728" s="142"/>
      <c r="L1728" s="31"/>
      <c r="M1728" s="143"/>
      <c r="T1728" s="52"/>
      <c r="AT1728" s="16" t="s">
        <v>180</v>
      </c>
      <c r="AU1728" s="16" t="s">
        <v>83</v>
      </c>
    </row>
    <row r="1729" spans="2:65" s="1" customFormat="1" ht="48">
      <c r="B1729" s="31"/>
      <c r="D1729" s="145" t="s">
        <v>437</v>
      </c>
      <c r="F1729" s="175" t="s">
        <v>2613</v>
      </c>
      <c r="I1729" s="142"/>
      <c r="L1729" s="31"/>
      <c r="M1729" s="143"/>
      <c r="T1729" s="52"/>
      <c r="AT1729" s="16" t="s">
        <v>437</v>
      </c>
      <c r="AU1729" s="16" t="s">
        <v>83</v>
      </c>
    </row>
    <row r="1730" spans="2:65" s="1" customFormat="1" ht="16.5" customHeight="1">
      <c r="B1730" s="31"/>
      <c r="C1730" s="127" t="s">
        <v>2614</v>
      </c>
      <c r="D1730" s="127" t="s">
        <v>173</v>
      </c>
      <c r="E1730" s="128" t="s">
        <v>2615</v>
      </c>
      <c r="F1730" s="129" t="s">
        <v>2616</v>
      </c>
      <c r="G1730" s="130" t="s">
        <v>402</v>
      </c>
      <c r="H1730" s="131">
        <v>140</v>
      </c>
      <c r="I1730" s="132"/>
      <c r="J1730" s="133">
        <f>ROUND(I1730*H1730,2)</f>
        <v>0</v>
      </c>
      <c r="K1730" s="129" t="s">
        <v>177</v>
      </c>
      <c r="L1730" s="31"/>
      <c r="M1730" s="134" t="s">
        <v>19</v>
      </c>
      <c r="N1730" s="135" t="s">
        <v>44</v>
      </c>
      <c r="P1730" s="136">
        <f>O1730*H1730</f>
        <v>0</v>
      </c>
      <c r="Q1730" s="136">
        <v>0</v>
      </c>
      <c r="R1730" s="136">
        <f>Q1730*H1730</f>
        <v>0</v>
      </c>
      <c r="S1730" s="136">
        <v>0</v>
      </c>
      <c r="T1730" s="137">
        <f>S1730*H1730</f>
        <v>0</v>
      </c>
      <c r="AR1730" s="138" t="s">
        <v>2600</v>
      </c>
      <c r="AT1730" s="138" t="s">
        <v>173</v>
      </c>
      <c r="AU1730" s="138" t="s">
        <v>83</v>
      </c>
      <c r="AY1730" s="16" t="s">
        <v>171</v>
      </c>
      <c r="BE1730" s="139">
        <f>IF(N1730="základní",J1730,0)</f>
        <v>0</v>
      </c>
      <c r="BF1730" s="139">
        <f>IF(N1730="snížená",J1730,0)</f>
        <v>0</v>
      </c>
      <c r="BG1730" s="139">
        <f>IF(N1730="zákl. přenesená",J1730,0)</f>
        <v>0</v>
      </c>
      <c r="BH1730" s="139">
        <f>IF(N1730="sníž. přenesená",J1730,0)</f>
        <v>0</v>
      </c>
      <c r="BI1730" s="139">
        <f>IF(N1730="nulová",J1730,0)</f>
        <v>0</v>
      </c>
      <c r="BJ1730" s="16" t="s">
        <v>81</v>
      </c>
      <c r="BK1730" s="139">
        <f>ROUND(I1730*H1730,2)</f>
        <v>0</v>
      </c>
      <c r="BL1730" s="16" t="s">
        <v>2600</v>
      </c>
      <c r="BM1730" s="138" t="s">
        <v>2617</v>
      </c>
    </row>
    <row r="1731" spans="2:65" s="1" customFormat="1" ht="10.199999999999999">
      <c r="B1731" s="31"/>
      <c r="D1731" s="140" t="s">
        <v>180</v>
      </c>
      <c r="F1731" s="141" t="s">
        <v>2618</v>
      </c>
      <c r="I1731" s="142"/>
      <c r="L1731" s="31"/>
      <c r="M1731" s="143"/>
      <c r="T1731" s="52"/>
      <c r="AT1731" s="16" t="s">
        <v>180</v>
      </c>
      <c r="AU1731" s="16" t="s">
        <v>83</v>
      </c>
    </row>
    <row r="1732" spans="2:65" s="1" customFormat="1" ht="28.8">
      <c r="B1732" s="31"/>
      <c r="D1732" s="145" t="s">
        <v>437</v>
      </c>
      <c r="F1732" s="175" t="s">
        <v>2619</v>
      </c>
      <c r="I1732" s="142"/>
      <c r="L1732" s="31"/>
      <c r="M1732" s="143"/>
      <c r="T1732" s="52"/>
      <c r="AT1732" s="16" t="s">
        <v>437</v>
      </c>
      <c r="AU1732" s="16" t="s">
        <v>83</v>
      </c>
    </row>
    <row r="1733" spans="2:65" s="12" customFormat="1" ht="10.199999999999999">
      <c r="B1733" s="144"/>
      <c r="D1733" s="145" t="s">
        <v>182</v>
      </c>
      <c r="E1733" s="146" t="s">
        <v>19</v>
      </c>
      <c r="F1733" s="147" t="s">
        <v>100</v>
      </c>
      <c r="H1733" s="146" t="s">
        <v>19</v>
      </c>
      <c r="I1733" s="148"/>
      <c r="L1733" s="144"/>
      <c r="M1733" s="149"/>
      <c r="T1733" s="150"/>
      <c r="AT1733" s="146" t="s">
        <v>182</v>
      </c>
      <c r="AU1733" s="146" t="s">
        <v>83</v>
      </c>
      <c r="AV1733" s="12" t="s">
        <v>81</v>
      </c>
      <c r="AW1733" s="12" t="s">
        <v>35</v>
      </c>
      <c r="AX1733" s="12" t="s">
        <v>73</v>
      </c>
      <c r="AY1733" s="146" t="s">
        <v>171</v>
      </c>
    </row>
    <row r="1734" spans="2:65" s="13" customFormat="1" ht="10.199999999999999">
      <c r="B1734" s="151"/>
      <c r="D1734" s="145" t="s">
        <v>182</v>
      </c>
      <c r="E1734" s="152" t="s">
        <v>19</v>
      </c>
      <c r="F1734" s="153" t="s">
        <v>929</v>
      </c>
      <c r="H1734" s="154">
        <v>95</v>
      </c>
      <c r="I1734" s="155"/>
      <c r="L1734" s="151"/>
      <c r="M1734" s="156"/>
      <c r="T1734" s="157"/>
      <c r="AT1734" s="152" t="s">
        <v>182</v>
      </c>
      <c r="AU1734" s="152" t="s">
        <v>83</v>
      </c>
      <c r="AV1734" s="13" t="s">
        <v>83</v>
      </c>
      <c r="AW1734" s="13" t="s">
        <v>35</v>
      </c>
      <c r="AX1734" s="13" t="s">
        <v>73</v>
      </c>
      <c r="AY1734" s="152" t="s">
        <v>171</v>
      </c>
    </row>
    <row r="1735" spans="2:65" s="12" customFormat="1" ht="10.199999999999999">
      <c r="B1735" s="144"/>
      <c r="D1735" s="145" t="s">
        <v>182</v>
      </c>
      <c r="E1735" s="146" t="s">
        <v>19</v>
      </c>
      <c r="F1735" s="147" t="s">
        <v>2620</v>
      </c>
      <c r="H1735" s="146" t="s">
        <v>19</v>
      </c>
      <c r="I1735" s="148"/>
      <c r="L1735" s="144"/>
      <c r="M1735" s="149"/>
      <c r="T1735" s="150"/>
      <c r="AT1735" s="146" t="s">
        <v>182</v>
      </c>
      <c r="AU1735" s="146" t="s">
        <v>83</v>
      </c>
      <c r="AV1735" s="12" t="s">
        <v>81</v>
      </c>
      <c r="AW1735" s="12" t="s">
        <v>35</v>
      </c>
      <c r="AX1735" s="12" t="s">
        <v>73</v>
      </c>
      <c r="AY1735" s="146" t="s">
        <v>171</v>
      </c>
    </row>
    <row r="1736" spans="2:65" s="13" customFormat="1" ht="10.199999999999999">
      <c r="B1736" s="151"/>
      <c r="D1736" s="145" t="s">
        <v>182</v>
      </c>
      <c r="E1736" s="152" t="s">
        <v>19</v>
      </c>
      <c r="F1736" s="153" t="s">
        <v>560</v>
      </c>
      <c r="H1736" s="154">
        <v>45</v>
      </c>
      <c r="I1736" s="155"/>
      <c r="L1736" s="151"/>
      <c r="M1736" s="156"/>
      <c r="T1736" s="157"/>
      <c r="AT1736" s="152" t="s">
        <v>182</v>
      </c>
      <c r="AU1736" s="152" t="s">
        <v>83</v>
      </c>
      <c r="AV1736" s="13" t="s">
        <v>83</v>
      </c>
      <c r="AW1736" s="13" t="s">
        <v>35</v>
      </c>
      <c r="AX1736" s="13" t="s">
        <v>73</v>
      </c>
      <c r="AY1736" s="152" t="s">
        <v>171</v>
      </c>
    </row>
    <row r="1737" spans="2:65" s="14" customFormat="1" ht="10.199999999999999">
      <c r="B1737" s="158"/>
      <c r="D1737" s="145" t="s">
        <v>182</v>
      </c>
      <c r="E1737" s="159" t="s">
        <v>19</v>
      </c>
      <c r="F1737" s="160" t="s">
        <v>189</v>
      </c>
      <c r="H1737" s="161">
        <v>140</v>
      </c>
      <c r="I1737" s="162"/>
      <c r="L1737" s="158"/>
      <c r="M1737" s="163"/>
      <c r="T1737" s="164"/>
      <c r="AT1737" s="159" t="s">
        <v>182</v>
      </c>
      <c r="AU1737" s="159" t="s">
        <v>83</v>
      </c>
      <c r="AV1737" s="14" t="s">
        <v>178</v>
      </c>
      <c r="AW1737" s="14" t="s">
        <v>35</v>
      </c>
      <c r="AX1737" s="14" t="s">
        <v>81</v>
      </c>
      <c r="AY1737" s="159" t="s">
        <v>171</v>
      </c>
    </row>
    <row r="1738" spans="2:65" s="1" customFormat="1" ht="16.5" customHeight="1">
      <c r="B1738" s="31"/>
      <c r="C1738" s="127" t="s">
        <v>2621</v>
      </c>
      <c r="D1738" s="127" t="s">
        <v>173</v>
      </c>
      <c r="E1738" s="128" t="s">
        <v>2622</v>
      </c>
      <c r="F1738" s="129" t="s">
        <v>2623</v>
      </c>
      <c r="G1738" s="130" t="s">
        <v>1724</v>
      </c>
      <c r="H1738" s="131">
        <v>1</v>
      </c>
      <c r="I1738" s="132"/>
      <c r="J1738" s="133">
        <f>ROUND(I1738*H1738,2)</f>
        <v>0</v>
      </c>
      <c r="K1738" s="129" t="s">
        <v>2184</v>
      </c>
      <c r="L1738" s="31"/>
      <c r="M1738" s="134" t="s">
        <v>19</v>
      </c>
      <c r="N1738" s="135" t="s">
        <v>44</v>
      </c>
      <c r="P1738" s="136">
        <f>O1738*H1738</f>
        <v>0</v>
      </c>
      <c r="Q1738" s="136">
        <v>0</v>
      </c>
      <c r="R1738" s="136">
        <f>Q1738*H1738</f>
        <v>0</v>
      </c>
      <c r="S1738" s="136">
        <v>0</v>
      </c>
      <c r="T1738" s="137">
        <f>S1738*H1738</f>
        <v>0</v>
      </c>
      <c r="AR1738" s="138" t="s">
        <v>2600</v>
      </c>
      <c r="AT1738" s="138" t="s">
        <v>173</v>
      </c>
      <c r="AU1738" s="138" t="s">
        <v>83</v>
      </c>
      <c r="AY1738" s="16" t="s">
        <v>171</v>
      </c>
      <c r="BE1738" s="139">
        <f>IF(N1738="základní",J1738,0)</f>
        <v>0</v>
      </c>
      <c r="BF1738" s="139">
        <f>IF(N1738="snížená",J1738,0)</f>
        <v>0</v>
      </c>
      <c r="BG1738" s="139">
        <f>IF(N1738="zákl. přenesená",J1738,0)</f>
        <v>0</v>
      </c>
      <c r="BH1738" s="139">
        <f>IF(N1738="sníž. přenesená",J1738,0)</f>
        <v>0</v>
      </c>
      <c r="BI1738" s="139">
        <f>IF(N1738="nulová",J1738,0)</f>
        <v>0</v>
      </c>
      <c r="BJ1738" s="16" t="s">
        <v>81</v>
      </c>
      <c r="BK1738" s="139">
        <f>ROUND(I1738*H1738,2)</f>
        <v>0</v>
      </c>
      <c r="BL1738" s="16" t="s">
        <v>2600</v>
      </c>
      <c r="BM1738" s="138" t="s">
        <v>2624</v>
      </c>
    </row>
    <row r="1739" spans="2:65" s="1" customFormat="1" ht="10.199999999999999">
      <c r="B1739" s="31"/>
      <c r="D1739" s="140" t="s">
        <v>180</v>
      </c>
      <c r="F1739" s="141" t="s">
        <v>2625</v>
      </c>
      <c r="I1739" s="142"/>
      <c r="L1739" s="31"/>
      <c r="M1739" s="143"/>
      <c r="T1739" s="52"/>
      <c r="AT1739" s="16" t="s">
        <v>180</v>
      </c>
      <c r="AU1739" s="16" t="s">
        <v>83</v>
      </c>
    </row>
    <row r="1740" spans="2:65" s="1" customFormat="1" ht="16.5" customHeight="1">
      <c r="B1740" s="31"/>
      <c r="C1740" s="127" t="s">
        <v>2626</v>
      </c>
      <c r="D1740" s="127" t="s">
        <v>173</v>
      </c>
      <c r="E1740" s="128" t="s">
        <v>2627</v>
      </c>
      <c r="F1740" s="129" t="s">
        <v>2628</v>
      </c>
      <c r="G1740" s="130" t="s">
        <v>1724</v>
      </c>
      <c r="H1740" s="131">
        <v>1</v>
      </c>
      <c r="I1740" s="132"/>
      <c r="J1740" s="133">
        <f>ROUND(I1740*H1740,2)</f>
        <v>0</v>
      </c>
      <c r="K1740" s="129" t="s">
        <v>2184</v>
      </c>
      <c r="L1740" s="31"/>
      <c r="M1740" s="134" t="s">
        <v>19</v>
      </c>
      <c r="N1740" s="135" t="s">
        <v>44</v>
      </c>
      <c r="P1740" s="136">
        <f>O1740*H1740</f>
        <v>0</v>
      </c>
      <c r="Q1740" s="136">
        <v>0</v>
      </c>
      <c r="R1740" s="136">
        <f>Q1740*H1740</f>
        <v>0</v>
      </c>
      <c r="S1740" s="136">
        <v>0</v>
      </c>
      <c r="T1740" s="137">
        <f>S1740*H1740</f>
        <v>0</v>
      </c>
      <c r="AR1740" s="138" t="s">
        <v>2600</v>
      </c>
      <c r="AT1740" s="138" t="s">
        <v>173</v>
      </c>
      <c r="AU1740" s="138" t="s">
        <v>83</v>
      </c>
      <c r="AY1740" s="16" t="s">
        <v>171</v>
      </c>
      <c r="BE1740" s="139">
        <f>IF(N1740="základní",J1740,0)</f>
        <v>0</v>
      </c>
      <c r="BF1740" s="139">
        <f>IF(N1740="snížená",J1740,0)</f>
        <v>0</v>
      </c>
      <c r="BG1740" s="139">
        <f>IF(N1740="zákl. přenesená",J1740,0)</f>
        <v>0</v>
      </c>
      <c r="BH1740" s="139">
        <f>IF(N1740="sníž. přenesená",J1740,0)</f>
        <v>0</v>
      </c>
      <c r="BI1740" s="139">
        <f>IF(N1740="nulová",J1740,0)</f>
        <v>0</v>
      </c>
      <c r="BJ1740" s="16" t="s">
        <v>81</v>
      </c>
      <c r="BK1740" s="139">
        <f>ROUND(I1740*H1740,2)</f>
        <v>0</v>
      </c>
      <c r="BL1740" s="16" t="s">
        <v>2600</v>
      </c>
      <c r="BM1740" s="138" t="s">
        <v>2629</v>
      </c>
    </row>
    <row r="1741" spans="2:65" s="1" customFormat="1" ht="10.199999999999999">
      <c r="B1741" s="31"/>
      <c r="D1741" s="140" t="s">
        <v>180</v>
      </c>
      <c r="F1741" s="141" t="s">
        <v>2630</v>
      </c>
      <c r="I1741" s="142"/>
      <c r="L1741" s="31"/>
      <c r="M1741" s="143"/>
      <c r="T1741" s="52"/>
      <c r="AT1741" s="16" t="s">
        <v>180</v>
      </c>
      <c r="AU1741" s="16" t="s">
        <v>83</v>
      </c>
    </row>
    <row r="1742" spans="2:65" s="1" customFormat="1" ht="16.5" customHeight="1">
      <c r="B1742" s="31"/>
      <c r="C1742" s="127" t="s">
        <v>2631</v>
      </c>
      <c r="D1742" s="127" t="s">
        <v>173</v>
      </c>
      <c r="E1742" s="128" t="s">
        <v>2632</v>
      </c>
      <c r="F1742" s="129" t="s">
        <v>2633</v>
      </c>
      <c r="G1742" s="130" t="s">
        <v>1724</v>
      </c>
      <c r="H1742" s="131">
        <v>1</v>
      </c>
      <c r="I1742" s="132"/>
      <c r="J1742" s="133">
        <f>ROUND(I1742*H1742,2)</f>
        <v>0</v>
      </c>
      <c r="K1742" s="129" t="s">
        <v>2184</v>
      </c>
      <c r="L1742" s="31"/>
      <c r="M1742" s="134" t="s">
        <v>19</v>
      </c>
      <c r="N1742" s="135" t="s">
        <v>44</v>
      </c>
      <c r="P1742" s="136">
        <f>O1742*H1742</f>
        <v>0</v>
      </c>
      <c r="Q1742" s="136">
        <v>0</v>
      </c>
      <c r="R1742" s="136">
        <f>Q1742*H1742</f>
        <v>0</v>
      </c>
      <c r="S1742" s="136">
        <v>0</v>
      </c>
      <c r="T1742" s="137">
        <f>S1742*H1742</f>
        <v>0</v>
      </c>
      <c r="AR1742" s="138" t="s">
        <v>2600</v>
      </c>
      <c r="AT1742" s="138" t="s">
        <v>173</v>
      </c>
      <c r="AU1742" s="138" t="s">
        <v>83</v>
      </c>
      <c r="AY1742" s="16" t="s">
        <v>171</v>
      </c>
      <c r="BE1742" s="139">
        <f>IF(N1742="základní",J1742,0)</f>
        <v>0</v>
      </c>
      <c r="BF1742" s="139">
        <f>IF(N1742="snížená",J1742,0)</f>
        <v>0</v>
      </c>
      <c r="BG1742" s="139">
        <f>IF(N1742="zákl. přenesená",J1742,0)</f>
        <v>0</v>
      </c>
      <c r="BH1742" s="139">
        <f>IF(N1742="sníž. přenesená",J1742,0)</f>
        <v>0</v>
      </c>
      <c r="BI1742" s="139">
        <f>IF(N1742="nulová",J1742,0)</f>
        <v>0</v>
      </c>
      <c r="BJ1742" s="16" t="s">
        <v>81</v>
      </c>
      <c r="BK1742" s="139">
        <f>ROUND(I1742*H1742,2)</f>
        <v>0</v>
      </c>
      <c r="BL1742" s="16" t="s">
        <v>2600</v>
      </c>
      <c r="BM1742" s="138" t="s">
        <v>2634</v>
      </c>
    </row>
    <row r="1743" spans="2:65" s="1" customFormat="1" ht="10.199999999999999">
      <c r="B1743" s="31"/>
      <c r="D1743" s="140" t="s">
        <v>180</v>
      </c>
      <c r="F1743" s="141" t="s">
        <v>2635</v>
      </c>
      <c r="I1743" s="142"/>
      <c r="L1743" s="31"/>
      <c r="M1743" s="143"/>
      <c r="T1743" s="52"/>
      <c r="AT1743" s="16" t="s">
        <v>180</v>
      </c>
      <c r="AU1743" s="16" t="s">
        <v>83</v>
      </c>
    </row>
    <row r="1744" spans="2:65" s="11" customFormat="1" ht="22.8" customHeight="1">
      <c r="B1744" s="115"/>
      <c r="D1744" s="116" t="s">
        <v>72</v>
      </c>
      <c r="E1744" s="125" t="s">
        <v>2636</v>
      </c>
      <c r="F1744" s="125" t="s">
        <v>2637</v>
      </c>
      <c r="I1744" s="118"/>
      <c r="J1744" s="126">
        <f>BK1744</f>
        <v>0</v>
      </c>
      <c r="L1744" s="115"/>
      <c r="M1744" s="120"/>
      <c r="P1744" s="121">
        <f>SUM(P1745:P1748)</f>
        <v>0</v>
      </c>
      <c r="R1744" s="121">
        <f>SUM(R1745:R1748)</f>
        <v>0</v>
      </c>
      <c r="T1744" s="122">
        <f>SUM(T1745:T1748)</f>
        <v>0</v>
      </c>
      <c r="AR1744" s="116" t="s">
        <v>225</v>
      </c>
      <c r="AT1744" s="123" t="s">
        <v>72</v>
      </c>
      <c r="AU1744" s="123" t="s">
        <v>81</v>
      </c>
      <c r="AY1744" s="116" t="s">
        <v>171</v>
      </c>
      <c r="BK1744" s="124">
        <f>SUM(BK1745:BK1748)</f>
        <v>0</v>
      </c>
    </row>
    <row r="1745" spans="2:65" s="1" customFormat="1" ht="16.5" customHeight="1">
      <c r="B1745" s="31"/>
      <c r="C1745" s="127" t="s">
        <v>2638</v>
      </c>
      <c r="D1745" s="127" t="s">
        <v>173</v>
      </c>
      <c r="E1745" s="128" t="s">
        <v>2639</v>
      </c>
      <c r="F1745" s="129" t="s">
        <v>2640</v>
      </c>
      <c r="G1745" s="130" t="s">
        <v>1724</v>
      </c>
      <c r="H1745" s="131">
        <v>1</v>
      </c>
      <c r="I1745" s="132"/>
      <c r="J1745" s="133">
        <f>ROUND(I1745*H1745,2)</f>
        <v>0</v>
      </c>
      <c r="K1745" s="129" t="s">
        <v>2184</v>
      </c>
      <c r="L1745" s="31"/>
      <c r="M1745" s="134" t="s">
        <v>19</v>
      </c>
      <c r="N1745" s="135" t="s">
        <v>44</v>
      </c>
      <c r="P1745" s="136">
        <f>O1745*H1745</f>
        <v>0</v>
      </c>
      <c r="Q1745" s="136">
        <v>0</v>
      </c>
      <c r="R1745" s="136">
        <f>Q1745*H1745</f>
        <v>0</v>
      </c>
      <c r="S1745" s="136">
        <v>0</v>
      </c>
      <c r="T1745" s="137">
        <f>S1745*H1745</f>
        <v>0</v>
      </c>
      <c r="AR1745" s="138" t="s">
        <v>2600</v>
      </c>
      <c r="AT1745" s="138" t="s">
        <v>173</v>
      </c>
      <c r="AU1745" s="138" t="s">
        <v>83</v>
      </c>
      <c r="AY1745" s="16" t="s">
        <v>171</v>
      </c>
      <c r="BE1745" s="139">
        <f>IF(N1745="základní",J1745,0)</f>
        <v>0</v>
      </c>
      <c r="BF1745" s="139">
        <f>IF(N1745="snížená",J1745,0)</f>
        <v>0</v>
      </c>
      <c r="BG1745" s="139">
        <f>IF(N1745="zákl. přenesená",J1745,0)</f>
        <v>0</v>
      </c>
      <c r="BH1745" s="139">
        <f>IF(N1745="sníž. přenesená",J1745,0)</f>
        <v>0</v>
      </c>
      <c r="BI1745" s="139">
        <f>IF(N1745="nulová",J1745,0)</f>
        <v>0</v>
      </c>
      <c r="BJ1745" s="16" t="s">
        <v>81</v>
      </c>
      <c r="BK1745" s="139">
        <f>ROUND(I1745*H1745,2)</f>
        <v>0</v>
      </c>
      <c r="BL1745" s="16" t="s">
        <v>2600</v>
      </c>
      <c r="BM1745" s="138" t="s">
        <v>2641</v>
      </c>
    </row>
    <row r="1746" spans="2:65" s="1" customFormat="1" ht="10.199999999999999">
      <c r="B1746" s="31"/>
      <c r="D1746" s="140" t="s">
        <v>180</v>
      </c>
      <c r="F1746" s="141" t="s">
        <v>2642</v>
      </c>
      <c r="I1746" s="142"/>
      <c r="L1746" s="31"/>
      <c r="M1746" s="143"/>
      <c r="T1746" s="52"/>
      <c r="AT1746" s="16" t="s">
        <v>180</v>
      </c>
      <c r="AU1746" s="16" t="s">
        <v>83</v>
      </c>
    </row>
    <row r="1747" spans="2:65" s="1" customFormat="1" ht="16.5" customHeight="1">
      <c r="B1747" s="31"/>
      <c r="C1747" s="127" t="s">
        <v>2643</v>
      </c>
      <c r="D1747" s="127" t="s">
        <v>173</v>
      </c>
      <c r="E1747" s="128" t="s">
        <v>2644</v>
      </c>
      <c r="F1747" s="129" t="s">
        <v>2645</v>
      </c>
      <c r="G1747" s="130" t="s">
        <v>1724</v>
      </c>
      <c r="H1747" s="131">
        <v>1</v>
      </c>
      <c r="I1747" s="132"/>
      <c r="J1747" s="133">
        <f>ROUND(I1747*H1747,2)</f>
        <v>0</v>
      </c>
      <c r="K1747" s="129" t="s">
        <v>2184</v>
      </c>
      <c r="L1747" s="31"/>
      <c r="M1747" s="134" t="s">
        <v>19</v>
      </c>
      <c r="N1747" s="135" t="s">
        <v>44</v>
      </c>
      <c r="P1747" s="136">
        <f>O1747*H1747</f>
        <v>0</v>
      </c>
      <c r="Q1747" s="136">
        <v>0</v>
      </c>
      <c r="R1747" s="136">
        <f>Q1747*H1747</f>
        <v>0</v>
      </c>
      <c r="S1747" s="136">
        <v>0</v>
      </c>
      <c r="T1747" s="137">
        <f>S1747*H1747</f>
        <v>0</v>
      </c>
      <c r="AR1747" s="138" t="s">
        <v>2600</v>
      </c>
      <c r="AT1747" s="138" t="s">
        <v>173</v>
      </c>
      <c r="AU1747" s="138" t="s">
        <v>83</v>
      </c>
      <c r="AY1747" s="16" t="s">
        <v>171</v>
      </c>
      <c r="BE1747" s="139">
        <f>IF(N1747="základní",J1747,0)</f>
        <v>0</v>
      </c>
      <c r="BF1747" s="139">
        <f>IF(N1747="snížená",J1747,0)</f>
        <v>0</v>
      </c>
      <c r="BG1747" s="139">
        <f>IF(N1747="zákl. přenesená",J1747,0)</f>
        <v>0</v>
      </c>
      <c r="BH1747" s="139">
        <f>IF(N1747="sníž. přenesená",J1747,0)</f>
        <v>0</v>
      </c>
      <c r="BI1747" s="139">
        <f>IF(N1747="nulová",J1747,0)</f>
        <v>0</v>
      </c>
      <c r="BJ1747" s="16" t="s">
        <v>81</v>
      </c>
      <c r="BK1747" s="139">
        <f>ROUND(I1747*H1747,2)</f>
        <v>0</v>
      </c>
      <c r="BL1747" s="16" t="s">
        <v>2600</v>
      </c>
      <c r="BM1747" s="138" t="s">
        <v>2646</v>
      </c>
    </row>
    <row r="1748" spans="2:65" s="1" customFormat="1" ht="10.199999999999999">
      <c r="B1748" s="31"/>
      <c r="D1748" s="140" t="s">
        <v>180</v>
      </c>
      <c r="F1748" s="141" t="s">
        <v>2647</v>
      </c>
      <c r="I1748" s="142"/>
      <c r="L1748" s="31"/>
      <c r="M1748" s="143"/>
      <c r="T1748" s="52"/>
      <c r="AT1748" s="16" t="s">
        <v>180</v>
      </c>
      <c r="AU1748" s="16" t="s">
        <v>83</v>
      </c>
    </row>
    <row r="1749" spans="2:65" s="11" customFormat="1" ht="22.8" customHeight="1">
      <c r="B1749" s="115"/>
      <c r="D1749" s="116" t="s">
        <v>72</v>
      </c>
      <c r="E1749" s="125" t="s">
        <v>2648</v>
      </c>
      <c r="F1749" s="125" t="s">
        <v>2649</v>
      </c>
      <c r="I1749" s="118"/>
      <c r="J1749" s="126">
        <f>BK1749</f>
        <v>0</v>
      </c>
      <c r="L1749" s="115"/>
      <c r="M1749" s="120"/>
      <c r="P1749" s="121">
        <f>SUM(P1750:P1756)</f>
        <v>0</v>
      </c>
      <c r="R1749" s="121">
        <f>SUM(R1750:R1756)</f>
        <v>0</v>
      </c>
      <c r="T1749" s="122">
        <f>SUM(T1750:T1756)</f>
        <v>0</v>
      </c>
      <c r="AR1749" s="116" t="s">
        <v>225</v>
      </c>
      <c r="AT1749" s="123" t="s">
        <v>72</v>
      </c>
      <c r="AU1749" s="123" t="s">
        <v>81</v>
      </c>
      <c r="AY1749" s="116" t="s">
        <v>171</v>
      </c>
      <c r="BK1749" s="124">
        <f>SUM(BK1750:BK1756)</f>
        <v>0</v>
      </c>
    </row>
    <row r="1750" spans="2:65" s="1" customFormat="1" ht="16.5" customHeight="1">
      <c r="B1750" s="31"/>
      <c r="C1750" s="127" t="s">
        <v>2650</v>
      </c>
      <c r="D1750" s="127" t="s">
        <v>173</v>
      </c>
      <c r="E1750" s="128" t="s">
        <v>2651</v>
      </c>
      <c r="F1750" s="129" t="s">
        <v>2652</v>
      </c>
      <c r="G1750" s="130" t="s">
        <v>1724</v>
      </c>
      <c r="H1750" s="131">
        <v>1</v>
      </c>
      <c r="I1750" s="132"/>
      <c r="J1750" s="133">
        <f>ROUND(I1750*H1750,2)</f>
        <v>0</v>
      </c>
      <c r="K1750" s="129" t="s">
        <v>2184</v>
      </c>
      <c r="L1750" s="31"/>
      <c r="M1750" s="134" t="s">
        <v>19</v>
      </c>
      <c r="N1750" s="135" t="s">
        <v>44</v>
      </c>
      <c r="P1750" s="136">
        <f>O1750*H1750</f>
        <v>0</v>
      </c>
      <c r="Q1750" s="136">
        <v>0</v>
      </c>
      <c r="R1750" s="136">
        <f>Q1750*H1750</f>
        <v>0</v>
      </c>
      <c r="S1750" s="136">
        <v>0</v>
      </c>
      <c r="T1750" s="137">
        <f>S1750*H1750</f>
        <v>0</v>
      </c>
      <c r="AR1750" s="138" t="s">
        <v>2600</v>
      </c>
      <c r="AT1750" s="138" t="s">
        <v>173</v>
      </c>
      <c r="AU1750" s="138" t="s">
        <v>83</v>
      </c>
      <c r="AY1750" s="16" t="s">
        <v>171</v>
      </c>
      <c r="BE1750" s="139">
        <f>IF(N1750="základní",J1750,0)</f>
        <v>0</v>
      </c>
      <c r="BF1750" s="139">
        <f>IF(N1750="snížená",J1750,0)</f>
        <v>0</v>
      </c>
      <c r="BG1750" s="139">
        <f>IF(N1750="zákl. přenesená",J1750,0)</f>
        <v>0</v>
      </c>
      <c r="BH1750" s="139">
        <f>IF(N1750="sníž. přenesená",J1750,0)</f>
        <v>0</v>
      </c>
      <c r="BI1750" s="139">
        <f>IF(N1750="nulová",J1750,0)</f>
        <v>0</v>
      </c>
      <c r="BJ1750" s="16" t="s">
        <v>81</v>
      </c>
      <c r="BK1750" s="139">
        <f>ROUND(I1750*H1750,2)</f>
        <v>0</v>
      </c>
      <c r="BL1750" s="16" t="s">
        <v>2600</v>
      </c>
      <c r="BM1750" s="138" t="s">
        <v>2653</v>
      </c>
    </row>
    <row r="1751" spans="2:65" s="1" customFormat="1" ht="10.199999999999999">
      <c r="B1751" s="31"/>
      <c r="D1751" s="140" t="s">
        <v>180</v>
      </c>
      <c r="F1751" s="141" t="s">
        <v>2654</v>
      </c>
      <c r="I1751" s="142"/>
      <c r="L1751" s="31"/>
      <c r="M1751" s="143"/>
      <c r="T1751" s="52"/>
      <c r="AT1751" s="16" t="s">
        <v>180</v>
      </c>
      <c r="AU1751" s="16" t="s">
        <v>83</v>
      </c>
    </row>
    <row r="1752" spans="2:65" s="1" customFormat="1" ht="16.5" customHeight="1">
      <c r="B1752" s="31"/>
      <c r="C1752" s="127" t="s">
        <v>2655</v>
      </c>
      <c r="D1752" s="127" t="s">
        <v>173</v>
      </c>
      <c r="E1752" s="128" t="s">
        <v>2656</v>
      </c>
      <c r="F1752" s="129" t="s">
        <v>2657</v>
      </c>
      <c r="G1752" s="130" t="s">
        <v>1724</v>
      </c>
      <c r="H1752" s="131">
        <v>1</v>
      </c>
      <c r="I1752" s="132"/>
      <c r="J1752" s="133">
        <f>ROUND(I1752*H1752,2)</f>
        <v>0</v>
      </c>
      <c r="K1752" s="129" t="s">
        <v>2184</v>
      </c>
      <c r="L1752" s="31"/>
      <c r="M1752" s="134" t="s">
        <v>19</v>
      </c>
      <c r="N1752" s="135" t="s">
        <v>44</v>
      </c>
      <c r="P1752" s="136">
        <f>O1752*H1752</f>
        <v>0</v>
      </c>
      <c r="Q1752" s="136">
        <v>0</v>
      </c>
      <c r="R1752" s="136">
        <f>Q1752*H1752</f>
        <v>0</v>
      </c>
      <c r="S1752" s="136">
        <v>0</v>
      </c>
      <c r="T1752" s="137">
        <f>S1752*H1752</f>
        <v>0</v>
      </c>
      <c r="AR1752" s="138" t="s">
        <v>2600</v>
      </c>
      <c r="AT1752" s="138" t="s">
        <v>173</v>
      </c>
      <c r="AU1752" s="138" t="s">
        <v>83</v>
      </c>
      <c r="AY1752" s="16" t="s">
        <v>171</v>
      </c>
      <c r="BE1752" s="139">
        <f>IF(N1752="základní",J1752,0)</f>
        <v>0</v>
      </c>
      <c r="BF1752" s="139">
        <f>IF(N1752="snížená",J1752,0)</f>
        <v>0</v>
      </c>
      <c r="BG1752" s="139">
        <f>IF(N1752="zákl. přenesená",J1752,0)</f>
        <v>0</v>
      </c>
      <c r="BH1752" s="139">
        <f>IF(N1752="sníž. přenesená",J1752,0)</f>
        <v>0</v>
      </c>
      <c r="BI1752" s="139">
        <f>IF(N1752="nulová",J1752,0)</f>
        <v>0</v>
      </c>
      <c r="BJ1752" s="16" t="s">
        <v>81</v>
      </c>
      <c r="BK1752" s="139">
        <f>ROUND(I1752*H1752,2)</f>
        <v>0</v>
      </c>
      <c r="BL1752" s="16" t="s">
        <v>2600</v>
      </c>
      <c r="BM1752" s="138" t="s">
        <v>2658</v>
      </c>
    </row>
    <row r="1753" spans="2:65" s="1" customFormat="1" ht="10.199999999999999">
      <c r="B1753" s="31"/>
      <c r="D1753" s="140" t="s">
        <v>180</v>
      </c>
      <c r="F1753" s="141" t="s">
        <v>2659</v>
      </c>
      <c r="I1753" s="142"/>
      <c r="L1753" s="31"/>
      <c r="M1753" s="143"/>
      <c r="T1753" s="52"/>
      <c r="AT1753" s="16" t="s">
        <v>180</v>
      </c>
      <c r="AU1753" s="16" t="s">
        <v>83</v>
      </c>
    </row>
    <row r="1754" spans="2:65" s="1" customFormat="1" ht="48">
      <c r="B1754" s="31"/>
      <c r="D1754" s="145" t="s">
        <v>437</v>
      </c>
      <c r="F1754" s="175" t="s">
        <v>2660</v>
      </c>
      <c r="I1754" s="142"/>
      <c r="L1754" s="31"/>
      <c r="M1754" s="143"/>
      <c r="T1754" s="52"/>
      <c r="AT1754" s="16" t="s">
        <v>437</v>
      </c>
      <c r="AU1754" s="16" t="s">
        <v>83</v>
      </c>
    </row>
    <row r="1755" spans="2:65" s="1" customFormat="1" ht="24.15" customHeight="1">
      <c r="B1755" s="31"/>
      <c r="C1755" s="127" t="s">
        <v>2661</v>
      </c>
      <c r="D1755" s="127" t="s">
        <v>173</v>
      </c>
      <c r="E1755" s="128" t="s">
        <v>2662</v>
      </c>
      <c r="F1755" s="129" t="s">
        <v>2663</v>
      </c>
      <c r="G1755" s="130" t="s">
        <v>402</v>
      </c>
      <c r="H1755" s="131">
        <v>2</v>
      </c>
      <c r="I1755" s="132"/>
      <c r="J1755" s="133">
        <f>ROUND(I1755*H1755,2)</f>
        <v>0</v>
      </c>
      <c r="K1755" s="129" t="s">
        <v>177</v>
      </c>
      <c r="L1755" s="31"/>
      <c r="M1755" s="134" t="s">
        <v>19</v>
      </c>
      <c r="N1755" s="135" t="s">
        <v>44</v>
      </c>
      <c r="P1755" s="136">
        <f>O1755*H1755</f>
        <v>0</v>
      </c>
      <c r="Q1755" s="136">
        <v>0</v>
      </c>
      <c r="R1755" s="136">
        <f>Q1755*H1755</f>
        <v>0</v>
      </c>
      <c r="S1755" s="136">
        <v>0</v>
      </c>
      <c r="T1755" s="137">
        <f>S1755*H1755</f>
        <v>0</v>
      </c>
      <c r="AR1755" s="138" t="s">
        <v>2600</v>
      </c>
      <c r="AT1755" s="138" t="s">
        <v>173</v>
      </c>
      <c r="AU1755" s="138" t="s">
        <v>83</v>
      </c>
      <c r="AY1755" s="16" t="s">
        <v>171</v>
      </c>
      <c r="BE1755" s="139">
        <f>IF(N1755="základní",J1755,0)</f>
        <v>0</v>
      </c>
      <c r="BF1755" s="139">
        <f>IF(N1755="snížená",J1755,0)</f>
        <v>0</v>
      </c>
      <c r="BG1755" s="139">
        <f>IF(N1755="zákl. přenesená",J1755,0)</f>
        <v>0</v>
      </c>
      <c r="BH1755" s="139">
        <f>IF(N1755="sníž. přenesená",J1755,0)</f>
        <v>0</v>
      </c>
      <c r="BI1755" s="139">
        <f>IF(N1755="nulová",J1755,0)</f>
        <v>0</v>
      </c>
      <c r="BJ1755" s="16" t="s">
        <v>81</v>
      </c>
      <c r="BK1755" s="139">
        <f>ROUND(I1755*H1755,2)</f>
        <v>0</v>
      </c>
      <c r="BL1755" s="16" t="s">
        <v>2600</v>
      </c>
      <c r="BM1755" s="138" t="s">
        <v>2664</v>
      </c>
    </row>
    <row r="1756" spans="2:65" s="1" customFormat="1" ht="10.199999999999999">
      <c r="B1756" s="31"/>
      <c r="D1756" s="140" t="s">
        <v>180</v>
      </c>
      <c r="F1756" s="141" t="s">
        <v>2665</v>
      </c>
      <c r="I1756" s="142"/>
      <c r="L1756" s="31"/>
      <c r="M1756" s="143"/>
      <c r="T1756" s="52"/>
      <c r="AT1756" s="16" t="s">
        <v>180</v>
      </c>
      <c r="AU1756" s="16" t="s">
        <v>83</v>
      </c>
    </row>
    <row r="1757" spans="2:65" s="11" customFormat="1" ht="22.8" customHeight="1">
      <c r="B1757" s="115"/>
      <c r="D1757" s="116" t="s">
        <v>72</v>
      </c>
      <c r="E1757" s="125" t="s">
        <v>2666</v>
      </c>
      <c r="F1757" s="125" t="s">
        <v>2667</v>
      </c>
      <c r="I1757" s="118"/>
      <c r="J1757" s="126">
        <f>BK1757</f>
        <v>0</v>
      </c>
      <c r="L1757" s="115"/>
      <c r="M1757" s="120"/>
      <c r="P1757" s="121">
        <f>SUM(P1758:P1762)</f>
        <v>0</v>
      </c>
      <c r="R1757" s="121">
        <f>SUM(R1758:R1762)</f>
        <v>0</v>
      </c>
      <c r="T1757" s="122">
        <f>SUM(T1758:T1762)</f>
        <v>0</v>
      </c>
      <c r="AR1757" s="116" t="s">
        <v>225</v>
      </c>
      <c r="AT1757" s="123" t="s">
        <v>72</v>
      </c>
      <c r="AU1757" s="123" t="s">
        <v>81</v>
      </c>
      <c r="AY1757" s="116" t="s">
        <v>171</v>
      </c>
      <c r="BK1757" s="124">
        <f>SUM(BK1758:BK1762)</f>
        <v>0</v>
      </c>
    </row>
    <row r="1758" spans="2:65" s="1" customFormat="1" ht="16.5" customHeight="1">
      <c r="B1758" s="31"/>
      <c r="C1758" s="127" t="s">
        <v>2668</v>
      </c>
      <c r="D1758" s="127" t="s">
        <v>173</v>
      </c>
      <c r="E1758" s="128" t="s">
        <v>2669</v>
      </c>
      <c r="F1758" s="129" t="s">
        <v>2670</v>
      </c>
      <c r="G1758" s="130" t="s">
        <v>1724</v>
      </c>
      <c r="H1758" s="131">
        <v>1</v>
      </c>
      <c r="I1758" s="132"/>
      <c r="J1758" s="133">
        <f>ROUND(I1758*H1758,2)</f>
        <v>0</v>
      </c>
      <c r="K1758" s="129" t="s">
        <v>2184</v>
      </c>
      <c r="L1758" s="31"/>
      <c r="M1758" s="134" t="s">
        <v>19</v>
      </c>
      <c r="N1758" s="135" t="s">
        <v>44</v>
      </c>
      <c r="P1758" s="136">
        <f>O1758*H1758</f>
        <v>0</v>
      </c>
      <c r="Q1758" s="136">
        <v>0</v>
      </c>
      <c r="R1758" s="136">
        <f>Q1758*H1758</f>
        <v>0</v>
      </c>
      <c r="S1758" s="136">
        <v>0</v>
      </c>
      <c r="T1758" s="137">
        <f>S1758*H1758</f>
        <v>0</v>
      </c>
      <c r="AR1758" s="138" t="s">
        <v>2600</v>
      </c>
      <c r="AT1758" s="138" t="s">
        <v>173</v>
      </c>
      <c r="AU1758" s="138" t="s">
        <v>83</v>
      </c>
      <c r="AY1758" s="16" t="s">
        <v>171</v>
      </c>
      <c r="BE1758" s="139">
        <f>IF(N1758="základní",J1758,0)</f>
        <v>0</v>
      </c>
      <c r="BF1758" s="139">
        <f>IF(N1758="snížená",J1758,0)</f>
        <v>0</v>
      </c>
      <c r="BG1758" s="139">
        <f>IF(N1758="zákl. přenesená",J1758,0)</f>
        <v>0</v>
      </c>
      <c r="BH1758" s="139">
        <f>IF(N1758="sníž. přenesená",J1758,0)</f>
        <v>0</v>
      </c>
      <c r="BI1758" s="139">
        <f>IF(N1758="nulová",J1758,0)</f>
        <v>0</v>
      </c>
      <c r="BJ1758" s="16" t="s">
        <v>81</v>
      </c>
      <c r="BK1758" s="139">
        <f>ROUND(I1758*H1758,2)</f>
        <v>0</v>
      </c>
      <c r="BL1758" s="16" t="s">
        <v>2600</v>
      </c>
      <c r="BM1758" s="138" t="s">
        <v>2671</v>
      </c>
    </row>
    <row r="1759" spans="2:65" s="1" customFormat="1" ht="10.199999999999999">
      <c r="B1759" s="31"/>
      <c r="D1759" s="140" t="s">
        <v>180</v>
      </c>
      <c r="F1759" s="141" t="s">
        <v>2672</v>
      </c>
      <c r="I1759" s="142"/>
      <c r="L1759" s="31"/>
      <c r="M1759" s="143"/>
      <c r="T1759" s="52"/>
      <c r="AT1759" s="16" t="s">
        <v>180</v>
      </c>
      <c r="AU1759" s="16" t="s">
        <v>83</v>
      </c>
    </row>
    <row r="1760" spans="2:65" s="1" customFormat="1" ht="28.8">
      <c r="B1760" s="31"/>
      <c r="D1760" s="145" t="s">
        <v>437</v>
      </c>
      <c r="F1760" s="175" t="s">
        <v>2673</v>
      </c>
      <c r="I1760" s="142"/>
      <c r="L1760" s="31"/>
      <c r="M1760" s="143"/>
      <c r="T1760" s="52"/>
      <c r="AT1760" s="16" t="s">
        <v>437</v>
      </c>
      <c r="AU1760" s="16" t="s">
        <v>83</v>
      </c>
    </row>
    <row r="1761" spans="2:65" s="1" customFormat="1" ht="16.5" customHeight="1">
      <c r="B1761" s="31"/>
      <c r="C1761" s="127" t="s">
        <v>2674</v>
      </c>
      <c r="D1761" s="127" t="s">
        <v>173</v>
      </c>
      <c r="E1761" s="128" t="s">
        <v>2675</v>
      </c>
      <c r="F1761" s="129" t="s">
        <v>2676</v>
      </c>
      <c r="G1761" s="130" t="s">
        <v>1724</v>
      </c>
      <c r="H1761" s="131">
        <v>1</v>
      </c>
      <c r="I1761" s="132"/>
      <c r="J1761" s="133">
        <f>ROUND(I1761*H1761,2)</f>
        <v>0</v>
      </c>
      <c r="K1761" s="129" t="s">
        <v>2184</v>
      </c>
      <c r="L1761" s="31"/>
      <c r="M1761" s="134" t="s">
        <v>19</v>
      </c>
      <c r="N1761" s="135" t="s">
        <v>44</v>
      </c>
      <c r="P1761" s="136">
        <f>O1761*H1761</f>
        <v>0</v>
      </c>
      <c r="Q1761" s="136">
        <v>0</v>
      </c>
      <c r="R1761" s="136">
        <f>Q1761*H1761</f>
        <v>0</v>
      </c>
      <c r="S1761" s="136">
        <v>0</v>
      </c>
      <c r="T1761" s="137">
        <f>S1761*H1761</f>
        <v>0</v>
      </c>
      <c r="AR1761" s="138" t="s">
        <v>2600</v>
      </c>
      <c r="AT1761" s="138" t="s">
        <v>173</v>
      </c>
      <c r="AU1761" s="138" t="s">
        <v>83</v>
      </c>
      <c r="AY1761" s="16" t="s">
        <v>171</v>
      </c>
      <c r="BE1761" s="139">
        <f>IF(N1761="základní",J1761,0)</f>
        <v>0</v>
      </c>
      <c r="BF1761" s="139">
        <f>IF(N1761="snížená",J1761,0)</f>
        <v>0</v>
      </c>
      <c r="BG1761" s="139">
        <f>IF(N1761="zákl. přenesená",J1761,0)</f>
        <v>0</v>
      </c>
      <c r="BH1761" s="139">
        <f>IF(N1761="sníž. přenesená",J1761,0)</f>
        <v>0</v>
      </c>
      <c r="BI1761" s="139">
        <f>IF(N1761="nulová",J1761,0)</f>
        <v>0</v>
      </c>
      <c r="BJ1761" s="16" t="s">
        <v>81</v>
      </c>
      <c r="BK1761" s="139">
        <f>ROUND(I1761*H1761,2)</f>
        <v>0</v>
      </c>
      <c r="BL1761" s="16" t="s">
        <v>2600</v>
      </c>
      <c r="BM1761" s="138" t="s">
        <v>2677</v>
      </c>
    </row>
    <row r="1762" spans="2:65" s="1" customFormat="1" ht="10.199999999999999">
      <c r="B1762" s="31"/>
      <c r="D1762" s="140" t="s">
        <v>180</v>
      </c>
      <c r="F1762" s="141" t="s">
        <v>2678</v>
      </c>
      <c r="I1762" s="142"/>
      <c r="L1762" s="31"/>
      <c r="M1762" s="177"/>
      <c r="N1762" s="178"/>
      <c r="O1762" s="178"/>
      <c r="P1762" s="178"/>
      <c r="Q1762" s="178"/>
      <c r="R1762" s="178"/>
      <c r="S1762" s="178"/>
      <c r="T1762" s="179"/>
      <c r="AT1762" s="16" t="s">
        <v>180</v>
      </c>
      <c r="AU1762" s="16" t="s">
        <v>83</v>
      </c>
    </row>
    <row r="1763" spans="2:65" s="1" customFormat="1" ht="6.9" customHeight="1">
      <c r="B1763" s="40"/>
      <c r="C1763" s="41"/>
      <c r="D1763" s="41"/>
      <c r="E1763" s="41"/>
      <c r="F1763" s="41"/>
      <c r="G1763" s="41"/>
      <c r="H1763" s="41"/>
      <c r="I1763" s="41"/>
      <c r="J1763" s="41"/>
      <c r="K1763" s="41"/>
      <c r="L1763" s="31"/>
    </row>
  </sheetData>
  <sheetProtection algorithmName="SHA-512" hashValue="FPoJqyjEMWAyGmMZva7xun9hTU12RKBWiHP1wpdifH5LsQQpL5wOdWIiXS9ZYqXNuFANVW08fDlGuyT/ZuNuGw==" saltValue="ZaSSkNqOeZ+j8uHcM7/j3bSSWsvmT1I4o+tkirMXKL7Afmtd5D11FbjKeDZWPTNUYthtOZOvwOe4nmk99c40ow==" spinCount="100000" sheet="1" objects="1" scenarios="1" formatColumns="0" formatRows="0" autoFilter="0"/>
  <autoFilter ref="C120:K1762" xr:uid="{00000000-0009-0000-0000-000001000000}"/>
  <mergeCells count="9">
    <mergeCell ref="E50:H50"/>
    <mergeCell ref="E111:H111"/>
    <mergeCell ref="E113:H113"/>
    <mergeCell ref="L2:V2"/>
    <mergeCell ref="E7:H7"/>
    <mergeCell ref="E9:H9"/>
    <mergeCell ref="E18:H18"/>
    <mergeCell ref="E27:H27"/>
    <mergeCell ref="E48:H48"/>
  </mergeCells>
  <hyperlinks>
    <hyperlink ref="F125" r:id="rId1" xr:uid="{00000000-0004-0000-0100-000000000000}"/>
    <hyperlink ref="F134" r:id="rId2" xr:uid="{00000000-0004-0000-0100-000001000000}"/>
    <hyperlink ref="F138" r:id="rId3" xr:uid="{00000000-0004-0000-0100-000002000000}"/>
    <hyperlink ref="F161" r:id="rId4" xr:uid="{00000000-0004-0000-0100-000003000000}"/>
    <hyperlink ref="F168" r:id="rId5" xr:uid="{00000000-0004-0000-0100-000004000000}"/>
    <hyperlink ref="F171" r:id="rId6" xr:uid="{00000000-0004-0000-0100-000005000000}"/>
    <hyperlink ref="F180" r:id="rId7" xr:uid="{00000000-0004-0000-0100-000006000000}"/>
    <hyperlink ref="F184" r:id="rId8" xr:uid="{00000000-0004-0000-0100-000007000000}"/>
    <hyperlink ref="F193" r:id="rId9" xr:uid="{00000000-0004-0000-0100-000008000000}"/>
    <hyperlink ref="F204" r:id="rId10" xr:uid="{00000000-0004-0000-0100-000009000000}"/>
    <hyperlink ref="F209" r:id="rId11" xr:uid="{00000000-0004-0000-0100-00000A000000}"/>
    <hyperlink ref="F220" r:id="rId12" xr:uid="{00000000-0004-0000-0100-00000B000000}"/>
    <hyperlink ref="F223" r:id="rId13" xr:uid="{00000000-0004-0000-0100-00000C000000}"/>
    <hyperlink ref="F226" r:id="rId14" xr:uid="{00000000-0004-0000-0100-00000D000000}"/>
    <hyperlink ref="F237" r:id="rId15" xr:uid="{00000000-0004-0000-0100-00000E000000}"/>
    <hyperlink ref="F250" r:id="rId16" xr:uid="{00000000-0004-0000-0100-00000F000000}"/>
    <hyperlink ref="F259" r:id="rId17" xr:uid="{00000000-0004-0000-0100-000010000000}"/>
    <hyperlink ref="F274" r:id="rId18" xr:uid="{00000000-0004-0000-0100-000011000000}"/>
    <hyperlink ref="F288" r:id="rId19" xr:uid="{00000000-0004-0000-0100-000012000000}"/>
    <hyperlink ref="F312" r:id="rId20" xr:uid="{00000000-0004-0000-0100-000013000000}"/>
    <hyperlink ref="F321" r:id="rId21" xr:uid="{00000000-0004-0000-0100-000014000000}"/>
    <hyperlink ref="F329" r:id="rId22" xr:uid="{00000000-0004-0000-0100-000015000000}"/>
    <hyperlink ref="F338" r:id="rId23" xr:uid="{00000000-0004-0000-0100-000016000000}"/>
    <hyperlink ref="F350" r:id="rId24" xr:uid="{00000000-0004-0000-0100-000017000000}"/>
    <hyperlink ref="F360" r:id="rId25" xr:uid="{00000000-0004-0000-0100-000018000000}"/>
    <hyperlink ref="F365" r:id="rId26" xr:uid="{00000000-0004-0000-0100-000019000000}"/>
    <hyperlink ref="F378" r:id="rId27" xr:uid="{00000000-0004-0000-0100-00001A000000}"/>
    <hyperlink ref="F402" r:id="rId28" xr:uid="{00000000-0004-0000-0100-00001B000000}"/>
    <hyperlink ref="F409" r:id="rId29" xr:uid="{00000000-0004-0000-0100-00001C000000}"/>
    <hyperlink ref="F413" r:id="rId30" xr:uid="{00000000-0004-0000-0100-00001D000000}"/>
    <hyperlink ref="F417" r:id="rId31" xr:uid="{00000000-0004-0000-0100-00001E000000}"/>
    <hyperlink ref="F422" r:id="rId32" xr:uid="{00000000-0004-0000-0100-00001F000000}"/>
    <hyperlink ref="F427" r:id="rId33" xr:uid="{00000000-0004-0000-0100-000020000000}"/>
    <hyperlink ref="F438" r:id="rId34" xr:uid="{00000000-0004-0000-0100-000021000000}"/>
    <hyperlink ref="F446" r:id="rId35" xr:uid="{00000000-0004-0000-0100-000022000000}"/>
    <hyperlink ref="F451" r:id="rId36" xr:uid="{00000000-0004-0000-0100-000023000000}"/>
    <hyperlink ref="F457" r:id="rId37" xr:uid="{00000000-0004-0000-0100-000024000000}"/>
    <hyperlink ref="F461" r:id="rId38" xr:uid="{00000000-0004-0000-0100-000025000000}"/>
    <hyperlink ref="F467" r:id="rId39" xr:uid="{00000000-0004-0000-0100-000026000000}"/>
    <hyperlink ref="F479" r:id="rId40" xr:uid="{00000000-0004-0000-0100-000027000000}"/>
    <hyperlink ref="F482" r:id="rId41" xr:uid="{00000000-0004-0000-0100-000028000000}"/>
    <hyperlink ref="F485" r:id="rId42" xr:uid="{00000000-0004-0000-0100-000029000000}"/>
    <hyperlink ref="F494" r:id="rId43" xr:uid="{00000000-0004-0000-0100-00002A000000}"/>
    <hyperlink ref="F498" r:id="rId44" xr:uid="{00000000-0004-0000-0100-00002B000000}"/>
    <hyperlink ref="F503" r:id="rId45" xr:uid="{00000000-0004-0000-0100-00002C000000}"/>
    <hyperlink ref="F511" r:id="rId46" xr:uid="{00000000-0004-0000-0100-00002D000000}"/>
    <hyperlink ref="F514" r:id="rId47" xr:uid="{00000000-0004-0000-0100-00002E000000}"/>
    <hyperlink ref="F516" r:id="rId48" xr:uid="{00000000-0004-0000-0100-00002F000000}"/>
    <hyperlink ref="F518" r:id="rId49" xr:uid="{00000000-0004-0000-0100-000030000000}"/>
    <hyperlink ref="F549" r:id="rId50" xr:uid="{00000000-0004-0000-0100-000031000000}"/>
    <hyperlink ref="F552" r:id="rId51" xr:uid="{00000000-0004-0000-0100-000032000000}"/>
    <hyperlink ref="F554" r:id="rId52" xr:uid="{00000000-0004-0000-0100-000033000000}"/>
    <hyperlink ref="F556" r:id="rId53" xr:uid="{00000000-0004-0000-0100-000034000000}"/>
    <hyperlink ref="F558" r:id="rId54" xr:uid="{00000000-0004-0000-0100-000035000000}"/>
    <hyperlink ref="F561" r:id="rId55" xr:uid="{00000000-0004-0000-0100-000036000000}"/>
    <hyperlink ref="F563" r:id="rId56" xr:uid="{00000000-0004-0000-0100-000037000000}"/>
    <hyperlink ref="F565" r:id="rId57" xr:uid="{00000000-0004-0000-0100-000038000000}"/>
    <hyperlink ref="F567" r:id="rId58" xr:uid="{00000000-0004-0000-0100-000039000000}"/>
    <hyperlink ref="F570" r:id="rId59" xr:uid="{00000000-0004-0000-0100-00003A000000}"/>
    <hyperlink ref="F573" r:id="rId60" xr:uid="{00000000-0004-0000-0100-00003B000000}"/>
    <hyperlink ref="F576" r:id="rId61" xr:uid="{00000000-0004-0000-0100-00003C000000}"/>
    <hyperlink ref="F580" r:id="rId62" xr:uid="{00000000-0004-0000-0100-00003D000000}"/>
    <hyperlink ref="F584" r:id="rId63" xr:uid="{00000000-0004-0000-0100-00003E000000}"/>
    <hyperlink ref="F598" r:id="rId64" xr:uid="{00000000-0004-0000-0100-00003F000000}"/>
    <hyperlink ref="F629" r:id="rId65" xr:uid="{00000000-0004-0000-0100-000040000000}"/>
    <hyperlink ref="F640" r:id="rId66" xr:uid="{00000000-0004-0000-0100-000041000000}"/>
    <hyperlink ref="F644" r:id="rId67" xr:uid="{00000000-0004-0000-0100-000042000000}"/>
    <hyperlink ref="F687" r:id="rId68" xr:uid="{00000000-0004-0000-0100-000043000000}"/>
    <hyperlink ref="F694" r:id="rId69" xr:uid="{00000000-0004-0000-0100-000044000000}"/>
    <hyperlink ref="F698" r:id="rId70" xr:uid="{00000000-0004-0000-0100-000045000000}"/>
    <hyperlink ref="F702" r:id="rId71" xr:uid="{00000000-0004-0000-0100-000046000000}"/>
    <hyperlink ref="F711" r:id="rId72" xr:uid="{00000000-0004-0000-0100-000047000000}"/>
    <hyperlink ref="F713" r:id="rId73" xr:uid="{00000000-0004-0000-0100-000048000000}"/>
    <hyperlink ref="F718" r:id="rId74" xr:uid="{00000000-0004-0000-0100-000049000000}"/>
    <hyperlink ref="F723" r:id="rId75" xr:uid="{00000000-0004-0000-0100-00004A000000}"/>
    <hyperlink ref="F726" r:id="rId76" xr:uid="{00000000-0004-0000-0100-00004B000000}"/>
    <hyperlink ref="F729" r:id="rId77" xr:uid="{00000000-0004-0000-0100-00004C000000}"/>
    <hyperlink ref="F734" r:id="rId78" xr:uid="{00000000-0004-0000-0100-00004D000000}"/>
    <hyperlink ref="F742" r:id="rId79" xr:uid="{00000000-0004-0000-0100-00004E000000}"/>
    <hyperlink ref="F744" r:id="rId80" xr:uid="{00000000-0004-0000-0100-00004F000000}"/>
    <hyperlink ref="F746" r:id="rId81" xr:uid="{00000000-0004-0000-0100-000050000000}"/>
    <hyperlink ref="F748" r:id="rId82" xr:uid="{00000000-0004-0000-0100-000051000000}"/>
    <hyperlink ref="F751" r:id="rId83" xr:uid="{00000000-0004-0000-0100-000052000000}"/>
    <hyperlink ref="F753" r:id="rId84" xr:uid="{00000000-0004-0000-0100-000053000000}"/>
    <hyperlink ref="F755" r:id="rId85" xr:uid="{00000000-0004-0000-0100-000054000000}"/>
    <hyperlink ref="F758" r:id="rId86" xr:uid="{00000000-0004-0000-0100-000055000000}"/>
    <hyperlink ref="F761" r:id="rId87" xr:uid="{00000000-0004-0000-0100-000056000000}"/>
    <hyperlink ref="F765" r:id="rId88" xr:uid="{00000000-0004-0000-0100-000057000000}"/>
    <hyperlink ref="F776" r:id="rId89" xr:uid="{00000000-0004-0000-0100-000058000000}"/>
    <hyperlink ref="F787" r:id="rId90" xr:uid="{00000000-0004-0000-0100-000059000000}"/>
    <hyperlink ref="F790" r:id="rId91" xr:uid="{00000000-0004-0000-0100-00005A000000}"/>
    <hyperlink ref="F796" r:id="rId92" xr:uid="{00000000-0004-0000-0100-00005B000000}"/>
    <hyperlink ref="F802" r:id="rId93" xr:uid="{00000000-0004-0000-0100-00005C000000}"/>
    <hyperlink ref="F839" r:id="rId94" xr:uid="{00000000-0004-0000-0100-00005D000000}"/>
    <hyperlink ref="F841" r:id="rId95" xr:uid="{00000000-0004-0000-0100-00005E000000}"/>
    <hyperlink ref="F844" r:id="rId96" xr:uid="{00000000-0004-0000-0100-00005F000000}"/>
    <hyperlink ref="F847" r:id="rId97" xr:uid="{00000000-0004-0000-0100-000060000000}"/>
    <hyperlink ref="F850" r:id="rId98" xr:uid="{00000000-0004-0000-0100-000061000000}"/>
    <hyperlink ref="F852" r:id="rId99" xr:uid="{00000000-0004-0000-0100-000062000000}"/>
    <hyperlink ref="F854" r:id="rId100" xr:uid="{00000000-0004-0000-0100-000063000000}"/>
    <hyperlink ref="F857" r:id="rId101" xr:uid="{00000000-0004-0000-0100-000064000000}"/>
    <hyperlink ref="F860" r:id="rId102" xr:uid="{00000000-0004-0000-0100-000065000000}"/>
    <hyperlink ref="F863" r:id="rId103" xr:uid="{00000000-0004-0000-0100-000066000000}"/>
    <hyperlink ref="F866" r:id="rId104" xr:uid="{00000000-0004-0000-0100-000067000000}"/>
    <hyperlink ref="F869" r:id="rId105" xr:uid="{00000000-0004-0000-0100-000068000000}"/>
    <hyperlink ref="F872" r:id="rId106" xr:uid="{00000000-0004-0000-0100-000069000000}"/>
    <hyperlink ref="F876" r:id="rId107" xr:uid="{00000000-0004-0000-0100-00006A000000}"/>
    <hyperlink ref="F879" r:id="rId108" xr:uid="{00000000-0004-0000-0100-00006B000000}"/>
    <hyperlink ref="F882" r:id="rId109" xr:uid="{00000000-0004-0000-0100-00006C000000}"/>
    <hyperlink ref="F886" r:id="rId110" xr:uid="{00000000-0004-0000-0100-00006D000000}"/>
    <hyperlink ref="F912" r:id="rId111" xr:uid="{00000000-0004-0000-0100-00006E000000}"/>
    <hyperlink ref="F920" r:id="rId112" xr:uid="{00000000-0004-0000-0100-00006F000000}"/>
    <hyperlink ref="F923" r:id="rId113" xr:uid="{00000000-0004-0000-0100-000070000000}"/>
    <hyperlink ref="F925" r:id="rId114" xr:uid="{00000000-0004-0000-0100-000071000000}"/>
    <hyperlink ref="F928" r:id="rId115" xr:uid="{00000000-0004-0000-0100-000072000000}"/>
    <hyperlink ref="F939" r:id="rId116" xr:uid="{00000000-0004-0000-0100-000073000000}"/>
    <hyperlink ref="F941" r:id="rId117" xr:uid="{00000000-0004-0000-0100-000074000000}"/>
    <hyperlink ref="F944" r:id="rId118" xr:uid="{00000000-0004-0000-0100-000075000000}"/>
    <hyperlink ref="F949" r:id="rId119" xr:uid="{00000000-0004-0000-0100-000076000000}"/>
    <hyperlink ref="F954" r:id="rId120" xr:uid="{00000000-0004-0000-0100-000077000000}"/>
    <hyperlink ref="F959" r:id="rId121" xr:uid="{00000000-0004-0000-0100-000078000000}"/>
    <hyperlink ref="F964" r:id="rId122" xr:uid="{00000000-0004-0000-0100-000079000000}"/>
    <hyperlink ref="F966" r:id="rId123" xr:uid="{00000000-0004-0000-0100-00007A000000}"/>
    <hyperlink ref="F995" r:id="rId124" xr:uid="{00000000-0004-0000-0100-00007B000000}"/>
    <hyperlink ref="F1002" r:id="rId125" xr:uid="{00000000-0004-0000-0100-00007C000000}"/>
    <hyperlink ref="F1004" r:id="rId126" xr:uid="{00000000-0004-0000-0100-00007D000000}"/>
    <hyperlink ref="F1006" r:id="rId127" xr:uid="{00000000-0004-0000-0100-00007E000000}"/>
    <hyperlink ref="F1010" r:id="rId128" xr:uid="{00000000-0004-0000-0100-00007F000000}"/>
    <hyperlink ref="F1012" r:id="rId129" xr:uid="{00000000-0004-0000-0100-000080000000}"/>
    <hyperlink ref="F1014" r:id="rId130" xr:uid="{00000000-0004-0000-0100-000081000000}"/>
    <hyperlink ref="F1016" r:id="rId131" xr:uid="{00000000-0004-0000-0100-000082000000}"/>
    <hyperlink ref="F1018" r:id="rId132" xr:uid="{00000000-0004-0000-0100-000083000000}"/>
    <hyperlink ref="F1020" r:id="rId133" xr:uid="{00000000-0004-0000-0100-000084000000}"/>
    <hyperlink ref="F1024" r:id="rId134" xr:uid="{00000000-0004-0000-0100-000085000000}"/>
    <hyperlink ref="F1028" r:id="rId135" xr:uid="{00000000-0004-0000-0100-000086000000}"/>
    <hyperlink ref="F1032" r:id="rId136" xr:uid="{00000000-0004-0000-0100-000087000000}"/>
    <hyperlink ref="F1045" r:id="rId137" xr:uid="{00000000-0004-0000-0100-000088000000}"/>
    <hyperlink ref="F1049" r:id="rId138" xr:uid="{00000000-0004-0000-0100-000089000000}"/>
    <hyperlink ref="F1056" r:id="rId139" xr:uid="{00000000-0004-0000-0100-00008A000000}"/>
    <hyperlink ref="F1063" r:id="rId140" xr:uid="{00000000-0004-0000-0100-00008B000000}"/>
    <hyperlink ref="F1065" r:id="rId141" xr:uid="{00000000-0004-0000-0100-00008C000000}"/>
    <hyperlink ref="F1067" r:id="rId142" xr:uid="{00000000-0004-0000-0100-00008D000000}"/>
    <hyperlink ref="F1069" r:id="rId143" xr:uid="{00000000-0004-0000-0100-00008E000000}"/>
    <hyperlink ref="F1071" r:id="rId144" xr:uid="{00000000-0004-0000-0100-00008F000000}"/>
    <hyperlink ref="F1074" r:id="rId145" xr:uid="{00000000-0004-0000-0100-000090000000}"/>
    <hyperlink ref="F1081" r:id="rId146" xr:uid="{00000000-0004-0000-0100-000091000000}"/>
    <hyperlink ref="F1083" r:id="rId147" xr:uid="{00000000-0004-0000-0100-000092000000}"/>
    <hyperlink ref="F1089" r:id="rId148" xr:uid="{00000000-0004-0000-0100-000093000000}"/>
    <hyperlink ref="F1091" r:id="rId149" xr:uid="{00000000-0004-0000-0100-000094000000}"/>
    <hyperlink ref="F1100" r:id="rId150" xr:uid="{00000000-0004-0000-0100-000095000000}"/>
    <hyperlink ref="F1102" r:id="rId151" xr:uid="{00000000-0004-0000-0100-000096000000}"/>
    <hyperlink ref="F1104" r:id="rId152" xr:uid="{00000000-0004-0000-0100-000097000000}"/>
    <hyperlink ref="F1110" r:id="rId153" xr:uid="{00000000-0004-0000-0100-000098000000}"/>
    <hyperlink ref="F1113" r:id="rId154" xr:uid="{00000000-0004-0000-0100-000099000000}"/>
    <hyperlink ref="F1115" r:id="rId155" xr:uid="{00000000-0004-0000-0100-00009A000000}"/>
    <hyperlink ref="F1131" r:id="rId156" xr:uid="{00000000-0004-0000-0100-00009B000000}"/>
    <hyperlink ref="F1133" r:id="rId157" xr:uid="{00000000-0004-0000-0100-00009C000000}"/>
    <hyperlink ref="F1142" r:id="rId158" xr:uid="{00000000-0004-0000-0100-00009D000000}"/>
    <hyperlink ref="F1144" r:id="rId159" xr:uid="{00000000-0004-0000-0100-00009E000000}"/>
    <hyperlink ref="F1146" r:id="rId160" xr:uid="{00000000-0004-0000-0100-00009F000000}"/>
    <hyperlink ref="F1153" r:id="rId161" xr:uid="{00000000-0004-0000-0100-0000A0000000}"/>
    <hyperlink ref="F1160" r:id="rId162" xr:uid="{00000000-0004-0000-0100-0000A1000000}"/>
    <hyperlink ref="F1162" r:id="rId163" xr:uid="{00000000-0004-0000-0100-0000A2000000}"/>
    <hyperlink ref="F1169" r:id="rId164" xr:uid="{00000000-0004-0000-0100-0000A3000000}"/>
    <hyperlink ref="F1172" r:id="rId165" xr:uid="{00000000-0004-0000-0100-0000A4000000}"/>
    <hyperlink ref="F1174" r:id="rId166" xr:uid="{00000000-0004-0000-0100-0000A5000000}"/>
    <hyperlink ref="F1224" r:id="rId167" xr:uid="{00000000-0004-0000-0100-0000A6000000}"/>
    <hyperlink ref="F1261" r:id="rId168" xr:uid="{00000000-0004-0000-0100-0000A7000000}"/>
    <hyperlink ref="F1276" r:id="rId169" xr:uid="{00000000-0004-0000-0100-0000A8000000}"/>
    <hyperlink ref="F1291" r:id="rId170" xr:uid="{00000000-0004-0000-0100-0000A9000000}"/>
    <hyperlink ref="F1293" r:id="rId171" xr:uid="{00000000-0004-0000-0100-0000AA000000}"/>
    <hyperlink ref="F1310" r:id="rId172" xr:uid="{00000000-0004-0000-0100-0000AB000000}"/>
    <hyperlink ref="F1312" r:id="rId173" xr:uid="{00000000-0004-0000-0100-0000AC000000}"/>
    <hyperlink ref="F1333" r:id="rId174" xr:uid="{00000000-0004-0000-0100-0000AD000000}"/>
    <hyperlink ref="F1335" r:id="rId175" xr:uid="{00000000-0004-0000-0100-0000AE000000}"/>
    <hyperlink ref="F1338" r:id="rId176" xr:uid="{00000000-0004-0000-0100-0000AF000000}"/>
    <hyperlink ref="F1342" r:id="rId177" xr:uid="{00000000-0004-0000-0100-0000B0000000}"/>
    <hyperlink ref="F1346" r:id="rId178" xr:uid="{00000000-0004-0000-0100-0000B1000000}"/>
    <hyperlink ref="F1350" r:id="rId179" xr:uid="{00000000-0004-0000-0100-0000B2000000}"/>
    <hyperlink ref="F1354" r:id="rId180" xr:uid="{00000000-0004-0000-0100-0000B3000000}"/>
    <hyperlink ref="F1358" r:id="rId181" xr:uid="{00000000-0004-0000-0100-0000B4000000}"/>
    <hyperlink ref="F1364" r:id="rId182" xr:uid="{00000000-0004-0000-0100-0000B5000000}"/>
    <hyperlink ref="F1383" r:id="rId183" xr:uid="{00000000-0004-0000-0100-0000B6000000}"/>
    <hyperlink ref="F1385" r:id="rId184" xr:uid="{00000000-0004-0000-0100-0000B7000000}"/>
    <hyperlink ref="F1388" r:id="rId185" xr:uid="{00000000-0004-0000-0100-0000B8000000}"/>
    <hyperlink ref="F1397" r:id="rId186" xr:uid="{00000000-0004-0000-0100-0000B9000000}"/>
    <hyperlink ref="F1399" r:id="rId187" xr:uid="{00000000-0004-0000-0100-0000BA000000}"/>
    <hyperlink ref="F1402" r:id="rId188" xr:uid="{00000000-0004-0000-0100-0000BB000000}"/>
    <hyperlink ref="F1409" r:id="rId189" xr:uid="{00000000-0004-0000-0100-0000BC000000}"/>
    <hyperlink ref="F1415" r:id="rId190" xr:uid="{00000000-0004-0000-0100-0000BD000000}"/>
    <hyperlink ref="F1419" r:id="rId191" xr:uid="{00000000-0004-0000-0100-0000BE000000}"/>
    <hyperlink ref="F1422" r:id="rId192" xr:uid="{00000000-0004-0000-0100-0000BF000000}"/>
    <hyperlink ref="F1427" r:id="rId193" xr:uid="{00000000-0004-0000-0100-0000C0000000}"/>
    <hyperlink ref="F1433" r:id="rId194" xr:uid="{00000000-0004-0000-0100-0000C1000000}"/>
    <hyperlink ref="F1436" r:id="rId195" xr:uid="{00000000-0004-0000-0100-0000C2000000}"/>
    <hyperlink ref="F1439" r:id="rId196" xr:uid="{00000000-0004-0000-0100-0000C3000000}"/>
    <hyperlink ref="F1442" r:id="rId197" xr:uid="{00000000-0004-0000-0100-0000C4000000}"/>
    <hyperlink ref="F1445" r:id="rId198" xr:uid="{00000000-0004-0000-0100-0000C5000000}"/>
    <hyperlink ref="F1447" r:id="rId199" xr:uid="{00000000-0004-0000-0100-0000C6000000}"/>
    <hyperlink ref="F1451" r:id="rId200" xr:uid="{00000000-0004-0000-0100-0000C7000000}"/>
    <hyperlink ref="F1458" r:id="rId201" xr:uid="{00000000-0004-0000-0100-0000C8000000}"/>
    <hyperlink ref="F1462" r:id="rId202" xr:uid="{00000000-0004-0000-0100-0000C9000000}"/>
    <hyperlink ref="F1466" r:id="rId203" xr:uid="{00000000-0004-0000-0100-0000CA000000}"/>
    <hyperlink ref="F1468" r:id="rId204" xr:uid="{00000000-0004-0000-0100-0000CB000000}"/>
    <hyperlink ref="F1472" r:id="rId205" xr:uid="{00000000-0004-0000-0100-0000CC000000}"/>
    <hyperlink ref="F1474" r:id="rId206" xr:uid="{00000000-0004-0000-0100-0000CD000000}"/>
    <hyperlink ref="F1477" r:id="rId207" xr:uid="{00000000-0004-0000-0100-0000CE000000}"/>
    <hyperlink ref="F1481" r:id="rId208" xr:uid="{00000000-0004-0000-0100-0000CF000000}"/>
    <hyperlink ref="F1484" r:id="rId209" xr:uid="{00000000-0004-0000-0100-0000D0000000}"/>
    <hyperlink ref="F1486" r:id="rId210" xr:uid="{00000000-0004-0000-0100-0000D1000000}"/>
    <hyperlink ref="F1490" r:id="rId211" xr:uid="{00000000-0004-0000-0100-0000D2000000}"/>
    <hyperlink ref="F1492" r:id="rId212" xr:uid="{00000000-0004-0000-0100-0000D3000000}"/>
    <hyperlink ref="F1499" r:id="rId213" xr:uid="{00000000-0004-0000-0100-0000D4000000}"/>
    <hyperlink ref="F1503" r:id="rId214" xr:uid="{00000000-0004-0000-0100-0000D5000000}"/>
    <hyperlink ref="F1506" r:id="rId215" xr:uid="{00000000-0004-0000-0100-0000D6000000}"/>
    <hyperlink ref="F1508" r:id="rId216" xr:uid="{00000000-0004-0000-0100-0000D7000000}"/>
    <hyperlink ref="F1513" r:id="rId217" xr:uid="{00000000-0004-0000-0100-0000D8000000}"/>
    <hyperlink ref="F1515" r:id="rId218" xr:uid="{00000000-0004-0000-0100-0000D9000000}"/>
    <hyperlink ref="F1519" r:id="rId219" xr:uid="{00000000-0004-0000-0100-0000DA000000}"/>
    <hyperlink ref="F1523" r:id="rId220" xr:uid="{00000000-0004-0000-0100-0000DB000000}"/>
    <hyperlink ref="F1525" r:id="rId221" xr:uid="{00000000-0004-0000-0100-0000DC000000}"/>
    <hyperlink ref="F1527" r:id="rId222" xr:uid="{00000000-0004-0000-0100-0000DD000000}"/>
    <hyperlink ref="F1531" r:id="rId223" xr:uid="{00000000-0004-0000-0100-0000DE000000}"/>
    <hyperlink ref="F1533" r:id="rId224" xr:uid="{00000000-0004-0000-0100-0000DF000000}"/>
    <hyperlink ref="F1536" r:id="rId225" xr:uid="{00000000-0004-0000-0100-0000E0000000}"/>
    <hyperlink ref="F1539" r:id="rId226" xr:uid="{00000000-0004-0000-0100-0000E1000000}"/>
    <hyperlink ref="F1542" r:id="rId227" xr:uid="{00000000-0004-0000-0100-0000E2000000}"/>
    <hyperlink ref="F1545" r:id="rId228" xr:uid="{00000000-0004-0000-0100-0000E3000000}"/>
    <hyperlink ref="F1552" r:id="rId229" xr:uid="{00000000-0004-0000-0100-0000E4000000}"/>
    <hyperlink ref="F1555" r:id="rId230" xr:uid="{00000000-0004-0000-0100-0000E5000000}"/>
    <hyperlink ref="F1559" r:id="rId231" xr:uid="{00000000-0004-0000-0100-0000E6000000}"/>
    <hyperlink ref="F1567" r:id="rId232" xr:uid="{00000000-0004-0000-0100-0000E7000000}"/>
    <hyperlink ref="F1571" r:id="rId233" xr:uid="{00000000-0004-0000-0100-0000E8000000}"/>
    <hyperlink ref="F1573" r:id="rId234" xr:uid="{00000000-0004-0000-0100-0000E9000000}"/>
    <hyperlink ref="F1578" r:id="rId235" xr:uid="{00000000-0004-0000-0100-0000EA000000}"/>
    <hyperlink ref="F1581" r:id="rId236" xr:uid="{00000000-0004-0000-0100-0000EB000000}"/>
    <hyperlink ref="F1584" r:id="rId237" xr:uid="{00000000-0004-0000-0100-0000EC000000}"/>
    <hyperlink ref="F1591" r:id="rId238" xr:uid="{00000000-0004-0000-0100-0000ED000000}"/>
    <hyperlink ref="F1594" r:id="rId239" xr:uid="{00000000-0004-0000-0100-0000EE000000}"/>
    <hyperlink ref="F1598" r:id="rId240" xr:uid="{00000000-0004-0000-0100-0000EF000000}"/>
    <hyperlink ref="F1600" r:id="rId241" xr:uid="{00000000-0004-0000-0100-0000F0000000}"/>
    <hyperlink ref="F1603" r:id="rId242" xr:uid="{00000000-0004-0000-0100-0000F1000000}"/>
    <hyperlink ref="F1607" r:id="rId243" xr:uid="{00000000-0004-0000-0100-0000F2000000}"/>
    <hyperlink ref="F1615" r:id="rId244" xr:uid="{00000000-0004-0000-0100-0000F3000000}"/>
    <hyperlink ref="F1619" r:id="rId245" xr:uid="{00000000-0004-0000-0100-0000F4000000}"/>
    <hyperlink ref="F1621" r:id="rId246" xr:uid="{00000000-0004-0000-0100-0000F5000000}"/>
    <hyperlink ref="F1624" r:id="rId247" xr:uid="{00000000-0004-0000-0100-0000F6000000}"/>
    <hyperlink ref="F1627" r:id="rId248" xr:uid="{00000000-0004-0000-0100-0000F7000000}"/>
    <hyperlink ref="F1631" r:id="rId249" xr:uid="{00000000-0004-0000-0100-0000F8000000}"/>
    <hyperlink ref="F1635" r:id="rId250" xr:uid="{00000000-0004-0000-0100-0000F9000000}"/>
    <hyperlink ref="F1637" r:id="rId251" xr:uid="{00000000-0004-0000-0100-0000FA000000}"/>
    <hyperlink ref="F1641" r:id="rId252" xr:uid="{00000000-0004-0000-0100-0000FB000000}"/>
    <hyperlink ref="F1644" r:id="rId253" xr:uid="{00000000-0004-0000-0100-0000FC000000}"/>
    <hyperlink ref="F1649" r:id="rId254" xr:uid="{00000000-0004-0000-0100-0000FD000000}"/>
    <hyperlink ref="F1656" r:id="rId255" xr:uid="{00000000-0004-0000-0100-0000FE000000}"/>
    <hyperlink ref="F1659" r:id="rId256" xr:uid="{00000000-0004-0000-0100-0000FF000000}"/>
    <hyperlink ref="F1664" r:id="rId257" xr:uid="{00000000-0004-0000-0100-000000010000}"/>
    <hyperlink ref="F1666" r:id="rId258" xr:uid="{00000000-0004-0000-0100-000001010000}"/>
    <hyperlink ref="F1670" r:id="rId259" xr:uid="{00000000-0004-0000-0100-000002010000}"/>
    <hyperlink ref="F1672" r:id="rId260" xr:uid="{00000000-0004-0000-0100-000003010000}"/>
    <hyperlink ref="F1674" r:id="rId261" xr:uid="{00000000-0004-0000-0100-000004010000}"/>
    <hyperlink ref="F1677" r:id="rId262" xr:uid="{00000000-0004-0000-0100-000005010000}"/>
    <hyperlink ref="F1679" r:id="rId263" xr:uid="{00000000-0004-0000-0100-000006010000}"/>
    <hyperlink ref="F1681" r:id="rId264" xr:uid="{00000000-0004-0000-0100-000007010000}"/>
    <hyperlink ref="F1683" r:id="rId265" xr:uid="{00000000-0004-0000-0100-000008010000}"/>
    <hyperlink ref="F1686" r:id="rId266" xr:uid="{00000000-0004-0000-0100-000009010000}"/>
    <hyperlink ref="F1690" r:id="rId267" xr:uid="{00000000-0004-0000-0100-00000A010000}"/>
    <hyperlink ref="F1694" r:id="rId268" xr:uid="{00000000-0004-0000-0100-00000B010000}"/>
    <hyperlink ref="F1697" r:id="rId269" xr:uid="{00000000-0004-0000-0100-00000C010000}"/>
    <hyperlink ref="F1699" r:id="rId270" xr:uid="{00000000-0004-0000-0100-00000D010000}"/>
    <hyperlink ref="F1704" r:id="rId271" xr:uid="{00000000-0004-0000-0100-00000E010000}"/>
    <hyperlink ref="F1706" r:id="rId272" xr:uid="{00000000-0004-0000-0100-00000F010000}"/>
    <hyperlink ref="F1709" r:id="rId273" xr:uid="{00000000-0004-0000-0100-000010010000}"/>
    <hyperlink ref="F1711" r:id="rId274" xr:uid="{00000000-0004-0000-0100-000011010000}"/>
    <hyperlink ref="F1714" r:id="rId275" xr:uid="{00000000-0004-0000-0100-000012010000}"/>
    <hyperlink ref="F1716" r:id="rId276" xr:uid="{00000000-0004-0000-0100-000013010000}"/>
    <hyperlink ref="F1718" r:id="rId277" xr:uid="{00000000-0004-0000-0100-000014010000}"/>
    <hyperlink ref="F1720" r:id="rId278" xr:uid="{00000000-0004-0000-0100-000015010000}"/>
    <hyperlink ref="F1724" r:id="rId279" xr:uid="{00000000-0004-0000-0100-000016010000}"/>
    <hyperlink ref="F1726" r:id="rId280" xr:uid="{00000000-0004-0000-0100-000017010000}"/>
    <hyperlink ref="F1728" r:id="rId281" xr:uid="{00000000-0004-0000-0100-000018010000}"/>
    <hyperlink ref="F1731" r:id="rId282" xr:uid="{00000000-0004-0000-0100-000019010000}"/>
    <hyperlink ref="F1739" r:id="rId283" xr:uid="{00000000-0004-0000-0100-00001A010000}"/>
    <hyperlink ref="F1741" r:id="rId284" xr:uid="{00000000-0004-0000-0100-00001B010000}"/>
    <hyperlink ref="F1743" r:id="rId285" xr:uid="{00000000-0004-0000-0100-00001C010000}"/>
    <hyperlink ref="F1746" r:id="rId286" xr:uid="{00000000-0004-0000-0100-00001D010000}"/>
    <hyperlink ref="F1748" r:id="rId287" xr:uid="{00000000-0004-0000-0100-00001E010000}"/>
    <hyperlink ref="F1751" r:id="rId288" xr:uid="{00000000-0004-0000-0100-00001F010000}"/>
    <hyperlink ref="F1753" r:id="rId289" xr:uid="{00000000-0004-0000-0100-000020010000}"/>
    <hyperlink ref="F1756" r:id="rId290" xr:uid="{00000000-0004-0000-0100-000021010000}"/>
    <hyperlink ref="F1759" r:id="rId291" xr:uid="{00000000-0004-0000-0100-000022010000}"/>
    <hyperlink ref="F1762" r:id="rId292" xr:uid="{00000000-0004-0000-0100-00002301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85"/>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14"/>
      <c r="M2" s="214"/>
      <c r="N2" s="214"/>
      <c r="O2" s="214"/>
      <c r="P2" s="214"/>
      <c r="Q2" s="214"/>
      <c r="R2" s="214"/>
      <c r="S2" s="214"/>
      <c r="T2" s="214"/>
      <c r="U2" s="214"/>
      <c r="V2" s="214"/>
      <c r="AT2" s="16" t="s">
        <v>86</v>
      </c>
    </row>
    <row r="3" spans="2:46" ht="6.9" customHeight="1">
      <c r="B3" s="17"/>
      <c r="C3" s="18"/>
      <c r="D3" s="18"/>
      <c r="E3" s="18"/>
      <c r="F3" s="18"/>
      <c r="G3" s="18"/>
      <c r="H3" s="18"/>
      <c r="I3" s="18"/>
      <c r="J3" s="18"/>
      <c r="K3" s="18"/>
      <c r="L3" s="19"/>
      <c r="AT3" s="16" t="s">
        <v>83</v>
      </c>
    </row>
    <row r="4" spans="2:46" ht="24.9" customHeight="1">
      <c r="B4" s="19"/>
      <c r="D4" s="20" t="s">
        <v>106</v>
      </c>
      <c r="L4" s="19"/>
      <c r="M4" s="85" t="s">
        <v>10</v>
      </c>
      <c r="AT4" s="16" t="s">
        <v>4</v>
      </c>
    </row>
    <row r="5" spans="2:46" ht="6.9" customHeight="1">
      <c r="B5" s="19"/>
      <c r="L5" s="19"/>
    </row>
    <row r="6" spans="2:46" ht="12" customHeight="1">
      <c r="B6" s="19"/>
      <c r="D6" s="26" t="s">
        <v>16</v>
      </c>
      <c r="L6" s="19"/>
    </row>
    <row r="7" spans="2:46" ht="26.25" customHeight="1">
      <c r="B7" s="19"/>
      <c r="E7" s="229" t="str">
        <f>'Rekapitulace stavby'!K6</f>
        <v>VZDĚLÁVACÍ INSTITUCE RAJHRAD, MEZINÁRODNÍ AKADEMIE SV. BENEDIKTA Z NURSIE PRO UMĚLECKÉ VZDĚLÁVÁNÍ</v>
      </c>
      <c r="F7" s="230"/>
      <c r="G7" s="230"/>
      <c r="H7" s="230"/>
      <c r="L7" s="19"/>
    </row>
    <row r="8" spans="2:46" s="1" customFormat="1" ht="12" customHeight="1">
      <c r="B8" s="31"/>
      <c r="D8" s="26" t="s">
        <v>107</v>
      </c>
      <c r="L8" s="31"/>
    </row>
    <row r="9" spans="2:46" s="1" customFormat="1" ht="16.5" customHeight="1">
      <c r="B9" s="31"/>
      <c r="E9" s="192" t="s">
        <v>2679</v>
      </c>
      <c r="F9" s="231"/>
      <c r="G9" s="231"/>
      <c r="H9" s="231"/>
      <c r="L9" s="31"/>
    </row>
    <row r="10" spans="2:46" s="1" customFormat="1" ht="10.199999999999999">
      <c r="B10" s="31"/>
      <c r="L10" s="31"/>
    </row>
    <row r="11" spans="2:46" s="1" customFormat="1" ht="12" customHeight="1">
      <c r="B11" s="31"/>
      <c r="D11" s="26" t="s">
        <v>18</v>
      </c>
      <c r="F11" s="24" t="s">
        <v>19</v>
      </c>
      <c r="I11" s="26" t="s">
        <v>20</v>
      </c>
      <c r="J11" s="24" t="s">
        <v>19</v>
      </c>
      <c r="L11" s="31"/>
    </row>
    <row r="12" spans="2:46" s="1" customFormat="1" ht="12" customHeight="1">
      <c r="B12" s="31"/>
      <c r="D12" s="26" t="s">
        <v>21</v>
      </c>
      <c r="F12" s="24" t="s">
        <v>22</v>
      </c>
      <c r="I12" s="26" t="s">
        <v>23</v>
      </c>
      <c r="J12" s="48" t="str">
        <f>'Rekapitulace stavby'!AN8</f>
        <v>26. 9. 2023</v>
      </c>
      <c r="L12" s="31"/>
    </row>
    <row r="13" spans="2:46" s="1" customFormat="1" ht="10.8" customHeight="1">
      <c r="B13" s="31"/>
      <c r="L13" s="31"/>
    </row>
    <row r="14" spans="2:46" s="1" customFormat="1" ht="12" customHeight="1">
      <c r="B14" s="31"/>
      <c r="D14" s="26" t="s">
        <v>25</v>
      </c>
      <c r="I14" s="26" t="s">
        <v>26</v>
      </c>
      <c r="J14" s="24" t="str">
        <f>IF('Rekapitulace stavby'!AN10="","",'Rekapitulace stavby'!AN10)</f>
        <v/>
      </c>
      <c r="L14" s="31"/>
    </row>
    <row r="15" spans="2:46" s="1" customFormat="1" ht="18" customHeight="1">
      <c r="B15" s="31"/>
      <c r="E15" s="24" t="str">
        <f>IF('Rekapitulace stavby'!E11="","",'Rekapitulace stavby'!E11)</f>
        <v xml:space="preserve"> </v>
      </c>
      <c r="I15" s="26" t="s">
        <v>28</v>
      </c>
      <c r="J15" s="24" t="str">
        <f>IF('Rekapitulace stavby'!AN11="","",'Rekapitulace stavby'!AN11)</f>
        <v/>
      </c>
      <c r="L15" s="31"/>
    </row>
    <row r="16" spans="2:4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16.5" customHeight="1">
      <c r="B27" s="86"/>
      <c r="E27" s="218" t="s">
        <v>19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ROUND(J105,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ROUND((SUM(BE105:BE384)),  2)</f>
        <v>0</v>
      </c>
      <c r="I33" s="89">
        <v>0.21</v>
      </c>
      <c r="J33" s="88">
        <f>ROUND(((SUM(BE105:BE384))*I33),  2)</f>
        <v>0</v>
      </c>
      <c r="L33" s="31"/>
    </row>
    <row r="34" spans="2:12" s="1" customFormat="1" ht="14.4" customHeight="1">
      <c r="B34" s="31"/>
      <c r="E34" s="26" t="s">
        <v>45</v>
      </c>
      <c r="F34" s="88">
        <f>ROUND((SUM(BF105:BF384)),  2)</f>
        <v>0</v>
      </c>
      <c r="I34" s="89">
        <v>0.15</v>
      </c>
      <c r="J34" s="88">
        <f>ROUND(((SUM(BF105:BF384))*I34),  2)</f>
        <v>0</v>
      </c>
      <c r="L34" s="31"/>
    </row>
    <row r="35" spans="2:12" s="1" customFormat="1" ht="14.4" hidden="1" customHeight="1">
      <c r="B35" s="31"/>
      <c r="E35" s="26" t="s">
        <v>46</v>
      </c>
      <c r="F35" s="88">
        <f>ROUND((SUM(BG105:BG384)),  2)</f>
        <v>0</v>
      </c>
      <c r="I35" s="89">
        <v>0.21</v>
      </c>
      <c r="J35" s="88">
        <f>0</f>
        <v>0</v>
      </c>
      <c r="L35" s="31"/>
    </row>
    <row r="36" spans="2:12" s="1" customFormat="1" ht="14.4" hidden="1" customHeight="1">
      <c r="B36" s="31"/>
      <c r="E36" s="26" t="s">
        <v>47</v>
      </c>
      <c r="F36" s="88">
        <f>ROUND((SUM(BH105:BH384)),  2)</f>
        <v>0</v>
      </c>
      <c r="I36" s="89">
        <v>0.15</v>
      </c>
      <c r="J36" s="88">
        <f>0</f>
        <v>0</v>
      </c>
      <c r="L36" s="31"/>
    </row>
    <row r="37" spans="2:12" s="1" customFormat="1" ht="14.4" hidden="1" customHeight="1">
      <c r="B37" s="31"/>
      <c r="E37" s="26" t="s">
        <v>48</v>
      </c>
      <c r="F37" s="88">
        <f>ROUND((SUM(BI105:BI384)),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17-2023_B - TZB_ELEKTROINSTALACE</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J105</f>
        <v>0</v>
      </c>
      <c r="L59" s="31"/>
      <c r="AU59" s="16" t="s">
        <v>113</v>
      </c>
    </row>
    <row r="60" spans="2:47" s="8" customFormat="1" ht="24.9" customHeight="1">
      <c r="B60" s="99"/>
      <c r="D60" s="100" t="s">
        <v>2680</v>
      </c>
      <c r="E60" s="101"/>
      <c r="F60" s="101"/>
      <c r="G60" s="101"/>
      <c r="H60" s="101"/>
      <c r="I60" s="101"/>
      <c r="J60" s="102">
        <f>J106</f>
        <v>0</v>
      </c>
      <c r="L60" s="99"/>
    </row>
    <row r="61" spans="2:47" s="8" customFormat="1" ht="24.9" customHeight="1">
      <c r="B61" s="99"/>
      <c r="D61" s="100" t="s">
        <v>2681</v>
      </c>
      <c r="E61" s="101"/>
      <c r="F61" s="101"/>
      <c r="G61" s="101"/>
      <c r="H61" s="101"/>
      <c r="I61" s="101"/>
      <c r="J61" s="102">
        <f>J119</f>
        <v>0</v>
      </c>
      <c r="L61" s="99"/>
    </row>
    <row r="62" spans="2:47" s="8" customFormat="1" ht="24.9" customHeight="1">
      <c r="B62" s="99"/>
      <c r="D62" s="100" t="s">
        <v>2682</v>
      </c>
      <c r="E62" s="101"/>
      <c r="F62" s="101"/>
      <c r="G62" s="101"/>
      <c r="H62" s="101"/>
      <c r="I62" s="101"/>
      <c r="J62" s="102">
        <f>J129</f>
        <v>0</v>
      </c>
      <c r="L62" s="99"/>
    </row>
    <row r="63" spans="2:47" s="8" customFormat="1" ht="24.9" customHeight="1">
      <c r="B63" s="99"/>
      <c r="D63" s="100" t="s">
        <v>2683</v>
      </c>
      <c r="E63" s="101"/>
      <c r="F63" s="101"/>
      <c r="G63" s="101"/>
      <c r="H63" s="101"/>
      <c r="I63" s="101"/>
      <c r="J63" s="102">
        <f>J144</f>
        <v>0</v>
      </c>
      <c r="L63" s="99"/>
    </row>
    <row r="64" spans="2:47" s="8" customFormat="1" ht="24.9" customHeight="1">
      <c r="B64" s="99"/>
      <c r="D64" s="100" t="s">
        <v>2684</v>
      </c>
      <c r="E64" s="101"/>
      <c r="F64" s="101"/>
      <c r="G64" s="101"/>
      <c r="H64" s="101"/>
      <c r="I64" s="101"/>
      <c r="J64" s="102">
        <f>J154</f>
        <v>0</v>
      </c>
      <c r="L64" s="99"/>
    </row>
    <row r="65" spans="2:12" s="8" customFormat="1" ht="24.9" customHeight="1">
      <c r="B65" s="99"/>
      <c r="D65" s="100" t="s">
        <v>2685</v>
      </c>
      <c r="E65" s="101"/>
      <c r="F65" s="101"/>
      <c r="G65" s="101"/>
      <c r="H65" s="101"/>
      <c r="I65" s="101"/>
      <c r="J65" s="102">
        <f>J168</f>
        <v>0</v>
      </c>
      <c r="L65" s="99"/>
    </row>
    <row r="66" spans="2:12" s="8" customFormat="1" ht="24.9" customHeight="1">
      <c r="B66" s="99"/>
      <c r="D66" s="100" t="s">
        <v>2686</v>
      </c>
      <c r="E66" s="101"/>
      <c r="F66" s="101"/>
      <c r="G66" s="101"/>
      <c r="H66" s="101"/>
      <c r="I66" s="101"/>
      <c r="J66" s="102">
        <f>J182</f>
        <v>0</v>
      </c>
      <c r="L66" s="99"/>
    </row>
    <row r="67" spans="2:12" s="8" customFormat="1" ht="24.9" customHeight="1">
      <c r="B67" s="99"/>
      <c r="D67" s="100" t="s">
        <v>2687</v>
      </c>
      <c r="E67" s="101"/>
      <c r="F67" s="101"/>
      <c r="G67" s="101"/>
      <c r="H67" s="101"/>
      <c r="I67" s="101"/>
      <c r="J67" s="102">
        <f>J196</f>
        <v>0</v>
      </c>
      <c r="L67" s="99"/>
    </row>
    <row r="68" spans="2:12" s="8" customFormat="1" ht="24.9" customHeight="1">
      <c r="B68" s="99"/>
      <c r="D68" s="100" t="s">
        <v>2688</v>
      </c>
      <c r="E68" s="101"/>
      <c r="F68" s="101"/>
      <c r="G68" s="101"/>
      <c r="H68" s="101"/>
      <c r="I68" s="101"/>
      <c r="J68" s="102">
        <f>J206</f>
        <v>0</v>
      </c>
      <c r="L68" s="99"/>
    </row>
    <row r="69" spans="2:12" s="8" customFormat="1" ht="24.9" customHeight="1">
      <c r="B69" s="99"/>
      <c r="D69" s="100" t="s">
        <v>2689</v>
      </c>
      <c r="E69" s="101"/>
      <c r="F69" s="101"/>
      <c r="G69" s="101"/>
      <c r="H69" s="101"/>
      <c r="I69" s="101"/>
      <c r="J69" s="102">
        <f>J219</f>
        <v>0</v>
      </c>
      <c r="L69" s="99"/>
    </row>
    <row r="70" spans="2:12" s="8" customFormat="1" ht="24.9" customHeight="1">
      <c r="B70" s="99"/>
      <c r="D70" s="100" t="s">
        <v>2690</v>
      </c>
      <c r="E70" s="101"/>
      <c r="F70" s="101"/>
      <c r="G70" s="101"/>
      <c r="H70" s="101"/>
      <c r="I70" s="101"/>
      <c r="J70" s="102">
        <f>J237</f>
        <v>0</v>
      </c>
      <c r="L70" s="99"/>
    </row>
    <row r="71" spans="2:12" s="8" customFormat="1" ht="24.9" customHeight="1">
      <c r="B71" s="99"/>
      <c r="D71" s="100" t="s">
        <v>2691</v>
      </c>
      <c r="E71" s="101"/>
      <c r="F71" s="101"/>
      <c r="G71" s="101"/>
      <c r="H71" s="101"/>
      <c r="I71" s="101"/>
      <c r="J71" s="102">
        <f>J257</f>
        <v>0</v>
      </c>
      <c r="L71" s="99"/>
    </row>
    <row r="72" spans="2:12" s="8" customFormat="1" ht="24.9" customHeight="1">
      <c r="B72" s="99"/>
      <c r="D72" s="100" t="s">
        <v>2692</v>
      </c>
      <c r="E72" s="101"/>
      <c r="F72" s="101"/>
      <c r="G72" s="101"/>
      <c r="H72" s="101"/>
      <c r="I72" s="101"/>
      <c r="J72" s="102">
        <f>J277</f>
        <v>0</v>
      </c>
      <c r="L72" s="99"/>
    </row>
    <row r="73" spans="2:12" s="8" customFormat="1" ht="24.9" customHeight="1">
      <c r="B73" s="99"/>
      <c r="D73" s="100" t="s">
        <v>2693</v>
      </c>
      <c r="E73" s="101"/>
      <c r="F73" s="101"/>
      <c r="G73" s="101"/>
      <c r="H73" s="101"/>
      <c r="I73" s="101"/>
      <c r="J73" s="102">
        <f>J290</f>
        <v>0</v>
      </c>
      <c r="L73" s="99"/>
    </row>
    <row r="74" spans="2:12" s="8" customFormat="1" ht="24.9" customHeight="1">
      <c r="B74" s="99"/>
      <c r="D74" s="100" t="s">
        <v>2694</v>
      </c>
      <c r="E74" s="101"/>
      <c r="F74" s="101"/>
      <c r="G74" s="101"/>
      <c r="H74" s="101"/>
      <c r="I74" s="101"/>
      <c r="J74" s="102">
        <f>J299</f>
        <v>0</v>
      </c>
      <c r="L74" s="99"/>
    </row>
    <row r="75" spans="2:12" s="8" customFormat="1" ht="24.9" customHeight="1">
      <c r="B75" s="99"/>
      <c r="D75" s="100" t="s">
        <v>2695</v>
      </c>
      <c r="E75" s="101"/>
      <c r="F75" s="101"/>
      <c r="G75" s="101"/>
      <c r="H75" s="101"/>
      <c r="I75" s="101"/>
      <c r="J75" s="102">
        <f>J311</f>
        <v>0</v>
      </c>
      <c r="L75" s="99"/>
    </row>
    <row r="76" spans="2:12" s="8" customFormat="1" ht="24.9" customHeight="1">
      <c r="B76" s="99"/>
      <c r="D76" s="100" t="s">
        <v>2696</v>
      </c>
      <c r="E76" s="101"/>
      <c r="F76" s="101"/>
      <c r="G76" s="101"/>
      <c r="H76" s="101"/>
      <c r="I76" s="101"/>
      <c r="J76" s="102">
        <f>J319</f>
        <v>0</v>
      </c>
      <c r="L76" s="99"/>
    </row>
    <row r="77" spans="2:12" s="8" customFormat="1" ht="24.9" customHeight="1">
      <c r="B77" s="99"/>
      <c r="D77" s="100" t="s">
        <v>2697</v>
      </c>
      <c r="E77" s="101"/>
      <c r="F77" s="101"/>
      <c r="G77" s="101"/>
      <c r="H77" s="101"/>
      <c r="I77" s="101"/>
      <c r="J77" s="102">
        <f>J326</f>
        <v>0</v>
      </c>
      <c r="L77" s="99"/>
    </row>
    <row r="78" spans="2:12" s="8" customFormat="1" ht="24.9" customHeight="1">
      <c r="B78" s="99"/>
      <c r="D78" s="100" t="s">
        <v>2698</v>
      </c>
      <c r="E78" s="101"/>
      <c r="F78" s="101"/>
      <c r="G78" s="101"/>
      <c r="H78" s="101"/>
      <c r="I78" s="101"/>
      <c r="J78" s="102">
        <f>J330</f>
        <v>0</v>
      </c>
      <c r="L78" s="99"/>
    </row>
    <row r="79" spans="2:12" s="9" customFormat="1" ht="19.95" customHeight="1">
      <c r="B79" s="103"/>
      <c r="D79" s="104" t="s">
        <v>2699</v>
      </c>
      <c r="E79" s="105"/>
      <c r="F79" s="105"/>
      <c r="G79" s="105"/>
      <c r="H79" s="105"/>
      <c r="I79" s="105"/>
      <c r="J79" s="106">
        <f>J332</f>
        <v>0</v>
      </c>
      <c r="L79" s="103"/>
    </row>
    <row r="80" spans="2:12" s="9" customFormat="1" ht="19.95" customHeight="1">
      <c r="B80" s="103"/>
      <c r="D80" s="104" t="s">
        <v>2700</v>
      </c>
      <c r="E80" s="105"/>
      <c r="F80" s="105"/>
      <c r="G80" s="105"/>
      <c r="H80" s="105"/>
      <c r="I80" s="105"/>
      <c r="J80" s="106">
        <f>J339</f>
        <v>0</v>
      </c>
      <c r="L80" s="103"/>
    </row>
    <row r="81" spans="2:12" s="9" customFormat="1" ht="19.95" customHeight="1">
      <c r="B81" s="103"/>
      <c r="D81" s="104" t="s">
        <v>2701</v>
      </c>
      <c r="E81" s="105"/>
      <c r="F81" s="105"/>
      <c r="G81" s="105"/>
      <c r="H81" s="105"/>
      <c r="I81" s="105"/>
      <c r="J81" s="106">
        <f>J346</f>
        <v>0</v>
      </c>
      <c r="L81" s="103"/>
    </row>
    <row r="82" spans="2:12" s="9" customFormat="1" ht="19.95" customHeight="1">
      <c r="B82" s="103"/>
      <c r="D82" s="104" t="s">
        <v>2702</v>
      </c>
      <c r="E82" s="105"/>
      <c r="F82" s="105"/>
      <c r="G82" s="105"/>
      <c r="H82" s="105"/>
      <c r="I82" s="105"/>
      <c r="J82" s="106">
        <f>J353</f>
        <v>0</v>
      </c>
      <c r="L82" s="103"/>
    </row>
    <row r="83" spans="2:12" s="8" customFormat="1" ht="24.9" customHeight="1">
      <c r="B83" s="99"/>
      <c r="D83" s="100" t="s">
        <v>2703</v>
      </c>
      <c r="E83" s="101"/>
      <c r="F83" s="101"/>
      <c r="G83" s="101"/>
      <c r="H83" s="101"/>
      <c r="I83" s="101"/>
      <c r="J83" s="102">
        <f>J360</f>
        <v>0</v>
      </c>
      <c r="L83" s="99"/>
    </row>
    <row r="84" spans="2:12" s="8" customFormat="1" ht="24.9" customHeight="1">
      <c r="B84" s="99"/>
      <c r="D84" s="100" t="s">
        <v>2704</v>
      </c>
      <c r="E84" s="101"/>
      <c r="F84" s="101"/>
      <c r="G84" s="101"/>
      <c r="H84" s="101"/>
      <c r="I84" s="101"/>
      <c r="J84" s="102">
        <f>J370</f>
        <v>0</v>
      </c>
      <c r="L84" s="99"/>
    </row>
    <row r="85" spans="2:12" s="8" customFormat="1" ht="24.9" customHeight="1">
      <c r="B85" s="99"/>
      <c r="D85" s="100" t="s">
        <v>2705</v>
      </c>
      <c r="E85" s="101"/>
      <c r="F85" s="101"/>
      <c r="G85" s="101"/>
      <c r="H85" s="101"/>
      <c r="I85" s="101"/>
      <c r="J85" s="102">
        <f>J378</f>
        <v>0</v>
      </c>
      <c r="L85" s="99"/>
    </row>
    <row r="86" spans="2:12" s="1" customFormat="1" ht="21.75" customHeight="1">
      <c r="B86" s="31"/>
      <c r="L86" s="31"/>
    </row>
    <row r="87" spans="2:12" s="1" customFormat="1" ht="6.9" customHeight="1">
      <c r="B87" s="40"/>
      <c r="C87" s="41"/>
      <c r="D87" s="41"/>
      <c r="E87" s="41"/>
      <c r="F87" s="41"/>
      <c r="G87" s="41"/>
      <c r="H87" s="41"/>
      <c r="I87" s="41"/>
      <c r="J87" s="41"/>
      <c r="K87" s="41"/>
      <c r="L87" s="31"/>
    </row>
    <row r="91" spans="2:12" s="1" customFormat="1" ht="6.9" customHeight="1">
      <c r="B91" s="42"/>
      <c r="C91" s="43"/>
      <c r="D91" s="43"/>
      <c r="E91" s="43"/>
      <c r="F91" s="43"/>
      <c r="G91" s="43"/>
      <c r="H91" s="43"/>
      <c r="I91" s="43"/>
      <c r="J91" s="43"/>
      <c r="K91" s="43"/>
      <c r="L91" s="31"/>
    </row>
    <row r="92" spans="2:12" s="1" customFormat="1" ht="24.9" customHeight="1">
      <c r="B92" s="31"/>
      <c r="C92" s="20" t="s">
        <v>156</v>
      </c>
      <c r="L92" s="31"/>
    </row>
    <row r="93" spans="2:12" s="1" customFormat="1" ht="6.9" customHeight="1">
      <c r="B93" s="31"/>
      <c r="L93" s="31"/>
    </row>
    <row r="94" spans="2:12" s="1" customFormat="1" ht="12" customHeight="1">
      <c r="B94" s="31"/>
      <c r="C94" s="26" t="s">
        <v>16</v>
      </c>
      <c r="L94" s="31"/>
    </row>
    <row r="95" spans="2:12" s="1" customFormat="1" ht="26.25" customHeight="1">
      <c r="B95" s="31"/>
      <c r="E95" s="229" t="str">
        <f>E7</f>
        <v>VZDĚLÁVACÍ INSTITUCE RAJHRAD, MEZINÁRODNÍ AKADEMIE SV. BENEDIKTA Z NURSIE PRO UMĚLECKÉ VZDĚLÁVÁNÍ</v>
      </c>
      <c r="F95" s="230"/>
      <c r="G95" s="230"/>
      <c r="H95" s="230"/>
      <c r="L95" s="31"/>
    </row>
    <row r="96" spans="2:12" s="1" customFormat="1" ht="12" customHeight="1">
      <c r="B96" s="31"/>
      <c r="C96" s="26" t="s">
        <v>107</v>
      </c>
      <c r="L96" s="31"/>
    </row>
    <row r="97" spans="2:65" s="1" customFormat="1" ht="16.5" customHeight="1">
      <c r="B97" s="31"/>
      <c r="E97" s="192" t="str">
        <f>E9</f>
        <v>17-2023_B - TZB_ELEKTROINSTALACE</v>
      </c>
      <c r="F97" s="231"/>
      <c r="G97" s="231"/>
      <c r="H97" s="231"/>
      <c r="L97" s="31"/>
    </row>
    <row r="98" spans="2:65" s="1" customFormat="1" ht="6.9" customHeight="1">
      <c r="B98" s="31"/>
      <c r="L98" s="31"/>
    </row>
    <row r="99" spans="2:65" s="1" customFormat="1" ht="12" customHeight="1">
      <c r="B99" s="31"/>
      <c r="C99" s="26" t="s">
        <v>21</v>
      </c>
      <c r="F99" s="24" t="str">
        <f>F12</f>
        <v>Rajhrad</v>
      </c>
      <c r="I99" s="26" t="s">
        <v>23</v>
      </c>
      <c r="J99" s="48" t="str">
        <f>IF(J12="","",J12)</f>
        <v>26. 9. 2023</v>
      </c>
      <c r="L99" s="31"/>
    </row>
    <row r="100" spans="2:65" s="1" customFormat="1" ht="6.9" customHeight="1">
      <c r="B100" s="31"/>
      <c r="L100" s="31"/>
    </row>
    <row r="101" spans="2:65" s="1" customFormat="1" ht="25.65" customHeight="1">
      <c r="B101" s="31"/>
      <c r="C101" s="26" t="s">
        <v>25</v>
      </c>
      <c r="F101" s="24" t="str">
        <f>E15</f>
        <v xml:space="preserve"> </v>
      </c>
      <c r="I101" s="26" t="s">
        <v>31</v>
      </c>
      <c r="J101" s="29" t="str">
        <f>E21</f>
        <v>PEER COLLECTIVE s.r.o.</v>
      </c>
      <c r="L101" s="31"/>
    </row>
    <row r="102" spans="2:65" s="1" customFormat="1" ht="15.15" customHeight="1">
      <c r="B102" s="31"/>
      <c r="C102" s="26" t="s">
        <v>29</v>
      </c>
      <c r="F102" s="24" t="str">
        <f>IF(E18="","",E18)</f>
        <v>Vyplň údaj</v>
      </c>
      <c r="I102" s="26" t="s">
        <v>36</v>
      </c>
      <c r="J102" s="29" t="str">
        <f>E24</f>
        <v xml:space="preserve"> </v>
      </c>
      <c r="L102" s="31"/>
    </row>
    <row r="103" spans="2:65" s="1" customFormat="1" ht="10.35" customHeight="1">
      <c r="B103" s="31"/>
      <c r="L103" s="31"/>
    </row>
    <row r="104" spans="2:65" s="10" customFormat="1" ht="29.25" customHeight="1">
      <c r="B104" s="107"/>
      <c r="C104" s="108" t="s">
        <v>157</v>
      </c>
      <c r="D104" s="109" t="s">
        <v>58</v>
      </c>
      <c r="E104" s="109" t="s">
        <v>54</v>
      </c>
      <c r="F104" s="109" t="s">
        <v>55</v>
      </c>
      <c r="G104" s="109" t="s">
        <v>158</v>
      </c>
      <c r="H104" s="109" t="s">
        <v>159</v>
      </c>
      <c r="I104" s="109" t="s">
        <v>160</v>
      </c>
      <c r="J104" s="109" t="s">
        <v>112</v>
      </c>
      <c r="K104" s="110" t="s">
        <v>161</v>
      </c>
      <c r="L104" s="107"/>
      <c r="M104" s="55" t="s">
        <v>19</v>
      </c>
      <c r="N104" s="56" t="s">
        <v>43</v>
      </c>
      <c r="O104" s="56" t="s">
        <v>162</v>
      </c>
      <c r="P104" s="56" t="s">
        <v>163</v>
      </c>
      <c r="Q104" s="56" t="s">
        <v>164</v>
      </c>
      <c r="R104" s="56" t="s">
        <v>165</v>
      </c>
      <c r="S104" s="56" t="s">
        <v>166</v>
      </c>
      <c r="T104" s="57" t="s">
        <v>167</v>
      </c>
    </row>
    <row r="105" spans="2:65" s="1" customFormat="1" ht="22.8" customHeight="1">
      <c r="B105" s="31"/>
      <c r="C105" s="60" t="s">
        <v>168</v>
      </c>
      <c r="J105" s="111">
        <f>BK105</f>
        <v>0</v>
      </c>
      <c r="L105" s="31"/>
      <c r="M105" s="58"/>
      <c r="N105" s="49"/>
      <c r="O105" s="49"/>
      <c r="P105" s="112">
        <f>P106+P119+P129+P144+P154+P168+P182+P196+P206+P219+P237+P257+P277+P290+P299+P311+P319+P326+P330+P360+P370+P378</f>
        <v>0</v>
      </c>
      <c r="Q105" s="49"/>
      <c r="R105" s="112">
        <f>R106+R119+R129+R144+R154+R168+R182+R196+R206+R219+R237+R257+R277+R290+R299+R311+R319+R326+R330+R360+R370+R378</f>
        <v>0</v>
      </c>
      <c r="S105" s="49"/>
      <c r="T105" s="113">
        <f>T106+T119+T129+T144+T154+T168+T182+T196+T206+T219+T237+T257+T277+T290+T299+T311+T319+T326+T330+T360+T370+T378</f>
        <v>0</v>
      </c>
      <c r="AT105" s="16" t="s">
        <v>72</v>
      </c>
      <c r="AU105" s="16" t="s">
        <v>113</v>
      </c>
      <c r="BK105" s="114">
        <f>BK106+BK119+BK129+BK144+BK154+BK168+BK182+BK196+BK206+BK219+BK237+BK257+BK277+BK290+BK299+BK311+BK319+BK326+BK330+BK360+BK370+BK378</f>
        <v>0</v>
      </c>
    </row>
    <row r="106" spans="2:65" s="11" customFormat="1" ht="25.95" customHeight="1">
      <c r="B106" s="115"/>
      <c r="D106" s="116" t="s">
        <v>72</v>
      </c>
      <c r="E106" s="117" t="s">
        <v>2706</v>
      </c>
      <c r="F106" s="117" t="s">
        <v>2707</v>
      </c>
      <c r="I106" s="118"/>
      <c r="J106" s="119">
        <f>BK106</f>
        <v>0</v>
      </c>
      <c r="L106" s="115"/>
      <c r="M106" s="120"/>
      <c r="P106" s="121">
        <f>SUM(P107:P118)</f>
        <v>0</v>
      </c>
      <c r="R106" s="121">
        <f>SUM(R107:R118)</f>
        <v>0</v>
      </c>
      <c r="T106" s="122">
        <f>SUM(T107:T118)</f>
        <v>0</v>
      </c>
      <c r="AR106" s="116" t="s">
        <v>81</v>
      </c>
      <c r="AT106" s="123" t="s">
        <v>72</v>
      </c>
      <c r="AU106" s="123" t="s">
        <v>73</v>
      </c>
      <c r="AY106" s="116" t="s">
        <v>171</v>
      </c>
      <c r="BK106" s="124">
        <f>SUM(BK107:BK118)</f>
        <v>0</v>
      </c>
    </row>
    <row r="107" spans="2:65" s="1" customFormat="1" ht="24.15" customHeight="1">
      <c r="B107" s="31"/>
      <c r="C107" s="127" t="s">
        <v>81</v>
      </c>
      <c r="D107" s="127" t="s">
        <v>173</v>
      </c>
      <c r="E107" s="128" t="s">
        <v>2708</v>
      </c>
      <c r="F107" s="129" t="s">
        <v>2709</v>
      </c>
      <c r="G107" s="130" t="s">
        <v>2710</v>
      </c>
      <c r="H107" s="131">
        <v>150</v>
      </c>
      <c r="I107" s="132"/>
      <c r="J107" s="133">
        <f t="shared" ref="J107:J118" si="0">ROUND(I107*H107,2)</f>
        <v>0</v>
      </c>
      <c r="K107" s="129" t="s">
        <v>19</v>
      </c>
      <c r="L107" s="31"/>
      <c r="M107" s="134" t="s">
        <v>19</v>
      </c>
      <c r="N107" s="135" t="s">
        <v>44</v>
      </c>
      <c r="P107" s="136">
        <f t="shared" ref="P107:P118" si="1">O107*H107</f>
        <v>0</v>
      </c>
      <c r="Q107" s="136">
        <v>0</v>
      </c>
      <c r="R107" s="136">
        <f t="shared" ref="R107:R118" si="2">Q107*H107</f>
        <v>0</v>
      </c>
      <c r="S107" s="136">
        <v>0</v>
      </c>
      <c r="T107" s="137">
        <f t="shared" ref="T107:T118" si="3">S107*H107</f>
        <v>0</v>
      </c>
      <c r="AR107" s="138" t="s">
        <v>178</v>
      </c>
      <c r="AT107" s="138" t="s">
        <v>173</v>
      </c>
      <c r="AU107" s="138" t="s">
        <v>81</v>
      </c>
      <c r="AY107" s="16" t="s">
        <v>171</v>
      </c>
      <c r="BE107" s="139">
        <f t="shared" ref="BE107:BE118" si="4">IF(N107="základní",J107,0)</f>
        <v>0</v>
      </c>
      <c r="BF107" s="139">
        <f t="shared" ref="BF107:BF118" si="5">IF(N107="snížená",J107,0)</f>
        <v>0</v>
      </c>
      <c r="BG107" s="139">
        <f t="shared" ref="BG107:BG118" si="6">IF(N107="zákl. přenesená",J107,0)</f>
        <v>0</v>
      </c>
      <c r="BH107" s="139">
        <f t="shared" ref="BH107:BH118" si="7">IF(N107="sníž. přenesená",J107,0)</f>
        <v>0</v>
      </c>
      <c r="BI107" s="139">
        <f t="shared" ref="BI107:BI118" si="8">IF(N107="nulová",J107,0)</f>
        <v>0</v>
      </c>
      <c r="BJ107" s="16" t="s">
        <v>81</v>
      </c>
      <c r="BK107" s="139">
        <f t="shared" ref="BK107:BK118" si="9">ROUND(I107*H107,2)</f>
        <v>0</v>
      </c>
      <c r="BL107" s="16" t="s">
        <v>178</v>
      </c>
      <c r="BM107" s="138" t="s">
        <v>83</v>
      </c>
    </row>
    <row r="108" spans="2:65" s="1" customFormat="1" ht="21.75" customHeight="1">
      <c r="B108" s="31"/>
      <c r="C108" s="127" t="s">
        <v>83</v>
      </c>
      <c r="D108" s="127" t="s">
        <v>173</v>
      </c>
      <c r="E108" s="128" t="s">
        <v>2711</v>
      </c>
      <c r="F108" s="129" t="s">
        <v>2712</v>
      </c>
      <c r="G108" s="130" t="s">
        <v>328</v>
      </c>
      <c r="H108" s="131">
        <v>140</v>
      </c>
      <c r="I108" s="132"/>
      <c r="J108" s="133">
        <f t="shared" si="0"/>
        <v>0</v>
      </c>
      <c r="K108" s="129" t="s">
        <v>19</v>
      </c>
      <c r="L108" s="31"/>
      <c r="M108" s="134" t="s">
        <v>19</v>
      </c>
      <c r="N108" s="135" t="s">
        <v>44</v>
      </c>
      <c r="P108" s="136">
        <f t="shared" si="1"/>
        <v>0</v>
      </c>
      <c r="Q108" s="136">
        <v>0</v>
      </c>
      <c r="R108" s="136">
        <f t="shared" si="2"/>
        <v>0</v>
      </c>
      <c r="S108" s="136">
        <v>0</v>
      </c>
      <c r="T108" s="137">
        <f t="shared" si="3"/>
        <v>0</v>
      </c>
      <c r="AR108" s="138" t="s">
        <v>178</v>
      </c>
      <c r="AT108" s="138" t="s">
        <v>173</v>
      </c>
      <c r="AU108" s="138" t="s">
        <v>81</v>
      </c>
      <c r="AY108" s="16" t="s">
        <v>171</v>
      </c>
      <c r="BE108" s="139">
        <f t="shared" si="4"/>
        <v>0</v>
      </c>
      <c r="BF108" s="139">
        <f t="shared" si="5"/>
        <v>0</v>
      </c>
      <c r="BG108" s="139">
        <f t="shared" si="6"/>
        <v>0</v>
      </c>
      <c r="BH108" s="139">
        <f t="shared" si="7"/>
        <v>0</v>
      </c>
      <c r="BI108" s="139">
        <f t="shared" si="8"/>
        <v>0</v>
      </c>
      <c r="BJ108" s="16" t="s">
        <v>81</v>
      </c>
      <c r="BK108" s="139">
        <f t="shared" si="9"/>
        <v>0</v>
      </c>
      <c r="BL108" s="16" t="s">
        <v>178</v>
      </c>
      <c r="BM108" s="138" t="s">
        <v>178</v>
      </c>
    </row>
    <row r="109" spans="2:65" s="1" customFormat="1" ht="24.15" customHeight="1">
      <c r="B109" s="31"/>
      <c r="C109" s="127" t="s">
        <v>102</v>
      </c>
      <c r="D109" s="127" t="s">
        <v>173</v>
      </c>
      <c r="E109" s="128" t="s">
        <v>2713</v>
      </c>
      <c r="F109" s="129" t="s">
        <v>2714</v>
      </c>
      <c r="G109" s="130" t="s">
        <v>2715</v>
      </c>
      <c r="H109" s="131">
        <v>3</v>
      </c>
      <c r="I109" s="132"/>
      <c r="J109" s="133">
        <f t="shared" si="0"/>
        <v>0</v>
      </c>
      <c r="K109" s="129" t="s">
        <v>19</v>
      </c>
      <c r="L109" s="31"/>
      <c r="M109" s="134" t="s">
        <v>19</v>
      </c>
      <c r="N109" s="135" t="s">
        <v>44</v>
      </c>
      <c r="P109" s="136">
        <f t="shared" si="1"/>
        <v>0</v>
      </c>
      <c r="Q109" s="136">
        <v>0</v>
      </c>
      <c r="R109" s="136">
        <f t="shared" si="2"/>
        <v>0</v>
      </c>
      <c r="S109" s="136">
        <v>0</v>
      </c>
      <c r="T109" s="137">
        <f t="shared" si="3"/>
        <v>0</v>
      </c>
      <c r="AR109" s="138" t="s">
        <v>178</v>
      </c>
      <c r="AT109" s="138" t="s">
        <v>173</v>
      </c>
      <c r="AU109" s="138" t="s">
        <v>81</v>
      </c>
      <c r="AY109" s="16" t="s">
        <v>171</v>
      </c>
      <c r="BE109" s="139">
        <f t="shared" si="4"/>
        <v>0</v>
      </c>
      <c r="BF109" s="139">
        <f t="shared" si="5"/>
        <v>0</v>
      </c>
      <c r="BG109" s="139">
        <f t="shared" si="6"/>
        <v>0</v>
      </c>
      <c r="BH109" s="139">
        <f t="shared" si="7"/>
        <v>0</v>
      </c>
      <c r="BI109" s="139">
        <f t="shared" si="8"/>
        <v>0</v>
      </c>
      <c r="BJ109" s="16" t="s">
        <v>81</v>
      </c>
      <c r="BK109" s="139">
        <f t="shared" si="9"/>
        <v>0</v>
      </c>
      <c r="BL109" s="16" t="s">
        <v>178</v>
      </c>
      <c r="BM109" s="138" t="s">
        <v>231</v>
      </c>
    </row>
    <row r="110" spans="2:65" s="1" customFormat="1" ht="16.5" customHeight="1">
      <c r="B110" s="31"/>
      <c r="C110" s="127" t="s">
        <v>178</v>
      </c>
      <c r="D110" s="127" t="s">
        <v>173</v>
      </c>
      <c r="E110" s="128" t="s">
        <v>2716</v>
      </c>
      <c r="F110" s="129" t="s">
        <v>2717</v>
      </c>
      <c r="G110" s="130" t="s">
        <v>2715</v>
      </c>
      <c r="H110" s="131">
        <v>1</v>
      </c>
      <c r="I110" s="132"/>
      <c r="J110" s="133">
        <f t="shared" si="0"/>
        <v>0</v>
      </c>
      <c r="K110" s="129" t="s">
        <v>19</v>
      </c>
      <c r="L110" s="31"/>
      <c r="M110" s="134" t="s">
        <v>19</v>
      </c>
      <c r="N110" s="135" t="s">
        <v>44</v>
      </c>
      <c r="P110" s="136">
        <f t="shared" si="1"/>
        <v>0</v>
      </c>
      <c r="Q110" s="136">
        <v>0</v>
      </c>
      <c r="R110" s="136">
        <f t="shared" si="2"/>
        <v>0</v>
      </c>
      <c r="S110" s="136">
        <v>0</v>
      </c>
      <c r="T110" s="137">
        <f t="shared" si="3"/>
        <v>0</v>
      </c>
      <c r="AR110" s="138" t="s">
        <v>178</v>
      </c>
      <c r="AT110" s="138" t="s">
        <v>173</v>
      </c>
      <c r="AU110" s="138" t="s">
        <v>81</v>
      </c>
      <c r="AY110" s="16" t="s">
        <v>171</v>
      </c>
      <c r="BE110" s="139">
        <f t="shared" si="4"/>
        <v>0</v>
      </c>
      <c r="BF110" s="139">
        <f t="shared" si="5"/>
        <v>0</v>
      </c>
      <c r="BG110" s="139">
        <f t="shared" si="6"/>
        <v>0</v>
      </c>
      <c r="BH110" s="139">
        <f t="shared" si="7"/>
        <v>0</v>
      </c>
      <c r="BI110" s="139">
        <f t="shared" si="8"/>
        <v>0</v>
      </c>
      <c r="BJ110" s="16" t="s">
        <v>81</v>
      </c>
      <c r="BK110" s="139">
        <f t="shared" si="9"/>
        <v>0</v>
      </c>
      <c r="BL110" s="16" t="s">
        <v>178</v>
      </c>
      <c r="BM110" s="138" t="s">
        <v>245</v>
      </c>
    </row>
    <row r="111" spans="2:65" s="1" customFormat="1" ht="16.5" customHeight="1">
      <c r="B111" s="31"/>
      <c r="C111" s="127" t="s">
        <v>225</v>
      </c>
      <c r="D111" s="127" t="s">
        <v>173</v>
      </c>
      <c r="E111" s="128" t="s">
        <v>2718</v>
      </c>
      <c r="F111" s="129" t="s">
        <v>2719</v>
      </c>
      <c r="G111" s="130" t="s">
        <v>2715</v>
      </c>
      <c r="H111" s="131">
        <v>1</v>
      </c>
      <c r="I111" s="132"/>
      <c r="J111" s="133">
        <f t="shared" si="0"/>
        <v>0</v>
      </c>
      <c r="K111" s="129" t="s">
        <v>19</v>
      </c>
      <c r="L111" s="31"/>
      <c r="M111" s="134" t="s">
        <v>19</v>
      </c>
      <c r="N111" s="135" t="s">
        <v>44</v>
      </c>
      <c r="P111" s="136">
        <f t="shared" si="1"/>
        <v>0</v>
      </c>
      <c r="Q111" s="136">
        <v>0</v>
      </c>
      <c r="R111" s="136">
        <f t="shared" si="2"/>
        <v>0</v>
      </c>
      <c r="S111" s="136">
        <v>0</v>
      </c>
      <c r="T111" s="137">
        <f t="shared" si="3"/>
        <v>0</v>
      </c>
      <c r="AR111" s="138" t="s">
        <v>178</v>
      </c>
      <c r="AT111" s="138" t="s">
        <v>173</v>
      </c>
      <c r="AU111" s="138" t="s">
        <v>81</v>
      </c>
      <c r="AY111" s="16" t="s">
        <v>171</v>
      </c>
      <c r="BE111" s="139">
        <f t="shared" si="4"/>
        <v>0</v>
      </c>
      <c r="BF111" s="139">
        <f t="shared" si="5"/>
        <v>0</v>
      </c>
      <c r="BG111" s="139">
        <f t="shared" si="6"/>
        <v>0</v>
      </c>
      <c r="BH111" s="139">
        <f t="shared" si="7"/>
        <v>0</v>
      </c>
      <c r="BI111" s="139">
        <f t="shared" si="8"/>
        <v>0</v>
      </c>
      <c r="BJ111" s="16" t="s">
        <v>81</v>
      </c>
      <c r="BK111" s="139">
        <f t="shared" si="9"/>
        <v>0</v>
      </c>
      <c r="BL111" s="16" t="s">
        <v>178</v>
      </c>
      <c r="BM111" s="138" t="s">
        <v>262</v>
      </c>
    </row>
    <row r="112" spans="2:65" s="1" customFormat="1" ht="16.5" customHeight="1">
      <c r="B112" s="31"/>
      <c r="C112" s="127" t="s">
        <v>231</v>
      </c>
      <c r="D112" s="127" t="s">
        <v>173</v>
      </c>
      <c r="E112" s="128" t="s">
        <v>2720</v>
      </c>
      <c r="F112" s="129" t="s">
        <v>2721</v>
      </c>
      <c r="G112" s="130" t="s">
        <v>2715</v>
      </c>
      <c r="H112" s="131">
        <v>1</v>
      </c>
      <c r="I112" s="132"/>
      <c r="J112" s="133">
        <f t="shared" si="0"/>
        <v>0</v>
      </c>
      <c r="K112" s="129" t="s">
        <v>19</v>
      </c>
      <c r="L112" s="31"/>
      <c r="M112" s="134" t="s">
        <v>19</v>
      </c>
      <c r="N112" s="135" t="s">
        <v>44</v>
      </c>
      <c r="P112" s="136">
        <f t="shared" si="1"/>
        <v>0</v>
      </c>
      <c r="Q112" s="136">
        <v>0</v>
      </c>
      <c r="R112" s="136">
        <f t="shared" si="2"/>
        <v>0</v>
      </c>
      <c r="S112" s="136">
        <v>0</v>
      </c>
      <c r="T112" s="137">
        <f t="shared" si="3"/>
        <v>0</v>
      </c>
      <c r="AR112" s="138" t="s">
        <v>178</v>
      </c>
      <c r="AT112" s="138" t="s">
        <v>173</v>
      </c>
      <c r="AU112" s="138" t="s">
        <v>81</v>
      </c>
      <c r="AY112" s="16" t="s">
        <v>171</v>
      </c>
      <c r="BE112" s="139">
        <f t="shared" si="4"/>
        <v>0</v>
      </c>
      <c r="BF112" s="139">
        <f t="shared" si="5"/>
        <v>0</v>
      </c>
      <c r="BG112" s="139">
        <f t="shared" si="6"/>
        <v>0</v>
      </c>
      <c r="BH112" s="139">
        <f t="shared" si="7"/>
        <v>0</v>
      </c>
      <c r="BI112" s="139">
        <f t="shared" si="8"/>
        <v>0</v>
      </c>
      <c r="BJ112" s="16" t="s">
        <v>81</v>
      </c>
      <c r="BK112" s="139">
        <f t="shared" si="9"/>
        <v>0</v>
      </c>
      <c r="BL112" s="16" t="s">
        <v>178</v>
      </c>
      <c r="BM112" s="138" t="s">
        <v>278</v>
      </c>
    </row>
    <row r="113" spans="2:65" s="1" customFormat="1" ht="16.5" customHeight="1">
      <c r="B113" s="31"/>
      <c r="C113" s="127" t="s">
        <v>238</v>
      </c>
      <c r="D113" s="127" t="s">
        <v>173</v>
      </c>
      <c r="E113" s="128" t="s">
        <v>2722</v>
      </c>
      <c r="F113" s="129" t="s">
        <v>2723</v>
      </c>
      <c r="G113" s="130" t="s">
        <v>2715</v>
      </c>
      <c r="H113" s="131">
        <v>1</v>
      </c>
      <c r="I113" s="132"/>
      <c r="J113" s="133">
        <f t="shared" si="0"/>
        <v>0</v>
      </c>
      <c r="K113" s="129" t="s">
        <v>19</v>
      </c>
      <c r="L113" s="31"/>
      <c r="M113" s="134" t="s">
        <v>19</v>
      </c>
      <c r="N113" s="135" t="s">
        <v>44</v>
      </c>
      <c r="P113" s="136">
        <f t="shared" si="1"/>
        <v>0</v>
      </c>
      <c r="Q113" s="136">
        <v>0</v>
      </c>
      <c r="R113" s="136">
        <f t="shared" si="2"/>
        <v>0</v>
      </c>
      <c r="S113" s="136">
        <v>0</v>
      </c>
      <c r="T113" s="137">
        <f t="shared" si="3"/>
        <v>0</v>
      </c>
      <c r="AR113" s="138" t="s">
        <v>178</v>
      </c>
      <c r="AT113" s="138" t="s">
        <v>173</v>
      </c>
      <c r="AU113" s="138" t="s">
        <v>81</v>
      </c>
      <c r="AY113" s="16" t="s">
        <v>171</v>
      </c>
      <c r="BE113" s="139">
        <f t="shared" si="4"/>
        <v>0</v>
      </c>
      <c r="BF113" s="139">
        <f t="shared" si="5"/>
        <v>0</v>
      </c>
      <c r="BG113" s="139">
        <f t="shared" si="6"/>
        <v>0</v>
      </c>
      <c r="BH113" s="139">
        <f t="shared" si="7"/>
        <v>0</v>
      </c>
      <c r="BI113" s="139">
        <f t="shared" si="8"/>
        <v>0</v>
      </c>
      <c r="BJ113" s="16" t="s">
        <v>81</v>
      </c>
      <c r="BK113" s="139">
        <f t="shared" si="9"/>
        <v>0</v>
      </c>
      <c r="BL113" s="16" t="s">
        <v>178</v>
      </c>
      <c r="BM113" s="138" t="s">
        <v>297</v>
      </c>
    </row>
    <row r="114" spans="2:65" s="1" customFormat="1" ht="16.5" customHeight="1">
      <c r="B114" s="31"/>
      <c r="C114" s="127" t="s">
        <v>245</v>
      </c>
      <c r="D114" s="127" t="s">
        <v>173</v>
      </c>
      <c r="E114" s="128" t="s">
        <v>2724</v>
      </c>
      <c r="F114" s="129" t="s">
        <v>2725</v>
      </c>
      <c r="G114" s="130" t="s">
        <v>328</v>
      </c>
      <c r="H114" s="131">
        <v>100</v>
      </c>
      <c r="I114" s="132"/>
      <c r="J114" s="133">
        <f t="shared" si="0"/>
        <v>0</v>
      </c>
      <c r="K114" s="129" t="s">
        <v>19</v>
      </c>
      <c r="L114" s="31"/>
      <c r="M114" s="134" t="s">
        <v>19</v>
      </c>
      <c r="N114" s="135" t="s">
        <v>44</v>
      </c>
      <c r="P114" s="136">
        <f t="shared" si="1"/>
        <v>0</v>
      </c>
      <c r="Q114" s="136">
        <v>0</v>
      </c>
      <c r="R114" s="136">
        <f t="shared" si="2"/>
        <v>0</v>
      </c>
      <c r="S114" s="136">
        <v>0</v>
      </c>
      <c r="T114" s="137">
        <f t="shared" si="3"/>
        <v>0</v>
      </c>
      <c r="AR114" s="138" t="s">
        <v>178</v>
      </c>
      <c r="AT114" s="138" t="s">
        <v>173</v>
      </c>
      <c r="AU114" s="138" t="s">
        <v>81</v>
      </c>
      <c r="AY114" s="16" t="s">
        <v>171</v>
      </c>
      <c r="BE114" s="139">
        <f t="shared" si="4"/>
        <v>0</v>
      </c>
      <c r="BF114" s="139">
        <f t="shared" si="5"/>
        <v>0</v>
      </c>
      <c r="BG114" s="139">
        <f t="shared" si="6"/>
        <v>0</v>
      </c>
      <c r="BH114" s="139">
        <f t="shared" si="7"/>
        <v>0</v>
      </c>
      <c r="BI114" s="139">
        <f t="shared" si="8"/>
        <v>0</v>
      </c>
      <c r="BJ114" s="16" t="s">
        <v>81</v>
      </c>
      <c r="BK114" s="139">
        <f t="shared" si="9"/>
        <v>0</v>
      </c>
      <c r="BL114" s="16" t="s">
        <v>178</v>
      </c>
      <c r="BM114" s="138" t="s">
        <v>311</v>
      </c>
    </row>
    <row r="115" spans="2:65" s="1" customFormat="1" ht="16.5" customHeight="1">
      <c r="B115" s="31"/>
      <c r="C115" s="127" t="s">
        <v>254</v>
      </c>
      <c r="D115" s="127" t="s">
        <v>173</v>
      </c>
      <c r="E115" s="128" t="s">
        <v>2726</v>
      </c>
      <c r="F115" s="129" t="s">
        <v>2727</v>
      </c>
      <c r="G115" s="130" t="s">
        <v>328</v>
      </c>
      <c r="H115" s="131">
        <v>50</v>
      </c>
      <c r="I115" s="132"/>
      <c r="J115" s="133">
        <f t="shared" si="0"/>
        <v>0</v>
      </c>
      <c r="K115" s="129" t="s">
        <v>19</v>
      </c>
      <c r="L115" s="31"/>
      <c r="M115" s="134" t="s">
        <v>19</v>
      </c>
      <c r="N115" s="135" t="s">
        <v>44</v>
      </c>
      <c r="P115" s="136">
        <f t="shared" si="1"/>
        <v>0</v>
      </c>
      <c r="Q115" s="136">
        <v>0</v>
      </c>
      <c r="R115" s="136">
        <f t="shared" si="2"/>
        <v>0</v>
      </c>
      <c r="S115" s="136">
        <v>0</v>
      </c>
      <c r="T115" s="137">
        <f t="shared" si="3"/>
        <v>0</v>
      </c>
      <c r="AR115" s="138" t="s">
        <v>178</v>
      </c>
      <c r="AT115" s="138" t="s">
        <v>173</v>
      </c>
      <c r="AU115" s="138" t="s">
        <v>81</v>
      </c>
      <c r="AY115" s="16" t="s">
        <v>171</v>
      </c>
      <c r="BE115" s="139">
        <f t="shared" si="4"/>
        <v>0</v>
      </c>
      <c r="BF115" s="139">
        <f t="shared" si="5"/>
        <v>0</v>
      </c>
      <c r="BG115" s="139">
        <f t="shared" si="6"/>
        <v>0</v>
      </c>
      <c r="BH115" s="139">
        <f t="shared" si="7"/>
        <v>0</v>
      </c>
      <c r="BI115" s="139">
        <f t="shared" si="8"/>
        <v>0</v>
      </c>
      <c r="BJ115" s="16" t="s">
        <v>81</v>
      </c>
      <c r="BK115" s="139">
        <f t="shared" si="9"/>
        <v>0</v>
      </c>
      <c r="BL115" s="16" t="s">
        <v>178</v>
      </c>
      <c r="BM115" s="138" t="s">
        <v>325</v>
      </c>
    </row>
    <row r="116" spans="2:65" s="1" customFormat="1" ht="16.5" customHeight="1">
      <c r="B116" s="31"/>
      <c r="C116" s="127" t="s">
        <v>262</v>
      </c>
      <c r="D116" s="127" t="s">
        <v>173</v>
      </c>
      <c r="E116" s="128" t="s">
        <v>2728</v>
      </c>
      <c r="F116" s="129" t="s">
        <v>2729</v>
      </c>
      <c r="G116" s="130" t="s">
        <v>328</v>
      </c>
      <c r="H116" s="131">
        <v>50</v>
      </c>
      <c r="I116" s="132"/>
      <c r="J116" s="133">
        <f t="shared" si="0"/>
        <v>0</v>
      </c>
      <c r="K116" s="129" t="s">
        <v>19</v>
      </c>
      <c r="L116" s="31"/>
      <c r="M116" s="134" t="s">
        <v>19</v>
      </c>
      <c r="N116" s="135" t="s">
        <v>44</v>
      </c>
      <c r="P116" s="136">
        <f t="shared" si="1"/>
        <v>0</v>
      </c>
      <c r="Q116" s="136">
        <v>0</v>
      </c>
      <c r="R116" s="136">
        <f t="shared" si="2"/>
        <v>0</v>
      </c>
      <c r="S116" s="136">
        <v>0</v>
      </c>
      <c r="T116" s="137">
        <f t="shared" si="3"/>
        <v>0</v>
      </c>
      <c r="AR116" s="138" t="s">
        <v>178</v>
      </c>
      <c r="AT116" s="138" t="s">
        <v>173</v>
      </c>
      <c r="AU116" s="138" t="s">
        <v>81</v>
      </c>
      <c r="AY116" s="16" t="s">
        <v>171</v>
      </c>
      <c r="BE116" s="139">
        <f t="shared" si="4"/>
        <v>0</v>
      </c>
      <c r="BF116" s="139">
        <f t="shared" si="5"/>
        <v>0</v>
      </c>
      <c r="BG116" s="139">
        <f t="shared" si="6"/>
        <v>0</v>
      </c>
      <c r="BH116" s="139">
        <f t="shared" si="7"/>
        <v>0</v>
      </c>
      <c r="BI116" s="139">
        <f t="shared" si="8"/>
        <v>0</v>
      </c>
      <c r="BJ116" s="16" t="s">
        <v>81</v>
      </c>
      <c r="BK116" s="139">
        <f t="shared" si="9"/>
        <v>0</v>
      </c>
      <c r="BL116" s="16" t="s">
        <v>178</v>
      </c>
      <c r="BM116" s="138" t="s">
        <v>351</v>
      </c>
    </row>
    <row r="117" spans="2:65" s="1" customFormat="1" ht="24.15" customHeight="1">
      <c r="B117" s="31"/>
      <c r="C117" s="127" t="s">
        <v>269</v>
      </c>
      <c r="D117" s="127" t="s">
        <v>173</v>
      </c>
      <c r="E117" s="128" t="s">
        <v>2730</v>
      </c>
      <c r="F117" s="129" t="s">
        <v>2731</v>
      </c>
      <c r="G117" s="130" t="s">
        <v>2715</v>
      </c>
      <c r="H117" s="131">
        <v>1</v>
      </c>
      <c r="I117" s="132"/>
      <c r="J117" s="133">
        <f t="shared" si="0"/>
        <v>0</v>
      </c>
      <c r="K117" s="129" t="s">
        <v>19</v>
      </c>
      <c r="L117" s="31"/>
      <c r="M117" s="134" t="s">
        <v>19</v>
      </c>
      <c r="N117" s="135" t="s">
        <v>44</v>
      </c>
      <c r="P117" s="136">
        <f t="shared" si="1"/>
        <v>0</v>
      </c>
      <c r="Q117" s="136">
        <v>0</v>
      </c>
      <c r="R117" s="136">
        <f t="shared" si="2"/>
        <v>0</v>
      </c>
      <c r="S117" s="136">
        <v>0</v>
      </c>
      <c r="T117" s="137">
        <f t="shared" si="3"/>
        <v>0</v>
      </c>
      <c r="AR117" s="138" t="s">
        <v>178</v>
      </c>
      <c r="AT117" s="138" t="s">
        <v>173</v>
      </c>
      <c r="AU117" s="138" t="s">
        <v>81</v>
      </c>
      <c r="AY117" s="16" t="s">
        <v>171</v>
      </c>
      <c r="BE117" s="139">
        <f t="shared" si="4"/>
        <v>0</v>
      </c>
      <c r="BF117" s="139">
        <f t="shared" si="5"/>
        <v>0</v>
      </c>
      <c r="BG117" s="139">
        <f t="shared" si="6"/>
        <v>0</v>
      </c>
      <c r="BH117" s="139">
        <f t="shared" si="7"/>
        <v>0</v>
      </c>
      <c r="BI117" s="139">
        <f t="shared" si="8"/>
        <v>0</v>
      </c>
      <c r="BJ117" s="16" t="s">
        <v>81</v>
      </c>
      <c r="BK117" s="139">
        <f t="shared" si="9"/>
        <v>0</v>
      </c>
      <c r="BL117" s="16" t="s">
        <v>178</v>
      </c>
      <c r="BM117" s="138" t="s">
        <v>367</v>
      </c>
    </row>
    <row r="118" spans="2:65" s="1" customFormat="1" ht="16.5" customHeight="1">
      <c r="B118" s="31"/>
      <c r="C118" s="127" t="s">
        <v>278</v>
      </c>
      <c r="D118" s="127" t="s">
        <v>173</v>
      </c>
      <c r="E118" s="128" t="s">
        <v>2732</v>
      </c>
      <c r="F118" s="129" t="s">
        <v>2733</v>
      </c>
      <c r="G118" s="130" t="s">
        <v>2715</v>
      </c>
      <c r="H118" s="131">
        <v>2</v>
      </c>
      <c r="I118" s="132"/>
      <c r="J118" s="133">
        <f t="shared" si="0"/>
        <v>0</v>
      </c>
      <c r="K118" s="129" t="s">
        <v>19</v>
      </c>
      <c r="L118" s="31"/>
      <c r="M118" s="134" t="s">
        <v>19</v>
      </c>
      <c r="N118" s="135" t="s">
        <v>44</v>
      </c>
      <c r="P118" s="136">
        <f t="shared" si="1"/>
        <v>0</v>
      </c>
      <c r="Q118" s="136">
        <v>0</v>
      </c>
      <c r="R118" s="136">
        <f t="shared" si="2"/>
        <v>0</v>
      </c>
      <c r="S118" s="136">
        <v>0</v>
      </c>
      <c r="T118" s="137">
        <f t="shared" si="3"/>
        <v>0</v>
      </c>
      <c r="AR118" s="138" t="s">
        <v>178</v>
      </c>
      <c r="AT118" s="138" t="s">
        <v>173</v>
      </c>
      <c r="AU118" s="138" t="s">
        <v>81</v>
      </c>
      <c r="AY118" s="16" t="s">
        <v>171</v>
      </c>
      <c r="BE118" s="139">
        <f t="shared" si="4"/>
        <v>0</v>
      </c>
      <c r="BF118" s="139">
        <f t="shared" si="5"/>
        <v>0</v>
      </c>
      <c r="BG118" s="139">
        <f t="shared" si="6"/>
        <v>0</v>
      </c>
      <c r="BH118" s="139">
        <f t="shared" si="7"/>
        <v>0</v>
      </c>
      <c r="BI118" s="139">
        <f t="shared" si="8"/>
        <v>0</v>
      </c>
      <c r="BJ118" s="16" t="s">
        <v>81</v>
      </c>
      <c r="BK118" s="139">
        <f t="shared" si="9"/>
        <v>0</v>
      </c>
      <c r="BL118" s="16" t="s">
        <v>178</v>
      </c>
      <c r="BM118" s="138" t="s">
        <v>388</v>
      </c>
    </row>
    <row r="119" spans="2:65" s="11" customFormat="1" ht="25.95" customHeight="1">
      <c r="B119" s="115"/>
      <c r="D119" s="116" t="s">
        <v>72</v>
      </c>
      <c r="E119" s="117" t="s">
        <v>2734</v>
      </c>
      <c r="F119" s="117" t="s">
        <v>2735</v>
      </c>
      <c r="I119" s="118"/>
      <c r="J119" s="119">
        <f>BK119</f>
        <v>0</v>
      </c>
      <c r="L119" s="115"/>
      <c r="M119" s="120"/>
      <c r="P119" s="121">
        <f>SUM(P120:P128)</f>
        <v>0</v>
      </c>
      <c r="R119" s="121">
        <f>SUM(R120:R128)</f>
        <v>0</v>
      </c>
      <c r="T119" s="122">
        <f>SUM(T120:T128)</f>
        <v>0</v>
      </c>
      <c r="AR119" s="116" t="s">
        <v>81</v>
      </c>
      <c r="AT119" s="123" t="s">
        <v>72</v>
      </c>
      <c r="AU119" s="123" t="s">
        <v>73</v>
      </c>
      <c r="AY119" s="116" t="s">
        <v>171</v>
      </c>
      <c r="BK119" s="124">
        <f>SUM(BK120:BK128)</f>
        <v>0</v>
      </c>
    </row>
    <row r="120" spans="2:65" s="1" customFormat="1" ht="16.5" customHeight="1">
      <c r="B120" s="31"/>
      <c r="C120" s="127" t="s">
        <v>291</v>
      </c>
      <c r="D120" s="127" t="s">
        <v>173</v>
      </c>
      <c r="E120" s="128" t="s">
        <v>2736</v>
      </c>
      <c r="F120" s="129" t="s">
        <v>2737</v>
      </c>
      <c r="G120" s="130" t="s">
        <v>2710</v>
      </c>
      <c r="H120" s="131">
        <v>100</v>
      </c>
      <c r="I120" s="132"/>
      <c r="J120" s="133">
        <f t="shared" ref="J120:J128" si="10">ROUND(I120*H120,2)</f>
        <v>0</v>
      </c>
      <c r="K120" s="129" t="s">
        <v>19</v>
      </c>
      <c r="L120" s="31"/>
      <c r="M120" s="134" t="s">
        <v>19</v>
      </c>
      <c r="N120" s="135" t="s">
        <v>44</v>
      </c>
      <c r="P120" s="136">
        <f t="shared" ref="P120:P128" si="11">O120*H120</f>
        <v>0</v>
      </c>
      <c r="Q120" s="136">
        <v>0</v>
      </c>
      <c r="R120" s="136">
        <f t="shared" ref="R120:R128" si="12">Q120*H120</f>
        <v>0</v>
      </c>
      <c r="S120" s="136">
        <v>0</v>
      </c>
      <c r="T120" s="137">
        <f t="shared" ref="T120:T128" si="13">S120*H120</f>
        <v>0</v>
      </c>
      <c r="AR120" s="138" t="s">
        <v>178</v>
      </c>
      <c r="AT120" s="138" t="s">
        <v>173</v>
      </c>
      <c r="AU120" s="138" t="s">
        <v>81</v>
      </c>
      <c r="AY120" s="16" t="s">
        <v>171</v>
      </c>
      <c r="BE120" s="139">
        <f t="shared" ref="BE120:BE128" si="14">IF(N120="základní",J120,0)</f>
        <v>0</v>
      </c>
      <c r="BF120" s="139">
        <f t="shared" ref="BF120:BF128" si="15">IF(N120="snížená",J120,0)</f>
        <v>0</v>
      </c>
      <c r="BG120" s="139">
        <f t="shared" ref="BG120:BG128" si="16">IF(N120="zákl. přenesená",J120,0)</f>
        <v>0</v>
      </c>
      <c r="BH120" s="139">
        <f t="shared" ref="BH120:BH128" si="17">IF(N120="sníž. přenesená",J120,0)</f>
        <v>0</v>
      </c>
      <c r="BI120" s="139">
        <f t="shared" ref="BI120:BI128" si="18">IF(N120="nulová",J120,0)</f>
        <v>0</v>
      </c>
      <c r="BJ120" s="16" t="s">
        <v>81</v>
      </c>
      <c r="BK120" s="139">
        <f t="shared" ref="BK120:BK128" si="19">ROUND(I120*H120,2)</f>
        <v>0</v>
      </c>
      <c r="BL120" s="16" t="s">
        <v>178</v>
      </c>
      <c r="BM120" s="138" t="s">
        <v>408</v>
      </c>
    </row>
    <row r="121" spans="2:65" s="1" customFormat="1" ht="16.5" customHeight="1">
      <c r="B121" s="31"/>
      <c r="C121" s="127" t="s">
        <v>297</v>
      </c>
      <c r="D121" s="127" t="s">
        <v>173</v>
      </c>
      <c r="E121" s="128" t="s">
        <v>2738</v>
      </c>
      <c r="F121" s="129" t="s">
        <v>2739</v>
      </c>
      <c r="G121" s="130" t="s">
        <v>328</v>
      </c>
      <c r="H121" s="131">
        <v>70</v>
      </c>
      <c r="I121" s="132"/>
      <c r="J121" s="133">
        <f t="shared" si="10"/>
        <v>0</v>
      </c>
      <c r="K121" s="129" t="s">
        <v>19</v>
      </c>
      <c r="L121" s="31"/>
      <c r="M121" s="134" t="s">
        <v>19</v>
      </c>
      <c r="N121" s="135" t="s">
        <v>44</v>
      </c>
      <c r="P121" s="136">
        <f t="shared" si="11"/>
        <v>0</v>
      </c>
      <c r="Q121" s="136">
        <v>0</v>
      </c>
      <c r="R121" s="136">
        <f t="shared" si="12"/>
        <v>0</v>
      </c>
      <c r="S121" s="136">
        <v>0</v>
      </c>
      <c r="T121" s="137">
        <f t="shared" si="13"/>
        <v>0</v>
      </c>
      <c r="AR121" s="138" t="s">
        <v>178</v>
      </c>
      <c r="AT121" s="138" t="s">
        <v>173</v>
      </c>
      <c r="AU121" s="138" t="s">
        <v>81</v>
      </c>
      <c r="AY121" s="16" t="s">
        <v>171</v>
      </c>
      <c r="BE121" s="139">
        <f t="shared" si="14"/>
        <v>0</v>
      </c>
      <c r="BF121" s="139">
        <f t="shared" si="15"/>
        <v>0</v>
      </c>
      <c r="BG121" s="139">
        <f t="shared" si="16"/>
        <v>0</v>
      </c>
      <c r="BH121" s="139">
        <f t="shared" si="17"/>
        <v>0</v>
      </c>
      <c r="BI121" s="139">
        <f t="shared" si="18"/>
        <v>0</v>
      </c>
      <c r="BJ121" s="16" t="s">
        <v>81</v>
      </c>
      <c r="BK121" s="139">
        <f t="shared" si="19"/>
        <v>0</v>
      </c>
      <c r="BL121" s="16" t="s">
        <v>178</v>
      </c>
      <c r="BM121" s="138" t="s">
        <v>416</v>
      </c>
    </row>
    <row r="122" spans="2:65" s="1" customFormat="1" ht="16.5" customHeight="1">
      <c r="B122" s="31"/>
      <c r="C122" s="127" t="s">
        <v>8</v>
      </c>
      <c r="D122" s="127" t="s">
        <v>173</v>
      </c>
      <c r="E122" s="128" t="s">
        <v>2740</v>
      </c>
      <c r="F122" s="129" t="s">
        <v>2741</v>
      </c>
      <c r="G122" s="130" t="s">
        <v>328</v>
      </c>
      <c r="H122" s="131">
        <v>70</v>
      </c>
      <c r="I122" s="132"/>
      <c r="J122" s="133">
        <f t="shared" si="10"/>
        <v>0</v>
      </c>
      <c r="K122" s="129" t="s">
        <v>19</v>
      </c>
      <c r="L122" s="31"/>
      <c r="M122" s="134" t="s">
        <v>19</v>
      </c>
      <c r="N122" s="135" t="s">
        <v>44</v>
      </c>
      <c r="P122" s="136">
        <f t="shared" si="11"/>
        <v>0</v>
      </c>
      <c r="Q122" s="136">
        <v>0</v>
      </c>
      <c r="R122" s="136">
        <f t="shared" si="12"/>
        <v>0</v>
      </c>
      <c r="S122" s="136">
        <v>0</v>
      </c>
      <c r="T122" s="137">
        <f t="shared" si="13"/>
        <v>0</v>
      </c>
      <c r="AR122" s="138" t="s">
        <v>178</v>
      </c>
      <c r="AT122" s="138" t="s">
        <v>173</v>
      </c>
      <c r="AU122" s="138" t="s">
        <v>81</v>
      </c>
      <c r="AY122" s="16" t="s">
        <v>171</v>
      </c>
      <c r="BE122" s="139">
        <f t="shared" si="14"/>
        <v>0</v>
      </c>
      <c r="BF122" s="139">
        <f t="shared" si="15"/>
        <v>0</v>
      </c>
      <c r="BG122" s="139">
        <f t="shared" si="16"/>
        <v>0</v>
      </c>
      <c r="BH122" s="139">
        <f t="shared" si="17"/>
        <v>0</v>
      </c>
      <c r="BI122" s="139">
        <f t="shared" si="18"/>
        <v>0</v>
      </c>
      <c r="BJ122" s="16" t="s">
        <v>81</v>
      </c>
      <c r="BK122" s="139">
        <f t="shared" si="19"/>
        <v>0</v>
      </c>
      <c r="BL122" s="16" t="s">
        <v>178</v>
      </c>
      <c r="BM122" s="138" t="s">
        <v>432</v>
      </c>
    </row>
    <row r="123" spans="2:65" s="1" customFormat="1" ht="16.5" customHeight="1">
      <c r="B123" s="31"/>
      <c r="C123" s="127" t="s">
        <v>311</v>
      </c>
      <c r="D123" s="127" t="s">
        <v>173</v>
      </c>
      <c r="E123" s="128" t="s">
        <v>2742</v>
      </c>
      <c r="F123" s="129" t="s">
        <v>2743</v>
      </c>
      <c r="G123" s="130" t="s">
        <v>2715</v>
      </c>
      <c r="H123" s="131">
        <v>1</v>
      </c>
      <c r="I123" s="132"/>
      <c r="J123" s="133">
        <f t="shared" si="10"/>
        <v>0</v>
      </c>
      <c r="K123" s="129" t="s">
        <v>19</v>
      </c>
      <c r="L123" s="31"/>
      <c r="M123" s="134" t="s">
        <v>19</v>
      </c>
      <c r="N123" s="135" t="s">
        <v>44</v>
      </c>
      <c r="P123" s="136">
        <f t="shared" si="11"/>
        <v>0</v>
      </c>
      <c r="Q123" s="136">
        <v>0</v>
      </c>
      <c r="R123" s="136">
        <f t="shared" si="12"/>
        <v>0</v>
      </c>
      <c r="S123" s="136">
        <v>0</v>
      </c>
      <c r="T123" s="137">
        <f t="shared" si="13"/>
        <v>0</v>
      </c>
      <c r="AR123" s="138" t="s">
        <v>178</v>
      </c>
      <c r="AT123" s="138" t="s">
        <v>173</v>
      </c>
      <c r="AU123" s="138" t="s">
        <v>81</v>
      </c>
      <c r="AY123" s="16" t="s">
        <v>171</v>
      </c>
      <c r="BE123" s="139">
        <f t="shared" si="14"/>
        <v>0</v>
      </c>
      <c r="BF123" s="139">
        <f t="shared" si="15"/>
        <v>0</v>
      </c>
      <c r="BG123" s="139">
        <f t="shared" si="16"/>
        <v>0</v>
      </c>
      <c r="BH123" s="139">
        <f t="shared" si="17"/>
        <v>0</v>
      </c>
      <c r="BI123" s="139">
        <f t="shared" si="18"/>
        <v>0</v>
      </c>
      <c r="BJ123" s="16" t="s">
        <v>81</v>
      </c>
      <c r="BK123" s="139">
        <f t="shared" si="19"/>
        <v>0</v>
      </c>
      <c r="BL123" s="16" t="s">
        <v>178</v>
      </c>
      <c r="BM123" s="138" t="s">
        <v>454</v>
      </c>
    </row>
    <row r="124" spans="2:65" s="1" customFormat="1" ht="16.5" customHeight="1">
      <c r="B124" s="31"/>
      <c r="C124" s="127" t="s">
        <v>320</v>
      </c>
      <c r="D124" s="127" t="s">
        <v>173</v>
      </c>
      <c r="E124" s="128" t="s">
        <v>2744</v>
      </c>
      <c r="F124" s="129" t="s">
        <v>2745</v>
      </c>
      <c r="G124" s="130" t="s">
        <v>2715</v>
      </c>
      <c r="H124" s="131">
        <v>1</v>
      </c>
      <c r="I124" s="132"/>
      <c r="J124" s="133">
        <f t="shared" si="10"/>
        <v>0</v>
      </c>
      <c r="K124" s="129" t="s">
        <v>19</v>
      </c>
      <c r="L124" s="31"/>
      <c r="M124" s="134" t="s">
        <v>19</v>
      </c>
      <c r="N124" s="135" t="s">
        <v>44</v>
      </c>
      <c r="P124" s="136">
        <f t="shared" si="11"/>
        <v>0</v>
      </c>
      <c r="Q124" s="136">
        <v>0</v>
      </c>
      <c r="R124" s="136">
        <f t="shared" si="12"/>
        <v>0</v>
      </c>
      <c r="S124" s="136">
        <v>0</v>
      </c>
      <c r="T124" s="137">
        <f t="shared" si="13"/>
        <v>0</v>
      </c>
      <c r="AR124" s="138" t="s">
        <v>178</v>
      </c>
      <c r="AT124" s="138" t="s">
        <v>173</v>
      </c>
      <c r="AU124" s="138" t="s">
        <v>81</v>
      </c>
      <c r="AY124" s="16" t="s">
        <v>171</v>
      </c>
      <c r="BE124" s="139">
        <f t="shared" si="14"/>
        <v>0</v>
      </c>
      <c r="BF124" s="139">
        <f t="shared" si="15"/>
        <v>0</v>
      </c>
      <c r="BG124" s="139">
        <f t="shared" si="16"/>
        <v>0</v>
      </c>
      <c r="BH124" s="139">
        <f t="shared" si="17"/>
        <v>0</v>
      </c>
      <c r="BI124" s="139">
        <f t="shared" si="18"/>
        <v>0</v>
      </c>
      <c r="BJ124" s="16" t="s">
        <v>81</v>
      </c>
      <c r="BK124" s="139">
        <f t="shared" si="19"/>
        <v>0</v>
      </c>
      <c r="BL124" s="16" t="s">
        <v>178</v>
      </c>
      <c r="BM124" s="138" t="s">
        <v>481</v>
      </c>
    </row>
    <row r="125" spans="2:65" s="1" customFormat="1" ht="16.5" customHeight="1">
      <c r="B125" s="31"/>
      <c r="C125" s="127" t="s">
        <v>325</v>
      </c>
      <c r="D125" s="127" t="s">
        <v>173</v>
      </c>
      <c r="E125" s="128" t="s">
        <v>2746</v>
      </c>
      <c r="F125" s="129" t="s">
        <v>2747</v>
      </c>
      <c r="G125" s="130" t="s">
        <v>2715</v>
      </c>
      <c r="H125" s="131">
        <v>1</v>
      </c>
      <c r="I125" s="132"/>
      <c r="J125" s="133">
        <f t="shared" si="10"/>
        <v>0</v>
      </c>
      <c r="K125" s="129" t="s">
        <v>19</v>
      </c>
      <c r="L125" s="31"/>
      <c r="M125" s="134" t="s">
        <v>19</v>
      </c>
      <c r="N125" s="135" t="s">
        <v>44</v>
      </c>
      <c r="P125" s="136">
        <f t="shared" si="11"/>
        <v>0</v>
      </c>
      <c r="Q125" s="136">
        <v>0</v>
      </c>
      <c r="R125" s="136">
        <f t="shared" si="12"/>
        <v>0</v>
      </c>
      <c r="S125" s="136">
        <v>0</v>
      </c>
      <c r="T125" s="137">
        <f t="shared" si="13"/>
        <v>0</v>
      </c>
      <c r="AR125" s="138" t="s">
        <v>178</v>
      </c>
      <c r="AT125" s="138" t="s">
        <v>173</v>
      </c>
      <c r="AU125" s="138" t="s">
        <v>81</v>
      </c>
      <c r="AY125" s="16" t="s">
        <v>171</v>
      </c>
      <c r="BE125" s="139">
        <f t="shared" si="14"/>
        <v>0</v>
      </c>
      <c r="BF125" s="139">
        <f t="shared" si="15"/>
        <v>0</v>
      </c>
      <c r="BG125" s="139">
        <f t="shared" si="16"/>
        <v>0</v>
      </c>
      <c r="BH125" s="139">
        <f t="shared" si="17"/>
        <v>0</v>
      </c>
      <c r="BI125" s="139">
        <f t="shared" si="18"/>
        <v>0</v>
      </c>
      <c r="BJ125" s="16" t="s">
        <v>81</v>
      </c>
      <c r="BK125" s="139">
        <f t="shared" si="19"/>
        <v>0</v>
      </c>
      <c r="BL125" s="16" t="s">
        <v>178</v>
      </c>
      <c r="BM125" s="138" t="s">
        <v>494</v>
      </c>
    </row>
    <row r="126" spans="2:65" s="1" customFormat="1" ht="16.5" customHeight="1">
      <c r="B126" s="31"/>
      <c r="C126" s="127" t="s">
        <v>337</v>
      </c>
      <c r="D126" s="127" t="s">
        <v>173</v>
      </c>
      <c r="E126" s="128" t="s">
        <v>2748</v>
      </c>
      <c r="F126" s="129" t="s">
        <v>2749</v>
      </c>
      <c r="G126" s="130" t="s">
        <v>2715</v>
      </c>
      <c r="H126" s="131">
        <v>6</v>
      </c>
      <c r="I126" s="132"/>
      <c r="J126" s="133">
        <f t="shared" si="10"/>
        <v>0</v>
      </c>
      <c r="K126" s="129" t="s">
        <v>19</v>
      </c>
      <c r="L126" s="31"/>
      <c r="M126" s="134" t="s">
        <v>19</v>
      </c>
      <c r="N126" s="135" t="s">
        <v>44</v>
      </c>
      <c r="P126" s="136">
        <f t="shared" si="11"/>
        <v>0</v>
      </c>
      <c r="Q126" s="136">
        <v>0</v>
      </c>
      <c r="R126" s="136">
        <f t="shared" si="12"/>
        <v>0</v>
      </c>
      <c r="S126" s="136">
        <v>0</v>
      </c>
      <c r="T126" s="137">
        <f t="shared" si="13"/>
        <v>0</v>
      </c>
      <c r="AR126" s="138" t="s">
        <v>178</v>
      </c>
      <c r="AT126" s="138" t="s">
        <v>173</v>
      </c>
      <c r="AU126" s="138" t="s">
        <v>81</v>
      </c>
      <c r="AY126" s="16" t="s">
        <v>171</v>
      </c>
      <c r="BE126" s="139">
        <f t="shared" si="14"/>
        <v>0</v>
      </c>
      <c r="BF126" s="139">
        <f t="shared" si="15"/>
        <v>0</v>
      </c>
      <c r="BG126" s="139">
        <f t="shared" si="16"/>
        <v>0</v>
      </c>
      <c r="BH126" s="139">
        <f t="shared" si="17"/>
        <v>0</v>
      </c>
      <c r="BI126" s="139">
        <f t="shared" si="18"/>
        <v>0</v>
      </c>
      <c r="BJ126" s="16" t="s">
        <v>81</v>
      </c>
      <c r="BK126" s="139">
        <f t="shared" si="19"/>
        <v>0</v>
      </c>
      <c r="BL126" s="16" t="s">
        <v>178</v>
      </c>
      <c r="BM126" s="138" t="s">
        <v>505</v>
      </c>
    </row>
    <row r="127" spans="2:65" s="1" customFormat="1" ht="16.5" customHeight="1">
      <c r="B127" s="31"/>
      <c r="C127" s="127" t="s">
        <v>351</v>
      </c>
      <c r="D127" s="127" t="s">
        <v>173</v>
      </c>
      <c r="E127" s="128" t="s">
        <v>2750</v>
      </c>
      <c r="F127" s="129" t="s">
        <v>2751</v>
      </c>
      <c r="G127" s="130" t="s">
        <v>2715</v>
      </c>
      <c r="H127" s="131">
        <v>5</v>
      </c>
      <c r="I127" s="132"/>
      <c r="J127" s="133">
        <f t="shared" si="10"/>
        <v>0</v>
      </c>
      <c r="K127" s="129" t="s">
        <v>19</v>
      </c>
      <c r="L127" s="31"/>
      <c r="M127" s="134" t="s">
        <v>19</v>
      </c>
      <c r="N127" s="135" t="s">
        <v>44</v>
      </c>
      <c r="P127" s="136">
        <f t="shared" si="11"/>
        <v>0</v>
      </c>
      <c r="Q127" s="136">
        <v>0</v>
      </c>
      <c r="R127" s="136">
        <f t="shared" si="12"/>
        <v>0</v>
      </c>
      <c r="S127" s="136">
        <v>0</v>
      </c>
      <c r="T127" s="137">
        <f t="shared" si="13"/>
        <v>0</v>
      </c>
      <c r="AR127" s="138" t="s">
        <v>178</v>
      </c>
      <c r="AT127" s="138" t="s">
        <v>173</v>
      </c>
      <c r="AU127" s="138" t="s">
        <v>81</v>
      </c>
      <c r="AY127" s="16" t="s">
        <v>171</v>
      </c>
      <c r="BE127" s="139">
        <f t="shared" si="14"/>
        <v>0</v>
      </c>
      <c r="BF127" s="139">
        <f t="shared" si="15"/>
        <v>0</v>
      </c>
      <c r="BG127" s="139">
        <f t="shared" si="16"/>
        <v>0</v>
      </c>
      <c r="BH127" s="139">
        <f t="shared" si="17"/>
        <v>0</v>
      </c>
      <c r="BI127" s="139">
        <f t="shared" si="18"/>
        <v>0</v>
      </c>
      <c r="BJ127" s="16" t="s">
        <v>81</v>
      </c>
      <c r="BK127" s="139">
        <f t="shared" si="19"/>
        <v>0</v>
      </c>
      <c r="BL127" s="16" t="s">
        <v>178</v>
      </c>
      <c r="BM127" s="138" t="s">
        <v>525</v>
      </c>
    </row>
    <row r="128" spans="2:65" s="1" customFormat="1" ht="16.5" customHeight="1">
      <c r="B128" s="31"/>
      <c r="C128" s="127" t="s">
        <v>7</v>
      </c>
      <c r="D128" s="127" t="s">
        <v>173</v>
      </c>
      <c r="E128" s="128" t="s">
        <v>2752</v>
      </c>
      <c r="F128" s="129" t="s">
        <v>2753</v>
      </c>
      <c r="G128" s="130" t="s">
        <v>2715</v>
      </c>
      <c r="H128" s="131">
        <v>15</v>
      </c>
      <c r="I128" s="132"/>
      <c r="J128" s="133">
        <f t="shared" si="10"/>
        <v>0</v>
      </c>
      <c r="K128" s="129" t="s">
        <v>19</v>
      </c>
      <c r="L128" s="31"/>
      <c r="M128" s="134" t="s">
        <v>19</v>
      </c>
      <c r="N128" s="135" t="s">
        <v>44</v>
      </c>
      <c r="P128" s="136">
        <f t="shared" si="11"/>
        <v>0</v>
      </c>
      <c r="Q128" s="136">
        <v>0</v>
      </c>
      <c r="R128" s="136">
        <f t="shared" si="12"/>
        <v>0</v>
      </c>
      <c r="S128" s="136">
        <v>0</v>
      </c>
      <c r="T128" s="137">
        <f t="shared" si="13"/>
        <v>0</v>
      </c>
      <c r="AR128" s="138" t="s">
        <v>178</v>
      </c>
      <c r="AT128" s="138" t="s">
        <v>173</v>
      </c>
      <c r="AU128" s="138" t="s">
        <v>81</v>
      </c>
      <c r="AY128" s="16" t="s">
        <v>171</v>
      </c>
      <c r="BE128" s="139">
        <f t="shared" si="14"/>
        <v>0</v>
      </c>
      <c r="BF128" s="139">
        <f t="shared" si="15"/>
        <v>0</v>
      </c>
      <c r="BG128" s="139">
        <f t="shared" si="16"/>
        <v>0</v>
      </c>
      <c r="BH128" s="139">
        <f t="shared" si="17"/>
        <v>0</v>
      </c>
      <c r="BI128" s="139">
        <f t="shared" si="18"/>
        <v>0</v>
      </c>
      <c r="BJ128" s="16" t="s">
        <v>81</v>
      </c>
      <c r="BK128" s="139">
        <f t="shared" si="19"/>
        <v>0</v>
      </c>
      <c r="BL128" s="16" t="s">
        <v>178</v>
      </c>
      <c r="BM128" s="138" t="s">
        <v>541</v>
      </c>
    </row>
    <row r="129" spans="2:65" s="11" customFormat="1" ht="25.95" customHeight="1">
      <c r="B129" s="115"/>
      <c r="D129" s="116" t="s">
        <v>72</v>
      </c>
      <c r="E129" s="117" t="s">
        <v>2754</v>
      </c>
      <c r="F129" s="117" t="s">
        <v>2755</v>
      </c>
      <c r="I129" s="118"/>
      <c r="J129" s="119">
        <f>BK129</f>
        <v>0</v>
      </c>
      <c r="L129" s="115"/>
      <c r="M129" s="120"/>
      <c r="P129" s="121">
        <f>SUM(P130:P143)</f>
        <v>0</v>
      </c>
      <c r="R129" s="121">
        <f>SUM(R130:R143)</f>
        <v>0</v>
      </c>
      <c r="T129" s="122">
        <f>SUM(T130:T143)</f>
        <v>0</v>
      </c>
      <c r="AR129" s="116" t="s">
        <v>81</v>
      </c>
      <c r="AT129" s="123" t="s">
        <v>72</v>
      </c>
      <c r="AU129" s="123" t="s">
        <v>73</v>
      </c>
      <c r="AY129" s="116" t="s">
        <v>171</v>
      </c>
      <c r="BK129" s="124">
        <f>SUM(BK130:BK143)</f>
        <v>0</v>
      </c>
    </row>
    <row r="130" spans="2:65" s="1" customFormat="1" ht="16.5" customHeight="1">
      <c r="B130" s="31"/>
      <c r="C130" s="127" t="s">
        <v>367</v>
      </c>
      <c r="D130" s="127" t="s">
        <v>173</v>
      </c>
      <c r="E130" s="128" t="s">
        <v>2756</v>
      </c>
      <c r="F130" s="129" t="s">
        <v>2757</v>
      </c>
      <c r="G130" s="130" t="s">
        <v>2710</v>
      </c>
      <c r="H130" s="131">
        <v>100</v>
      </c>
      <c r="I130" s="132"/>
      <c r="J130" s="133">
        <f t="shared" ref="J130:J143" si="20">ROUND(I130*H130,2)</f>
        <v>0</v>
      </c>
      <c r="K130" s="129" t="s">
        <v>19</v>
      </c>
      <c r="L130" s="31"/>
      <c r="M130" s="134" t="s">
        <v>19</v>
      </c>
      <c r="N130" s="135" t="s">
        <v>44</v>
      </c>
      <c r="P130" s="136">
        <f t="shared" ref="P130:P143" si="21">O130*H130</f>
        <v>0</v>
      </c>
      <c r="Q130" s="136">
        <v>0</v>
      </c>
      <c r="R130" s="136">
        <f t="shared" ref="R130:R143" si="22">Q130*H130</f>
        <v>0</v>
      </c>
      <c r="S130" s="136">
        <v>0</v>
      </c>
      <c r="T130" s="137">
        <f t="shared" ref="T130:T143" si="23">S130*H130</f>
        <v>0</v>
      </c>
      <c r="AR130" s="138" t="s">
        <v>178</v>
      </c>
      <c r="AT130" s="138" t="s">
        <v>173</v>
      </c>
      <c r="AU130" s="138" t="s">
        <v>81</v>
      </c>
      <c r="AY130" s="16" t="s">
        <v>171</v>
      </c>
      <c r="BE130" s="139">
        <f t="shared" ref="BE130:BE143" si="24">IF(N130="základní",J130,0)</f>
        <v>0</v>
      </c>
      <c r="BF130" s="139">
        <f t="shared" ref="BF130:BF143" si="25">IF(N130="snížená",J130,0)</f>
        <v>0</v>
      </c>
      <c r="BG130" s="139">
        <f t="shared" ref="BG130:BG143" si="26">IF(N130="zákl. přenesená",J130,0)</f>
        <v>0</v>
      </c>
      <c r="BH130" s="139">
        <f t="shared" ref="BH130:BH143" si="27">IF(N130="sníž. přenesená",J130,0)</f>
        <v>0</v>
      </c>
      <c r="BI130" s="139">
        <f t="shared" ref="BI130:BI143" si="28">IF(N130="nulová",J130,0)</f>
        <v>0</v>
      </c>
      <c r="BJ130" s="16" t="s">
        <v>81</v>
      </c>
      <c r="BK130" s="139">
        <f t="shared" ref="BK130:BK143" si="29">ROUND(I130*H130,2)</f>
        <v>0</v>
      </c>
      <c r="BL130" s="16" t="s">
        <v>178</v>
      </c>
      <c r="BM130" s="138" t="s">
        <v>553</v>
      </c>
    </row>
    <row r="131" spans="2:65" s="1" customFormat="1" ht="16.5" customHeight="1">
      <c r="B131" s="31"/>
      <c r="C131" s="127" t="s">
        <v>378</v>
      </c>
      <c r="D131" s="127" t="s">
        <v>173</v>
      </c>
      <c r="E131" s="128" t="s">
        <v>2738</v>
      </c>
      <c r="F131" s="129" t="s">
        <v>2739</v>
      </c>
      <c r="G131" s="130" t="s">
        <v>328</v>
      </c>
      <c r="H131" s="131">
        <v>80</v>
      </c>
      <c r="I131" s="132"/>
      <c r="J131" s="133">
        <f t="shared" si="20"/>
        <v>0</v>
      </c>
      <c r="K131" s="129" t="s">
        <v>19</v>
      </c>
      <c r="L131" s="31"/>
      <c r="M131" s="134" t="s">
        <v>19</v>
      </c>
      <c r="N131" s="135" t="s">
        <v>44</v>
      </c>
      <c r="P131" s="136">
        <f t="shared" si="21"/>
        <v>0</v>
      </c>
      <c r="Q131" s="136">
        <v>0</v>
      </c>
      <c r="R131" s="136">
        <f t="shared" si="22"/>
        <v>0</v>
      </c>
      <c r="S131" s="136">
        <v>0</v>
      </c>
      <c r="T131" s="137">
        <f t="shared" si="23"/>
        <v>0</v>
      </c>
      <c r="AR131" s="138" t="s">
        <v>178</v>
      </c>
      <c r="AT131" s="138" t="s">
        <v>173</v>
      </c>
      <c r="AU131" s="138" t="s">
        <v>81</v>
      </c>
      <c r="AY131" s="16" t="s">
        <v>171</v>
      </c>
      <c r="BE131" s="139">
        <f t="shared" si="24"/>
        <v>0</v>
      </c>
      <c r="BF131" s="139">
        <f t="shared" si="25"/>
        <v>0</v>
      </c>
      <c r="BG131" s="139">
        <f t="shared" si="26"/>
        <v>0</v>
      </c>
      <c r="BH131" s="139">
        <f t="shared" si="27"/>
        <v>0</v>
      </c>
      <c r="BI131" s="139">
        <f t="shared" si="28"/>
        <v>0</v>
      </c>
      <c r="BJ131" s="16" t="s">
        <v>81</v>
      </c>
      <c r="BK131" s="139">
        <f t="shared" si="29"/>
        <v>0</v>
      </c>
      <c r="BL131" s="16" t="s">
        <v>178</v>
      </c>
      <c r="BM131" s="138" t="s">
        <v>565</v>
      </c>
    </row>
    <row r="132" spans="2:65" s="1" customFormat="1" ht="16.5" customHeight="1">
      <c r="B132" s="31"/>
      <c r="C132" s="127" t="s">
        <v>388</v>
      </c>
      <c r="D132" s="127" t="s">
        <v>173</v>
      </c>
      <c r="E132" s="128" t="s">
        <v>2758</v>
      </c>
      <c r="F132" s="129" t="s">
        <v>2759</v>
      </c>
      <c r="G132" s="130" t="s">
        <v>328</v>
      </c>
      <c r="H132" s="131">
        <v>10</v>
      </c>
      <c r="I132" s="132"/>
      <c r="J132" s="133">
        <f t="shared" si="20"/>
        <v>0</v>
      </c>
      <c r="K132" s="129" t="s">
        <v>19</v>
      </c>
      <c r="L132" s="31"/>
      <c r="M132" s="134" t="s">
        <v>19</v>
      </c>
      <c r="N132" s="135" t="s">
        <v>44</v>
      </c>
      <c r="P132" s="136">
        <f t="shared" si="21"/>
        <v>0</v>
      </c>
      <c r="Q132" s="136">
        <v>0</v>
      </c>
      <c r="R132" s="136">
        <f t="shared" si="22"/>
        <v>0</v>
      </c>
      <c r="S132" s="136">
        <v>0</v>
      </c>
      <c r="T132" s="137">
        <f t="shared" si="23"/>
        <v>0</v>
      </c>
      <c r="AR132" s="138" t="s">
        <v>178</v>
      </c>
      <c r="AT132" s="138" t="s">
        <v>173</v>
      </c>
      <c r="AU132" s="138" t="s">
        <v>81</v>
      </c>
      <c r="AY132" s="16" t="s">
        <v>171</v>
      </c>
      <c r="BE132" s="139">
        <f t="shared" si="24"/>
        <v>0</v>
      </c>
      <c r="BF132" s="139">
        <f t="shared" si="25"/>
        <v>0</v>
      </c>
      <c r="BG132" s="139">
        <f t="shared" si="26"/>
        <v>0</v>
      </c>
      <c r="BH132" s="139">
        <f t="shared" si="27"/>
        <v>0</v>
      </c>
      <c r="BI132" s="139">
        <f t="shared" si="28"/>
        <v>0</v>
      </c>
      <c r="BJ132" s="16" t="s">
        <v>81</v>
      </c>
      <c r="BK132" s="139">
        <f t="shared" si="29"/>
        <v>0</v>
      </c>
      <c r="BL132" s="16" t="s">
        <v>178</v>
      </c>
      <c r="BM132" s="138" t="s">
        <v>584</v>
      </c>
    </row>
    <row r="133" spans="2:65" s="1" customFormat="1" ht="16.5" customHeight="1">
      <c r="B133" s="31"/>
      <c r="C133" s="127" t="s">
        <v>399</v>
      </c>
      <c r="D133" s="127" t="s">
        <v>173</v>
      </c>
      <c r="E133" s="128" t="s">
        <v>2740</v>
      </c>
      <c r="F133" s="129" t="s">
        <v>2741</v>
      </c>
      <c r="G133" s="130" t="s">
        <v>328</v>
      </c>
      <c r="H133" s="131">
        <v>90</v>
      </c>
      <c r="I133" s="132"/>
      <c r="J133" s="133">
        <f t="shared" si="20"/>
        <v>0</v>
      </c>
      <c r="K133" s="129" t="s">
        <v>19</v>
      </c>
      <c r="L133" s="31"/>
      <c r="M133" s="134" t="s">
        <v>19</v>
      </c>
      <c r="N133" s="135" t="s">
        <v>44</v>
      </c>
      <c r="P133" s="136">
        <f t="shared" si="21"/>
        <v>0</v>
      </c>
      <c r="Q133" s="136">
        <v>0</v>
      </c>
      <c r="R133" s="136">
        <f t="shared" si="22"/>
        <v>0</v>
      </c>
      <c r="S133" s="136">
        <v>0</v>
      </c>
      <c r="T133" s="137">
        <f t="shared" si="23"/>
        <v>0</v>
      </c>
      <c r="AR133" s="138" t="s">
        <v>178</v>
      </c>
      <c r="AT133" s="138" t="s">
        <v>173</v>
      </c>
      <c r="AU133" s="138" t="s">
        <v>81</v>
      </c>
      <c r="AY133" s="16" t="s">
        <v>171</v>
      </c>
      <c r="BE133" s="139">
        <f t="shared" si="24"/>
        <v>0</v>
      </c>
      <c r="BF133" s="139">
        <f t="shared" si="25"/>
        <v>0</v>
      </c>
      <c r="BG133" s="139">
        <f t="shared" si="26"/>
        <v>0</v>
      </c>
      <c r="BH133" s="139">
        <f t="shared" si="27"/>
        <v>0</v>
      </c>
      <c r="BI133" s="139">
        <f t="shared" si="28"/>
        <v>0</v>
      </c>
      <c r="BJ133" s="16" t="s">
        <v>81</v>
      </c>
      <c r="BK133" s="139">
        <f t="shared" si="29"/>
        <v>0</v>
      </c>
      <c r="BL133" s="16" t="s">
        <v>178</v>
      </c>
      <c r="BM133" s="138" t="s">
        <v>598</v>
      </c>
    </row>
    <row r="134" spans="2:65" s="1" customFormat="1" ht="16.5" customHeight="1">
      <c r="B134" s="31"/>
      <c r="C134" s="127" t="s">
        <v>408</v>
      </c>
      <c r="D134" s="127" t="s">
        <v>173</v>
      </c>
      <c r="E134" s="128" t="s">
        <v>2760</v>
      </c>
      <c r="F134" s="129" t="s">
        <v>2761</v>
      </c>
      <c r="G134" s="130" t="s">
        <v>328</v>
      </c>
      <c r="H134" s="131">
        <v>30</v>
      </c>
      <c r="I134" s="132"/>
      <c r="J134" s="133">
        <f t="shared" si="20"/>
        <v>0</v>
      </c>
      <c r="K134" s="129" t="s">
        <v>19</v>
      </c>
      <c r="L134" s="31"/>
      <c r="M134" s="134" t="s">
        <v>19</v>
      </c>
      <c r="N134" s="135" t="s">
        <v>44</v>
      </c>
      <c r="P134" s="136">
        <f t="shared" si="21"/>
        <v>0</v>
      </c>
      <c r="Q134" s="136">
        <v>0</v>
      </c>
      <c r="R134" s="136">
        <f t="shared" si="22"/>
        <v>0</v>
      </c>
      <c r="S134" s="136">
        <v>0</v>
      </c>
      <c r="T134" s="137">
        <f t="shared" si="23"/>
        <v>0</v>
      </c>
      <c r="AR134" s="138" t="s">
        <v>178</v>
      </c>
      <c r="AT134" s="138" t="s">
        <v>173</v>
      </c>
      <c r="AU134" s="138" t="s">
        <v>81</v>
      </c>
      <c r="AY134" s="16" t="s">
        <v>171</v>
      </c>
      <c r="BE134" s="139">
        <f t="shared" si="24"/>
        <v>0</v>
      </c>
      <c r="BF134" s="139">
        <f t="shared" si="25"/>
        <v>0</v>
      </c>
      <c r="BG134" s="139">
        <f t="shared" si="26"/>
        <v>0</v>
      </c>
      <c r="BH134" s="139">
        <f t="shared" si="27"/>
        <v>0</v>
      </c>
      <c r="BI134" s="139">
        <f t="shared" si="28"/>
        <v>0</v>
      </c>
      <c r="BJ134" s="16" t="s">
        <v>81</v>
      </c>
      <c r="BK134" s="139">
        <f t="shared" si="29"/>
        <v>0</v>
      </c>
      <c r="BL134" s="16" t="s">
        <v>178</v>
      </c>
      <c r="BM134" s="138" t="s">
        <v>610</v>
      </c>
    </row>
    <row r="135" spans="2:65" s="1" customFormat="1" ht="16.5" customHeight="1">
      <c r="B135" s="31"/>
      <c r="C135" s="127" t="s">
        <v>412</v>
      </c>
      <c r="D135" s="127" t="s">
        <v>173</v>
      </c>
      <c r="E135" s="128" t="s">
        <v>2762</v>
      </c>
      <c r="F135" s="129" t="s">
        <v>2763</v>
      </c>
      <c r="G135" s="130" t="s">
        <v>328</v>
      </c>
      <c r="H135" s="131">
        <v>10</v>
      </c>
      <c r="I135" s="132"/>
      <c r="J135" s="133">
        <f t="shared" si="20"/>
        <v>0</v>
      </c>
      <c r="K135" s="129" t="s">
        <v>19</v>
      </c>
      <c r="L135" s="31"/>
      <c r="M135" s="134" t="s">
        <v>19</v>
      </c>
      <c r="N135" s="135" t="s">
        <v>44</v>
      </c>
      <c r="P135" s="136">
        <f t="shared" si="21"/>
        <v>0</v>
      </c>
      <c r="Q135" s="136">
        <v>0</v>
      </c>
      <c r="R135" s="136">
        <f t="shared" si="22"/>
        <v>0</v>
      </c>
      <c r="S135" s="136">
        <v>0</v>
      </c>
      <c r="T135" s="137">
        <f t="shared" si="23"/>
        <v>0</v>
      </c>
      <c r="AR135" s="138" t="s">
        <v>178</v>
      </c>
      <c r="AT135" s="138" t="s">
        <v>173</v>
      </c>
      <c r="AU135" s="138" t="s">
        <v>81</v>
      </c>
      <c r="AY135" s="16" t="s">
        <v>171</v>
      </c>
      <c r="BE135" s="139">
        <f t="shared" si="24"/>
        <v>0</v>
      </c>
      <c r="BF135" s="139">
        <f t="shared" si="25"/>
        <v>0</v>
      </c>
      <c r="BG135" s="139">
        <f t="shared" si="26"/>
        <v>0</v>
      </c>
      <c r="BH135" s="139">
        <f t="shared" si="27"/>
        <v>0</v>
      </c>
      <c r="BI135" s="139">
        <f t="shared" si="28"/>
        <v>0</v>
      </c>
      <c r="BJ135" s="16" t="s">
        <v>81</v>
      </c>
      <c r="BK135" s="139">
        <f t="shared" si="29"/>
        <v>0</v>
      </c>
      <c r="BL135" s="16" t="s">
        <v>178</v>
      </c>
      <c r="BM135" s="138" t="s">
        <v>625</v>
      </c>
    </row>
    <row r="136" spans="2:65" s="1" customFormat="1" ht="16.5" customHeight="1">
      <c r="B136" s="31"/>
      <c r="C136" s="127" t="s">
        <v>416</v>
      </c>
      <c r="D136" s="127" t="s">
        <v>173</v>
      </c>
      <c r="E136" s="128" t="s">
        <v>2742</v>
      </c>
      <c r="F136" s="129" t="s">
        <v>2743</v>
      </c>
      <c r="G136" s="130" t="s">
        <v>2715</v>
      </c>
      <c r="H136" s="131">
        <v>1</v>
      </c>
      <c r="I136" s="132"/>
      <c r="J136" s="133">
        <f t="shared" si="20"/>
        <v>0</v>
      </c>
      <c r="K136" s="129" t="s">
        <v>19</v>
      </c>
      <c r="L136" s="31"/>
      <c r="M136" s="134" t="s">
        <v>19</v>
      </c>
      <c r="N136" s="135" t="s">
        <v>44</v>
      </c>
      <c r="P136" s="136">
        <f t="shared" si="21"/>
        <v>0</v>
      </c>
      <c r="Q136" s="136">
        <v>0</v>
      </c>
      <c r="R136" s="136">
        <f t="shared" si="22"/>
        <v>0</v>
      </c>
      <c r="S136" s="136">
        <v>0</v>
      </c>
      <c r="T136" s="137">
        <f t="shared" si="23"/>
        <v>0</v>
      </c>
      <c r="AR136" s="138" t="s">
        <v>178</v>
      </c>
      <c r="AT136" s="138" t="s">
        <v>173</v>
      </c>
      <c r="AU136" s="138" t="s">
        <v>81</v>
      </c>
      <c r="AY136" s="16" t="s">
        <v>171</v>
      </c>
      <c r="BE136" s="139">
        <f t="shared" si="24"/>
        <v>0</v>
      </c>
      <c r="BF136" s="139">
        <f t="shared" si="25"/>
        <v>0</v>
      </c>
      <c r="BG136" s="139">
        <f t="shared" si="26"/>
        <v>0</v>
      </c>
      <c r="BH136" s="139">
        <f t="shared" si="27"/>
        <v>0</v>
      </c>
      <c r="BI136" s="139">
        <f t="shared" si="28"/>
        <v>0</v>
      </c>
      <c r="BJ136" s="16" t="s">
        <v>81</v>
      </c>
      <c r="BK136" s="139">
        <f t="shared" si="29"/>
        <v>0</v>
      </c>
      <c r="BL136" s="16" t="s">
        <v>178</v>
      </c>
      <c r="BM136" s="138" t="s">
        <v>635</v>
      </c>
    </row>
    <row r="137" spans="2:65" s="1" customFormat="1" ht="16.5" customHeight="1">
      <c r="B137" s="31"/>
      <c r="C137" s="127" t="s">
        <v>420</v>
      </c>
      <c r="D137" s="127" t="s">
        <v>173</v>
      </c>
      <c r="E137" s="128" t="s">
        <v>2744</v>
      </c>
      <c r="F137" s="129" t="s">
        <v>2745</v>
      </c>
      <c r="G137" s="130" t="s">
        <v>2715</v>
      </c>
      <c r="H137" s="131">
        <v>1</v>
      </c>
      <c r="I137" s="132"/>
      <c r="J137" s="133">
        <f t="shared" si="20"/>
        <v>0</v>
      </c>
      <c r="K137" s="129" t="s">
        <v>19</v>
      </c>
      <c r="L137" s="31"/>
      <c r="M137" s="134" t="s">
        <v>19</v>
      </c>
      <c r="N137" s="135" t="s">
        <v>44</v>
      </c>
      <c r="P137" s="136">
        <f t="shared" si="21"/>
        <v>0</v>
      </c>
      <c r="Q137" s="136">
        <v>0</v>
      </c>
      <c r="R137" s="136">
        <f t="shared" si="22"/>
        <v>0</v>
      </c>
      <c r="S137" s="136">
        <v>0</v>
      </c>
      <c r="T137" s="137">
        <f t="shared" si="23"/>
        <v>0</v>
      </c>
      <c r="AR137" s="138" t="s">
        <v>178</v>
      </c>
      <c r="AT137" s="138" t="s">
        <v>173</v>
      </c>
      <c r="AU137" s="138" t="s">
        <v>81</v>
      </c>
      <c r="AY137" s="16" t="s">
        <v>171</v>
      </c>
      <c r="BE137" s="139">
        <f t="shared" si="24"/>
        <v>0</v>
      </c>
      <c r="BF137" s="139">
        <f t="shared" si="25"/>
        <v>0</v>
      </c>
      <c r="BG137" s="139">
        <f t="shared" si="26"/>
        <v>0</v>
      </c>
      <c r="BH137" s="139">
        <f t="shared" si="27"/>
        <v>0</v>
      </c>
      <c r="BI137" s="139">
        <f t="shared" si="28"/>
        <v>0</v>
      </c>
      <c r="BJ137" s="16" t="s">
        <v>81</v>
      </c>
      <c r="BK137" s="139">
        <f t="shared" si="29"/>
        <v>0</v>
      </c>
      <c r="BL137" s="16" t="s">
        <v>178</v>
      </c>
      <c r="BM137" s="138" t="s">
        <v>668</v>
      </c>
    </row>
    <row r="138" spans="2:65" s="1" customFormat="1" ht="16.5" customHeight="1">
      <c r="B138" s="31"/>
      <c r="C138" s="127" t="s">
        <v>432</v>
      </c>
      <c r="D138" s="127" t="s">
        <v>173</v>
      </c>
      <c r="E138" s="128" t="s">
        <v>2746</v>
      </c>
      <c r="F138" s="129" t="s">
        <v>2747</v>
      </c>
      <c r="G138" s="130" t="s">
        <v>2715</v>
      </c>
      <c r="H138" s="131">
        <v>1</v>
      </c>
      <c r="I138" s="132"/>
      <c r="J138" s="133">
        <f t="shared" si="20"/>
        <v>0</v>
      </c>
      <c r="K138" s="129" t="s">
        <v>19</v>
      </c>
      <c r="L138" s="31"/>
      <c r="M138" s="134" t="s">
        <v>19</v>
      </c>
      <c r="N138" s="135" t="s">
        <v>44</v>
      </c>
      <c r="P138" s="136">
        <f t="shared" si="21"/>
        <v>0</v>
      </c>
      <c r="Q138" s="136">
        <v>0</v>
      </c>
      <c r="R138" s="136">
        <f t="shared" si="22"/>
        <v>0</v>
      </c>
      <c r="S138" s="136">
        <v>0</v>
      </c>
      <c r="T138" s="137">
        <f t="shared" si="23"/>
        <v>0</v>
      </c>
      <c r="AR138" s="138" t="s">
        <v>178</v>
      </c>
      <c r="AT138" s="138" t="s">
        <v>173</v>
      </c>
      <c r="AU138" s="138" t="s">
        <v>81</v>
      </c>
      <c r="AY138" s="16" t="s">
        <v>171</v>
      </c>
      <c r="BE138" s="139">
        <f t="shared" si="24"/>
        <v>0</v>
      </c>
      <c r="BF138" s="139">
        <f t="shared" si="25"/>
        <v>0</v>
      </c>
      <c r="BG138" s="139">
        <f t="shared" si="26"/>
        <v>0</v>
      </c>
      <c r="BH138" s="139">
        <f t="shared" si="27"/>
        <v>0</v>
      </c>
      <c r="BI138" s="139">
        <f t="shared" si="28"/>
        <v>0</v>
      </c>
      <c r="BJ138" s="16" t="s">
        <v>81</v>
      </c>
      <c r="BK138" s="139">
        <f t="shared" si="29"/>
        <v>0</v>
      </c>
      <c r="BL138" s="16" t="s">
        <v>178</v>
      </c>
      <c r="BM138" s="138" t="s">
        <v>678</v>
      </c>
    </row>
    <row r="139" spans="2:65" s="1" customFormat="1" ht="16.5" customHeight="1">
      <c r="B139" s="31"/>
      <c r="C139" s="127" t="s">
        <v>441</v>
      </c>
      <c r="D139" s="127" t="s">
        <v>173</v>
      </c>
      <c r="E139" s="128" t="s">
        <v>2748</v>
      </c>
      <c r="F139" s="129" t="s">
        <v>2749</v>
      </c>
      <c r="G139" s="130" t="s">
        <v>2715</v>
      </c>
      <c r="H139" s="131">
        <v>3</v>
      </c>
      <c r="I139" s="132"/>
      <c r="J139" s="133">
        <f t="shared" si="20"/>
        <v>0</v>
      </c>
      <c r="K139" s="129" t="s">
        <v>19</v>
      </c>
      <c r="L139" s="31"/>
      <c r="M139" s="134" t="s">
        <v>19</v>
      </c>
      <c r="N139" s="135" t="s">
        <v>44</v>
      </c>
      <c r="P139" s="136">
        <f t="shared" si="21"/>
        <v>0</v>
      </c>
      <c r="Q139" s="136">
        <v>0</v>
      </c>
      <c r="R139" s="136">
        <f t="shared" si="22"/>
        <v>0</v>
      </c>
      <c r="S139" s="136">
        <v>0</v>
      </c>
      <c r="T139" s="137">
        <f t="shared" si="23"/>
        <v>0</v>
      </c>
      <c r="AR139" s="138" t="s">
        <v>178</v>
      </c>
      <c r="AT139" s="138" t="s">
        <v>173</v>
      </c>
      <c r="AU139" s="138" t="s">
        <v>81</v>
      </c>
      <c r="AY139" s="16" t="s">
        <v>171</v>
      </c>
      <c r="BE139" s="139">
        <f t="shared" si="24"/>
        <v>0</v>
      </c>
      <c r="BF139" s="139">
        <f t="shared" si="25"/>
        <v>0</v>
      </c>
      <c r="BG139" s="139">
        <f t="shared" si="26"/>
        <v>0</v>
      </c>
      <c r="BH139" s="139">
        <f t="shared" si="27"/>
        <v>0</v>
      </c>
      <c r="BI139" s="139">
        <f t="shared" si="28"/>
        <v>0</v>
      </c>
      <c r="BJ139" s="16" t="s">
        <v>81</v>
      </c>
      <c r="BK139" s="139">
        <f t="shared" si="29"/>
        <v>0</v>
      </c>
      <c r="BL139" s="16" t="s">
        <v>178</v>
      </c>
      <c r="BM139" s="138" t="s">
        <v>689</v>
      </c>
    </row>
    <row r="140" spans="2:65" s="1" customFormat="1" ht="21.75" customHeight="1">
      <c r="B140" s="31"/>
      <c r="C140" s="127" t="s">
        <v>454</v>
      </c>
      <c r="D140" s="127" t="s">
        <v>173</v>
      </c>
      <c r="E140" s="128" t="s">
        <v>2764</v>
      </c>
      <c r="F140" s="129" t="s">
        <v>2765</v>
      </c>
      <c r="G140" s="130" t="s">
        <v>2715</v>
      </c>
      <c r="H140" s="131">
        <v>1</v>
      </c>
      <c r="I140" s="132"/>
      <c r="J140" s="133">
        <f t="shared" si="20"/>
        <v>0</v>
      </c>
      <c r="K140" s="129" t="s">
        <v>19</v>
      </c>
      <c r="L140" s="31"/>
      <c r="M140" s="134" t="s">
        <v>19</v>
      </c>
      <c r="N140" s="135" t="s">
        <v>44</v>
      </c>
      <c r="P140" s="136">
        <f t="shared" si="21"/>
        <v>0</v>
      </c>
      <c r="Q140" s="136">
        <v>0</v>
      </c>
      <c r="R140" s="136">
        <f t="shared" si="22"/>
        <v>0</v>
      </c>
      <c r="S140" s="136">
        <v>0</v>
      </c>
      <c r="T140" s="137">
        <f t="shared" si="23"/>
        <v>0</v>
      </c>
      <c r="AR140" s="138" t="s">
        <v>178</v>
      </c>
      <c r="AT140" s="138" t="s">
        <v>173</v>
      </c>
      <c r="AU140" s="138" t="s">
        <v>81</v>
      </c>
      <c r="AY140" s="16" t="s">
        <v>171</v>
      </c>
      <c r="BE140" s="139">
        <f t="shared" si="24"/>
        <v>0</v>
      </c>
      <c r="BF140" s="139">
        <f t="shared" si="25"/>
        <v>0</v>
      </c>
      <c r="BG140" s="139">
        <f t="shared" si="26"/>
        <v>0</v>
      </c>
      <c r="BH140" s="139">
        <f t="shared" si="27"/>
        <v>0</v>
      </c>
      <c r="BI140" s="139">
        <f t="shared" si="28"/>
        <v>0</v>
      </c>
      <c r="BJ140" s="16" t="s">
        <v>81</v>
      </c>
      <c r="BK140" s="139">
        <f t="shared" si="29"/>
        <v>0</v>
      </c>
      <c r="BL140" s="16" t="s">
        <v>178</v>
      </c>
      <c r="BM140" s="138" t="s">
        <v>700</v>
      </c>
    </row>
    <row r="141" spans="2:65" s="1" customFormat="1" ht="16.5" customHeight="1">
      <c r="B141" s="31"/>
      <c r="C141" s="127" t="s">
        <v>474</v>
      </c>
      <c r="D141" s="127" t="s">
        <v>173</v>
      </c>
      <c r="E141" s="128" t="s">
        <v>2750</v>
      </c>
      <c r="F141" s="129" t="s">
        <v>2751</v>
      </c>
      <c r="G141" s="130" t="s">
        <v>2715</v>
      </c>
      <c r="H141" s="131">
        <v>4</v>
      </c>
      <c r="I141" s="132"/>
      <c r="J141" s="133">
        <f t="shared" si="20"/>
        <v>0</v>
      </c>
      <c r="K141" s="129" t="s">
        <v>19</v>
      </c>
      <c r="L141" s="31"/>
      <c r="M141" s="134" t="s">
        <v>19</v>
      </c>
      <c r="N141" s="135" t="s">
        <v>44</v>
      </c>
      <c r="P141" s="136">
        <f t="shared" si="21"/>
        <v>0</v>
      </c>
      <c r="Q141" s="136">
        <v>0</v>
      </c>
      <c r="R141" s="136">
        <f t="shared" si="22"/>
        <v>0</v>
      </c>
      <c r="S141" s="136">
        <v>0</v>
      </c>
      <c r="T141" s="137">
        <f t="shared" si="23"/>
        <v>0</v>
      </c>
      <c r="AR141" s="138" t="s">
        <v>178</v>
      </c>
      <c r="AT141" s="138" t="s">
        <v>173</v>
      </c>
      <c r="AU141" s="138" t="s">
        <v>81</v>
      </c>
      <c r="AY141" s="16" t="s">
        <v>171</v>
      </c>
      <c r="BE141" s="139">
        <f t="shared" si="24"/>
        <v>0</v>
      </c>
      <c r="BF141" s="139">
        <f t="shared" si="25"/>
        <v>0</v>
      </c>
      <c r="BG141" s="139">
        <f t="shared" si="26"/>
        <v>0</v>
      </c>
      <c r="BH141" s="139">
        <f t="shared" si="27"/>
        <v>0</v>
      </c>
      <c r="BI141" s="139">
        <f t="shared" si="28"/>
        <v>0</v>
      </c>
      <c r="BJ141" s="16" t="s">
        <v>81</v>
      </c>
      <c r="BK141" s="139">
        <f t="shared" si="29"/>
        <v>0</v>
      </c>
      <c r="BL141" s="16" t="s">
        <v>178</v>
      </c>
      <c r="BM141" s="138" t="s">
        <v>711</v>
      </c>
    </row>
    <row r="142" spans="2:65" s="1" customFormat="1" ht="21.75" customHeight="1">
      <c r="B142" s="31"/>
      <c r="C142" s="127" t="s">
        <v>481</v>
      </c>
      <c r="D142" s="127" t="s">
        <v>173</v>
      </c>
      <c r="E142" s="128" t="s">
        <v>2766</v>
      </c>
      <c r="F142" s="129" t="s">
        <v>2767</v>
      </c>
      <c r="G142" s="130" t="s">
        <v>2715</v>
      </c>
      <c r="H142" s="131">
        <v>3</v>
      </c>
      <c r="I142" s="132"/>
      <c r="J142" s="133">
        <f t="shared" si="20"/>
        <v>0</v>
      </c>
      <c r="K142" s="129" t="s">
        <v>19</v>
      </c>
      <c r="L142" s="31"/>
      <c r="M142" s="134" t="s">
        <v>19</v>
      </c>
      <c r="N142" s="135" t="s">
        <v>44</v>
      </c>
      <c r="P142" s="136">
        <f t="shared" si="21"/>
        <v>0</v>
      </c>
      <c r="Q142" s="136">
        <v>0</v>
      </c>
      <c r="R142" s="136">
        <f t="shared" si="22"/>
        <v>0</v>
      </c>
      <c r="S142" s="136">
        <v>0</v>
      </c>
      <c r="T142" s="137">
        <f t="shared" si="23"/>
        <v>0</v>
      </c>
      <c r="AR142" s="138" t="s">
        <v>178</v>
      </c>
      <c r="AT142" s="138" t="s">
        <v>173</v>
      </c>
      <c r="AU142" s="138" t="s">
        <v>81</v>
      </c>
      <c r="AY142" s="16" t="s">
        <v>171</v>
      </c>
      <c r="BE142" s="139">
        <f t="shared" si="24"/>
        <v>0</v>
      </c>
      <c r="BF142" s="139">
        <f t="shared" si="25"/>
        <v>0</v>
      </c>
      <c r="BG142" s="139">
        <f t="shared" si="26"/>
        <v>0</v>
      </c>
      <c r="BH142" s="139">
        <f t="shared" si="27"/>
        <v>0</v>
      </c>
      <c r="BI142" s="139">
        <f t="shared" si="28"/>
        <v>0</v>
      </c>
      <c r="BJ142" s="16" t="s">
        <v>81</v>
      </c>
      <c r="BK142" s="139">
        <f t="shared" si="29"/>
        <v>0</v>
      </c>
      <c r="BL142" s="16" t="s">
        <v>178</v>
      </c>
      <c r="BM142" s="138" t="s">
        <v>721</v>
      </c>
    </row>
    <row r="143" spans="2:65" s="1" customFormat="1" ht="16.5" customHeight="1">
      <c r="B143" s="31"/>
      <c r="C143" s="127" t="s">
        <v>487</v>
      </c>
      <c r="D143" s="127" t="s">
        <v>173</v>
      </c>
      <c r="E143" s="128" t="s">
        <v>2752</v>
      </c>
      <c r="F143" s="129" t="s">
        <v>2753</v>
      </c>
      <c r="G143" s="130" t="s">
        <v>2715</v>
      </c>
      <c r="H143" s="131">
        <v>11</v>
      </c>
      <c r="I143" s="132"/>
      <c r="J143" s="133">
        <f t="shared" si="20"/>
        <v>0</v>
      </c>
      <c r="K143" s="129" t="s">
        <v>19</v>
      </c>
      <c r="L143" s="31"/>
      <c r="M143" s="134" t="s">
        <v>19</v>
      </c>
      <c r="N143" s="135" t="s">
        <v>44</v>
      </c>
      <c r="P143" s="136">
        <f t="shared" si="21"/>
        <v>0</v>
      </c>
      <c r="Q143" s="136">
        <v>0</v>
      </c>
      <c r="R143" s="136">
        <f t="shared" si="22"/>
        <v>0</v>
      </c>
      <c r="S143" s="136">
        <v>0</v>
      </c>
      <c r="T143" s="137">
        <f t="shared" si="23"/>
        <v>0</v>
      </c>
      <c r="AR143" s="138" t="s">
        <v>178</v>
      </c>
      <c r="AT143" s="138" t="s">
        <v>173</v>
      </c>
      <c r="AU143" s="138" t="s">
        <v>81</v>
      </c>
      <c r="AY143" s="16" t="s">
        <v>171</v>
      </c>
      <c r="BE143" s="139">
        <f t="shared" si="24"/>
        <v>0</v>
      </c>
      <c r="BF143" s="139">
        <f t="shared" si="25"/>
        <v>0</v>
      </c>
      <c r="BG143" s="139">
        <f t="shared" si="26"/>
        <v>0</v>
      </c>
      <c r="BH143" s="139">
        <f t="shared" si="27"/>
        <v>0</v>
      </c>
      <c r="BI143" s="139">
        <f t="shared" si="28"/>
        <v>0</v>
      </c>
      <c r="BJ143" s="16" t="s">
        <v>81</v>
      </c>
      <c r="BK143" s="139">
        <f t="shared" si="29"/>
        <v>0</v>
      </c>
      <c r="BL143" s="16" t="s">
        <v>178</v>
      </c>
      <c r="BM143" s="138" t="s">
        <v>731</v>
      </c>
    </row>
    <row r="144" spans="2:65" s="11" customFormat="1" ht="25.95" customHeight="1">
      <c r="B144" s="115"/>
      <c r="D144" s="116" t="s">
        <v>72</v>
      </c>
      <c r="E144" s="117" t="s">
        <v>2768</v>
      </c>
      <c r="F144" s="117" t="s">
        <v>2769</v>
      </c>
      <c r="I144" s="118"/>
      <c r="J144" s="119">
        <f>BK144</f>
        <v>0</v>
      </c>
      <c r="L144" s="115"/>
      <c r="M144" s="120"/>
      <c r="P144" s="121">
        <f>SUM(P145:P153)</f>
        <v>0</v>
      </c>
      <c r="R144" s="121">
        <f>SUM(R145:R153)</f>
        <v>0</v>
      </c>
      <c r="T144" s="122">
        <f>SUM(T145:T153)</f>
        <v>0</v>
      </c>
      <c r="AR144" s="116" t="s">
        <v>81</v>
      </c>
      <c r="AT144" s="123" t="s">
        <v>72</v>
      </c>
      <c r="AU144" s="123" t="s">
        <v>73</v>
      </c>
      <c r="AY144" s="116" t="s">
        <v>171</v>
      </c>
      <c r="BK144" s="124">
        <f>SUM(BK145:BK153)</f>
        <v>0</v>
      </c>
    </row>
    <row r="145" spans="2:65" s="1" customFormat="1" ht="16.5" customHeight="1">
      <c r="B145" s="31"/>
      <c r="C145" s="127" t="s">
        <v>494</v>
      </c>
      <c r="D145" s="127" t="s">
        <v>173</v>
      </c>
      <c r="E145" s="128" t="s">
        <v>2770</v>
      </c>
      <c r="F145" s="129" t="s">
        <v>2771</v>
      </c>
      <c r="G145" s="130" t="s">
        <v>2710</v>
      </c>
      <c r="H145" s="131">
        <v>100</v>
      </c>
      <c r="I145" s="132"/>
      <c r="J145" s="133">
        <f t="shared" ref="J145:J153" si="30">ROUND(I145*H145,2)</f>
        <v>0</v>
      </c>
      <c r="K145" s="129" t="s">
        <v>19</v>
      </c>
      <c r="L145" s="31"/>
      <c r="M145" s="134" t="s">
        <v>19</v>
      </c>
      <c r="N145" s="135" t="s">
        <v>44</v>
      </c>
      <c r="P145" s="136">
        <f t="shared" ref="P145:P153" si="31">O145*H145</f>
        <v>0</v>
      </c>
      <c r="Q145" s="136">
        <v>0</v>
      </c>
      <c r="R145" s="136">
        <f t="shared" ref="R145:R153" si="32">Q145*H145</f>
        <v>0</v>
      </c>
      <c r="S145" s="136">
        <v>0</v>
      </c>
      <c r="T145" s="137">
        <f t="shared" ref="T145:T153" si="33">S145*H145</f>
        <v>0</v>
      </c>
      <c r="AR145" s="138" t="s">
        <v>178</v>
      </c>
      <c r="AT145" s="138" t="s">
        <v>173</v>
      </c>
      <c r="AU145" s="138" t="s">
        <v>81</v>
      </c>
      <c r="AY145" s="16" t="s">
        <v>171</v>
      </c>
      <c r="BE145" s="139">
        <f t="shared" ref="BE145:BE153" si="34">IF(N145="základní",J145,0)</f>
        <v>0</v>
      </c>
      <c r="BF145" s="139">
        <f t="shared" ref="BF145:BF153" si="35">IF(N145="snížená",J145,0)</f>
        <v>0</v>
      </c>
      <c r="BG145" s="139">
        <f t="shared" ref="BG145:BG153" si="36">IF(N145="zákl. přenesená",J145,0)</f>
        <v>0</v>
      </c>
      <c r="BH145" s="139">
        <f t="shared" ref="BH145:BH153" si="37">IF(N145="sníž. přenesená",J145,0)</f>
        <v>0</v>
      </c>
      <c r="BI145" s="139">
        <f t="shared" ref="BI145:BI153" si="38">IF(N145="nulová",J145,0)</f>
        <v>0</v>
      </c>
      <c r="BJ145" s="16" t="s">
        <v>81</v>
      </c>
      <c r="BK145" s="139">
        <f t="shared" ref="BK145:BK153" si="39">ROUND(I145*H145,2)</f>
        <v>0</v>
      </c>
      <c r="BL145" s="16" t="s">
        <v>178</v>
      </c>
      <c r="BM145" s="138" t="s">
        <v>741</v>
      </c>
    </row>
    <row r="146" spans="2:65" s="1" customFormat="1" ht="16.5" customHeight="1">
      <c r="B146" s="31"/>
      <c r="C146" s="127" t="s">
        <v>499</v>
      </c>
      <c r="D146" s="127" t="s">
        <v>173</v>
      </c>
      <c r="E146" s="128" t="s">
        <v>2738</v>
      </c>
      <c r="F146" s="129" t="s">
        <v>2739</v>
      </c>
      <c r="G146" s="130" t="s">
        <v>328</v>
      </c>
      <c r="H146" s="131">
        <v>90</v>
      </c>
      <c r="I146" s="132"/>
      <c r="J146" s="133">
        <f t="shared" si="30"/>
        <v>0</v>
      </c>
      <c r="K146" s="129" t="s">
        <v>19</v>
      </c>
      <c r="L146" s="31"/>
      <c r="M146" s="134" t="s">
        <v>19</v>
      </c>
      <c r="N146" s="135" t="s">
        <v>44</v>
      </c>
      <c r="P146" s="136">
        <f t="shared" si="31"/>
        <v>0</v>
      </c>
      <c r="Q146" s="136">
        <v>0</v>
      </c>
      <c r="R146" s="136">
        <f t="shared" si="32"/>
        <v>0</v>
      </c>
      <c r="S146" s="136">
        <v>0</v>
      </c>
      <c r="T146" s="137">
        <f t="shared" si="33"/>
        <v>0</v>
      </c>
      <c r="AR146" s="138" t="s">
        <v>178</v>
      </c>
      <c r="AT146" s="138" t="s">
        <v>173</v>
      </c>
      <c r="AU146" s="138" t="s">
        <v>81</v>
      </c>
      <c r="AY146" s="16" t="s">
        <v>171</v>
      </c>
      <c r="BE146" s="139">
        <f t="shared" si="34"/>
        <v>0</v>
      </c>
      <c r="BF146" s="139">
        <f t="shared" si="35"/>
        <v>0</v>
      </c>
      <c r="BG146" s="139">
        <f t="shared" si="36"/>
        <v>0</v>
      </c>
      <c r="BH146" s="139">
        <f t="shared" si="37"/>
        <v>0</v>
      </c>
      <c r="BI146" s="139">
        <f t="shared" si="38"/>
        <v>0</v>
      </c>
      <c r="BJ146" s="16" t="s">
        <v>81</v>
      </c>
      <c r="BK146" s="139">
        <f t="shared" si="39"/>
        <v>0</v>
      </c>
      <c r="BL146" s="16" t="s">
        <v>178</v>
      </c>
      <c r="BM146" s="138" t="s">
        <v>778</v>
      </c>
    </row>
    <row r="147" spans="2:65" s="1" customFormat="1" ht="16.5" customHeight="1">
      <c r="B147" s="31"/>
      <c r="C147" s="127" t="s">
        <v>505</v>
      </c>
      <c r="D147" s="127" t="s">
        <v>173</v>
      </c>
      <c r="E147" s="128" t="s">
        <v>2740</v>
      </c>
      <c r="F147" s="129" t="s">
        <v>2741</v>
      </c>
      <c r="G147" s="130" t="s">
        <v>328</v>
      </c>
      <c r="H147" s="131">
        <v>90</v>
      </c>
      <c r="I147" s="132"/>
      <c r="J147" s="133">
        <f t="shared" si="30"/>
        <v>0</v>
      </c>
      <c r="K147" s="129" t="s">
        <v>19</v>
      </c>
      <c r="L147" s="31"/>
      <c r="M147" s="134" t="s">
        <v>19</v>
      </c>
      <c r="N147" s="135" t="s">
        <v>44</v>
      </c>
      <c r="P147" s="136">
        <f t="shared" si="31"/>
        <v>0</v>
      </c>
      <c r="Q147" s="136">
        <v>0</v>
      </c>
      <c r="R147" s="136">
        <f t="shared" si="32"/>
        <v>0</v>
      </c>
      <c r="S147" s="136">
        <v>0</v>
      </c>
      <c r="T147" s="137">
        <f t="shared" si="33"/>
        <v>0</v>
      </c>
      <c r="AR147" s="138" t="s">
        <v>178</v>
      </c>
      <c r="AT147" s="138" t="s">
        <v>173</v>
      </c>
      <c r="AU147" s="138" t="s">
        <v>81</v>
      </c>
      <c r="AY147" s="16" t="s">
        <v>171</v>
      </c>
      <c r="BE147" s="139">
        <f t="shared" si="34"/>
        <v>0</v>
      </c>
      <c r="BF147" s="139">
        <f t="shared" si="35"/>
        <v>0</v>
      </c>
      <c r="BG147" s="139">
        <f t="shared" si="36"/>
        <v>0</v>
      </c>
      <c r="BH147" s="139">
        <f t="shared" si="37"/>
        <v>0</v>
      </c>
      <c r="BI147" s="139">
        <f t="shared" si="38"/>
        <v>0</v>
      </c>
      <c r="BJ147" s="16" t="s">
        <v>81</v>
      </c>
      <c r="BK147" s="139">
        <f t="shared" si="39"/>
        <v>0</v>
      </c>
      <c r="BL147" s="16" t="s">
        <v>178</v>
      </c>
      <c r="BM147" s="138" t="s">
        <v>795</v>
      </c>
    </row>
    <row r="148" spans="2:65" s="1" customFormat="1" ht="16.5" customHeight="1">
      <c r="B148" s="31"/>
      <c r="C148" s="127" t="s">
        <v>512</v>
      </c>
      <c r="D148" s="127" t="s">
        <v>173</v>
      </c>
      <c r="E148" s="128" t="s">
        <v>2742</v>
      </c>
      <c r="F148" s="129" t="s">
        <v>2743</v>
      </c>
      <c r="G148" s="130" t="s">
        <v>2715</v>
      </c>
      <c r="H148" s="131">
        <v>1</v>
      </c>
      <c r="I148" s="132"/>
      <c r="J148" s="133">
        <f t="shared" si="30"/>
        <v>0</v>
      </c>
      <c r="K148" s="129" t="s">
        <v>19</v>
      </c>
      <c r="L148" s="31"/>
      <c r="M148" s="134" t="s">
        <v>19</v>
      </c>
      <c r="N148" s="135" t="s">
        <v>44</v>
      </c>
      <c r="P148" s="136">
        <f t="shared" si="31"/>
        <v>0</v>
      </c>
      <c r="Q148" s="136">
        <v>0</v>
      </c>
      <c r="R148" s="136">
        <f t="shared" si="32"/>
        <v>0</v>
      </c>
      <c r="S148" s="136">
        <v>0</v>
      </c>
      <c r="T148" s="137">
        <f t="shared" si="33"/>
        <v>0</v>
      </c>
      <c r="AR148" s="138" t="s">
        <v>178</v>
      </c>
      <c r="AT148" s="138" t="s">
        <v>173</v>
      </c>
      <c r="AU148" s="138" t="s">
        <v>81</v>
      </c>
      <c r="AY148" s="16" t="s">
        <v>171</v>
      </c>
      <c r="BE148" s="139">
        <f t="shared" si="34"/>
        <v>0</v>
      </c>
      <c r="BF148" s="139">
        <f t="shared" si="35"/>
        <v>0</v>
      </c>
      <c r="BG148" s="139">
        <f t="shared" si="36"/>
        <v>0</v>
      </c>
      <c r="BH148" s="139">
        <f t="shared" si="37"/>
        <v>0</v>
      </c>
      <c r="BI148" s="139">
        <f t="shared" si="38"/>
        <v>0</v>
      </c>
      <c r="BJ148" s="16" t="s">
        <v>81</v>
      </c>
      <c r="BK148" s="139">
        <f t="shared" si="39"/>
        <v>0</v>
      </c>
      <c r="BL148" s="16" t="s">
        <v>178</v>
      </c>
      <c r="BM148" s="138" t="s">
        <v>827</v>
      </c>
    </row>
    <row r="149" spans="2:65" s="1" customFormat="1" ht="16.5" customHeight="1">
      <c r="B149" s="31"/>
      <c r="C149" s="127" t="s">
        <v>525</v>
      </c>
      <c r="D149" s="127" t="s">
        <v>173</v>
      </c>
      <c r="E149" s="128" t="s">
        <v>2744</v>
      </c>
      <c r="F149" s="129" t="s">
        <v>2745</v>
      </c>
      <c r="G149" s="130" t="s">
        <v>2715</v>
      </c>
      <c r="H149" s="131">
        <v>1</v>
      </c>
      <c r="I149" s="132"/>
      <c r="J149" s="133">
        <f t="shared" si="30"/>
        <v>0</v>
      </c>
      <c r="K149" s="129" t="s">
        <v>19</v>
      </c>
      <c r="L149" s="31"/>
      <c r="M149" s="134" t="s">
        <v>19</v>
      </c>
      <c r="N149" s="135" t="s">
        <v>44</v>
      </c>
      <c r="P149" s="136">
        <f t="shared" si="31"/>
        <v>0</v>
      </c>
      <c r="Q149" s="136">
        <v>0</v>
      </c>
      <c r="R149" s="136">
        <f t="shared" si="32"/>
        <v>0</v>
      </c>
      <c r="S149" s="136">
        <v>0</v>
      </c>
      <c r="T149" s="137">
        <f t="shared" si="33"/>
        <v>0</v>
      </c>
      <c r="AR149" s="138" t="s">
        <v>178</v>
      </c>
      <c r="AT149" s="138" t="s">
        <v>173</v>
      </c>
      <c r="AU149" s="138" t="s">
        <v>81</v>
      </c>
      <c r="AY149" s="16" t="s">
        <v>171</v>
      </c>
      <c r="BE149" s="139">
        <f t="shared" si="34"/>
        <v>0</v>
      </c>
      <c r="BF149" s="139">
        <f t="shared" si="35"/>
        <v>0</v>
      </c>
      <c r="BG149" s="139">
        <f t="shared" si="36"/>
        <v>0</v>
      </c>
      <c r="BH149" s="139">
        <f t="shared" si="37"/>
        <v>0</v>
      </c>
      <c r="BI149" s="139">
        <f t="shared" si="38"/>
        <v>0</v>
      </c>
      <c r="BJ149" s="16" t="s">
        <v>81</v>
      </c>
      <c r="BK149" s="139">
        <f t="shared" si="39"/>
        <v>0</v>
      </c>
      <c r="BL149" s="16" t="s">
        <v>178</v>
      </c>
      <c r="BM149" s="138" t="s">
        <v>842</v>
      </c>
    </row>
    <row r="150" spans="2:65" s="1" customFormat="1" ht="16.5" customHeight="1">
      <c r="B150" s="31"/>
      <c r="C150" s="127" t="s">
        <v>534</v>
      </c>
      <c r="D150" s="127" t="s">
        <v>173</v>
      </c>
      <c r="E150" s="128" t="s">
        <v>2746</v>
      </c>
      <c r="F150" s="129" t="s">
        <v>2747</v>
      </c>
      <c r="G150" s="130" t="s">
        <v>2715</v>
      </c>
      <c r="H150" s="131">
        <v>1</v>
      </c>
      <c r="I150" s="132"/>
      <c r="J150" s="133">
        <f t="shared" si="30"/>
        <v>0</v>
      </c>
      <c r="K150" s="129" t="s">
        <v>19</v>
      </c>
      <c r="L150" s="31"/>
      <c r="M150" s="134" t="s">
        <v>19</v>
      </c>
      <c r="N150" s="135" t="s">
        <v>44</v>
      </c>
      <c r="P150" s="136">
        <f t="shared" si="31"/>
        <v>0</v>
      </c>
      <c r="Q150" s="136">
        <v>0</v>
      </c>
      <c r="R150" s="136">
        <f t="shared" si="32"/>
        <v>0</v>
      </c>
      <c r="S150" s="136">
        <v>0</v>
      </c>
      <c r="T150" s="137">
        <f t="shared" si="33"/>
        <v>0</v>
      </c>
      <c r="AR150" s="138" t="s">
        <v>178</v>
      </c>
      <c r="AT150" s="138" t="s">
        <v>173</v>
      </c>
      <c r="AU150" s="138" t="s">
        <v>81</v>
      </c>
      <c r="AY150" s="16" t="s">
        <v>171</v>
      </c>
      <c r="BE150" s="139">
        <f t="shared" si="34"/>
        <v>0</v>
      </c>
      <c r="BF150" s="139">
        <f t="shared" si="35"/>
        <v>0</v>
      </c>
      <c r="BG150" s="139">
        <f t="shared" si="36"/>
        <v>0</v>
      </c>
      <c r="BH150" s="139">
        <f t="shared" si="37"/>
        <v>0</v>
      </c>
      <c r="BI150" s="139">
        <f t="shared" si="38"/>
        <v>0</v>
      </c>
      <c r="BJ150" s="16" t="s">
        <v>81</v>
      </c>
      <c r="BK150" s="139">
        <f t="shared" si="39"/>
        <v>0</v>
      </c>
      <c r="BL150" s="16" t="s">
        <v>178</v>
      </c>
      <c r="BM150" s="138" t="s">
        <v>856</v>
      </c>
    </row>
    <row r="151" spans="2:65" s="1" customFormat="1" ht="16.5" customHeight="1">
      <c r="B151" s="31"/>
      <c r="C151" s="127" t="s">
        <v>541</v>
      </c>
      <c r="D151" s="127" t="s">
        <v>173</v>
      </c>
      <c r="E151" s="128" t="s">
        <v>2748</v>
      </c>
      <c r="F151" s="129" t="s">
        <v>2749</v>
      </c>
      <c r="G151" s="130" t="s">
        <v>2715</v>
      </c>
      <c r="H151" s="131">
        <v>6</v>
      </c>
      <c r="I151" s="132"/>
      <c r="J151" s="133">
        <f t="shared" si="30"/>
        <v>0</v>
      </c>
      <c r="K151" s="129" t="s">
        <v>19</v>
      </c>
      <c r="L151" s="31"/>
      <c r="M151" s="134" t="s">
        <v>19</v>
      </c>
      <c r="N151" s="135" t="s">
        <v>44</v>
      </c>
      <c r="P151" s="136">
        <f t="shared" si="31"/>
        <v>0</v>
      </c>
      <c r="Q151" s="136">
        <v>0</v>
      </c>
      <c r="R151" s="136">
        <f t="shared" si="32"/>
        <v>0</v>
      </c>
      <c r="S151" s="136">
        <v>0</v>
      </c>
      <c r="T151" s="137">
        <f t="shared" si="33"/>
        <v>0</v>
      </c>
      <c r="AR151" s="138" t="s">
        <v>178</v>
      </c>
      <c r="AT151" s="138" t="s">
        <v>173</v>
      </c>
      <c r="AU151" s="138" t="s">
        <v>81</v>
      </c>
      <c r="AY151" s="16" t="s">
        <v>171</v>
      </c>
      <c r="BE151" s="139">
        <f t="shared" si="34"/>
        <v>0</v>
      </c>
      <c r="BF151" s="139">
        <f t="shared" si="35"/>
        <v>0</v>
      </c>
      <c r="BG151" s="139">
        <f t="shared" si="36"/>
        <v>0</v>
      </c>
      <c r="BH151" s="139">
        <f t="shared" si="37"/>
        <v>0</v>
      </c>
      <c r="BI151" s="139">
        <f t="shared" si="38"/>
        <v>0</v>
      </c>
      <c r="BJ151" s="16" t="s">
        <v>81</v>
      </c>
      <c r="BK151" s="139">
        <f t="shared" si="39"/>
        <v>0</v>
      </c>
      <c r="BL151" s="16" t="s">
        <v>178</v>
      </c>
      <c r="BM151" s="138" t="s">
        <v>867</v>
      </c>
    </row>
    <row r="152" spans="2:65" s="1" customFormat="1" ht="16.5" customHeight="1">
      <c r="B152" s="31"/>
      <c r="C152" s="127" t="s">
        <v>547</v>
      </c>
      <c r="D152" s="127" t="s">
        <v>173</v>
      </c>
      <c r="E152" s="128" t="s">
        <v>2750</v>
      </c>
      <c r="F152" s="129" t="s">
        <v>2751</v>
      </c>
      <c r="G152" s="130" t="s">
        <v>2715</v>
      </c>
      <c r="H152" s="131">
        <v>5</v>
      </c>
      <c r="I152" s="132"/>
      <c r="J152" s="133">
        <f t="shared" si="30"/>
        <v>0</v>
      </c>
      <c r="K152" s="129" t="s">
        <v>19</v>
      </c>
      <c r="L152" s="31"/>
      <c r="M152" s="134" t="s">
        <v>19</v>
      </c>
      <c r="N152" s="135" t="s">
        <v>44</v>
      </c>
      <c r="P152" s="136">
        <f t="shared" si="31"/>
        <v>0</v>
      </c>
      <c r="Q152" s="136">
        <v>0</v>
      </c>
      <c r="R152" s="136">
        <f t="shared" si="32"/>
        <v>0</v>
      </c>
      <c r="S152" s="136">
        <v>0</v>
      </c>
      <c r="T152" s="137">
        <f t="shared" si="33"/>
        <v>0</v>
      </c>
      <c r="AR152" s="138" t="s">
        <v>178</v>
      </c>
      <c r="AT152" s="138" t="s">
        <v>173</v>
      </c>
      <c r="AU152" s="138" t="s">
        <v>81</v>
      </c>
      <c r="AY152" s="16" t="s">
        <v>171</v>
      </c>
      <c r="BE152" s="139">
        <f t="shared" si="34"/>
        <v>0</v>
      </c>
      <c r="BF152" s="139">
        <f t="shared" si="35"/>
        <v>0</v>
      </c>
      <c r="BG152" s="139">
        <f t="shared" si="36"/>
        <v>0</v>
      </c>
      <c r="BH152" s="139">
        <f t="shared" si="37"/>
        <v>0</v>
      </c>
      <c r="BI152" s="139">
        <f t="shared" si="38"/>
        <v>0</v>
      </c>
      <c r="BJ152" s="16" t="s">
        <v>81</v>
      </c>
      <c r="BK152" s="139">
        <f t="shared" si="39"/>
        <v>0</v>
      </c>
      <c r="BL152" s="16" t="s">
        <v>178</v>
      </c>
      <c r="BM152" s="138" t="s">
        <v>878</v>
      </c>
    </row>
    <row r="153" spans="2:65" s="1" customFormat="1" ht="16.5" customHeight="1">
      <c r="B153" s="31"/>
      <c r="C153" s="127" t="s">
        <v>553</v>
      </c>
      <c r="D153" s="127" t="s">
        <v>173</v>
      </c>
      <c r="E153" s="128" t="s">
        <v>2752</v>
      </c>
      <c r="F153" s="129" t="s">
        <v>2753</v>
      </c>
      <c r="G153" s="130" t="s">
        <v>2715</v>
      </c>
      <c r="H153" s="131">
        <v>11</v>
      </c>
      <c r="I153" s="132"/>
      <c r="J153" s="133">
        <f t="shared" si="30"/>
        <v>0</v>
      </c>
      <c r="K153" s="129" t="s">
        <v>19</v>
      </c>
      <c r="L153" s="31"/>
      <c r="M153" s="134" t="s">
        <v>19</v>
      </c>
      <c r="N153" s="135" t="s">
        <v>44</v>
      </c>
      <c r="P153" s="136">
        <f t="shared" si="31"/>
        <v>0</v>
      </c>
      <c r="Q153" s="136">
        <v>0</v>
      </c>
      <c r="R153" s="136">
        <f t="shared" si="32"/>
        <v>0</v>
      </c>
      <c r="S153" s="136">
        <v>0</v>
      </c>
      <c r="T153" s="137">
        <f t="shared" si="33"/>
        <v>0</v>
      </c>
      <c r="AR153" s="138" t="s">
        <v>178</v>
      </c>
      <c r="AT153" s="138" t="s">
        <v>173</v>
      </c>
      <c r="AU153" s="138" t="s">
        <v>81</v>
      </c>
      <c r="AY153" s="16" t="s">
        <v>171</v>
      </c>
      <c r="BE153" s="139">
        <f t="shared" si="34"/>
        <v>0</v>
      </c>
      <c r="BF153" s="139">
        <f t="shared" si="35"/>
        <v>0</v>
      </c>
      <c r="BG153" s="139">
        <f t="shared" si="36"/>
        <v>0</v>
      </c>
      <c r="BH153" s="139">
        <f t="shared" si="37"/>
        <v>0</v>
      </c>
      <c r="BI153" s="139">
        <f t="shared" si="38"/>
        <v>0</v>
      </c>
      <c r="BJ153" s="16" t="s">
        <v>81</v>
      </c>
      <c r="BK153" s="139">
        <f t="shared" si="39"/>
        <v>0</v>
      </c>
      <c r="BL153" s="16" t="s">
        <v>178</v>
      </c>
      <c r="BM153" s="138" t="s">
        <v>888</v>
      </c>
    </row>
    <row r="154" spans="2:65" s="11" customFormat="1" ht="25.95" customHeight="1">
      <c r="B154" s="115"/>
      <c r="D154" s="116" t="s">
        <v>72</v>
      </c>
      <c r="E154" s="117" t="s">
        <v>2772</v>
      </c>
      <c r="F154" s="117" t="s">
        <v>2773</v>
      </c>
      <c r="I154" s="118"/>
      <c r="J154" s="119">
        <f>BK154</f>
        <v>0</v>
      </c>
      <c r="L154" s="115"/>
      <c r="M154" s="120"/>
      <c r="P154" s="121">
        <f>SUM(P155:P167)</f>
        <v>0</v>
      </c>
      <c r="R154" s="121">
        <f>SUM(R155:R167)</f>
        <v>0</v>
      </c>
      <c r="T154" s="122">
        <f>SUM(T155:T167)</f>
        <v>0</v>
      </c>
      <c r="AR154" s="116" t="s">
        <v>81</v>
      </c>
      <c r="AT154" s="123" t="s">
        <v>72</v>
      </c>
      <c r="AU154" s="123" t="s">
        <v>73</v>
      </c>
      <c r="AY154" s="116" t="s">
        <v>171</v>
      </c>
      <c r="BK154" s="124">
        <f>SUM(BK155:BK167)</f>
        <v>0</v>
      </c>
    </row>
    <row r="155" spans="2:65" s="1" customFormat="1" ht="16.5" customHeight="1">
      <c r="B155" s="31"/>
      <c r="C155" s="127" t="s">
        <v>560</v>
      </c>
      <c r="D155" s="127" t="s">
        <v>173</v>
      </c>
      <c r="E155" s="128" t="s">
        <v>2774</v>
      </c>
      <c r="F155" s="129" t="s">
        <v>2775</v>
      </c>
      <c r="G155" s="130" t="s">
        <v>2710</v>
      </c>
      <c r="H155" s="131">
        <v>80</v>
      </c>
      <c r="I155" s="132"/>
      <c r="J155" s="133">
        <f t="shared" ref="J155:J167" si="40">ROUND(I155*H155,2)</f>
        <v>0</v>
      </c>
      <c r="K155" s="129" t="s">
        <v>19</v>
      </c>
      <c r="L155" s="31"/>
      <c r="M155" s="134" t="s">
        <v>19</v>
      </c>
      <c r="N155" s="135" t="s">
        <v>44</v>
      </c>
      <c r="P155" s="136">
        <f t="shared" ref="P155:P167" si="41">O155*H155</f>
        <v>0</v>
      </c>
      <c r="Q155" s="136">
        <v>0</v>
      </c>
      <c r="R155" s="136">
        <f t="shared" ref="R155:R167" si="42">Q155*H155</f>
        <v>0</v>
      </c>
      <c r="S155" s="136">
        <v>0</v>
      </c>
      <c r="T155" s="137">
        <f t="shared" ref="T155:T167" si="43">S155*H155</f>
        <v>0</v>
      </c>
      <c r="AR155" s="138" t="s">
        <v>178</v>
      </c>
      <c r="AT155" s="138" t="s">
        <v>173</v>
      </c>
      <c r="AU155" s="138" t="s">
        <v>81</v>
      </c>
      <c r="AY155" s="16" t="s">
        <v>171</v>
      </c>
      <c r="BE155" s="139">
        <f t="shared" ref="BE155:BE167" si="44">IF(N155="základní",J155,0)</f>
        <v>0</v>
      </c>
      <c r="BF155" s="139">
        <f t="shared" ref="BF155:BF167" si="45">IF(N155="snížená",J155,0)</f>
        <v>0</v>
      </c>
      <c r="BG155" s="139">
        <f t="shared" ref="BG155:BG167" si="46">IF(N155="zákl. přenesená",J155,0)</f>
        <v>0</v>
      </c>
      <c r="BH155" s="139">
        <f t="shared" ref="BH155:BH167" si="47">IF(N155="sníž. přenesená",J155,0)</f>
        <v>0</v>
      </c>
      <c r="BI155" s="139">
        <f t="shared" ref="BI155:BI167" si="48">IF(N155="nulová",J155,0)</f>
        <v>0</v>
      </c>
      <c r="BJ155" s="16" t="s">
        <v>81</v>
      </c>
      <c r="BK155" s="139">
        <f t="shared" ref="BK155:BK167" si="49">ROUND(I155*H155,2)</f>
        <v>0</v>
      </c>
      <c r="BL155" s="16" t="s">
        <v>178</v>
      </c>
      <c r="BM155" s="138" t="s">
        <v>902</v>
      </c>
    </row>
    <row r="156" spans="2:65" s="1" customFormat="1" ht="16.5" customHeight="1">
      <c r="B156" s="31"/>
      <c r="C156" s="127" t="s">
        <v>565</v>
      </c>
      <c r="D156" s="127" t="s">
        <v>173</v>
      </c>
      <c r="E156" s="128" t="s">
        <v>2738</v>
      </c>
      <c r="F156" s="129" t="s">
        <v>2739</v>
      </c>
      <c r="G156" s="130" t="s">
        <v>328</v>
      </c>
      <c r="H156" s="131">
        <v>100</v>
      </c>
      <c r="I156" s="132"/>
      <c r="J156" s="133">
        <f t="shared" si="40"/>
        <v>0</v>
      </c>
      <c r="K156" s="129" t="s">
        <v>19</v>
      </c>
      <c r="L156" s="31"/>
      <c r="M156" s="134" t="s">
        <v>19</v>
      </c>
      <c r="N156" s="135" t="s">
        <v>44</v>
      </c>
      <c r="P156" s="136">
        <f t="shared" si="41"/>
        <v>0</v>
      </c>
      <c r="Q156" s="136">
        <v>0</v>
      </c>
      <c r="R156" s="136">
        <f t="shared" si="42"/>
        <v>0</v>
      </c>
      <c r="S156" s="136">
        <v>0</v>
      </c>
      <c r="T156" s="137">
        <f t="shared" si="43"/>
        <v>0</v>
      </c>
      <c r="AR156" s="138" t="s">
        <v>178</v>
      </c>
      <c r="AT156" s="138" t="s">
        <v>173</v>
      </c>
      <c r="AU156" s="138" t="s">
        <v>81</v>
      </c>
      <c r="AY156" s="16" t="s">
        <v>171</v>
      </c>
      <c r="BE156" s="139">
        <f t="shared" si="44"/>
        <v>0</v>
      </c>
      <c r="BF156" s="139">
        <f t="shared" si="45"/>
        <v>0</v>
      </c>
      <c r="BG156" s="139">
        <f t="shared" si="46"/>
        <v>0</v>
      </c>
      <c r="BH156" s="139">
        <f t="shared" si="47"/>
        <v>0</v>
      </c>
      <c r="BI156" s="139">
        <f t="shared" si="48"/>
        <v>0</v>
      </c>
      <c r="BJ156" s="16" t="s">
        <v>81</v>
      </c>
      <c r="BK156" s="139">
        <f t="shared" si="49"/>
        <v>0</v>
      </c>
      <c r="BL156" s="16" t="s">
        <v>178</v>
      </c>
      <c r="BM156" s="138" t="s">
        <v>912</v>
      </c>
    </row>
    <row r="157" spans="2:65" s="1" customFormat="1" ht="16.5" customHeight="1">
      <c r="B157" s="31"/>
      <c r="C157" s="127" t="s">
        <v>579</v>
      </c>
      <c r="D157" s="127" t="s">
        <v>173</v>
      </c>
      <c r="E157" s="128" t="s">
        <v>2758</v>
      </c>
      <c r="F157" s="129" t="s">
        <v>2759</v>
      </c>
      <c r="G157" s="130" t="s">
        <v>328</v>
      </c>
      <c r="H157" s="131">
        <v>10</v>
      </c>
      <c r="I157" s="132"/>
      <c r="J157" s="133">
        <f t="shared" si="40"/>
        <v>0</v>
      </c>
      <c r="K157" s="129" t="s">
        <v>19</v>
      </c>
      <c r="L157" s="31"/>
      <c r="M157" s="134" t="s">
        <v>19</v>
      </c>
      <c r="N157" s="135" t="s">
        <v>44</v>
      </c>
      <c r="P157" s="136">
        <f t="shared" si="41"/>
        <v>0</v>
      </c>
      <c r="Q157" s="136">
        <v>0</v>
      </c>
      <c r="R157" s="136">
        <f t="shared" si="42"/>
        <v>0</v>
      </c>
      <c r="S157" s="136">
        <v>0</v>
      </c>
      <c r="T157" s="137">
        <f t="shared" si="43"/>
        <v>0</v>
      </c>
      <c r="AR157" s="138" t="s">
        <v>178</v>
      </c>
      <c r="AT157" s="138" t="s">
        <v>173</v>
      </c>
      <c r="AU157" s="138" t="s">
        <v>81</v>
      </c>
      <c r="AY157" s="16" t="s">
        <v>171</v>
      </c>
      <c r="BE157" s="139">
        <f t="shared" si="44"/>
        <v>0</v>
      </c>
      <c r="BF157" s="139">
        <f t="shared" si="45"/>
        <v>0</v>
      </c>
      <c r="BG157" s="139">
        <f t="shared" si="46"/>
        <v>0</v>
      </c>
      <c r="BH157" s="139">
        <f t="shared" si="47"/>
        <v>0</v>
      </c>
      <c r="BI157" s="139">
        <f t="shared" si="48"/>
        <v>0</v>
      </c>
      <c r="BJ157" s="16" t="s">
        <v>81</v>
      </c>
      <c r="BK157" s="139">
        <f t="shared" si="49"/>
        <v>0</v>
      </c>
      <c r="BL157" s="16" t="s">
        <v>178</v>
      </c>
      <c r="BM157" s="138" t="s">
        <v>924</v>
      </c>
    </row>
    <row r="158" spans="2:65" s="1" customFormat="1" ht="16.5" customHeight="1">
      <c r="B158" s="31"/>
      <c r="C158" s="127" t="s">
        <v>584</v>
      </c>
      <c r="D158" s="127" t="s">
        <v>173</v>
      </c>
      <c r="E158" s="128" t="s">
        <v>2740</v>
      </c>
      <c r="F158" s="129" t="s">
        <v>2741</v>
      </c>
      <c r="G158" s="130" t="s">
        <v>328</v>
      </c>
      <c r="H158" s="131">
        <v>100</v>
      </c>
      <c r="I158" s="132"/>
      <c r="J158" s="133">
        <f t="shared" si="40"/>
        <v>0</v>
      </c>
      <c r="K158" s="129" t="s">
        <v>19</v>
      </c>
      <c r="L158" s="31"/>
      <c r="M158" s="134" t="s">
        <v>19</v>
      </c>
      <c r="N158" s="135" t="s">
        <v>44</v>
      </c>
      <c r="P158" s="136">
        <f t="shared" si="41"/>
        <v>0</v>
      </c>
      <c r="Q158" s="136">
        <v>0</v>
      </c>
      <c r="R158" s="136">
        <f t="shared" si="42"/>
        <v>0</v>
      </c>
      <c r="S158" s="136">
        <v>0</v>
      </c>
      <c r="T158" s="137">
        <f t="shared" si="43"/>
        <v>0</v>
      </c>
      <c r="AR158" s="138" t="s">
        <v>178</v>
      </c>
      <c r="AT158" s="138" t="s">
        <v>173</v>
      </c>
      <c r="AU158" s="138" t="s">
        <v>81</v>
      </c>
      <c r="AY158" s="16" t="s">
        <v>171</v>
      </c>
      <c r="BE158" s="139">
        <f t="shared" si="44"/>
        <v>0</v>
      </c>
      <c r="BF158" s="139">
        <f t="shared" si="45"/>
        <v>0</v>
      </c>
      <c r="BG158" s="139">
        <f t="shared" si="46"/>
        <v>0</v>
      </c>
      <c r="BH158" s="139">
        <f t="shared" si="47"/>
        <v>0</v>
      </c>
      <c r="BI158" s="139">
        <f t="shared" si="48"/>
        <v>0</v>
      </c>
      <c r="BJ158" s="16" t="s">
        <v>81</v>
      </c>
      <c r="BK158" s="139">
        <f t="shared" si="49"/>
        <v>0</v>
      </c>
      <c r="BL158" s="16" t="s">
        <v>178</v>
      </c>
      <c r="BM158" s="138" t="s">
        <v>934</v>
      </c>
    </row>
    <row r="159" spans="2:65" s="1" customFormat="1" ht="16.5" customHeight="1">
      <c r="B159" s="31"/>
      <c r="C159" s="127" t="s">
        <v>589</v>
      </c>
      <c r="D159" s="127" t="s">
        <v>173</v>
      </c>
      <c r="E159" s="128" t="s">
        <v>2742</v>
      </c>
      <c r="F159" s="129" t="s">
        <v>2743</v>
      </c>
      <c r="G159" s="130" t="s">
        <v>2715</v>
      </c>
      <c r="H159" s="131">
        <v>1</v>
      </c>
      <c r="I159" s="132"/>
      <c r="J159" s="133">
        <f t="shared" si="40"/>
        <v>0</v>
      </c>
      <c r="K159" s="129" t="s">
        <v>19</v>
      </c>
      <c r="L159" s="31"/>
      <c r="M159" s="134" t="s">
        <v>19</v>
      </c>
      <c r="N159" s="135" t="s">
        <v>44</v>
      </c>
      <c r="P159" s="136">
        <f t="shared" si="41"/>
        <v>0</v>
      </c>
      <c r="Q159" s="136">
        <v>0</v>
      </c>
      <c r="R159" s="136">
        <f t="shared" si="42"/>
        <v>0</v>
      </c>
      <c r="S159" s="136">
        <v>0</v>
      </c>
      <c r="T159" s="137">
        <f t="shared" si="43"/>
        <v>0</v>
      </c>
      <c r="AR159" s="138" t="s">
        <v>178</v>
      </c>
      <c r="AT159" s="138" t="s">
        <v>173</v>
      </c>
      <c r="AU159" s="138" t="s">
        <v>81</v>
      </c>
      <c r="AY159" s="16" t="s">
        <v>171</v>
      </c>
      <c r="BE159" s="139">
        <f t="shared" si="44"/>
        <v>0</v>
      </c>
      <c r="BF159" s="139">
        <f t="shared" si="45"/>
        <v>0</v>
      </c>
      <c r="BG159" s="139">
        <f t="shared" si="46"/>
        <v>0</v>
      </c>
      <c r="BH159" s="139">
        <f t="shared" si="47"/>
        <v>0</v>
      </c>
      <c r="BI159" s="139">
        <f t="shared" si="48"/>
        <v>0</v>
      </c>
      <c r="BJ159" s="16" t="s">
        <v>81</v>
      </c>
      <c r="BK159" s="139">
        <f t="shared" si="49"/>
        <v>0</v>
      </c>
      <c r="BL159" s="16" t="s">
        <v>178</v>
      </c>
      <c r="BM159" s="138" t="s">
        <v>947</v>
      </c>
    </row>
    <row r="160" spans="2:65" s="1" customFormat="1" ht="16.5" customHeight="1">
      <c r="B160" s="31"/>
      <c r="C160" s="127" t="s">
        <v>598</v>
      </c>
      <c r="D160" s="127" t="s">
        <v>173</v>
      </c>
      <c r="E160" s="128" t="s">
        <v>2744</v>
      </c>
      <c r="F160" s="129" t="s">
        <v>2745</v>
      </c>
      <c r="G160" s="130" t="s">
        <v>2715</v>
      </c>
      <c r="H160" s="131">
        <v>1</v>
      </c>
      <c r="I160" s="132"/>
      <c r="J160" s="133">
        <f t="shared" si="40"/>
        <v>0</v>
      </c>
      <c r="K160" s="129" t="s">
        <v>19</v>
      </c>
      <c r="L160" s="31"/>
      <c r="M160" s="134" t="s">
        <v>19</v>
      </c>
      <c r="N160" s="135" t="s">
        <v>44</v>
      </c>
      <c r="P160" s="136">
        <f t="shared" si="41"/>
        <v>0</v>
      </c>
      <c r="Q160" s="136">
        <v>0</v>
      </c>
      <c r="R160" s="136">
        <f t="shared" si="42"/>
        <v>0</v>
      </c>
      <c r="S160" s="136">
        <v>0</v>
      </c>
      <c r="T160" s="137">
        <f t="shared" si="43"/>
        <v>0</v>
      </c>
      <c r="AR160" s="138" t="s">
        <v>178</v>
      </c>
      <c r="AT160" s="138" t="s">
        <v>173</v>
      </c>
      <c r="AU160" s="138" t="s">
        <v>81</v>
      </c>
      <c r="AY160" s="16" t="s">
        <v>171</v>
      </c>
      <c r="BE160" s="139">
        <f t="shared" si="44"/>
        <v>0</v>
      </c>
      <c r="BF160" s="139">
        <f t="shared" si="45"/>
        <v>0</v>
      </c>
      <c r="BG160" s="139">
        <f t="shared" si="46"/>
        <v>0</v>
      </c>
      <c r="BH160" s="139">
        <f t="shared" si="47"/>
        <v>0</v>
      </c>
      <c r="BI160" s="139">
        <f t="shared" si="48"/>
        <v>0</v>
      </c>
      <c r="BJ160" s="16" t="s">
        <v>81</v>
      </c>
      <c r="BK160" s="139">
        <f t="shared" si="49"/>
        <v>0</v>
      </c>
      <c r="BL160" s="16" t="s">
        <v>178</v>
      </c>
      <c r="BM160" s="138" t="s">
        <v>964</v>
      </c>
    </row>
    <row r="161" spans="2:65" s="1" customFormat="1" ht="16.5" customHeight="1">
      <c r="B161" s="31"/>
      <c r="C161" s="127" t="s">
        <v>604</v>
      </c>
      <c r="D161" s="127" t="s">
        <v>173</v>
      </c>
      <c r="E161" s="128" t="s">
        <v>2746</v>
      </c>
      <c r="F161" s="129" t="s">
        <v>2747</v>
      </c>
      <c r="G161" s="130" t="s">
        <v>2715</v>
      </c>
      <c r="H161" s="131">
        <v>1</v>
      </c>
      <c r="I161" s="132"/>
      <c r="J161" s="133">
        <f t="shared" si="40"/>
        <v>0</v>
      </c>
      <c r="K161" s="129" t="s">
        <v>19</v>
      </c>
      <c r="L161" s="31"/>
      <c r="M161" s="134" t="s">
        <v>19</v>
      </c>
      <c r="N161" s="135" t="s">
        <v>44</v>
      </c>
      <c r="P161" s="136">
        <f t="shared" si="41"/>
        <v>0</v>
      </c>
      <c r="Q161" s="136">
        <v>0</v>
      </c>
      <c r="R161" s="136">
        <f t="shared" si="42"/>
        <v>0</v>
      </c>
      <c r="S161" s="136">
        <v>0</v>
      </c>
      <c r="T161" s="137">
        <f t="shared" si="43"/>
        <v>0</v>
      </c>
      <c r="AR161" s="138" t="s">
        <v>178</v>
      </c>
      <c r="AT161" s="138" t="s">
        <v>173</v>
      </c>
      <c r="AU161" s="138" t="s">
        <v>81</v>
      </c>
      <c r="AY161" s="16" t="s">
        <v>171</v>
      </c>
      <c r="BE161" s="139">
        <f t="shared" si="44"/>
        <v>0</v>
      </c>
      <c r="BF161" s="139">
        <f t="shared" si="45"/>
        <v>0</v>
      </c>
      <c r="BG161" s="139">
        <f t="shared" si="46"/>
        <v>0</v>
      </c>
      <c r="BH161" s="139">
        <f t="shared" si="47"/>
        <v>0</v>
      </c>
      <c r="BI161" s="139">
        <f t="shared" si="48"/>
        <v>0</v>
      </c>
      <c r="BJ161" s="16" t="s">
        <v>81</v>
      </c>
      <c r="BK161" s="139">
        <f t="shared" si="49"/>
        <v>0</v>
      </c>
      <c r="BL161" s="16" t="s">
        <v>178</v>
      </c>
      <c r="BM161" s="138" t="s">
        <v>977</v>
      </c>
    </row>
    <row r="162" spans="2:65" s="1" customFormat="1" ht="16.5" customHeight="1">
      <c r="B162" s="31"/>
      <c r="C162" s="127" t="s">
        <v>610</v>
      </c>
      <c r="D162" s="127" t="s">
        <v>173</v>
      </c>
      <c r="E162" s="128" t="s">
        <v>2748</v>
      </c>
      <c r="F162" s="129" t="s">
        <v>2749</v>
      </c>
      <c r="G162" s="130" t="s">
        <v>2715</v>
      </c>
      <c r="H162" s="131">
        <v>3</v>
      </c>
      <c r="I162" s="132"/>
      <c r="J162" s="133">
        <f t="shared" si="40"/>
        <v>0</v>
      </c>
      <c r="K162" s="129" t="s">
        <v>19</v>
      </c>
      <c r="L162" s="31"/>
      <c r="M162" s="134" t="s">
        <v>19</v>
      </c>
      <c r="N162" s="135" t="s">
        <v>44</v>
      </c>
      <c r="P162" s="136">
        <f t="shared" si="41"/>
        <v>0</v>
      </c>
      <c r="Q162" s="136">
        <v>0</v>
      </c>
      <c r="R162" s="136">
        <f t="shared" si="42"/>
        <v>0</v>
      </c>
      <c r="S162" s="136">
        <v>0</v>
      </c>
      <c r="T162" s="137">
        <f t="shared" si="43"/>
        <v>0</v>
      </c>
      <c r="AR162" s="138" t="s">
        <v>178</v>
      </c>
      <c r="AT162" s="138" t="s">
        <v>173</v>
      </c>
      <c r="AU162" s="138" t="s">
        <v>81</v>
      </c>
      <c r="AY162" s="16" t="s">
        <v>171</v>
      </c>
      <c r="BE162" s="139">
        <f t="shared" si="44"/>
        <v>0</v>
      </c>
      <c r="BF162" s="139">
        <f t="shared" si="45"/>
        <v>0</v>
      </c>
      <c r="BG162" s="139">
        <f t="shared" si="46"/>
        <v>0</v>
      </c>
      <c r="BH162" s="139">
        <f t="shared" si="47"/>
        <v>0</v>
      </c>
      <c r="BI162" s="139">
        <f t="shared" si="48"/>
        <v>0</v>
      </c>
      <c r="BJ162" s="16" t="s">
        <v>81</v>
      </c>
      <c r="BK162" s="139">
        <f t="shared" si="49"/>
        <v>0</v>
      </c>
      <c r="BL162" s="16" t="s">
        <v>178</v>
      </c>
      <c r="BM162" s="138" t="s">
        <v>988</v>
      </c>
    </row>
    <row r="163" spans="2:65" s="1" customFormat="1" ht="21.75" customHeight="1">
      <c r="B163" s="31"/>
      <c r="C163" s="127" t="s">
        <v>619</v>
      </c>
      <c r="D163" s="127" t="s">
        <v>173</v>
      </c>
      <c r="E163" s="128" t="s">
        <v>2764</v>
      </c>
      <c r="F163" s="129" t="s">
        <v>2765</v>
      </c>
      <c r="G163" s="130" t="s">
        <v>2715</v>
      </c>
      <c r="H163" s="131">
        <v>1</v>
      </c>
      <c r="I163" s="132"/>
      <c r="J163" s="133">
        <f t="shared" si="40"/>
        <v>0</v>
      </c>
      <c r="K163" s="129" t="s">
        <v>19</v>
      </c>
      <c r="L163" s="31"/>
      <c r="M163" s="134" t="s">
        <v>19</v>
      </c>
      <c r="N163" s="135" t="s">
        <v>44</v>
      </c>
      <c r="P163" s="136">
        <f t="shared" si="41"/>
        <v>0</v>
      </c>
      <c r="Q163" s="136">
        <v>0</v>
      </c>
      <c r="R163" s="136">
        <f t="shared" si="42"/>
        <v>0</v>
      </c>
      <c r="S163" s="136">
        <v>0</v>
      </c>
      <c r="T163" s="137">
        <f t="shared" si="43"/>
        <v>0</v>
      </c>
      <c r="AR163" s="138" t="s">
        <v>178</v>
      </c>
      <c r="AT163" s="138" t="s">
        <v>173</v>
      </c>
      <c r="AU163" s="138" t="s">
        <v>81</v>
      </c>
      <c r="AY163" s="16" t="s">
        <v>171</v>
      </c>
      <c r="BE163" s="139">
        <f t="shared" si="44"/>
        <v>0</v>
      </c>
      <c r="BF163" s="139">
        <f t="shared" si="45"/>
        <v>0</v>
      </c>
      <c r="BG163" s="139">
        <f t="shared" si="46"/>
        <v>0</v>
      </c>
      <c r="BH163" s="139">
        <f t="shared" si="47"/>
        <v>0</v>
      </c>
      <c r="BI163" s="139">
        <f t="shared" si="48"/>
        <v>0</v>
      </c>
      <c r="BJ163" s="16" t="s">
        <v>81</v>
      </c>
      <c r="BK163" s="139">
        <f t="shared" si="49"/>
        <v>0</v>
      </c>
      <c r="BL163" s="16" t="s">
        <v>178</v>
      </c>
      <c r="BM163" s="138" t="s">
        <v>999</v>
      </c>
    </row>
    <row r="164" spans="2:65" s="1" customFormat="1" ht="16.5" customHeight="1">
      <c r="B164" s="31"/>
      <c r="C164" s="127" t="s">
        <v>625</v>
      </c>
      <c r="D164" s="127" t="s">
        <v>173</v>
      </c>
      <c r="E164" s="128" t="s">
        <v>2750</v>
      </c>
      <c r="F164" s="129" t="s">
        <v>2751</v>
      </c>
      <c r="G164" s="130" t="s">
        <v>2715</v>
      </c>
      <c r="H164" s="131">
        <v>5</v>
      </c>
      <c r="I164" s="132"/>
      <c r="J164" s="133">
        <f t="shared" si="40"/>
        <v>0</v>
      </c>
      <c r="K164" s="129" t="s">
        <v>19</v>
      </c>
      <c r="L164" s="31"/>
      <c r="M164" s="134" t="s">
        <v>19</v>
      </c>
      <c r="N164" s="135" t="s">
        <v>44</v>
      </c>
      <c r="P164" s="136">
        <f t="shared" si="41"/>
        <v>0</v>
      </c>
      <c r="Q164" s="136">
        <v>0</v>
      </c>
      <c r="R164" s="136">
        <f t="shared" si="42"/>
        <v>0</v>
      </c>
      <c r="S164" s="136">
        <v>0</v>
      </c>
      <c r="T164" s="137">
        <f t="shared" si="43"/>
        <v>0</v>
      </c>
      <c r="AR164" s="138" t="s">
        <v>178</v>
      </c>
      <c r="AT164" s="138" t="s">
        <v>173</v>
      </c>
      <c r="AU164" s="138" t="s">
        <v>81</v>
      </c>
      <c r="AY164" s="16" t="s">
        <v>171</v>
      </c>
      <c r="BE164" s="139">
        <f t="shared" si="44"/>
        <v>0</v>
      </c>
      <c r="BF164" s="139">
        <f t="shared" si="45"/>
        <v>0</v>
      </c>
      <c r="BG164" s="139">
        <f t="shared" si="46"/>
        <v>0</v>
      </c>
      <c r="BH164" s="139">
        <f t="shared" si="47"/>
        <v>0</v>
      </c>
      <c r="BI164" s="139">
        <f t="shared" si="48"/>
        <v>0</v>
      </c>
      <c r="BJ164" s="16" t="s">
        <v>81</v>
      </c>
      <c r="BK164" s="139">
        <f t="shared" si="49"/>
        <v>0</v>
      </c>
      <c r="BL164" s="16" t="s">
        <v>178</v>
      </c>
      <c r="BM164" s="138" t="s">
        <v>1008</v>
      </c>
    </row>
    <row r="165" spans="2:65" s="1" customFormat="1" ht="16.5" customHeight="1">
      <c r="B165" s="31"/>
      <c r="C165" s="127" t="s">
        <v>630</v>
      </c>
      <c r="D165" s="127" t="s">
        <v>173</v>
      </c>
      <c r="E165" s="128" t="s">
        <v>2776</v>
      </c>
      <c r="F165" s="129" t="s">
        <v>2777</v>
      </c>
      <c r="G165" s="130" t="s">
        <v>2715</v>
      </c>
      <c r="H165" s="131">
        <v>1</v>
      </c>
      <c r="I165" s="132"/>
      <c r="J165" s="133">
        <f t="shared" si="40"/>
        <v>0</v>
      </c>
      <c r="K165" s="129" t="s">
        <v>19</v>
      </c>
      <c r="L165" s="31"/>
      <c r="M165" s="134" t="s">
        <v>19</v>
      </c>
      <c r="N165" s="135" t="s">
        <v>44</v>
      </c>
      <c r="P165" s="136">
        <f t="shared" si="41"/>
        <v>0</v>
      </c>
      <c r="Q165" s="136">
        <v>0</v>
      </c>
      <c r="R165" s="136">
        <f t="shared" si="42"/>
        <v>0</v>
      </c>
      <c r="S165" s="136">
        <v>0</v>
      </c>
      <c r="T165" s="137">
        <f t="shared" si="43"/>
        <v>0</v>
      </c>
      <c r="AR165" s="138" t="s">
        <v>178</v>
      </c>
      <c r="AT165" s="138" t="s">
        <v>173</v>
      </c>
      <c r="AU165" s="138" t="s">
        <v>81</v>
      </c>
      <c r="AY165" s="16" t="s">
        <v>171</v>
      </c>
      <c r="BE165" s="139">
        <f t="shared" si="44"/>
        <v>0</v>
      </c>
      <c r="BF165" s="139">
        <f t="shared" si="45"/>
        <v>0</v>
      </c>
      <c r="BG165" s="139">
        <f t="shared" si="46"/>
        <v>0</v>
      </c>
      <c r="BH165" s="139">
        <f t="shared" si="47"/>
        <v>0</v>
      </c>
      <c r="BI165" s="139">
        <f t="shared" si="48"/>
        <v>0</v>
      </c>
      <c r="BJ165" s="16" t="s">
        <v>81</v>
      </c>
      <c r="BK165" s="139">
        <f t="shared" si="49"/>
        <v>0</v>
      </c>
      <c r="BL165" s="16" t="s">
        <v>178</v>
      </c>
      <c r="BM165" s="138" t="s">
        <v>1020</v>
      </c>
    </row>
    <row r="166" spans="2:65" s="1" customFormat="1" ht="16.5" customHeight="1">
      <c r="B166" s="31"/>
      <c r="C166" s="127" t="s">
        <v>635</v>
      </c>
      <c r="D166" s="127" t="s">
        <v>173</v>
      </c>
      <c r="E166" s="128" t="s">
        <v>2778</v>
      </c>
      <c r="F166" s="129" t="s">
        <v>2779</v>
      </c>
      <c r="G166" s="130" t="s">
        <v>2715</v>
      </c>
      <c r="H166" s="131">
        <v>1</v>
      </c>
      <c r="I166" s="132"/>
      <c r="J166" s="133">
        <f t="shared" si="40"/>
        <v>0</v>
      </c>
      <c r="K166" s="129" t="s">
        <v>19</v>
      </c>
      <c r="L166" s="31"/>
      <c r="M166" s="134" t="s">
        <v>19</v>
      </c>
      <c r="N166" s="135" t="s">
        <v>44</v>
      </c>
      <c r="P166" s="136">
        <f t="shared" si="41"/>
        <v>0</v>
      </c>
      <c r="Q166" s="136">
        <v>0</v>
      </c>
      <c r="R166" s="136">
        <f t="shared" si="42"/>
        <v>0</v>
      </c>
      <c r="S166" s="136">
        <v>0</v>
      </c>
      <c r="T166" s="137">
        <f t="shared" si="43"/>
        <v>0</v>
      </c>
      <c r="AR166" s="138" t="s">
        <v>178</v>
      </c>
      <c r="AT166" s="138" t="s">
        <v>173</v>
      </c>
      <c r="AU166" s="138" t="s">
        <v>81</v>
      </c>
      <c r="AY166" s="16" t="s">
        <v>171</v>
      </c>
      <c r="BE166" s="139">
        <f t="shared" si="44"/>
        <v>0</v>
      </c>
      <c r="BF166" s="139">
        <f t="shared" si="45"/>
        <v>0</v>
      </c>
      <c r="BG166" s="139">
        <f t="shared" si="46"/>
        <v>0</v>
      </c>
      <c r="BH166" s="139">
        <f t="shared" si="47"/>
        <v>0</v>
      </c>
      <c r="BI166" s="139">
        <f t="shared" si="48"/>
        <v>0</v>
      </c>
      <c r="BJ166" s="16" t="s">
        <v>81</v>
      </c>
      <c r="BK166" s="139">
        <f t="shared" si="49"/>
        <v>0</v>
      </c>
      <c r="BL166" s="16" t="s">
        <v>178</v>
      </c>
      <c r="BM166" s="138" t="s">
        <v>1030</v>
      </c>
    </row>
    <row r="167" spans="2:65" s="1" customFormat="1" ht="16.5" customHeight="1">
      <c r="B167" s="31"/>
      <c r="C167" s="127" t="s">
        <v>662</v>
      </c>
      <c r="D167" s="127" t="s">
        <v>173</v>
      </c>
      <c r="E167" s="128" t="s">
        <v>2752</v>
      </c>
      <c r="F167" s="129" t="s">
        <v>2753</v>
      </c>
      <c r="G167" s="130" t="s">
        <v>2715</v>
      </c>
      <c r="H167" s="131">
        <v>10</v>
      </c>
      <c r="I167" s="132"/>
      <c r="J167" s="133">
        <f t="shared" si="40"/>
        <v>0</v>
      </c>
      <c r="K167" s="129" t="s">
        <v>19</v>
      </c>
      <c r="L167" s="31"/>
      <c r="M167" s="134" t="s">
        <v>19</v>
      </c>
      <c r="N167" s="135" t="s">
        <v>44</v>
      </c>
      <c r="P167" s="136">
        <f t="shared" si="41"/>
        <v>0</v>
      </c>
      <c r="Q167" s="136">
        <v>0</v>
      </c>
      <c r="R167" s="136">
        <f t="shared" si="42"/>
        <v>0</v>
      </c>
      <c r="S167" s="136">
        <v>0</v>
      </c>
      <c r="T167" s="137">
        <f t="shared" si="43"/>
        <v>0</v>
      </c>
      <c r="AR167" s="138" t="s">
        <v>178</v>
      </c>
      <c r="AT167" s="138" t="s">
        <v>173</v>
      </c>
      <c r="AU167" s="138" t="s">
        <v>81</v>
      </c>
      <c r="AY167" s="16" t="s">
        <v>171</v>
      </c>
      <c r="BE167" s="139">
        <f t="shared" si="44"/>
        <v>0</v>
      </c>
      <c r="BF167" s="139">
        <f t="shared" si="45"/>
        <v>0</v>
      </c>
      <c r="BG167" s="139">
        <f t="shared" si="46"/>
        <v>0</v>
      </c>
      <c r="BH167" s="139">
        <f t="shared" si="47"/>
        <v>0</v>
      </c>
      <c r="BI167" s="139">
        <f t="shared" si="48"/>
        <v>0</v>
      </c>
      <c r="BJ167" s="16" t="s">
        <v>81</v>
      </c>
      <c r="BK167" s="139">
        <f t="shared" si="49"/>
        <v>0</v>
      </c>
      <c r="BL167" s="16" t="s">
        <v>178</v>
      </c>
      <c r="BM167" s="138" t="s">
        <v>1040</v>
      </c>
    </row>
    <row r="168" spans="2:65" s="11" customFormat="1" ht="25.95" customHeight="1">
      <c r="B168" s="115"/>
      <c r="D168" s="116" t="s">
        <v>72</v>
      </c>
      <c r="E168" s="117" t="s">
        <v>2780</v>
      </c>
      <c r="F168" s="117" t="s">
        <v>2781</v>
      </c>
      <c r="I168" s="118"/>
      <c r="J168" s="119">
        <f>BK168</f>
        <v>0</v>
      </c>
      <c r="L168" s="115"/>
      <c r="M168" s="120"/>
      <c r="P168" s="121">
        <f>SUM(P169:P181)</f>
        <v>0</v>
      </c>
      <c r="R168" s="121">
        <f>SUM(R169:R181)</f>
        <v>0</v>
      </c>
      <c r="T168" s="122">
        <f>SUM(T169:T181)</f>
        <v>0</v>
      </c>
      <c r="AR168" s="116" t="s">
        <v>81</v>
      </c>
      <c r="AT168" s="123" t="s">
        <v>72</v>
      </c>
      <c r="AU168" s="123" t="s">
        <v>73</v>
      </c>
      <c r="AY168" s="116" t="s">
        <v>171</v>
      </c>
      <c r="BK168" s="124">
        <f>SUM(BK169:BK181)</f>
        <v>0</v>
      </c>
    </row>
    <row r="169" spans="2:65" s="1" customFormat="1" ht="16.5" customHeight="1">
      <c r="B169" s="31"/>
      <c r="C169" s="127" t="s">
        <v>668</v>
      </c>
      <c r="D169" s="127" t="s">
        <v>173</v>
      </c>
      <c r="E169" s="128" t="s">
        <v>2782</v>
      </c>
      <c r="F169" s="129" t="s">
        <v>2783</v>
      </c>
      <c r="G169" s="130" t="s">
        <v>2710</v>
      </c>
      <c r="H169" s="131">
        <v>80</v>
      </c>
      <c r="I169" s="132"/>
      <c r="J169" s="133">
        <f t="shared" ref="J169:J181" si="50">ROUND(I169*H169,2)</f>
        <v>0</v>
      </c>
      <c r="K169" s="129" t="s">
        <v>19</v>
      </c>
      <c r="L169" s="31"/>
      <c r="M169" s="134" t="s">
        <v>19</v>
      </c>
      <c r="N169" s="135" t="s">
        <v>44</v>
      </c>
      <c r="P169" s="136">
        <f t="shared" ref="P169:P181" si="51">O169*H169</f>
        <v>0</v>
      </c>
      <c r="Q169" s="136">
        <v>0</v>
      </c>
      <c r="R169" s="136">
        <f t="shared" ref="R169:R181" si="52">Q169*H169</f>
        <v>0</v>
      </c>
      <c r="S169" s="136">
        <v>0</v>
      </c>
      <c r="T169" s="137">
        <f t="shared" ref="T169:T181" si="53">S169*H169</f>
        <v>0</v>
      </c>
      <c r="AR169" s="138" t="s">
        <v>178</v>
      </c>
      <c r="AT169" s="138" t="s">
        <v>173</v>
      </c>
      <c r="AU169" s="138" t="s">
        <v>81</v>
      </c>
      <c r="AY169" s="16" t="s">
        <v>171</v>
      </c>
      <c r="BE169" s="139">
        <f t="shared" ref="BE169:BE181" si="54">IF(N169="základní",J169,0)</f>
        <v>0</v>
      </c>
      <c r="BF169" s="139">
        <f t="shared" ref="BF169:BF181" si="55">IF(N169="snížená",J169,0)</f>
        <v>0</v>
      </c>
      <c r="BG169" s="139">
        <f t="shared" ref="BG169:BG181" si="56">IF(N169="zákl. přenesená",J169,0)</f>
        <v>0</v>
      </c>
      <c r="BH169" s="139">
        <f t="shared" ref="BH169:BH181" si="57">IF(N169="sníž. přenesená",J169,0)</f>
        <v>0</v>
      </c>
      <c r="BI169" s="139">
        <f t="shared" ref="BI169:BI181" si="58">IF(N169="nulová",J169,0)</f>
        <v>0</v>
      </c>
      <c r="BJ169" s="16" t="s">
        <v>81</v>
      </c>
      <c r="BK169" s="139">
        <f t="shared" ref="BK169:BK181" si="59">ROUND(I169*H169,2)</f>
        <v>0</v>
      </c>
      <c r="BL169" s="16" t="s">
        <v>178</v>
      </c>
      <c r="BM169" s="138" t="s">
        <v>1050</v>
      </c>
    </row>
    <row r="170" spans="2:65" s="1" customFormat="1" ht="16.5" customHeight="1">
      <c r="B170" s="31"/>
      <c r="C170" s="127" t="s">
        <v>673</v>
      </c>
      <c r="D170" s="127" t="s">
        <v>173</v>
      </c>
      <c r="E170" s="128" t="s">
        <v>2738</v>
      </c>
      <c r="F170" s="129" t="s">
        <v>2739</v>
      </c>
      <c r="G170" s="130" t="s">
        <v>328</v>
      </c>
      <c r="H170" s="131">
        <v>35</v>
      </c>
      <c r="I170" s="132"/>
      <c r="J170" s="133">
        <f t="shared" si="50"/>
        <v>0</v>
      </c>
      <c r="K170" s="129" t="s">
        <v>19</v>
      </c>
      <c r="L170" s="31"/>
      <c r="M170" s="134" t="s">
        <v>19</v>
      </c>
      <c r="N170" s="135" t="s">
        <v>44</v>
      </c>
      <c r="P170" s="136">
        <f t="shared" si="51"/>
        <v>0</v>
      </c>
      <c r="Q170" s="136">
        <v>0</v>
      </c>
      <c r="R170" s="136">
        <f t="shared" si="52"/>
        <v>0</v>
      </c>
      <c r="S170" s="136">
        <v>0</v>
      </c>
      <c r="T170" s="137">
        <f t="shared" si="53"/>
        <v>0</v>
      </c>
      <c r="AR170" s="138" t="s">
        <v>178</v>
      </c>
      <c r="AT170" s="138" t="s">
        <v>173</v>
      </c>
      <c r="AU170" s="138" t="s">
        <v>81</v>
      </c>
      <c r="AY170" s="16" t="s">
        <v>171</v>
      </c>
      <c r="BE170" s="139">
        <f t="shared" si="54"/>
        <v>0</v>
      </c>
      <c r="BF170" s="139">
        <f t="shared" si="55"/>
        <v>0</v>
      </c>
      <c r="BG170" s="139">
        <f t="shared" si="56"/>
        <v>0</v>
      </c>
      <c r="BH170" s="139">
        <f t="shared" si="57"/>
        <v>0</v>
      </c>
      <c r="BI170" s="139">
        <f t="shared" si="58"/>
        <v>0</v>
      </c>
      <c r="BJ170" s="16" t="s">
        <v>81</v>
      </c>
      <c r="BK170" s="139">
        <f t="shared" si="59"/>
        <v>0</v>
      </c>
      <c r="BL170" s="16" t="s">
        <v>178</v>
      </c>
      <c r="BM170" s="138" t="s">
        <v>1060</v>
      </c>
    </row>
    <row r="171" spans="2:65" s="1" customFormat="1" ht="16.5" customHeight="1">
      <c r="B171" s="31"/>
      <c r="C171" s="127" t="s">
        <v>678</v>
      </c>
      <c r="D171" s="127" t="s">
        <v>173</v>
      </c>
      <c r="E171" s="128" t="s">
        <v>2758</v>
      </c>
      <c r="F171" s="129" t="s">
        <v>2759</v>
      </c>
      <c r="G171" s="130" t="s">
        <v>328</v>
      </c>
      <c r="H171" s="131">
        <v>10</v>
      </c>
      <c r="I171" s="132"/>
      <c r="J171" s="133">
        <f t="shared" si="50"/>
        <v>0</v>
      </c>
      <c r="K171" s="129" t="s">
        <v>19</v>
      </c>
      <c r="L171" s="31"/>
      <c r="M171" s="134" t="s">
        <v>19</v>
      </c>
      <c r="N171" s="135" t="s">
        <v>44</v>
      </c>
      <c r="P171" s="136">
        <f t="shared" si="51"/>
        <v>0</v>
      </c>
      <c r="Q171" s="136">
        <v>0</v>
      </c>
      <c r="R171" s="136">
        <f t="shared" si="52"/>
        <v>0</v>
      </c>
      <c r="S171" s="136">
        <v>0</v>
      </c>
      <c r="T171" s="137">
        <f t="shared" si="53"/>
        <v>0</v>
      </c>
      <c r="AR171" s="138" t="s">
        <v>178</v>
      </c>
      <c r="AT171" s="138" t="s">
        <v>173</v>
      </c>
      <c r="AU171" s="138" t="s">
        <v>81</v>
      </c>
      <c r="AY171" s="16" t="s">
        <v>171</v>
      </c>
      <c r="BE171" s="139">
        <f t="shared" si="54"/>
        <v>0</v>
      </c>
      <c r="BF171" s="139">
        <f t="shared" si="55"/>
        <v>0</v>
      </c>
      <c r="BG171" s="139">
        <f t="shared" si="56"/>
        <v>0</v>
      </c>
      <c r="BH171" s="139">
        <f t="shared" si="57"/>
        <v>0</v>
      </c>
      <c r="BI171" s="139">
        <f t="shared" si="58"/>
        <v>0</v>
      </c>
      <c r="BJ171" s="16" t="s">
        <v>81</v>
      </c>
      <c r="BK171" s="139">
        <f t="shared" si="59"/>
        <v>0</v>
      </c>
      <c r="BL171" s="16" t="s">
        <v>178</v>
      </c>
      <c r="BM171" s="138" t="s">
        <v>1070</v>
      </c>
    </row>
    <row r="172" spans="2:65" s="1" customFormat="1" ht="16.5" customHeight="1">
      <c r="B172" s="31"/>
      <c r="C172" s="127" t="s">
        <v>683</v>
      </c>
      <c r="D172" s="127" t="s">
        <v>173</v>
      </c>
      <c r="E172" s="128" t="s">
        <v>2740</v>
      </c>
      <c r="F172" s="129" t="s">
        <v>2741</v>
      </c>
      <c r="G172" s="130" t="s">
        <v>328</v>
      </c>
      <c r="H172" s="131">
        <v>60</v>
      </c>
      <c r="I172" s="132"/>
      <c r="J172" s="133">
        <f t="shared" si="50"/>
        <v>0</v>
      </c>
      <c r="K172" s="129" t="s">
        <v>19</v>
      </c>
      <c r="L172" s="31"/>
      <c r="M172" s="134" t="s">
        <v>19</v>
      </c>
      <c r="N172" s="135" t="s">
        <v>44</v>
      </c>
      <c r="P172" s="136">
        <f t="shared" si="51"/>
        <v>0</v>
      </c>
      <c r="Q172" s="136">
        <v>0</v>
      </c>
      <c r="R172" s="136">
        <f t="shared" si="52"/>
        <v>0</v>
      </c>
      <c r="S172" s="136">
        <v>0</v>
      </c>
      <c r="T172" s="137">
        <f t="shared" si="53"/>
        <v>0</v>
      </c>
      <c r="AR172" s="138" t="s">
        <v>178</v>
      </c>
      <c r="AT172" s="138" t="s">
        <v>173</v>
      </c>
      <c r="AU172" s="138" t="s">
        <v>81</v>
      </c>
      <c r="AY172" s="16" t="s">
        <v>171</v>
      </c>
      <c r="BE172" s="139">
        <f t="shared" si="54"/>
        <v>0</v>
      </c>
      <c r="BF172" s="139">
        <f t="shared" si="55"/>
        <v>0</v>
      </c>
      <c r="BG172" s="139">
        <f t="shared" si="56"/>
        <v>0</v>
      </c>
      <c r="BH172" s="139">
        <f t="shared" si="57"/>
        <v>0</v>
      </c>
      <c r="BI172" s="139">
        <f t="shared" si="58"/>
        <v>0</v>
      </c>
      <c r="BJ172" s="16" t="s">
        <v>81</v>
      </c>
      <c r="BK172" s="139">
        <f t="shared" si="59"/>
        <v>0</v>
      </c>
      <c r="BL172" s="16" t="s">
        <v>178</v>
      </c>
      <c r="BM172" s="138" t="s">
        <v>1080</v>
      </c>
    </row>
    <row r="173" spans="2:65" s="1" customFormat="1" ht="16.5" customHeight="1">
      <c r="B173" s="31"/>
      <c r="C173" s="127" t="s">
        <v>689</v>
      </c>
      <c r="D173" s="127" t="s">
        <v>173</v>
      </c>
      <c r="E173" s="128" t="s">
        <v>2742</v>
      </c>
      <c r="F173" s="129" t="s">
        <v>2743</v>
      </c>
      <c r="G173" s="130" t="s">
        <v>2715</v>
      </c>
      <c r="H173" s="131">
        <v>1</v>
      </c>
      <c r="I173" s="132"/>
      <c r="J173" s="133">
        <f t="shared" si="50"/>
        <v>0</v>
      </c>
      <c r="K173" s="129" t="s">
        <v>19</v>
      </c>
      <c r="L173" s="31"/>
      <c r="M173" s="134" t="s">
        <v>19</v>
      </c>
      <c r="N173" s="135" t="s">
        <v>44</v>
      </c>
      <c r="P173" s="136">
        <f t="shared" si="51"/>
        <v>0</v>
      </c>
      <c r="Q173" s="136">
        <v>0</v>
      </c>
      <c r="R173" s="136">
        <f t="shared" si="52"/>
        <v>0</v>
      </c>
      <c r="S173" s="136">
        <v>0</v>
      </c>
      <c r="T173" s="137">
        <f t="shared" si="53"/>
        <v>0</v>
      </c>
      <c r="AR173" s="138" t="s">
        <v>178</v>
      </c>
      <c r="AT173" s="138" t="s">
        <v>173</v>
      </c>
      <c r="AU173" s="138" t="s">
        <v>81</v>
      </c>
      <c r="AY173" s="16" t="s">
        <v>171</v>
      </c>
      <c r="BE173" s="139">
        <f t="shared" si="54"/>
        <v>0</v>
      </c>
      <c r="BF173" s="139">
        <f t="shared" si="55"/>
        <v>0</v>
      </c>
      <c r="BG173" s="139">
        <f t="shared" si="56"/>
        <v>0</v>
      </c>
      <c r="BH173" s="139">
        <f t="shared" si="57"/>
        <v>0</v>
      </c>
      <c r="BI173" s="139">
        <f t="shared" si="58"/>
        <v>0</v>
      </c>
      <c r="BJ173" s="16" t="s">
        <v>81</v>
      </c>
      <c r="BK173" s="139">
        <f t="shared" si="59"/>
        <v>0</v>
      </c>
      <c r="BL173" s="16" t="s">
        <v>178</v>
      </c>
      <c r="BM173" s="138" t="s">
        <v>1089</v>
      </c>
    </row>
    <row r="174" spans="2:65" s="1" customFormat="1" ht="16.5" customHeight="1">
      <c r="B174" s="31"/>
      <c r="C174" s="127" t="s">
        <v>695</v>
      </c>
      <c r="D174" s="127" t="s">
        <v>173</v>
      </c>
      <c r="E174" s="128" t="s">
        <v>2744</v>
      </c>
      <c r="F174" s="129" t="s">
        <v>2745</v>
      </c>
      <c r="G174" s="130" t="s">
        <v>2715</v>
      </c>
      <c r="H174" s="131">
        <v>1</v>
      </c>
      <c r="I174" s="132"/>
      <c r="J174" s="133">
        <f t="shared" si="50"/>
        <v>0</v>
      </c>
      <c r="K174" s="129" t="s">
        <v>19</v>
      </c>
      <c r="L174" s="31"/>
      <c r="M174" s="134" t="s">
        <v>19</v>
      </c>
      <c r="N174" s="135" t="s">
        <v>44</v>
      </c>
      <c r="P174" s="136">
        <f t="shared" si="51"/>
        <v>0</v>
      </c>
      <c r="Q174" s="136">
        <v>0</v>
      </c>
      <c r="R174" s="136">
        <f t="shared" si="52"/>
        <v>0</v>
      </c>
      <c r="S174" s="136">
        <v>0</v>
      </c>
      <c r="T174" s="137">
        <f t="shared" si="53"/>
        <v>0</v>
      </c>
      <c r="AR174" s="138" t="s">
        <v>178</v>
      </c>
      <c r="AT174" s="138" t="s">
        <v>173</v>
      </c>
      <c r="AU174" s="138" t="s">
        <v>81</v>
      </c>
      <c r="AY174" s="16" t="s">
        <v>171</v>
      </c>
      <c r="BE174" s="139">
        <f t="shared" si="54"/>
        <v>0</v>
      </c>
      <c r="BF174" s="139">
        <f t="shared" si="55"/>
        <v>0</v>
      </c>
      <c r="BG174" s="139">
        <f t="shared" si="56"/>
        <v>0</v>
      </c>
      <c r="BH174" s="139">
        <f t="shared" si="57"/>
        <v>0</v>
      </c>
      <c r="BI174" s="139">
        <f t="shared" si="58"/>
        <v>0</v>
      </c>
      <c r="BJ174" s="16" t="s">
        <v>81</v>
      </c>
      <c r="BK174" s="139">
        <f t="shared" si="59"/>
        <v>0</v>
      </c>
      <c r="BL174" s="16" t="s">
        <v>178</v>
      </c>
      <c r="BM174" s="138" t="s">
        <v>1099</v>
      </c>
    </row>
    <row r="175" spans="2:65" s="1" customFormat="1" ht="16.5" customHeight="1">
      <c r="B175" s="31"/>
      <c r="C175" s="127" t="s">
        <v>700</v>
      </c>
      <c r="D175" s="127" t="s">
        <v>173</v>
      </c>
      <c r="E175" s="128" t="s">
        <v>2746</v>
      </c>
      <c r="F175" s="129" t="s">
        <v>2747</v>
      </c>
      <c r="G175" s="130" t="s">
        <v>2715</v>
      </c>
      <c r="H175" s="131">
        <v>1</v>
      </c>
      <c r="I175" s="132"/>
      <c r="J175" s="133">
        <f t="shared" si="50"/>
        <v>0</v>
      </c>
      <c r="K175" s="129" t="s">
        <v>19</v>
      </c>
      <c r="L175" s="31"/>
      <c r="M175" s="134" t="s">
        <v>19</v>
      </c>
      <c r="N175" s="135" t="s">
        <v>44</v>
      </c>
      <c r="P175" s="136">
        <f t="shared" si="51"/>
        <v>0</v>
      </c>
      <c r="Q175" s="136">
        <v>0</v>
      </c>
      <c r="R175" s="136">
        <f t="shared" si="52"/>
        <v>0</v>
      </c>
      <c r="S175" s="136">
        <v>0</v>
      </c>
      <c r="T175" s="137">
        <f t="shared" si="53"/>
        <v>0</v>
      </c>
      <c r="AR175" s="138" t="s">
        <v>178</v>
      </c>
      <c r="AT175" s="138" t="s">
        <v>173</v>
      </c>
      <c r="AU175" s="138" t="s">
        <v>81</v>
      </c>
      <c r="AY175" s="16" t="s">
        <v>171</v>
      </c>
      <c r="BE175" s="139">
        <f t="shared" si="54"/>
        <v>0</v>
      </c>
      <c r="BF175" s="139">
        <f t="shared" si="55"/>
        <v>0</v>
      </c>
      <c r="BG175" s="139">
        <f t="shared" si="56"/>
        <v>0</v>
      </c>
      <c r="BH175" s="139">
        <f t="shared" si="57"/>
        <v>0</v>
      </c>
      <c r="BI175" s="139">
        <f t="shared" si="58"/>
        <v>0</v>
      </c>
      <c r="BJ175" s="16" t="s">
        <v>81</v>
      </c>
      <c r="BK175" s="139">
        <f t="shared" si="59"/>
        <v>0</v>
      </c>
      <c r="BL175" s="16" t="s">
        <v>178</v>
      </c>
      <c r="BM175" s="138" t="s">
        <v>1111</v>
      </c>
    </row>
    <row r="176" spans="2:65" s="1" customFormat="1" ht="16.5" customHeight="1">
      <c r="B176" s="31"/>
      <c r="C176" s="127" t="s">
        <v>705</v>
      </c>
      <c r="D176" s="127" t="s">
        <v>173</v>
      </c>
      <c r="E176" s="128" t="s">
        <v>2748</v>
      </c>
      <c r="F176" s="129" t="s">
        <v>2749</v>
      </c>
      <c r="G176" s="130" t="s">
        <v>2715</v>
      </c>
      <c r="H176" s="131">
        <v>3</v>
      </c>
      <c r="I176" s="132"/>
      <c r="J176" s="133">
        <f t="shared" si="50"/>
        <v>0</v>
      </c>
      <c r="K176" s="129" t="s">
        <v>19</v>
      </c>
      <c r="L176" s="31"/>
      <c r="M176" s="134" t="s">
        <v>19</v>
      </c>
      <c r="N176" s="135" t="s">
        <v>44</v>
      </c>
      <c r="P176" s="136">
        <f t="shared" si="51"/>
        <v>0</v>
      </c>
      <c r="Q176" s="136">
        <v>0</v>
      </c>
      <c r="R176" s="136">
        <f t="shared" si="52"/>
        <v>0</v>
      </c>
      <c r="S176" s="136">
        <v>0</v>
      </c>
      <c r="T176" s="137">
        <f t="shared" si="53"/>
        <v>0</v>
      </c>
      <c r="AR176" s="138" t="s">
        <v>178</v>
      </c>
      <c r="AT176" s="138" t="s">
        <v>173</v>
      </c>
      <c r="AU176" s="138" t="s">
        <v>81</v>
      </c>
      <c r="AY176" s="16" t="s">
        <v>171</v>
      </c>
      <c r="BE176" s="139">
        <f t="shared" si="54"/>
        <v>0</v>
      </c>
      <c r="BF176" s="139">
        <f t="shared" si="55"/>
        <v>0</v>
      </c>
      <c r="BG176" s="139">
        <f t="shared" si="56"/>
        <v>0</v>
      </c>
      <c r="BH176" s="139">
        <f t="shared" si="57"/>
        <v>0</v>
      </c>
      <c r="BI176" s="139">
        <f t="shared" si="58"/>
        <v>0</v>
      </c>
      <c r="BJ176" s="16" t="s">
        <v>81</v>
      </c>
      <c r="BK176" s="139">
        <f t="shared" si="59"/>
        <v>0</v>
      </c>
      <c r="BL176" s="16" t="s">
        <v>178</v>
      </c>
      <c r="BM176" s="138" t="s">
        <v>1123</v>
      </c>
    </row>
    <row r="177" spans="2:65" s="1" customFormat="1" ht="21.75" customHeight="1">
      <c r="B177" s="31"/>
      <c r="C177" s="127" t="s">
        <v>711</v>
      </c>
      <c r="D177" s="127" t="s">
        <v>173</v>
      </c>
      <c r="E177" s="128" t="s">
        <v>2764</v>
      </c>
      <c r="F177" s="129" t="s">
        <v>2765</v>
      </c>
      <c r="G177" s="130" t="s">
        <v>2715</v>
      </c>
      <c r="H177" s="131">
        <v>1</v>
      </c>
      <c r="I177" s="132"/>
      <c r="J177" s="133">
        <f t="shared" si="50"/>
        <v>0</v>
      </c>
      <c r="K177" s="129" t="s">
        <v>19</v>
      </c>
      <c r="L177" s="31"/>
      <c r="M177" s="134" t="s">
        <v>19</v>
      </c>
      <c r="N177" s="135" t="s">
        <v>44</v>
      </c>
      <c r="P177" s="136">
        <f t="shared" si="51"/>
        <v>0</v>
      </c>
      <c r="Q177" s="136">
        <v>0</v>
      </c>
      <c r="R177" s="136">
        <f t="shared" si="52"/>
        <v>0</v>
      </c>
      <c r="S177" s="136">
        <v>0</v>
      </c>
      <c r="T177" s="137">
        <f t="shared" si="53"/>
        <v>0</v>
      </c>
      <c r="AR177" s="138" t="s">
        <v>178</v>
      </c>
      <c r="AT177" s="138" t="s">
        <v>173</v>
      </c>
      <c r="AU177" s="138" t="s">
        <v>81</v>
      </c>
      <c r="AY177" s="16" t="s">
        <v>171</v>
      </c>
      <c r="BE177" s="139">
        <f t="shared" si="54"/>
        <v>0</v>
      </c>
      <c r="BF177" s="139">
        <f t="shared" si="55"/>
        <v>0</v>
      </c>
      <c r="BG177" s="139">
        <f t="shared" si="56"/>
        <v>0</v>
      </c>
      <c r="BH177" s="139">
        <f t="shared" si="57"/>
        <v>0</v>
      </c>
      <c r="BI177" s="139">
        <f t="shared" si="58"/>
        <v>0</v>
      </c>
      <c r="BJ177" s="16" t="s">
        <v>81</v>
      </c>
      <c r="BK177" s="139">
        <f t="shared" si="59"/>
        <v>0</v>
      </c>
      <c r="BL177" s="16" t="s">
        <v>178</v>
      </c>
      <c r="BM177" s="138" t="s">
        <v>1133</v>
      </c>
    </row>
    <row r="178" spans="2:65" s="1" customFormat="1" ht="16.5" customHeight="1">
      <c r="B178" s="31"/>
      <c r="C178" s="127" t="s">
        <v>716</v>
      </c>
      <c r="D178" s="127" t="s">
        <v>173</v>
      </c>
      <c r="E178" s="128" t="s">
        <v>2750</v>
      </c>
      <c r="F178" s="129" t="s">
        <v>2751</v>
      </c>
      <c r="G178" s="130" t="s">
        <v>2715</v>
      </c>
      <c r="H178" s="131">
        <v>5</v>
      </c>
      <c r="I178" s="132"/>
      <c r="J178" s="133">
        <f t="shared" si="50"/>
        <v>0</v>
      </c>
      <c r="K178" s="129" t="s">
        <v>19</v>
      </c>
      <c r="L178" s="31"/>
      <c r="M178" s="134" t="s">
        <v>19</v>
      </c>
      <c r="N178" s="135" t="s">
        <v>44</v>
      </c>
      <c r="P178" s="136">
        <f t="shared" si="51"/>
        <v>0</v>
      </c>
      <c r="Q178" s="136">
        <v>0</v>
      </c>
      <c r="R178" s="136">
        <f t="shared" si="52"/>
        <v>0</v>
      </c>
      <c r="S178" s="136">
        <v>0</v>
      </c>
      <c r="T178" s="137">
        <f t="shared" si="53"/>
        <v>0</v>
      </c>
      <c r="AR178" s="138" t="s">
        <v>178</v>
      </c>
      <c r="AT178" s="138" t="s">
        <v>173</v>
      </c>
      <c r="AU178" s="138" t="s">
        <v>81</v>
      </c>
      <c r="AY178" s="16" t="s">
        <v>171</v>
      </c>
      <c r="BE178" s="139">
        <f t="shared" si="54"/>
        <v>0</v>
      </c>
      <c r="BF178" s="139">
        <f t="shared" si="55"/>
        <v>0</v>
      </c>
      <c r="BG178" s="139">
        <f t="shared" si="56"/>
        <v>0</v>
      </c>
      <c r="BH178" s="139">
        <f t="shared" si="57"/>
        <v>0</v>
      </c>
      <c r="BI178" s="139">
        <f t="shared" si="58"/>
        <v>0</v>
      </c>
      <c r="BJ178" s="16" t="s">
        <v>81</v>
      </c>
      <c r="BK178" s="139">
        <f t="shared" si="59"/>
        <v>0</v>
      </c>
      <c r="BL178" s="16" t="s">
        <v>178</v>
      </c>
      <c r="BM178" s="138" t="s">
        <v>1145</v>
      </c>
    </row>
    <row r="179" spans="2:65" s="1" customFormat="1" ht="16.5" customHeight="1">
      <c r="B179" s="31"/>
      <c r="C179" s="127" t="s">
        <v>721</v>
      </c>
      <c r="D179" s="127" t="s">
        <v>173</v>
      </c>
      <c r="E179" s="128" t="s">
        <v>2776</v>
      </c>
      <c r="F179" s="129" t="s">
        <v>2777</v>
      </c>
      <c r="G179" s="130" t="s">
        <v>2715</v>
      </c>
      <c r="H179" s="131">
        <v>1</v>
      </c>
      <c r="I179" s="132"/>
      <c r="J179" s="133">
        <f t="shared" si="50"/>
        <v>0</v>
      </c>
      <c r="K179" s="129" t="s">
        <v>19</v>
      </c>
      <c r="L179" s="31"/>
      <c r="M179" s="134" t="s">
        <v>19</v>
      </c>
      <c r="N179" s="135" t="s">
        <v>44</v>
      </c>
      <c r="P179" s="136">
        <f t="shared" si="51"/>
        <v>0</v>
      </c>
      <c r="Q179" s="136">
        <v>0</v>
      </c>
      <c r="R179" s="136">
        <f t="shared" si="52"/>
        <v>0</v>
      </c>
      <c r="S179" s="136">
        <v>0</v>
      </c>
      <c r="T179" s="137">
        <f t="shared" si="53"/>
        <v>0</v>
      </c>
      <c r="AR179" s="138" t="s">
        <v>178</v>
      </c>
      <c r="AT179" s="138" t="s">
        <v>173</v>
      </c>
      <c r="AU179" s="138" t="s">
        <v>81</v>
      </c>
      <c r="AY179" s="16" t="s">
        <v>171</v>
      </c>
      <c r="BE179" s="139">
        <f t="shared" si="54"/>
        <v>0</v>
      </c>
      <c r="BF179" s="139">
        <f t="shared" si="55"/>
        <v>0</v>
      </c>
      <c r="BG179" s="139">
        <f t="shared" si="56"/>
        <v>0</v>
      </c>
      <c r="BH179" s="139">
        <f t="shared" si="57"/>
        <v>0</v>
      </c>
      <c r="BI179" s="139">
        <f t="shared" si="58"/>
        <v>0</v>
      </c>
      <c r="BJ179" s="16" t="s">
        <v>81</v>
      </c>
      <c r="BK179" s="139">
        <f t="shared" si="59"/>
        <v>0</v>
      </c>
      <c r="BL179" s="16" t="s">
        <v>178</v>
      </c>
      <c r="BM179" s="138" t="s">
        <v>1155</v>
      </c>
    </row>
    <row r="180" spans="2:65" s="1" customFormat="1" ht="16.5" customHeight="1">
      <c r="B180" s="31"/>
      <c r="C180" s="127" t="s">
        <v>726</v>
      </c>
      <c r="D180" s="127" t="s">
        <v>173</v>
      </c>
      <c r="E180" s="128" t="s">
        <v>2778</v>
      </c>
      <c r="F180" s="129" t="s">
        <v>2779</v>
      </c>
      <c r="G180" s="130" t="s">
        <v>2715</v>
      </c>
      <c r="H180" s="131">
        <v>1</v>
      </c>
      <c r="I180" s="132"/>
      <c r="J180" s="133">
        <f t="shared" si="50"/>
        <v>0</v>
      </c>
      <c r="K180" s="129" t="s">
        <v>19</v>
      </c>
      <c r="L180" s="31"/>
      <c r="M180" s="134" t="s">
        <v>19</v>
      </c>
      <c r="N180" s="135" t="s">
        <v>44</v>
      </c>
      <c r="P180" s="136">
        <f t="shared" si="51"/>
        <v>0</v>
      </c>
      <c r="Q180" s="136">
        <v>0</v>
      </c>
      <c r="R180" s="136">
        <f t="shared" si="52"/>
        <v>0</v>
      </c>
      <c r="S180" s="136">
        <v>0</v>
      </c>
      <c r="T180" s="137">
        <f t="shared" si="53"/>
        <v>0</v>
      </c>
      <c r="AR180" s="138" t="s">
        <v>178</v>
      </c>
      <c r="AT180" s="138" t="s">
        <v>173</v>
      </c>
      <c r="AU180" s="138" t="s">
        <v>81</v>
      </c>
      <c r="AY180" s="16" t="s">
        <v>171</v>
      </c>
      <c r="BE180" s="139">
        <f t="shared" si="54"/>
        <v>0</v>
      </c>
      <c r="BF180" s="139">
        <f t="shared" si="55"/>
        <v>0</v>
      </c>
      <c r="BG180" s="139">
        <f t="shared" si="56"/>
        <v>0</v>
      </c>
      <c r="BH180" s="139">
        <f t="shared" si="57"/>
        <v>0</v>
      </c>
      <c r="BI180" s="139">
        <f t="shared" si="58"/>
        <v>0</v>
      </c>
      <c r="BJ180" s="16" t="s">
        <v>81</v>
      </c>
      <c r="BK180" s="139">
        <f t="shared" si="59"/>
        <v>0</v>
      </c>
      <c r="BL180" s="16" t="s">
        <v>178</v>
      </c>
      <c r="BM180" s="138" t="s">
        <v>1165</v>
      </c>
    </row>
    <row r="181" spans="2:65" s="1" customFormat="1" ht="16.5" customHeight="1">
      <c r="B181" s="31"/>
      <c r="C181" s="127" t="s">
        <v>731</v>
      </c>
      <c r="D181" s="127" t="s">
        <v>173</v>
      </c>
      <c r="E181" s="128" t="s">
        <v>2752</v>
      </c>
      <c r="F181" s="129" t="s">
        <v>2753</v>
      </c>
      <c r="G181" s="130" t="s">
        <v>2715</v>
      </c>
      <c r="H181" s="131">
        <v>10</v>
      </c>
      <c r="I181" s="132"/>
      <c r="J181" s="133">
        <f t="shared" si="50"/>
        <v>0</v>
      </c>
      <c r="K181" s="129" t="s">
        <v>19</v>
      </c>
      <c r="L181" s="31"/>
      <c r="M181" s="134" t="s">
        <v>19</v>
      </c>
      <c r="N181" s="135" t="s">
        <v>44</v>
      </c>
      <c r="P181" s="136">
        <f t="shared" si="51"/>
        <v>0</v>
      </c>
      <c r="Q181" s="136">
        <v>0</v>
      </c>
      <c r="R181" s="136">
        <f t="shared" si="52"/>
        <v>0</v>
      </c>
      <c r="S181" s="136">
        <v>0</v>
      </c>
      <c r="T181" s="137">
        <f t="shared" si="53"/>
        <v>0</v>
      </c>
      <c r="AR181" s="138" t="s">
        <v>178</v>
      </c>
      <c r="AT181" s="138" t="s">
        <v>173</v>
      </c>
      <c r="AU181" s="138" t="s">
        <v>81</v>
      </c>
      <c r="AY181" s="16" t="s">
        <v>171</v>
      </c>
      <c r="BE181" s="139">
        <f t="shared" si="54"/>
        <v>0</v>
      </c>
      <c r="BF181" s="139">
        <f t="shared" si="55"/>
        <v>0</v>
      </c>
      <c r="BG181" s="139">
        <f t="shared" si="56"/>
        <v>0</v>
      </c>
      <c r="BH181" s="139">
        <f t="shared" si="57"/>
        <v>0</v>
      </c>
      <c r="BI181" s="139">
        <f t="shared" si="58"/>
        <v>0</v>
      </c>
      <c r="BJ181" s="16" t="s">
        <v>81</v>
      </c>
      <c r="BK181" s="139">
        <f t="shared" si="59"/>
        <v>0</v>
      </c>
      <c r="BL181" s="16" t="s">
        <v>178</v>
      </c>
      <c r="BM181" s="138" t="s">
        <v>1177</v>
      </c>
    </row>
    <row r="182" spans="2:65" s="11" customFormat="1" ht="25.95" customHeight="1">
      <c r="B182" s="115"/>
      <c r="D182" s="116" t="s">
        <v>72</v>
      </c>
      <c r="E182" s="117" t="s">
        <v>2784</v>
      </c>
      <c r="F182" s="117" t="s">
        <v>2785</v>
      </c>
      <c r="I182" s="118"/>
      <c r="J182" s="119">
        <f>BK182</f>
        <v>0</v>
      </c>
      <c r="L182" s="115"/>
      <c r="M182" s="120"/>
      <c r="P182" s="121">
        <f>SUM(P183:P195)</f>
        <v>0</v>
      </c>
      <c r="R182" s="121">
        <f>SUM(R183:R195)</f>
        <v>0</v>
      </c>
      <c r="T182" s="122">
        <f>SUM(T183:T195)</f>
        <v>0</v>
      </c>
      <c r="AR182" s="116" t="s">
        <v>81</v>
      </c>
      <c r="AT182" s="123" t="s">
        <v>72</v>
      </c>
      <c r="AU182" s="123" t="s">
        <v>73</v>
      </c>
      <c r="AY182" s="116" t="s">
        <v>171</v>
      </c>
      <c r="BK182" s="124">
        <f>SUM(BK183:BK195)</f>
        <v>0</v>
      </c>
    </row>
    <row r="183" spans="2:65" s="1" customFormat="1" ht="16.5" customHeight="1">
      <c r="B183" s="31"/>
      <c r="C183" s="127" t="s">
        <v>736</v>
      </c>
      <c r="D183" s="127" t="s">
        <v>173</v>
      </c>
      <c r="E183" s="128" t="s">
        <v>2786</v>
      </c>
      <c r="F183" s="129" t="s">
        <v>2787</v>
      </c>
      <c r="G183" s="130" t="s">
        <v>2710</v>
      </c>
      <c r="H183" s="131">
        <v>80</v>
      </c>
      <c r="I183" s="132"/>
      <c r="J183" s="133">
        <f t="shared" ref="J183:J195" si="60">ROUND(I183*H183,2)</f>
        <v>0</v>
      </c>
      <c r="K183" s="129" t="s">
        <v>19</v>
      </c>
      <c r="L183" s="31"/>
      <c r="M183" s="134" t="s">
        <v>19</v>
      </c>
      <c r="N183" s="135" t="s">
        <v>44</v>
      </c>
      <c r="P183" s="136">
        <f t="shared" ref="P183:P195" si="61">O183*H183</f>
        <v>0</v>
      </c>
      <c r="Q183" s="136">
        <v>0</v>
      </c>
      <c r="R183" s="136">
        <f t="shared" ref="R183:R195" si="62">Q183*H183</f>
        <v>0</v>
      </c>
      <c r="S183" s="136">
        <v>0</v>
      </c>
      <c r="T183" s="137">
        <f t="shared" ref="T183:T195" si="63">S183*H183</f>
        <v>0</v>
      </c>
      <c r="AR183" s="138" t="s">
        <v>178</v>
      </c>
      <c r="AT183" s="138" t="s">
        <v>173</v>
      </c>
      <c r="AU183" s="138" t="s">
        <v>81</v>
      </c>
      <c r="AY183" s="16" t="s">
        <v>171</v>
      </c>
      <c r="BE183" s="139">
        <f t="shared" ref="BE183:BE195" si="64">IF(N183="základní",J183,0)</f>
        <v>0</v>
      </c>
      <c r="BF183" s="139">
        <f t="shared" ref="BF183:BF195" si="65">IF(N183="snížená",J183,0)</f>
        <v>0</v>
      </c>
      <c r="BG183" s="139">
        <f t="shared" ref="BG183:BG195" si="66">IF(N183="zákl. přenesená",J183,0)</f>
        <v>0</v>
      </c>
      <c r="BH183" s="139">
        <f t="shared" ref="BH183:BH195" si="67">IF(N183="sníž. přenesená",J183,0)</f>
        <v>0</v>
      </c>
      <c r="BI183" s="139">
        <f t="shared" ref="BI183:BI195" si="68">IF(N183="nulová",J183,0)</f>
        <v>0</v>
      </c>
      <c r="BJ183" s="16" t="s">
        <v>81</v>
      </c>
      <c r="BK183" s="139">
        <f t="shared" ref="BK183:BK195" si="69">ROUND(I183*H183,2)</f>
        <v>0</v>
      </c>
      <c r="BL183" s="16" t="s">
        <v>178</v>
      </c>
      <c r="BM183" s="138" t="s">
        <v>1188</v>
      </c>
    </row>
    <row r="184" spans="2:65" s="1" customFormat="1" ht="16.5" customHeight="1">
      <c r="B184" s="31"/>
      <c r="C184" s="127" t="s">
        <v>741</v>
      </c>
      <c r="D184" s="127" t="s">
        <v>173</v>
      </c>
      <c r="E184" s="128" t="s">
        <v>2738</v>
      </c>
      <c r="F184" s="129" t="s">
        <v>2739</v>
      </c>
      <c r="G184" s="130" t="s">
        <v>328</v>
      </c>
      <c r="H184" s="131">
        <v>50</v>
      </c>
      <c r="I184" s="132"/>
      <c r="J184" s="133">
        <f t="shared" si="60"/>
        <v>0</v>
      </c>
      <c r="K184" s="129" t="s">
        <v>19</v>
      </c>
      <c r="L184" s="31"/>
      <c r="M184" s="134" t="s">
        <v>19</v>
      </c>
      <c r="N184" s="135" t="s">
        <v>44</v>
      </c>
      <c r="P184" s="136">
        <f t="shared" si="61"/>
        <v>0</v>
      </c>
      <c r="Q184" s="136">
        <v>0</v>
      </c>
      <c r="R184" s="136">
        <f t="shared" si="62"/>
        <v>0</v>
      </c>
      <c r="S184" s="136">
        <v>0</v>
      </c>
      <c r="T184" s="137">
        <f t="shared" si="63"/>
        <v>0</v>
      </c>
      <c r="AR184" s="138" t="s">
        <v>178</v>
      </c>
      <c r="AT184" s="138" t="s">
        <v>173</v>
      </c>
      <c r="AU184" s="138" t="s">
        <v>81</v>
      </c>
      <c r="AY184" s="16" t="s">
        <v>171</v>
      </c>
      <c r="BE184" s="139">
        <f t="shared" si="64"/>
        <v>0</v>
      </c>
      <c r="BF184" s="139">
        <f t="shared" si="65"/>
        <v>0</v>
      </c>
      <c r="BG184" s="139">
        <f t="shared" si="66"/>
        <v>0</v>
      </c>
      <c r="BH184" s="139">
        <f t="shared" si="67"/>
        <v>0</v>
      </c>
      <c r="BI184" s="139">
        <f t="shared" si="68"/>
        <v>0</v>
      </c>
      <c r="BJ184" s="16" t="s">
        <v>81</v>
      </c>
      <c r="BK184" s="139">
        <f t="shared" si="69"/>
        <v>0</v>
      </c>
      <c r="BL184" s="16" t="s">
        <v>178</v>
      </c>
      <c r="BM184" s="138" t="s">
        <v>1198</v>
      </c>
    </row>
    <row r="185" spans="2:65" s="1" customFormat="1" ht="16.5" customHeight="1">
      <c r="B185" s="31"/>
      <c r="C185" s="127" t="s">
        <v>752</v>
      </c>
      <c r="D185" s="127" t="s">
        <v>173</v>
      </c>
      <c r="E185" s="128" t="s">
        <v>2758</v>
      </c>
      <c r="F185" s="129" t="s">
        <v>2759</v>
      </c>
      <c r="G185" s="130" t="s">
        <v>328</v>
      </c>
      <c r="H185" s="131">
        <v>10</v>
      </c>
      <c r="I185" s="132"/>
      <c r="J185" s="133">
        <f t="shared" si="60"/>
        <v>0</v>
      </c>
      <c r="K185" s="129" t="s">
        <v>19</v>
      </c>
      <c r="L185" s="31"/>
      <c r="M185" s="134" t="s">
        <v>19</v>
      </c>
      <c r="N185" s="135" t="s">
        <v>44</v>
      </c>
      <c r="P185" s="136">
        <f t="shared" si="61"/>
        <v>0</v>
      </c>
      <c r="Q185" s="136">
        <v>0</v>
      </c>
      <c r="R185" s="136">
        <f t="shared" si="62"/>
        <v>0</v>
      </c>
      <c r="S185" s="136">
        <v>0</v>
      </c>
      <c r="T185" s="137">
        <f t="shared" si="63"/>
        <v>0</v>
      </c>
      <c r="AR185" s="138" t="s">
        <v>178</v>
      </c>
      <c r="AT185" s="138" t="s">
        <v>173</v>
      </c>
      <c r="AU185" s="138" t="s">
        <v>81</v>
      </c>
      <c r="AY185" s="16" t="s">
        <v>171</v>
      </c>
      <c r="BE185" s="139">
        <f t="shared" si="64"/>
        <v>0</v>
      </c>
      <c r="BF185" s="139">
        <f t="shared" si="65"/>
        <v>0</v>
      </c>
      <c r="BG185" s="139">
        <f t="shared" si="66"/>
        <v>0</v>
      </c>
      <c r="BH185" s="139">
        <f t="shared" si="67"/>
        <v>0</v>
      </c>
      <c r="BI185" s="139">
        <f t="shared" si="68"/>
        <v>0</v>
      </c>
      <c r="BJ185" s="16" t="s">
        <v>81</v>
      </c>
      <c r="BK185" s="139">
        <f t="shared" si="69"/>
        <v>0</v>
      </c>
      <c r="BL185" s="16" t="s">
        <v>178</v>
      </c>
      <c r="BM185" s="138" t="s">
        <v>1218</v>
      </c>
    </row>
    <row r="186" spans="2:65" s="1" customFormat="1" ht="16.5" customHeight="1">
      <c r="B186" s="31"/>
      <c r="C186" s="127" t="s">
        <v>778</v>
      </c>
      <c r="D186" s="127" t="s">
        <v>173</v>
      </c>
      <c r="E186" s="128" t="s">
        <v>2740</v>
      </c>
      <c r="F186" s="129" t="s">
        <v>2741</v>
      </c>
      <c r="G186" s="130" t="s">
        <v>328</v>
      </c>
      <c r="H186" s="131">
        <v>80</v>
      </c>
      <c r="I186" s="132"/>
      <c r="J186" s="133">
        <f t="shared" si="60"/>
        <v>0</v>
      </c>
      <c r="K186" s="129" t="s">
        <v>19</v>
      </c>
      <c r="L186" s="31"/>
      <c r="M186" s="134" t="s">
        <v>19</v>
      </c>
      <c r="N186" s="135" t="s">
        <v>44</v>
      </c>
      <c r="P186" s="136">
        <f t="shared" si="61"/>
        <v>0</v>
      </c>
      <c r="Q186" s="136">
        <v>0</v>
      </c>
      <c r="R186" s="136">
        <f t="shared" si="62"/>
        <v>0</v>
      </c>
      <c r="S186" s="136">
        <v>0</v>
      </c>
      <c r="T186" s="137">
        <f t="shared" si="63"/>
        <v>0</v>
      </c>
      <c r="AR186" s="138" t="s">
        <v>178</v>
      </c>
      <c r="AT186" s="138" t="s">
        <v>173</v>
      </c>
      <c r="AU186" s="138" t="s">
        <v>81</v>
      </c>
      <c r="AY186" s="16" t="s">
        <v>171</v>
      </c>
      <c r="BE186" s="139">
        <f t="shared" si="64"/>
        <v>0</v>
      </c>
      <c r="BF186" s="139">
        <f t="shared" si="65"/>
        <v>0</v>
      </c>
      <c r="BG186" s="139">
        <f t="shared" si="66"/>
        <v>0</v>
      </c>
      <c r="BH186" s="139">
        <f t="shared" si="67"/>
        <v>0</v>
      </c>
      <c r="BI186" s="139">
        <f t="shared" si="68"/>
        <v>0</v>
      </c>
      <c r="BJ186" s="16" t="s">
        <v>81</v>
      </c>
      <c r="BK186" s="139">
        <f t="shared" si="69"/>
        <v>0</v>
      </c>
      <c r="BL186" s="16" t="s">
        <v>178</v>
      </c>
      <c r="BM186" s="138" t="s">
        <v>1231</v>
      </c>
    </row>
    <row r="187" spans="2:65" s="1" customFormat="1" ht="16.5" customHeight="1">
      <c r="B187" s="31"/>
      <c r="C187" s="127" t="s">
        <v>783</v>
      </c>
      <c r="D187" s="127" t="s">
        <v>173</v>
      </c>
      <c r="E187" s="128" t="s">
        <v>2742</v>
      </c>
      <c r="F187" s="129" t="s">
        <v>2743</v>
      </c>
      <c r="G187" s="130" t="s">
        <v>2715</v>
      </c>
      <c r="H187" s="131">
        <v>1</v>
      </c>
      <c r="I187" s="132"/>
      <c r="J187" s="133">
        <f t="shared" si="60"/>
        <v>0</v>
      </c>
      <c r="K187" s="129" t="s">
        <v>19</v>
      </c>
      <c r="L187" s="31"/>
      <c r="M187" s="134" t="s">
        <v>19</v>
      </c>
      <c r="N187" s="135" t="s">
        <v>44</v>
      </c>
      <c r="P187" s="136">
        <f t="shared" si="61"/>
        <v>0</v>
      </c>
      <c r="Q187" s="136">
        <v>0</v>
      </c>
      <c r="R187" s="136">
        <f t="shared" si="62"/>
        <v>0</v>
      </c>
      <c r="S187" s="136">
        <v>0</v>
      </c>
      <c r="T187" s="137">
        <f t="shared" si="63"/>
        <v>0</v>
      </c>
      <c r="AR187" s="138" t="s">
        <v>178</v>
      </c>
      <c r="AT187" s="138" t="s">
        <v>173</v>
      </c>
      <c r="AU187" s="138" t="s">
        <v>81</v>
      </c>
      <c r="AY187" s="16" t="s">
        <v>171</v>
      </c>
      <c r="BE187" s="139">
        <f t="shared" si="64"/>
        <v>0</v>
      </c>
      <c r="BF187" s="139">
        <f t="shared" si="65"/>
        <v>0</v>
      </c>
      <c r="BG187" s="139">
        <f t="shared" si="66"/>
        <v>0</v>
      </c>
      <c r="BH187" s="139">
        <f t="shared" si="67"/>
        <v>0</v>
      </c>
      <c r="BI187" s="139">
        <f t="shared" si="68"/>
        <v>0</v>
      </c>
      <c r="BJ187" s="16" t="s">
        <v>81</v>
      </c>
      <c r="BK187" s="139">
        <f t="shared" si="69"/>
        <v>0</v>
      </c>
      <c r="BL187" s="16" t="s">
        <v>178</v>
      </c>
      <c r="BM187" s="138" t="s">
        <v>1242</v>
      </c>
    </row>
    <row r="188" spans="2:65" s="1" customFormat="1" ht="16.5" customHeight="1">
      <c r="B188" s="31"/>
      <c r="C188" s="127" t="s">
        <v>795</v>
      </c>
      <c r="D188" s="127" t="s">
        <v>173</v>
      </c>
      <c r="E188" s="128" t="s">
        <v>2744</v>
      </c>
      <c r="F188" s="129" t="s">
        <v>2745</v>
      </c>
      <c r="G188" s="130" t="s">
        <v>2715</v>
      </c>
      <c r="H188" s="131">
        <v>1</v>
      </c>
      <c r="I188" s="132"/>
      <c r="J188" s="133">
        <f t="shared" si="60"/>
        <v>0</v>
      </c>
      <c r="K188" s="129" t="s">
        <v>19</v>
      </c>
      <c r="L188" s="31"/>
      <c r="M188" s="134" t="s">
        <v>19</v>
      </c>
      <c r="N188" s="135" t="s">
        <v>44</v>
      </c>
      <c r="P188" s="136">
        <f t="shared" si="61"/>
        <v>0</v>
      </c>
      <c r="Q188" s="136">
        <v>0</v>
      </c>
      <c r="R188" s="136">
        <f t="shared" si="62"/>
        <v>0</v>
      </c>
      <c r="S188" s="136">
        <v>0</v>
      </c>
      <c r="T188" s="137">
        <f t="shared" si="63"/>
        <v>0</v>
      </c>
      <c r="AR188" s="138" t="s">
        <v>178</v>
      </c>
      <c r="AT188" s="138" t="s">
        <v>173</v>
      </c>
      <c r="AU188" s="138" t="s">
        <v>81</v>
      </c>
      <c r="AY188" s="16" t="s">
        <v>171</v>
      </c>
      <c r="BE188" s="139">
        <f t="shared" si="64"/>
        <v>0</v>
      </c>
      <c r="BF188" s="139">
        <f t="shared" si="65"/>
        <v>0</v>
      </c>
      <c r="BG188" s="139">
        <f t="shared" si="66"/>
        <v>0</v>
      </c>
      <c r="BH188" s="139">
        <f t="shared" si="67"/>
        <v>0</v>
      </c>
      <c r="BI188" s="139">
        <f t="shared" si="68"/>
        <v>0</v>
      </c>
      <c r="BJ188" s="16" t="s">
        <v>81</v>
      </c>
      <c r="BK188" s="139">
        <f t="shared" si="69"/>
        <v>0</v>
      </c>
      <c r="BL188" s="16" t="s">
        <v>178</v>
      </c>
      <c r="BM188" s="138" t="s">
        <v>1257</v>
      </c>
    </row>
    <row r="189" spans="2:65" s="1" customFormat="1" ht="16.5" customHeight="1">
      <c r="B189" s="31"/>
      <c r="C189" s="127" t="s">
        <v>802</v>
      </c>
      <c r="D189" s="127" t="s">
        <v>173</v>
      </c>
      <c r="E189" s="128" t="s">
        <v>2746</v>
      </c>
      <c r="F189" s="129" t="s">
        <v>2747</v>
      </c>
      <c r="G189" s="130" t="s">
        <v>2715</v>
      </c>
      <c r="H189" s="131">
        <v>1</v>
      </c>
      <c r="I189" s="132"/>
      <c r="J189" s="133">
        <f t="shared" si="60"/>
        <v>0</v>
      </c>
      <c r="K189" s="129" t="s">
        <v>19</v>
      </c>
      <c r="L189" s="31"/>
      <c r="M189" s="134" t="s">
        <v>19</v>
      </c>
      <c r="N189" s="135" t="s">
        <v>44</v>
      </c>
      <c r="P189" s="136">
        <f t="shared" si="61"/>
        <v>0</v>
      </c>
      <c r="Q189" s="136">
        <v>0</v>
      </c>
      <c r="R189" s="136">
        <f t="shared" si="62"/>
        <v>0</v>
      </c>
      <c r="S189" s="136">
        <v>0</v>
      </c>
      <c r="T189" s="137">
        <f t="shared" si="63"/>
        <v>0</v>
      </c>
      <c r="AR189" s="138" t="s">
        <v>178</v>
      </c>
      <c r="AT189" s="138" t="s">
        <v>173</v>
      </c>
      <c r="AU189" s="138" t="s">
        <v>81</v>
      </c>
      <c r="AY189" s="16" t="s">
        <v>171</v>
      </c>
      <c r="BE189" s="139">
        <f t="shared" si="64"/>
        <v>0</v>
      </c>
      <c r="BF189" s="139">
        <f t="shared" si="65"/>
        <v>0</v>
      </c>
      <c r="BG189" s="139">
        <f t="shared" si="66"/>
        <v>0</v>
      </c>
      <c r="BH189" s="139">
        <f t="shared" si="67"/>
        <v>0</v>
      </c>
      <c r="BI189" s="139">
        <f t="shared" si="68"/>
        <v>0</v>
      </c>
      <c r="BJ189" s="16" t="s">
        <v>81</v>
      </c>
      <c r="BK189" s="139">
        <f t="shared" si="69"/>
        <v>0</v>
      </c>
      <c r="BL189" s="16" t="s">
        <v>178</v>
      </c>
      <c r="BM189" s="138" t="s">
        <v>1269</v>
      </c>
    </row>
    <row r="190" spans="2:65" s="1" customFormat="1" ht="16.5" customHeight="1">
      <c r="B190" s="31"/>
      <c r="C190" s="127" t="s">
        <v>827</v>
      </c>
      <c r="D190" s="127" t="s">
        <v>173</v>
      </c>
      <c r="E190" s="128" t="s">
        <v>2748</v>
      </c>
      <c r="F190" s="129" t="s">
        <v>2749</v>
      </c>
      <c r="G190" s="130" t="s">
        <v>2715</v>
      </c>
      <c r="H190" s="131">
        <v>3</v>
      </c>
      <c r="I190" s="132"/>
      <c r="J190" s="133">
        <f t="shared" si="60"/>
        <v>0</v>
      </c>
      <c r="K190" s="129" t="s">
        <v>19</v>
      </c>
      <c r="L190" s="31"/>
      <c r="M190" s="134" t="s">
        <v>19</v>
      </c>
      <c r="N190" s="135" t="s">
        <v>44</v>
      </c>
      <c r="P190" s="136">
        <f t="shared" si="61"/>
        <v>0</v>
      </c>
      <c r="Q190" s="136">
        <v>0</v>
      </c>
      <c r="R190" s="136">
        <f t="shared" si="62"/>
        <v>0</v>
      </c>
      <c r="S190" s="136">
        <v>0</v>
      </c>
      <c r="T190" s="137">
        <f t="shared" si="63"/>
        <v>0</v>
      </c>
      <c r="AR190" s="138" t="s">
        <v>178</v>
      </c>
      <c r="AT190" s="138" t="s">
        <v>173</v>
      </c>
      <c r="AU190" s="138" t="s">
        <v>81</v>
      </c>
      <c r="AY190" s="16" t="s">
        <v>171</v>
      </c>
      <c r="BE190" s="139">
        <f t="shared" si="64"/>
        <v>0</v>
      </c>
      <c r="BF190" s="139">
        <f t="shared" si="65"/>
        <v>0</v>
      </c>
      <c r="BG190" s="139">
        <f t="shared" si="66"/>
        <v>0</v>
      </c>
      <c r="BH190" s="139">
        <f t="shared" si="67"/>
        <v>0</v>
      </c>
      <c r="BI190" s="139">
        <f t="shared" si="68"/>
        <v>0</v>
      </c>
      <c r="BJ190" s="16" t="s">
        <v>81</v>
      </c>
      <c r="BK190" s="139">
        <f t="shared" si="69"/>
        <v>0</v>
      </c>
      <c r="BL190" s="16" t="s">
        <v>178</v>
      </c>
      <c r="BM190" s="138" t="s">
        <v>1279</v>
      </c>
    </row>
    <row r="191" spans="2:65" s="1" customFormat="1" ht="21.75" customHeight="1">
      <c r="B191" s="31"/>
      <c r="C191" s="127" t="s">
        <v>836</v>
      </c>
      <c r="D191" s="127" t="s">
        <v>173</v>
      </c>
      <c r="E191" s="128" t="s">
        <v>2764</v>
      </c>
      <c r="F191" s="129" t="s">
        <v>2765</v>
      </c>
      <c r="G191" s="130" t="s">
        <v>2715</v>
      </c>
      <c r="H191" s="131">
        <v>1</v>
      </c>
      <c r="I191" s="132"/>
      <c r="J191" s="133">
        <f t="shared" si="60"/>
        <v>0</v>
      </c>
      <c r="K191" s="129" t="s">
        <v>19</v>
      </c>
      <c r="L191" s="31"/>
      <c r="M191" s="134" t="s">
        <v>19</v>
      </c>
      <c r="N191" s="135" t="s">
        <v>44</v>
      </c>
      <c r="P191" s="136">
        <f t="shared" si="61"/>
        <v>0</v>
      </c>
      <c r="Q191" s="136">
        <v>0</v>
      </c>
      <c r="R191" s="136">
        <f t="shared" si="62"/>
        <v>0</v>
      </c>
      <c r="S191" s="136">
        <v>0</v>
      </c>
      <c r="T191" s="137">
        <f t="shared" si="63"/>
        <v>0</v>
      </c>
      <c r="AR191" s="138" t="s">
        <v>178</v>
      </c>
      <c r="AT191" s="138" t="s">
        <v>173</v>
      </c>
      <c r="AU191" s="138" t="s">
        <v>81</v>
      </c>
      <c r="AY191" s="16" t="s">
        <v>171</v>
      </c>
      <c r="BE191" s="139">
        <f t="shared" si="64"/>
        <v>0</v>
      </c>
      <c r="BF191" s="139">
        <f t="shared" si="65"/>
        <v>0</v>
      </c>
      <c r="BG191" s="139">
        <f t="shared" si="66"/>
        <v>0</v>
      </c>
      <c r="BH191" s="139">
        <f t="shared" si="67"/>
        <v>0</v>
      </c>
      <c r="BI191" s="139">
        <f t="shared" si="68"/>
        <v>0</v>
      </c>
      <c r="BJ191" s="16" t="s">
        <v>81</v>
      </c>
      <c r="BK191" s="139">
        <f t="shared" si="69"/>
        <v>0</v>
      </c>
      <c r="BL191" s="16" t="s">
        <v>178</v>
      </c>
      <c r="BM191" s="138" t="s">
        <v>1290</v>
      </c>
    </row>
    <row r="192" spans="2:65" s="1" customFormat="1" ht="16.5" customHeight="1">
      <c r="B192" s="31"/>
      <c r="C192" s="127" t="s">
        <v>842</v>
      </c>
      <c r="D192" s="127" t="s">
        <v>173</v>
      </c>
      <c r="E192" s="128" t="s">
        <v>2750</v>
      </c>
      <c r="F192" s="129" t="s">
        <v>2751</v>
      </c>
      <c r="G192" s="130" t="s">
        <v>2715</v>
      </c>
      <c r="H192" s="131">
        <v>5</v>
      </c>
      <c r="I192" s="132"/>
      <c r="J192" s="133">
        <f t="shared" si="60"/>
        <v>0</v>
      </c>
      <c r="K192" s="129" t="s">
        <v>19</v>
      </c>
      <c r="L192" s="31"/>
      <c r="M192" s="134" t="s">
        <v>19</v>
      </c>
      <c r="N192" s="135" t="s">
        <v>44</v>
      </c>
      <c r="P192" s="136">
        <f t="shared" si="61"/>
        <v>0</v>
      </c>
      <c r="Q192" s="136">
        <v>0</v>
      </c>
      <c r="R192" s="136">
        <f t="shared" si="62"/>
        <v>0</v>
      </c>
      <c r="S192" s="136">
        <v>0</v>
      </c>
      <c r="T192" s="137">
        <f t="shared" si="63"/>
        <v>0</v>
      </c>
      <c r="AR192" s="138" t="s">
        <v>178</v>
      </c>
      <c r="AT192" s="138" t="s">
        <v>173</v>
      </c>
      <c r="AU192" s="138" t="s">
        <v>81</v>
      </c>
      <c r="AY192" s="16" t="s">
        <v>171</v>
      </c>
      <c r="BE192" s="139">
        <f t="shared" si="64"/>
        <v>0</v>
      </c>
      <c r="BF192" s="139">
        <f t="shared" si="65"/>
        <v>0</v>
      </c>
      <c r="BG192" s="139">
        <f t="shared" si="66"/>
        <v>0</v>
      </c>
      <c r="BH192" s="139">
        <f t="shared" si="67"/>
        <v>0</v>
      </c>
      <c r="BI192" s="139">
        <f t="shared" si="68"/>
        <v>0</v>
      </c>
      <c r="BJ192" s="16" t="s">
        <v>81</v>
      </c>
      <c r="BK192" s="139">
        <f t="shared" si="69"/>
        <v>0</v>
      </c>
      <c r="BL192" s="16" t="s">
        <v>178</v>
      </c>
      <c r="BM192" s="138" t="s">
        <v>1300</v>
      </c>
    </row>
    <row r="193" spans="2:65" s="1" customFormat="1" ht="16.5" customHeight="1">
      <c r="B193" s="31"/>
      <c r="C193" s="127" t="s">
        <v>848</v>
      </c>
      <c r="D193" s="127" t="s">
        <v>173</v>
      </c>
      <c r="E193" s="128" t="s">
        <v>2776</v>
      </c>
      <c r="F193" s="129" t="s">
        <v>2777</v>
      </c>
      <c r="G193" s="130" t="s">
        <v>2715</v>
      </c>
      <c r="H193" s="131">
        <v>1</v>
      </c>
      <c r="I193" s="132"/>
      <c r="J193" s="133">
        <f t="shared" si="60"/>
        <v>0</v>
      </c>
      <c r="K193" s="129" t="s">
        <v>19</v>
      </c>
      <c r="L193" s="31"/>
      <c r="M193" s="134" t="s">
        <v>19</v>
      </c>
      <c r="N193" s="135" t="s">
        <v>44</v>
      </c>
      <c r="P193" s="136">
        <f t="shared" si="61"/>
        <v>0</v>
      </c>
      <c r="Q193" s="136">
        <v>0</v>
      </c>
      <c r="R193" s="136">
        <f t="shared" si="62"/>
        <v>0</v>
      </c>
      <c r="S193" s="136">
        <v>0</v>
      </c>
      <c r="T193" s="137">
        <f t="shared" si="63"/>
        <v>0</v>
      </c>
      <c r="AR193" s="138" t="s">
        <v>178</v>
      </c>
      <c r="AT193" s="138" t="s">
        <v>173</v>
      </c>
      <c r="AU193" s="138" t="s">
        <v>81</v>
      </c>
      <c r="AY193" s="16" t="s">
        <v>171</v>
      </c>
      <c r="BE193" s="139">
        <f t="shared" si="64"/>
        <v>0</v>
      </c>
      <c r="BF193" s="139">
        <f t="shared" si="65"/>
        <v>0</v>
      </c>
      <c r="BG193" s="139">
        <f t="shared" si="66"/>
        <v>0</v>
      </c>
      <c r="BH193" s="139">
        <f t="shared" si="67"/>
        <v>0</v>
      </c>
      <c r="BI193" s="139">
        <f t="shared" si="68"/>
        <v>0</v>
      </c>
      <c r="BJ193" s="16" t="s">
        <v>81</v>
      </c>
      <c r="BK193" s="139">
        <f t="shared" si="69"/>
        <v>0</v>
      </c>
      <c r="BL193" s="16" t="s">
        <v>178</v>
      </c>
      <c r="BM193" s="138" t="s">
        <v>1309</v>
      </c>
    </row>
    <row r="194" spans="2:65" s="1" customFormat="1" ht="16.5" customHeight="1">
      <c r="B194" s="31"/>
      <c r="C194" s="127" t="s">
        <v>856</v>
      </c>
      <c r="D194" s="127" t="s">
        <v>173</v>
      </c>
      <c r="E194" s="128" t="s">
        <v>2778</v>
      </c>
      <c r="F194" s="129" t="s">
        <v>2779</v>
      </c>
      <c r="G194" s="130" t="s">
        <v>2715</v>
      </c>
      <c r="H194" s="131">
        <v>1</v>
      </c>
      <c r="I194" s="132"/>
      <c r="J194" s="133">
        <f t="shared" si="60"/>
        <v>0</v>
      </c>
      <c r="K194" s="129" t="s">
        <v>19</v>
      </c>
      <c r="L194" s="31"/>
      <c r="M194" s="134" t="s">
        <v>19</v>
      </c>
      <c r="N194" s="135" t="s">
        <v>44</v>
      </c>
      <c r="P194" s="136">
        <f t="shared" si="61"/>
        <v>0</v>
      </c>
      <c r="Q194" s="136">
        <v>0</v>
      </c>
      <c r="R194" s="136">
        <f t="shared" si="62"/>
        <v>0</v>
      </c>
      <c r="S194" s="136">
        <v>0</v>
      </c>
      <c r="T194" s="137">
        <f t="shared" si="63"/>
        <v>0</v>
      </c>
      <c r="AR194" s="138" t="s">
        <v>178</v>
      </c>
      <c r="AT194" s="138" t="s">
        <v>173</v>
      </c>
      <c r="AU194" s="138" t="s">
        <v>81</v>
      </c>
      <c r="AY194" s="16" t="s">
        <v>171</v>
      </c>
      <c r="BE194" s="139">
        <f t="shared" si="64"/>
        <v>0</v>
      </c>
      <c r="BF194" s="139">
        <f t="shared" si="65"/>
        <v>0</v>
      </c>
      <c r="BG194" s="139">
        <f t="shared" si="66"/>
        <v>0</v>
      </c>
      <c r="BH194" s="139">
        <f t="shared" si="67"/>
        <v>0</v>
      </c>
      <c r="BI194" s="139">
        <f t="shared" si="68"/>
        <v>0</v>
      </c>
      <c r="BJ194" s="16" t="s">
        <v>81</v>
      </c>
      <c r="BK194" s="139">
        <f t="shared" si="69"/>
        <v>0</v>
      </c>
      <c r="BL194" s="16" t="s">
        <v>178</v>
      </c>
      <c r="BM194" s="138" t="s">
        <v>1321</v>
      </c>
    </row>
    <row r="195" spans="2:65" s="1" customFormat="1" ht="16.5" customHeight="1">
      <c r="B195" s="31"/>
      <c r="C195" s="127" t="s">
        <v>861</v>
      </c>
      <c r="D195" s="127" t="s">
        <v>173</v>
      </c>
      <c r="E195" s="128" t="s">
        <v>2752</v>
      </c>
      <c r="F195" s="129" t="s">
        <v>2753</v>
      </c>
      <c r="G195" s="130" t="s">
        <v>2715</v>
      </c>
      <c r="H195" s="131">
        <v>10</v>
      </c>
      <c r="I195" s="132"/>
      <c r="J195" s="133">
        <f t="shared" si="60"/>
        <v>0</v>
      </c>
      <c r="K195" s="129" t="s">
        <v>19</v>
      </c>
      <c r="L195" s="31"/>
      <c r="M195" s="134" t="s">
        <v>19</v>
      </c>
      <c r="N195" s="135" t="s">
        <v>44</v>
      </c>
      <c r="P195" s="136">
        <f t="shared" si="61"/>
        <v>0</v>
      </c>
      <c r="Q195" s="136">
        <v>0</v>
      </c>
      <c r="R195" s="136">
        <f t="shared" si="62"/>
        <v>0</v>
      </c>
      <c r="S195" s="136">
        <v>0</v>
      </c>
      <c r="T195" s="137">
        <f t="shared" si="63"/>
        <v>0</v>
      </c>
      <c r="AR195" s="138" t="s">
        <v>178</v>
      </c>
      <c r="AT195" s="138" t="s">
        <v>173</v>
      </c>
      <c r="AU195" s="138" t="s">
        <v>81</v>
      </c>
      <c r="AY195" s="16" t="s">
        <v>171</v>
      </c>
      <c r="BE195" s="139">
        <f t="shared" si="64"/>
        <v>0</v>
      </c>
      <c r="BF195" s="139">
        <f t="shared" si="65"/>
        <v>0</v>
      </c>
      <c r="BG195" s="139">
        <f t="shared" si="66"/>
        <v>0</v>
      </c>
      <c r="BH195" s="139">
        <f t="shared" si="67"/>
        <v>0</v>
      </c>
      <c r="BI195" s="139">
        <f t="shared" si="68"/>
        <v>0</v>
      </c>
      <c r="BJ195" s="16" t="s">
        <v>81</v>
      </c>
      <c r="BK195" s="139">
        <f t="shared" si="69"/>
        <v>0</v>
      </c>
      <c r="BL195" s="16" t="s">
        <v>178</v>
      </c>
      <c r="BM195" s="138" t="s">
        <v>1351</v>
      </c>
    </row>
    <row r="196" spans="2:65" s="11" customFormat="1" ht="25.95" customHeight="1">
      <c r="B196" s="115"/>
      <c r="D196" s="116" t="s">
        <v>72</v>
      </c>
      <c r="E196" s="117" t="s">
        <v>2788</v>
      </c>
      <c r="F196" s="117" t="s">
        <v>2789</v>
      </c>
      <c r="I196" s="118"/>
      <c r="J196" s="119">
        <f>BK196</f>
        <v>0</v>
      </c>
      <c r="L196" s="115"/>
      <c r="M196" s="120"/>
      <c r="P196" s="121">
        <f>SUM(P197:P205)</f>
        <v>0</v>
      </c>
      <c r="R196" s="121">
        <f>SUM(R197:R205)</f>
        <v>0</v>
      </c>
      <c r="T196" s="122">
        <f>SUM(T197:T205)</f>
        <v>0</v>
      </c>
      <c r="AR196" s="116" t="s">
        <v>81</v>
      </c>
      <c r="AT196" s="123" t="s">
        <v>72</v>
      </c>
      <c r="AU196" s="123" t="s">
        <v>73</v>
      </c>
      <c r="AY196" s="116" t="s">
        <v>171</v>
      </c>
      <c r="BK196" s="124">
        <f>SUM(BK197:BK205)</f>
        <v>0</v>
      </c>
    </row>
    <row r="197" spans="2:65" s="1" customFormat="1" ht="16.5" customHeight="1">
      <c r="B197" s="31"/>
      <c r="C197" s="127" t="s">
        <v>867</v>
      </c>
      <c r="D197" s="127" t="s">
        <v>173</v>
      </c>
      <c r="E197" s="128" t="s">
        <v>2790</v>
      </c>
      <c r="F197" s="129" t="s">
        <v>2791</v>
      </c>
      <c r="G197" s="130" t="s">
        <v>2710</v>
      </c>
      <c r="H197" s="131">
        <v>100</v>
      </c>
      <c r="I197" s="132"/>
      <c r="J197" s="133">
        <f t="shared" ref="J197:J205" si="70">ROUND(I197*H197,2)</f>
        <v>0</v>
      </c>
      <c r="K197" s="129" t="s">
        <v>19</v>
      </c>
      <c r="L197" s="31"/>
      <c r="M197" s="134" t="s">
        <v>19</v>
      </c>
      <c r="N197" s="135" t="s">
        <v>44</v>
      </c>
      <c r="P197" s="136">
        <f t="shared" ref="P197:P205" si="71">O197*H197</f>
        <v>0</v>
      </c>
      <c r="Q197" s="136">
        <v>0</v>
      </c>
      <c r="R197" s="136">
        <f t="shared" ref="R197:R205" si="72">Q197*H197</f>
        <v>0</v>
      </c>
      <c r="S197" s="136">
        <v>0</v>
      </c>
      <c r="T197" s="137">
        <f t="shared" ref="T197:T205" si="73">S197*H197</f>
        <v>0</v>
      </c>
      <c r="AR197" s="138" t="s">
        <v>178</v>
      </c>
      <c r="AT197" s="138" t="s">
        <v>173</v>
      </c>
      <c r="AU197" s="138" t="s">
        <v>81</v>
      </c>
      <c r="AY197" s="16" t="s">
        <v>171</v>
      </c>
      <c r="BE197" s="139">
        <f t="shared" ref="BE197:BE205" si="74">IF(N197="základní",J197,0)</f>
        <v>0</v>
      </c>
      <c r="BF197" s="139">
        <f t="shared" ref="BF197:BF205" si="75">IF(N197="snížená",J197,0)</f>
        <v>0</v>
      </c>
      <c r="BG197" s="139">
        <f t="shared" ref="BG197:BG205" si="76">IF(N197="zákl. přenesená",J197,0)</f>
        <v>0</v>
      </c>
      <c r="BH197" s="139">
        <f t="shared" ref="BH197:BH205" si="77">IF(N197="sníž. přenesená",J197,0)</f>
        <v>0</v>
      </c>
      <c r="BI197" s="139">
        <f t="shared" ref="BI197:BI205" si="78">IF(N197="nulová",J197,0)</f>
        <v>0</v>
      </c>
      <c r="BJ197" s="16" t="s">
        <v>81</v>
      </c>
      <c r="BK197" s="139">
        <f t="shared" ref="BK197:BK205" si="79">ROUND(I197*H197,2)</f>
        <v>0</v>
      </c>
      <c r="BL197" s="16" t="s">
        <v>178</v>
      </c>
      <c r="BM197" s="138" t="s">
        <v>1364</v>
      </c>
    </row>
    <row r="198" spans="2:65" s="1" customFormat="1" ht="16.5" customHeight="1">
      <c r="B198" s="31"/>
      <c r="C198" s="127" t="s">
        <v>873</v>
      </c>
      <c r="D198" s="127" t="s">
        <v>173</v>
      </c>
      <c r="E198" s="128" t="s">
        <v>2738</v>
      </c>
      <c r="F198" s="129" t="s">
        <v>2739</v>
      </c>
      <c r="G198" s="130" t="s">
        <v>328</v>
      </c>
      <c r="H198" s="131">
        <v>70</v>
      </c>
      <c r="I198" s="132"/>
      <c r="J198" s="133">
        <f t="shared" si="70"/>
        <v>0</v>
      </c>
      <c r="K198" s="129" t="s">
        <v>19</v>
      </c>
      <c r="L198" s="31"/>
      <c r="M198" s="134" t="s">
        <v>19</v>
      </c>
      <c r="N198" s="135" t="s">
        <v>44</v>
      </c>
      <c r="P198" s="136">
        <f t="shared" si="71"/>
        <v>0</v>
      </c>
      <c r="Q198" s="136">
        <v>0</v>
      </c>
      <c r="R198" s="136">
        <f t="shared" si="72"/>
        <v>0</v>
      </c>
      <c r="S198" s="136">
        <v>0</v>
      </c>
      <c r="T198" s="137">
        <f t="shared" si="73"/>
        <v>0</v>
      </c>
      <c r="AR198" s="138" t="s">
        <v>178</v>
      </c>
      <c r="AT198" s="138" t="s">
        <v>173</v>
      </c>
      <c r="AU198" s="138" t="s">
        <v>81</v>
      </c>
      <c r="AY198" s="16" t="s">
        <v>171</v>
      </c>
      <c r="BE198" s="139">
        <f t="shared" si="74"/>
        <v>0</v>
      </c>
      <c r="BF198" s="139">
        <f t="shared" si="75"/>
        <v>0</v>
      </c>
      <c r="BG198" s="139">
        <f t="shared" si="76"/>
        <v>0</v>
      </c>
      <c r="BH198" s="139">
        <f t="shared" si="77"/>
        <v>0</v>
      </c>
      <c r="BI198" s="139">
        <f t="shared" si="78"/>
        <v>0</v>
      </c>
      <c r="BJ198" s="16" t="s">
        <v>81</v>
      </c>
      <c r="BK198" s="139">
        <f t="shared" si="79"/>
        <v>0</v>
      </c>
      <c r="BL198" s="16" t="s">
        <v>178</v>
      </c>
      <c r="BM198" s="138" t="s">
        <v>1374</v>
      </c>
    </row>
    <row r="199" spans="2:65" s="1" customFormat="1" ht="16.5" customHeight="1">
      <c r="B199" s="31"/>
      <c r="C199" s="127" t="s">
        <v>878</v>
      </c>
      <c r="D199" s="127" t="s">
        <v>173</v>
      </c>
      <c r="E199" s="128" t="s">
        <v>2740</v>
      </c>
      <c r="F199" s="129" t="s">
        <v>2741</v>
      </c>
      <c r="G199" s="130" t="s">
        <v>328</v>
      </c>
      <c r="H199" s="131">
        <v>50</v>
      </c>
      <c r="I199" s="132"/>
      <c r="J199" s="133">
        <f t="shared" si="70"/>
        <v>0</v>
      </c>
      <c r="K199" s="129" t="s">
        <v>19</v>
      </c>
      <c r="L199" s="31"/>
      <c r="M199" s="134" t="s">
        <v>19</v>
      </c>
      <c r="N199" s="135" t="s">
        <v>44</v>
      </c>
      <c r="P199" s="136">
        <f t="shared" si="71"/>
        <v>0</v>
      </c>
      <c r="Q199" s="136">
        <v>0</v>
      </c>
      <c r="R199" s="136">
        <f t="shared" si="72"/>
        <v>0</v>
      </c>
      <c r="S199" s="136">
        <v>0</v>
      </c>
      <c r="T199" s="137">
        <f t="shared" si="73"/>
        <v>0</v>
      </c>
      <c r="AR199" s="138" t="s">
        <v>178</v>
      </c>
      <c r="AT199" s="138" t="s">
        <v>173</v>
      </c>
      <c r="AU199" s="138" t="s">
        <v>81</v>
      </c>
      <c r="AY199" s="16" t="s">
        <v>171</v>
      </c>
      <c r="BE199" s="139">
        <f t="shared" si="74"/>
        <v>0</v>
      </c>
      <c r="BF199" s="139">
        <f t="shared" si="75"/>
        <v>0</v>
      </c>
      <c r="BG199" s="139">
        <f t="shared" si="76"/>
        <v>0</v>
      </c>
      <c r="BH199" s="139">
        <f t="shared" si="77"/>
        <v>0</v>
      </c>
      <c r="BI199" s="139">
        <f t="shared" si="78"/>
        <v>0</v>
      </c>
      <c r="BJ199" s="16" t="s">
        <v>81</v>
      </c>
      <c r="BK199" s="139">
        <f t="shared" si="79"/>
        <v>0</v>
      </c>
      <c r="BL199" s="16" t="s">
        <v>178</v>
      </c>
      <c r="BM199" s="138" t="s">
        <v>1384</v>
      </c>
    </row>
    <row r="200" spans="2:65" s="1" customFormat="1" ht="16.5" customHeight="1">
      <c r="B200" s="31"/>
      <c r="C200" s="127" t="s">
        <v>883</v>
      </c>
      <c r="D200" s="127" t="s">
        <v>173</v>
      </c>
      <c r="E200" s="128" t="s">
        <v>2742</v>
      </c>
      <c r="F200" s="129" t="s">
        <v>2743</v>
      </c>
      <c r="G200" s="130" t="s">
        <v>2715</v>
      </c>
      <c r="H200" s="131">
        <v>1</v>
      </c>
      <c r="I200" s="132"/>
      <c r="J200" s="133">
        <f t="shared" si="70"/>
        <v>0</v>
      </c>
      <c r="K200" s="129" t="s">
        <v>19</v>
      </c>
      <c r="L200" s="31"/>
      <c r="M200" s="134" t="s">
        <v>19</v>
      </c>
      <c r="N200" s="135" t="s">
        <v>44</v>
      </c>
      <c r="P200" s="136">
        <f t="shared" si="71"/>
        <v>0</v>
      </c>
      <c r="Q200" s="136">
        <v>0</v>
      </c>
      <c r="R200" s="136">
        <f t="shared" si="72"/>
        <v>0</v>
      </c>
      <c r="S200" s="136">
        <v>0</v>
      </c>
      <c r="T200" s="137">
        <f t="shared" si="73"/>
        <v>0</v>
      </c>
      <c r="AR200" s="138" t="s">
        <v>178</v>
      </c>
      <c r="AT200" s="138" t="s">
        <v>173</v>
      </c>
      <c r="AU200" s="138" t="s">
        <v>81</v>
      </c>
      <c r="AY200" s="16" t="s">
        <v>171</v>
      </c>
      <c r="BE200" s="139">
        <f t="shared" si="74"/>
        <v>0</v>
      </c>
      <c r="BF200" s="139">
        <f t="shared" si="75"/>
        <v>0</v>
      </c>
      <c r="BG200" s="139">
        <f t="shared" si="76"/>
        <v>0</v>
      </c>
      <c r="BH200" s="139">
        <f t="shared" si="77"/>
        <v>0</v>
      </c>
      <c r="BI200" s="139">
        <f t="shared" si="78"/>
        <v>0</v>
      </c>
      <c r="BJ200" s="16" t="s">
        <v>81</v>
      </c>
      <c r="BK200" s="139">
        <f t="shared" si="79"/>
        <v>0</v>
      </c>
      <c r="BL200" s="16" t="s">
        <v>178</v>
      </c>
      <c r="BM200" s="138" t="s">
        <v>1394</v>
      </c>
    </row>
    <row r="201" spans="2:65" s="1" customFormat="1" ht="16.5" customHeight="1">
      <c r="B201" s="31"/>
      <c r="C201" s="127" t="s">
        <v>888</v>
      </c>
      <c r="D201" s="127" t="s">
        <v>173</v>
      </c>
      <c r="E201" s="128" t="s">
        <v>2744</v>
      </c>
      <c r="F201" s="129" t="s">
        <v>2745</v>
      </c>
      <c r="G201" s="130" t="s">
        <v>2715</v>
      </c>
      <c r="H201" s="131">
        <v>1</v>
      </c>
      <c r="I201" s="132"/>
      <c r="J201" s="133">
        <f t="shared" si="70"/>
        <v>0</v>
      </c>
      <c r="K201" s="129" t="s">
        <v>19</v>
      </c>
      <c r="L201" s="31"/>
      <c r="M201" s="134" t="s">
        <v>19</v>
      </c>
      <c r="N201" s="135" t="s">
        <v>44</v>
      </c>
      <c r="P201" s="136">
        <f t="shared" si="71"/>
        <v>0</v>
      </c>
      <c r="Q201" s="136">
        <v>0</v>
      </c>
      <c r="R201" s="136">
        <f t="shared" si="72"/>
        <v>0</v>
      </c>
      <c r="S201" s="136">
        <v>0</v>
      </c>
      <c r="T201" s="137">
        <f t="shared" si="73"/>
        <v>0</v>
      </c>
      <c r="AR201" s="138" t="s">
        <v>178</v>
      </c>
      <c r="AT201" s="138" t="s">
        <v>173</v>
      </c>
      <c r="AU201" s="138" t="s">
        <v>81</v>
      </c>
      <c r="AY201" s="16" t="s">
        <v>171</v>
      </c>
      <c r="BE201" s="139">
        <f t="shared" si="74"/>
        <v>0</v>
      </c>
      <c r="BF201" s="139">
        <f t="shared" si="75"/>
        <v>0</v>
      </c>
      <c r="BG201" s="139">
        <f t="shared" si="76"/>
        <v>0</v>
      </c>
      <c r="BH201" s="139">
        <f t="shared" si="77"/>
        <v>0</v>
      </c>
      <c r="BI201" s="139">
        <f t="shared" si="78"/>
        <v>0</v>
      </c>
      <c r="BJ201" s="16" t="s">
        <v>81</v>
      </c>
      <c r="BK201" s="139">
        <f t="shared" si="79"/>
        <v>0</v>
      </c>
      <c r="BL201" s="16" t="s">
        <v>178</v>
      </c>
      <c r="BM201" s="138" t="s">
        <v>1404</v>
      </c>
    </row>
    <row r="202" spans="2:65" s="1" customFormat="1" ht="16.5" customHeight="1">
      <c r="B202" s="31"/>
      <c r="C202" s="127" t="s">
        <v>892</v>
      </c>
      <c r="D202" s="127" t="s">
        <v>173</v>
      </c>
      <c r="E202" s="128" t="s">
        <v>2746</v>
      </c>
      <c r="F202" s="129" t="s">
        <v>2747</v>
      </c>
      <c r="G202" s="130" t="s">
        <v>2715</v>
      </c>
      <c r="H202" s="131">
        <v>1</v>
      </c>
      <c r="I202" s="132"/>
      <c r="J202" s="133">
        <f t="shared" si="70"/>
        <v>0</v>
      </c>
      <c r="K202" s="129" t="s">
        <v>19</v>
      </c>
      <c r="L202" s="31"/>
      <c r="M202" s="134" t="s">
        <v>19</v>
      </c>
      <c r="N202" s="135" t="s">
        <v>44</v>
      </c>
      <c r="P202" s="136">
        <f t="shared" si="71"/>
        <v>0</v>
      </c>
      <c r="Q202" s="136">
        <v>0</v>
      </c>
      <c r="R202" s="136">
        <f t="shared" si="72"/>
        <v>0</v>
      </c>
      <c r="S202" s="136">
        <v>0</v>
      </c>
      <c r="T202" s="137">
        <f t="shared" si="73"/>
        <v>0</v>
      </c>
      <c r="AR202" s="138" t="s">
        <v>178</v>
      </c>
      <c r="AT202" s="138" t="s">
        <v>173</v>
      </c>
      <c r="AU202" s="138" t="s">
        <v>81</v>
      </c>
      <c r="AY202" s="16" t="s">
        <v>171</v>
      </c>
      <c r="BE202" s="139">
        <f t="shared" si="74"/>
        <v>0</v>
      </c>
      <c r="BF202" s="139">
        <f t="shared" si="75"/>
        <v>0</v>
      </c>
      <c r="BG202" s="139">
        <f t="shared" si="76"/>
        <v>0</v>
      </c>
      <c r="BH202" s="139">
        <f t="shared" si="77"/>
        <v>0</v>
      </c>
      <c r="BI202" s="139">
        <f t="shared" si="78"/>
        <v>0</v>
      </c>
      <c r="BJ202" s="16" t="s">
        <v>81</v>
      </c>
      <c r="BK202" s="139">
        <f t="shared" si="79"/>
        <v>0</v>
      </c>
      <c r="BL202" s="16" t="s">
        <v>178</v>
      </c>
      <c r="BM202" s="138" t="s">
        <v>1414</v>
      </c>
    </row>
    <row r="203" spans="2:65" s="1" customFormat="1" ht="16.5" customHeight="1">
      <c r="B203" s="31"/>
      <c r="C203" s="127" t="s">
        <v>902</v>
      </c>
      <c r="D203" s="127" t="s">
        <v>173</v>
      </c>
      <c r="E203" s="128" t="s">
        <v>2748</v>
      </c>
      <c r="F203" s="129" t="s">
        <v>2749</v>
      </c>
      <c r="G203" s="130" t="s">
        <v>2715</v>
      </c>
      <c r="H203" s="131">
        <v>6</v>
      </c>
      <c r="I203" s="132"/>
      <c r="J203" s="133">
        <f t="shared" si="70"/>
        <v>0</v>
      </c>
      <c r="K203" s="129" t="s">
        <v>19</v>
      </c>
      <c r="L203" s="31"/>
      <c r="M203" s="134" t="s">
        <v>19</v>
      </c>
      <c r="N203" s="135" t="s">
        <v>44</v>
      </c>
      <c r="P203" s="136">
        <f t="shared" si="71"/>
        <v>0</v>
      </c>
      <c r="Q203" s="136">
        <v>0</v>
      </c>
      <c r="R203" s="136">
        <f t="shared" si="72"/>
        <v>0</v>
      </c>
      <c r="S203" s="136">
        <v>0</v>
      </c>
      <c r="T203" s="137">
        <f t="shared" si="73"/>
        <v>0</v>
      </c>
      <c r="AR203" s="138" t="s">
        <v>178</v>
      </c>
      <c r="AT203" s="138" t="s">
        <v>173</v>
      </c>
      <c r="AU203" s="138" t="s">
        <v>81</v>
      </c>
      <c r="AY203" s="16" t="s">
        <v>171</v>
      </c>
      <c r="BE203" s="139">
        <f t="shared" si="74"/>
        <v>0</v>
      </c>
      <c r="BF203" s="139">
        <f t="shared" si="75"/>
        <v>0</v>
      </c>
      <c r="BG203" s="139">
        <f t="shared" si="76"/>
        <v>0</v>
      </c>
      <c r="BH203" s="139">
        <f t="shared" si="77"/>
        <v>0</v>
      </c>
      <c r="BI203" s="139">
        <f t="shared" si="78"/>
        <v>0</v>
      </c>
      <c r="BJ203" s="16" t="s">
        <v>81</v>
      </c>
      <c r="BK203" s="139">
        <f t="shared" si="79"/>
        <v>0</v>
      </c>
      <c r="BL203" s="16" t="s">
        <v>178</v>
      </c>
      <c r="BM203" s="138" t="s">
        <v>1427</v>
      </c>
    </row>
    <row r="204" spans="2:65" s="1" customFormat="1" ht="16.5" customHeight="1">
      <c r="B204" s="31"/>
      <c r="C204" s="127" t="s">
        <v>907</v>
      </c>
      <c r="D204" s="127" t="s">
        <v>173</v>
      </c>
      <c r="E204" s="128" t="s">
        <v>2750</v>
      </c>
      <c r="F204" s="129" t="s">
        <v>2751</v>
      </c>
      <c r="G204" s="130" t="s">
        <v>2715</v>
      </c>
      <c r="H204" s="131">
        <v>6</v>
      </c>
      <c r="I204" s="132"/>
      <c r="J204" s="133">
        <f t="shared" si="70"/>
        <v>0</v>
      </c>
      <c r="K204" s="129" t="s">
        <v>19</v>
      </c>
      <c r="L204" s="31"/>
      <c r="M204" s="134" t="s">
        <v>19</v>
      </c>
      <c r="N204" s="135" t="s">
        <v>44</v>
      </c>
      <c r="P204" s="136">
        <f t="shared" si="71"/>
        <v>0</v>
      </c>
      <c r="Q204" s="136">
        <v>0</v>
      </c>
      <c r="R204" s="136">
        <f t="shared" si="72"/>
        <v>0</v>
      </c>
      <c r="S204" s="136">
        <v>0</v>
      </c>
      <c r="T204" s="137">
        <f t="shared" si="73"/>
        <v>0</v>
      </c>
      <c r="AR204" s="138" t="s">
        <v>178</v>
      </c>
      <c r="AT204" s="138" t="s">
        <v>173</v>
      </c>
      <c r="AU204" s="138" t="s">
        <v>81</v>
      </c>
      <c r="AY204" s="16" t="s">
        <v>171</v>
      </c>
      <c r="BE204" s="139">
        <f t="shared" si="74"/>
        <v>0</v>
      </c>
      <c r="BF204" s="139">
        <f t="shared" si="75"/>
        <v>0</v>
      </c>
      <c r="BG204" s="139">
        <f t="shared" si="76"/>
        <v>0</v>
      </c>
      <c r="BH204" s="139">
        <f t="shared" si="77"/>
        <v>0</v>
      </c>
      <c r="BI204" s="139">
        <f t="shared" si="78"/>
        <v>0</v>
      </c>
      <c r="BJ204" s="16" t="s">
        <v>81</v>
      </c>
      <c r="BK204" s="139">
        <f t="shared" si="79"/>
        <v>0</v>
      </c>
      <c r="BL204" s="16" t="s">
        <v>178</v>
      </c>
      <c r="BM204" s="138" t="s">
        <v>1442</v>
      </c>
    </row>
    <row r="205" spans="2:65" s="1" customFormat="1" ht="16.5" customHeight="1">
      <c r="B205" s="31"/>
      <c r="C205" s="127" t="s">
        <v>912</v>
      </c>
      <c r="D205" s="127" t="s">
        <v>173</v>
      </c>
      <c r="E205" s="128" t="s">
        <v>2752</v>
      </c>
      <c r="F205" s="129" t="s">
        <v>2753</v>
      </c>
      <c r="G205" s="130" t="s">
        <v>2715</v>
      </c>
      <c r="H205" s="131">
        <v>11</v>
      </c>
      <c r="I205" s="132"/>
      <c r="J205" s="133">
        <f t="shared" si="70"/>
        <v>0</v>
      </c>
      <c r="K205" s="129" t="s">
        <v>19</v>
      </c>
      <c r="L205" s="31"/>
      <c r="M205" s="134" t="s">
        <v>19</v>
      </c>
      <c r="N205" s="135" t="s">
        <v>44</v>
      </c>
      <c r="P205" s="136">
        <f t="shared" si="71"/>
        <v>0</v>
      </c>
      <c r="Q205" s="136">
        <v>0</v>
      </c>
      <c r="R205" s="136">
        <f t="shared" si="72"/>
        <v>0</v>
      </c>
      <c r="S205" s="136">
        <v>0</v>
      </c>
      <c r="T205" s="137">
        <f t="shared" si="73"/>
        <v>0</v>
      </c>
      <c r="AR205" s="138" t="s">
        <v>178</v>
      </c>
      <c r="AT205" s="138" t="s">
        <v>173</v>
      </c>
      <c r="AU205" s="138" t="s">
        <v>81</v>
      </c>
      <c r="AY205" s="16" t="s">
        <v>171</v>
      </c>
      <c r="BE205" s="139">
        <f t="shared" si="74"/>
        <v>0</v>
      </c>
      <c r="BF205" s="139">
        <f t="shared" si="75"/>
        <v>0</v>
      </c>
      <c r="BG205" s="139">
        <f t="shared" si="76"/>
        <v>0</v>
      </c>
      <c r="BH205" s="139">
        <f t="shared" si="77"/>
        <v>0</v>
      </c>
      <c r="BI205" s="139">
        <f t="shared" si="78"/>
        <v>0</v>
      </c>
      <c r="BJ205" s="16" t="s">
        <v>81</v>
      </c>
      <c r="BK205" s="139">
        <f t="shared" si="79"/>
        <v>0</v>
      </c>
      <c r="BL205" s="16" t="s">
        <v>178</v>
      </c>
      <c r="BM205" s="138" t="s">
        <v>1453</v>
      </c>
    </row>
    <row r="206" spans="2:65" s="11" customFormat="1" ht="25.95" customHeight="1">
      <c r="B206" s="115"/>
      <c r="D206" s="116" t="s">
        <v>72</v>
      </c>
      <c r="E206" s="117" t="s">
        <v>2792</v>
      </c>
      <c r="F206" s="117" t="s">
        <v>2793</v>
      </c>
      <c r="I206" s="118"/>
      <c r="J206" s="119">
        <f>BK206</f>
        <v>0</v>
      </c>
      <c r="L206" s="115"/>
      <c r="M206" s="120"/>
      <c r="P206" s="121">
        <f>SUM(P207:P218)</f>
        <v>0</v>
      </c>
      <c r="R206" s="121">
        <f>SUM(R207:R218)</f>
        <v>0</v>
      </c>
      <c r="T206" s="122">
        <f>SUM(T207:T218)</f>
        <v>0</v>
      </c>
      <c r="AR206" s="116" t="s">
        <v>81</v>
      </c>
      <c r="AT206" s="123" t="s">
        <v>72</v>
      </c>
      <c r="AU206" s="123" t="s">
        <v>73</v>
      </c>
      <c r="AY206" s="116" t="s">
        <v>171</v>
      </c>
      <c r="BK206" s="124">
        <f>SUM(BK207:BK218)</f>
        <v>0</v>
      </c>
    </row>
    <row r="207" spans="2:65" s="1" customFormat="1" ht="16.5" customHeight="1">
      <c r="B207" s="31"/>
      <c r="C207" s="127" t="s">
        <v>917</v>
      </c>
      <c r="D207" s="127" t="s">
        <v>173</v>
      </c>
      <c r="E207" s="128" t="s">
        <v>2794</v>
      </c>
      <c r="F207" s="129" t="s">
        <v>2795</v>
      </c>
      <c r="G207" s="130" t="s">
        <v>2710</v>
      </c>
      <c r="H207" s="131">
        <v>50</v>
      </c>
      <c r="I207" s="132"/>
      <c r="J207" s="133">
        <f t="shared" ref="J207:J218" si="80">ROUND(I207*H207,2)</f>
        <v>0</v>
      </c>
      <c r="K207" s="129" t="s">
        <v>19</v>
      </c>
      <c r="L207" s="31"/>
      <c r="M207" s="134" t="s">
        <v>19</v>
      </c>
      <c r="N207" s="135" t="s">
        <v>44</v>
      </c>
      <c r="P207" s="136">
        <f t="shared" ref="P207:P218" si="81">O207*H207</f>
        <v>0</v>
      </c>
      <c r="Q207" s="136">
        <v>0</v>
      </c>
      <c r="R207" s="136">
        <f t="shared" ref="R207:R218" si="82">Q207*H207</f>
        <v>0</v>
      </c>
      <c r="S207" s="136">
        <v>0</v>
      </c>
      <c r="T207" s="137">
        <f t="shared" ref="T207:T218" si="83">S207*H207</f>
        <v>0</v>
      </c>
      <c r="AR207" s="138" t="s">
        <v>178</v>
      </c>
      <c r="AT207" s="138" t="s">
        <v>173</v>
      </c>
      <c r="AU207" s="138" t="s">
        <v>81</v>
      </c>
      <c r="AY207" s="16" t="s">
        <v>171</v>
      </c>
      <c r="BE207" s="139">
        <f t="shared" ref="BE207:BE218" si="84">IF(N207="základní",J207,0)</f>
        <v>0</v>
      </c>
      <c r="BF207" s="139">
        <f t="shared" ref="BF207:BF218" si="85">IF(N207="snížená",J207,0)</f>
        <v>0</v>
      </c>
      <c r="BG207" s="139">
        <f t="shared" ref="BG207:BG218" si="86">IF(N207="zákl. přenesená",J207,0)</f>
        <v>0</v>
      </c>
      <c r="BH207" s="139">
        <f t="shared" ref="BH207:BH218" si="87">IF(N207="sníž. přenesená",J207,0)</f>
        <v>0</v>
      </c>
      <c r="BI207" s="139">
        <f t="shared" ref="BI207:BI218" si="88">IF(N207="nulová",J207,0)</f>
        <v>0</v>
      </c>
      <c r="BJ207" s="16" t="s">
        <v>81</v>
      </c>
      <c r="BK207" s="139">
        <f t="shared" ref="BK207:BK218" si="89">ROUND(I207*H207,2)</f>
        <v>0</v>
      </c>
      <c r="BL207" s="16" t="s">
        <v>178</v>
      </c>
      <c r="BM207" s="138" t="s">
        <v>1463</v>
      </c>
    </row>
    <row r="208" spans="2:65" s="1" customFormat="1" ht="16.5" customHeight="1">
      <c r="B208" s="31"/>
      <c r="C208" s="127" t="s">
        <v>924</v>
      </c>
      <c r="D208" s="127" t="s">
        <v>173</v>
      </c>
      <c r="E208" s="128" t="s">
        <v>2738</v>
      </c>
      <c r="F208" s="129" t="s">
        <v>2739</v>
      </c>
      <c r="G208" s="130" t="s">
        <v>328</v>
      </c>
      <c r="H208" s="131">
        <v>40</v>
      </c>
      <c r="I208" s="132"/>
      <c r="J208" s="133">
        <f t="shared" si="80"/>
        <v>0</v>
      </c>
      <c r="K208" s="129" t="s">
        <v>19</v>
      </c>
      <c r="L208" s="31"/>
      <c r="M208" s="134" t="s">
        <v>19</v>
      </c>
      <c r="N208" s="135" t="s">
        <v>44</v>
      </c>
      <c r="P208" s="136">
        <f t="shared" si="81"/>
        <v>0</v>
      </c>
      <c r="Q208" s="136">
        <v>0</v>
      </c>
      <c r="R208" s="136">
        <f t="shared" si="82"/>
        <v>0</v>
      </c>
      <c r="S208" s="136">
        <v>0</v>
      </c>
      <c r="T208" s="137">
        <f t="shared" si="83"/>
        <v>0</v>
      </c>
      <c r="AR208" s="138" t="s">
        <v>178</v>
      </c>
      <c r="AT208" s="138" t="s">
        <v>173</v>
      </c>
      <c r="AU208" s="138" t="s">
        <v>81</v>
      </c>
      <c r="AY208" s="16" t="s">
        <v>171</v>
      </c>
      <c r="BE208" s="139">
        <f t="shared" si="84"/>
        <v>0</v>
      </c>
      <c r="BF208" s="139">
        <f t="shared" si="85"/>
        <v>0</v>
      </c>
      <c r="BG208" s="139">
        <f t="shared" si="86"/>
        <v>0</v>
      </c>
      <c r="BH208" s="139">
        <f t="shared" si="87"/>
        <v>0</v>
      </c>
      <c r="BI208" s="139">
        <f t="shared" si="88"/>
        <v>0</v>
      </c>
      <c r="BJ208" s="16" t="s">
        <v>81</v>
      </c>
      <c r="BK208" s="139">
        <f t="shared" si="89"/>
        <v>0</v>
      </c>
      <c r="BL208" s="16" t="s">
        <v>178</v>
      </c>
      <c r="BM208" s="138" t="s">
        <v>1473</v>
      </c>
    </row>
    <row r="209" spans="2:65" s="1" customFormat="1" ht="16.5" customHeight="1">
      <c r="B209" s="31"/>
      <c r="C209" s="127" t="s">
        <v>929</v>
      </c>
      <c r="D209" s="127" t="s">
        <v>173</v>
      </c>
      <c r="E209" s="128" t="s">
        <v>2758</v>
      </c>
      <c r="F209" s="129" t="s">
        <v>2759</v>
      </c>
      <c r="G209" s="130" t="s">
        <v>328</v>
      </c>
      <c r="H209" s="131">
        <v>10</v>
      </c>
      <c r="I209" s="132"/>
      <c r="J209" s="133">
        <f t="shared" si="80"/>
        <v>0</v>
      </c>
      <c r="K209" s="129" t="s">
        <v>19</v>
      </c>
      <c r="L209" s="31"/>
      <c r="M209" s="134" t="s">
        <v>19</v>
      </c>
      <c r="N209" s="135" t="s">
        <v>44</v>
      </c>
      <c r="P209" s="136">
        <f t="shared" si="81"/>
        <v>0</v>
      </c>
      <c r="Q209" s="136">
        <v>0</v>
      </c>
      <c r="R209" s="136">
        <f t="shared" si="82"/>
        <v>0</v>
      </c>
      <c r="S209" s="136">
        <v>0</v>
      </c>
      <c r="T209" s="137">
        <f t="shared" si="83"/>
        <v>0</v>
      </c>
      <c r="AR209" s="138" t="s">
        <v>178</v>
      </c>
      <c r="AT209" s="138" t="s">
        <v>173</v>
      </c>
      <c r="AU209" s="138" t="s">
        <v>81</v>
      </c>
      <c r="AY209" s="16" t="s">
        <v>171</v>
      </c>
      <c r="BE209" s="139">
        <f t="shared" si="84"/>
        <v>0</v>
      </c>
      <c r="BF209" s="139">
        <f t="shared" si="85"/>
        <v>0</v>
      </c>
      <c r="BG209" s="139">
        <f t="shared" si="86"/>
        <v>0</v>
      </c>
      <c r="BH209" s="139">
        <f t="shared" si="87"/>
        <v>0</v>
      </c>
      <c r="BI209" s="139">
        <f t="shared" si="88"/>
        <v>0</v>
      </c>
      <c r="BJ209" s="16" t="s">
        <v>81</v>
      </c>
      <c r="BK209" s="139">
        <f t="shared" si="89"/>
        <v>0</v>
      </c>
      <c r="BL209" s="16" t="s">
        <v>178</v>
      </c>
      <c r="BM209" s="138" t="s">
        <v>1489</v>
      </c>
    </row>
    <row r="210" spans="2:65" s="1" customFormat="1" ht="16.5" customHeight="1">
      <c r="B210" s="31"/>
      <c r="C210" s="127" t="s">
        <v>934</v>
      </c>
      <c r="D210" s="127" t="s">
        <v>173</v>
      </c>
      <c r="E210" s="128" t="s">
        <v>2740</v>
      </c>
      <c r="F210" s="129" t="s">
        <v>2741</v>
      </c>
      <c r="G210" s="130" t="s">
        <v>328</v>
      </c>
      <c r="H210" s="131">
        <v>40</v>
      </c>
      <c r="I210" s="132"/>
      <c r="J210" s="133">
        <f t="shared" si="80"/>
        <v>0</v>
      </c>
      <c r="K210" s="129" t="s">
        <v>19</v>
      </c>
      <c r="L210" s="31"/>
      <c r="M210" s="134" t="s">
        <v>19</v>
      </c>
      <c r="N210" s="135" t="s">
        <v>44</v>
      </c>
      <c r="P210" s="136">
        <f t="shared" si="81"/>
        <v>0</v>
      </c>
      <c r="Q210" s="136">
        <v>0</v>
      </c>
      <c r="R210" s="136">
        <f t="shared" si="82"/>
        <v>0</v>
      </c>
      <c r="S210" s="136">
        <v>0</v>
      </c>
      <c r="T210" s="137">
        <f t="shared" si="83"/>
        <v>0</v>
      </c>
      <c r="AR210" s="138" t="s">
        <v>178</v>
      </c>
      <c r="AT210" s="138" t="s">
        <v>173</v>
      </c>
      <c r="AU210" s="138" t="s">
        <v>81</v>
      </c>
      <c r="AY210" s="16" t="s">
        <v>171</v>
      </c>
      <c r="BE210" s="139">
        <f t="shared" si="84"/>
        <v>0</v>
      </c>
      <c r="BF210" s="139">
        <f t="shared" si="85"/>
        <v>0</v>
      </c>
      <c r="BG210" s="139">
        <f t="shared" si="86"/>
        <v>0</v>
      </c>
      <c r="BH210" s="139">
        <f t="shared" si="87"/>
        <v>0</v>
      </c>
      <c r="BI210" s="139">
        <f t="shared" si="88"/>
        <v>0</v>
      </c>
      <c r="BJ210" s="16" t="s">
        <v>81</v>
      </c>
      <c r="BK210" s="139">
        <f t="shared" si="89"/>
        <v>0</v>
      </c>
      <c r="BL210" s="16" t="s">
        <v>178</v>
      </c>
      <c r="BM210" s="138" t="s">
        <v>1499</v>
      </c>
    </row>
    <row r="211" spans="2:65" s="1" customFormat="1" ht="16.5" customHeight="1">
      <c r="B211" s="31"/>
      <c r="C211" s="127" t="s">
        <v>940</v>
      </c>
      <c r="D211" s="127" t="s">
        <v>173</v>
      </c>
      <c r="E211" s="128" t="s">
        <v>2742</v>
      </c>
      <c r="F211" s="129" t="s">
        <v>2743</v>
      </c>
      <c r="G211" s="130" t="s">
        <v>2715</v>
      </c>
      <c r="H211" s="131">
        <v>1</v>
      </c>
      <c r="I211" s="132"/>
      <c r="J211" s="133">
        <f t="shared" si="80"/>
        <v>0</v>
      </c>
      <c r="K211" s="129" t="s">
        <v>19</v>
      </c>
      <c r="L211" s="31"/>
      <c r="M211" s="134" t="s">
        <v>19</v>
      </c>
      <c r="N211" s="135" t="s">
        <v>44</v>
      </c>
      <c r="P211" s="136">
        <f t="shared" si="81"/>
        <v>0</v>
      </c>
      <c r="Q211" s="136">
        <v>0</v>
      </c>
      <c r="R211" s="136">
        <f t="shared" si="82"/>
        <v>0</v>
      </c>
      <c r="S211" s="136">
        <v>0</v>
      </c>
      <c r="T211" s="137">
        <f t="shared" si="83"/>
        <v>0</v>
      </c>
      <c r="AR211" s="138" t="s">
        <v>178</v>
      </c>
      <c r="AT211" s="138" t="s">
        <v>173</v>
      </c>
      <c r="AU211" s="138" t="s">
        <v>81</v>
      </c>
      <c r="AY211" s="16" t="s">
        <v>171</v>
      </c>
      <c r="BE211" s="139">
        <f t="shared" si="84"/>
        <v>0</v>
      </c>
      <c r="BF211" s="139">
        <f t="shared" si="85"/>
        <v>0</v>
      </c>
      <c r="BG211" s="139">
        <f t="shared" si="86"/>
        <v>0</v>
      </c>
      <c r="BH211" s="139">
        <f t="shared" si="87"/>
        <v>0</v>
      </c>
      <c r="BI211" s="139">
        <f t="shared" si="88"/>
        <v>0</v>
      </c>
      <c r="BJ211" s="16" t="s">
        <v>81</v>
      </c>
      <c r="BK211" s="139">
        <f t="shared" si="89"/>
        <v>0</v>
      </c>
      <c r="BL211" s="16" t="s">
        <v>178</v>
      </c>
      <c r="BM211" s="138" t="s">
        <v>1509</v>
      </c>
    </row>
    <row r="212" spans="2:65" s="1" customFormat="1" ht="16.5" customHeight="1">
      <c r="B212" s="31"/>
      <c r="C212" s="127" t="s">
        <v>947</v>
      </c>
      <c r="D212" s="127" t="s">
        <v>173</v>
      </c>
      <c r="E212" s="128" t="s">
        <v>2744</v>
      </c>
      <c r="F212" s="129" t="s">
        <v>2745</v>
      </c>
      <c r="G212" s="130" t="s">
        <v>2715</v>
      </c>
      <c r="H212" s="131">
        <v>1</v>
      </c>
      <c r="I212" s="132"/>
      <c r="J212" s="133">
        <f t="shared" si="80"/>
        <v>0</v>
      </c>
      <c r="K212" s="129" t="s">
        <v>19</v>
      </c>
      <c r="L212" s="31"/>
      <c r="M212" s="134" t="s">
        <v>19</v>
      </c>
      <c r="N212" s="135" t="s">
        <v>44</v>
      </c>
      <c r="P212" s="136">
        <f t="shared" si="81"/>
        <v>0</v>
      </c>
      <c r="Q212" s="136">
        <v>0</v>
      </c>
      <c r="R212" s="136">
        <f t="shared" si="82"/>
        <v>0</v>
      </c>
      <c r="S212" s="136">
        <v>0</v>
      </c>
      <c r="T212" s="137">
        <f t="shared" si="83"/>
        <v>0</v>
      </c>
      <c r="AR212" s="138" t="s">
        <v>178</v>
      </c>
      <c r="AT212" s="138" t="s">
        <v>173</v>
      </c>
      <c r="AU212" s="138" t="s">
        <v>81</v>
      </c>
      <c r="AY212" s="16" t="s">
        <v>171</v>
      </c>
      <c r="BE212" s="139">
        <f t="shared" si="84"/>
        <v>0</v>
      </c>
      <c r="BF212" s="139">
        <f t="shared" si="85"/>
        <v>0</v>
      </c>
      <c r="BG212" s="139">
        <f t="shared" si="86"/>
        <v>0</v>
      </c>
      <c r="BH212" s="139">
        <f t="shared" si="87"/>
        <v>0</v>
      </c>
      <c r="BI212" s="139">
        <f t="shared" si="88"/>
        <v>0</v>
      </c>
      <c r="BJ212" s="16" t="s">
        <v>81</v>
      </c>
      <c r="BK212" s="139">
        <f t="shared" si="89"/>
        <v>0</v>
      </c>
      <c r="BL212" s="16" t="s">
        <v>178</v>
      </c>
      <c r="BM212" s="138" t="s">
        <v>1524</v>
      </c>
    </row>
    <row r="213" spans="2:65" s="1" customFormat="1" ht="16.5" customHeight="1">
      <c r="B213" s="31"/>
      <c r="C213" s="127" t="s">
        <v>956</v>
      </c>
      <c r="D213" s="127" t="s">
        <v>173</v>
      </c>
      <c r="E213" s="128" t="s">
        <v>2746</v>
      </c>
      <c r="F213" s="129" t="s">
        <v>2747</v>
      </c>
      <c r="G213" s="130" t="s">
        <v>2715</v>
      </c>
      <c r="H213" s="131">
        <v>1</v>
      </c>
      <c r="I213" s="132"/>
      <c r="J213" s="133">
        <f t="shared" si="80"/>
        <v>0</v>
      </c>
      <c r="K213" s="129" t="s">
        <v>19</v>
      </c>
      <c r="L213" s="31"/>
      <c r="M213" s="134" t="s">
        <v>19</v>
      </c>
      <c r="N213" s="135" t="s">
        <v>44</v>
      </c>
      <c r="P213" s="136">
        <f t="shared" si="81"/>
        <v>0</v>
      </c>
      <c r="Q213" s="136">
        <v>0</v>
      </c>
      <c r="R213" s="136">
        <f t="shared" si="82"/>
        <v>0</v>
      </c>
      <c r="S213" s="136">
        <v>0</v>
      </c>
      <c r="T213" s="137">
        <f t="shared" si="83"/>
        <v>0</v>
      </c>
      <c r="AR213" s="138" t="s">
        <v>178</v>
      </c>
      <c r="AT213" s="138" t="s">
        <v>173</v>
      </c>
      <c r="AU213" s="138" t="s">
        <v>81</v>
      </c>
      <c r="AY213" s="16" t="s">
        <v>171</v>
      </c>
      <c r="BE213" s="139">
        <f t="shared" si="84"/>
        <v>0</v>
      </c>
      <c r="BF213" s="139">
        <f t="shared" si="85"/>
        <v>0</v>
      </c>
      <c r="BG213" s="139">
        <f t="shared" si="86"/>
        <v>0</v>
      </c>
      <c r="BH213" s="139">
        <f t="shared" si="87"/>
        <v>0</v>
      </c>
      <c r="BI213" s="139">
        <f t="shared" si="88"/>
        <v>0</v>
      </c>
      <c r="BJ213" s="16" t="s">
        <v>81</v>
      </c>
      <c r="BK213" s="139">
        <f t="shared" si="89"/>
        <v>0</v>
      </c>
      <c r="BL213" s="16" t="s">
        <v>178</v>
      </c>
      <c r="BM213" s="138" t="s">
        <v>1534</v>
      </c>
    </row>
    <row r="214" spans="2:65" s="1" customFormat="1" ht="21.75" customHeight="1">
      <c r="B214" s="31"/>
      <c r="C214" s="127" t="s">
        <v>964</v>
      </c>
      <c r="D214" s="127" t="s">
        <v>173</v>
      </c>
      <c r="E214" s="128" t="s">
        <v>2764</v>
      </c>
      <c r="F214" s="129" t="s">
        <v>2765</v>
      </c>
      <c r="G214" s="130" t="s">
        <v>2715</v>
      </c>
      <c r="H214" s="131">
        <v>1</v>
      </c>
      <c r="I214" s="132"/>
      <c r="J214" s="133">
        <f t="shared" si="80"/>
        <v>0</v>
      </c>
      <c r="K214" s="129" t="s">
        <v>19</v>
      </c>
      <c r="L214" s="31"/>
      <c r="M214" s="134" t="s">
        <v>19</v>
      </c>
      <c r="N214" s="135" t="s">
        <v>44</v>
      </c>
      <c r="P214" s="136">
        <f t="shared" si="81"/>
        <v>0</v>
      </c>
      <c r="Q214" s="136">
        <v>0</v>
      </c>
      <c r="R214" s="136">
        <f t="shared" si="82"/>
        <v>0</v>
      </c>
      <c r="S214" s="136">
        <v>0</v>
      </c>
      <c r="T214" s="137">
        <f t="shared" si="83"/>
        <v>0</v>
      </c>
      <c r="AR214" s="138" t="s">
        <v>178</v>
      </c>
      <c r="AT214" s="138" t="s">
        <v>173</v>
      </c>
      <c r="AU214" s="138" t="s">
        <v>81</v>
      </c>
      <c r="AY214" s="16" t="s">
        <v>171</v>
      </c>
      <c r="BE214" s="139">
        <f t="shared" si="84"/>
        <v>0</v>
      </c>
      <c r="BF214" s="139">
        <f t="shared" si="85"/>
        <v>0</v>
      </c>
      <c r="BG214" s="139">
        <f t="shared" si="86"/>
        <v>0</v>
      </c>
      <c r="BH214" s="139">
        <f t="shared" si="87"/>
        <v>0</v>
      </c>
      <c r="BI214" s="139">
        <f t="shared" si="88"/>
        <v>0</v>
      </c>
      <c r="BJ214" s="16" t="s">
        <v>81</v>
      </c>
      <c r="BK214" s="139">
        <f t="shared" si="89"/>
        <v>0</v>
      </c>
      <c r="BL214" s="16" t="s">
        <v>178</v>
      </c>
      <c r="BM214" s="138" t="s">
        <v>1545</v>
      </c>
    </row>
    <row r="215" spans="2:65" s="1" customFormat="1" ht="16.5" customHeight="1">
      <c r="B215" s="31"/>
      <c r="C215" s="127" t="s">
        <v>969</v>
      </c>
      <c r="D215" s="127" t="s">
        <v>173</v>
      </c>
      <c r="E215" s="128" t="s">
        <v>2750</v>
      </c>
      <c r="F215" s="129" t="s">
        <v>2751</v>
      </c>
      <c r="G215" s="130" t="s">
        <v>2715</v>
      </c>
      <c r="H215" s="131">
        <v>1</v>
      </c>
      <c r="I215" s="132"/>
      <c r="J215" s="133">
        <f t="shared" si="80"/>
        <v>0</v>
      </c>
      <c r="K215" s="129" t="s">
        <v>19</v>
      </c>
      <c r="L215" s="31"/>
      <c r="M215" s="134" t="s">
        <v>19</v>
      </c>
      <c r="N215" s="135" t="s">
        <v>44</v>
      </c>
      <c r="P215" s="136">
        <f t="shared" si="81"/>
        <v>0</v>
      </c>
      <c r="Q215" s="136">
        <v>0</v>
      </c>
      <c r="R215" s="136">
        <f t="shared" si="82"/>
        <v>0</v>
      </c>
      <c r="S215" s="136">
        <v>0</v>
      </c>
      <c r="T215" s="137">
        <f t="shared" si="83"/>
        <v>0</v>
      </c>
      <c r="AR215" s="138" t="s">
        <v>178</v>
      </c>
      <c r="AT215" s="138" t="s">
        <v>173</v>
      </c>
      <c r="AU215" s="138" t="s">
        <v>81</v>
      </c>
      <c r="AY215" s="16" t="s">
        <v>171</v>
      </c>
      <c r="BE215" s="139">
        <f t="shared" si="84"/>
        <v>0</v>
      </c>
      <c r="BF215" s="139">
        <f t="shared" si="85"/>
        <v>0</v>
      </c>
      <c r="BG215" s="139">
        <f t="shared" si="86"/>
        <v>0</v>
      </c>
      <c r="BH215" s="139">
        <f t="shared" si="87"/>
        <v>0</v>
      </c>
      <c r="BI215" s="139">
        <f t="shared" si="88"/>
        <v>0</v>
      </c>
      <c r="BJ215" s="16" t="s">
        <v>81</v>
      </c>
      <c r="BK215" s="139">
        <f t="shared" si="89"/>
        <v>0</v>
      </c>
      <c r="BL215" s="16" t="s">
        <v>178</v>
      </c>
      <c r="BM215" s="138" t="s">
        <v>1556</v>
      </c>
    </row>
    <row r="216" spans="2:65" s="1" customFormat="1" ht="16.5" customHeight="1">
      <c r="B216" s="31"/>
      <c r="C216" s="127" t="s">
        <v>977</v>
      </c>
      <c r="D216" s="127" t="s">
        <v>173</v>
      </c>
      <c r="E216" s="128" t="s">
        <v>2776</v>
      </c>
      <c r="F216" s="129" t="s">
        <v>2777</v>
      </c>
      <c r="G216" s="130" t="s">
        <v>2715</v>
      </c>
      <c r="H216" s="131">
        <v>1</v>
      </c>
      <c r="I216" s="132"/>
      <c r="J216" s="133">
        <f t="shared" si="80"/>
        <v>0</v>
      </c>
      <c r="K216" s="129" t="s">
        <v>19</v>
      </c>
      <c r="L216" s="31"/>
      <c r="M216" s="134" t="s">
        <v>19</v>
      </c>
      <c r="N216" s="135" t="s">
        <v>44</v>
      </c>
      <c r="P216" s="136">
        <f t="shared" si="81"/>
        <v>0</v>
      </c>
      <c r="Q216" s="136">
        <v>0</v>
      </c>
      <c r="R216" s="136">
        <f t="shared" si="82"/>
        <v>0</v>
      </c>
      <c r="S216" s="136">
        <v>0</v>
      </c>
      <c r="T216" s="137">
        <f t="shared" si="83"/>
        <v>0</v>
      </c>
      <c r="AR216" s="138" t="s">
        <v>178</v>
      </c>
      <c r="AT216" s="138" t="s">
        <v>173</v>
      </c>
      <c r="AU216" s="138" t="s">
        <v>81</v>
      </c>
      <c r="AY216" s="16" t="s">
        <v>171</v>
      </c>
      <c r="BE216" s="139">
        <f t="shared" si="84"/>
        <v>0</v>
      </c>
      <c r="BF216" s="139">
        <f t="shared" si="85"/>
        <v>0</v>
      </c>
      <c r="BG216" s="139">
        <f t="shared" si="86"/>
        <v>0</v>
      </c>
      <c r="BH216" s="139">
        <f t="shared" si="87"/>
        <v>0</v>
      </c>
      <c r="BI216" s="139">
        <f t="shared" si="88"/>
        <v>0</v>
      </c>
      <c r="BJ216" s="16" t="s">
        <v>81</v>
      </c>
      <c r="BK216" s="139">
        <f t="shared" si="89"/>
        <v>0</v>
      </c>
      <c r="BL216" s="16" t="s">
        <v>178</v>
      </c>
      <c r="BM216" s="138" t="s">
        <v>1579</v>
      </c>
    </row>
    <row r="217" spans="2:65" s="1" customFormat="1" ht="16.5" customHeight="1">
      <c r="B217" s="31"/>
      <c r="C217" s="127" t="s">
        <v>980</v>
      </c>
      <c r="D217" s="127" t="s">
        <v>173</v>
      </c>
      <c r="E217" s="128" t="s">
        <v>2778</v>
      </c>
      <c r="F217" s="129" t="s">
        <v>2779</v>
      </c>
      <c r="G217" s="130" t="s">
        <v>2715</v>
      </c>
      <c r="H217" s="131">
        <v>1</v>
      </c>
      <c r="I217" s="132"/>
      <c r="J217" s="133">
        <f t="shared" si="80"/>
        <v>0</v>
      </c>
      <c r="K217" s="129" t="s">
        <v>19</v>
      </c>
      <c r="L217" s="31"/>
      <c r="M217" s="134" t="s">
        <v>19</v>
      </c>
      <c r="N217" s="135" t="s">
        <v>44</v>
      </c>
      <c r="P217" s="136">
        <f t="shared" si="81"/>
        <v>0</v>
      </c>
      <c r="Q217" s="136">
        <v>0</v>
      </c>
      <c r="R217" s="136">
        <f t="shared" si="82"/>
        <v>0</v>
      </c>
      <c r="S217" s="136">
        <v>0</v>
      </c>
      <c r="T217" s="137">
        <f t="shared" si="83"/>
        <v>0</v>
      </c>
      <c r="AR217" s="138" t="s">
        <v>178</v>
      </c>
      <c r="AT217" s="138" t="s">
        <v>173</v>
      </c>
      <c r="AU217" s="138" t="s">
        <v>81</v>
      </c>
      <c r="AY217" s="16" t="s">
        <v>171</v>
      </c>
      <c r="BE217" s="139">
        <f t="shared" si="84"/>
        <v>0</v>
      </c>
      <c r="BF217" s="139">
        <f t="shared" si="85"/>
        <v>0</v>
      </c>
      <c r="BG217" s="139">
        <f t="shared" si="86"/>
        <v>0</v>
      </c>
      <c r="BH217" s="139">
        <f t="shared" si="87"/>
        <v>0</v>
      </c>
      <c r="BI217" s="139">
        <f t="shared" si="88"/>
        <v>0</v>
      </c>
      <c r="BJ217" s="16" t="s">
        <v>81</v>
      </c>
      <c r="BK217" s="139">
        <f t="shared" si="89"/>
        <v>0</v>
      </c>
      <c r="BL217" s="16" t="s">
        <v>178</v>
      </c>
      <c r="BM217" s="138" t="s">
        <v>1593</v>
      </c>
    </row>
    <row r="218" spans="2:65" s="1" customFormat="1" ht="16.5" customHeight="1">
      <c r="B218" s="31"/>
      <c r="C218" s="127" t="s">
        <v>988</v>
      </c>
      <c r="D218" s="127" t="s">
        <v>173</v>
      </c>
      <c r="E218" s="128" t="s">
        <v>2752</v>
      </c>
      <c r="F218" s="129" t="s">
        <v>2753</v>
      </c>
      <c r="G218" s="130" t="s">
        <v>2715</v>
      </c>
      <c r="H218" s="131">
        <v>4</v>
      </c>
      <c r="I218" s="132"/>
      <c r="J218" s="133">
        <f t="shared" si="80"/>
        <v>0</v>
      </c>
      <c r="K218" s="129" t="s">
        <v>19</v>
      </c>
      <c r="L218" s="31"/>
      <c r="M218" s="134" t="s">
        <v>19</v>
      </c>
      <c r="N218" s="135" t="s">
        <v>44</v>
      </c>
      <c r="P218" s="136">
        <f t="shared" si="81"/>
        <v>0</v>
      </c>
      <c r="Q218" s="136">
        <v>0</v>
      </c>
      <c r="R218" s="136">
        <f t="shared" si="82"/>
        <v>0</v>
      </c>
      <c r="S218" s="136">
        <v>0</v>
      </c>
      <c r="T218" s="137">
        <f t="shared" si="83"/>
        <v>0</v>
      </c>
      <c r="AR218" s="138" t="s">
        <v>178</v>
      </c>
      <c r="AT218" s="138" t="s">
        <v>173</v>
      </c>
      <c r="AU218" s="138" t="s">
        <v>81</v>
      </c>
      <c r="AY218" s="16" t="s">
        <v>171</v>
      </c>
      <c r="BE218" s="139">
        <f t="shared" si="84"/>
        <v>0</v>
      </c>
      <c r="BF218" s="139">
        <f t="shared" si="85"/>
        <v>0</v>
      </c>
      <c r="BG218" s="139">
        <f t="shared" si="86"/>
        <v>0</v>
      </c>
      <c r="BH218" s="139">
        <f t="shared" si="87"/>
        <v>0</v>
      </c>
      <c r="BI218" s="139">
        <f t="shared" si="88"/>
        <v>0</v>
      </c>
      <c r="BJ218" s="16" t="s">
        <v>81</v>
      </c>
      <c r="BK218" s="139">
        <f t="shared" si="89"/>
        <v>0</v>
      </c>
      <c r="BL218" s="16" t="s">
        <v>178</v>
      </c>
      <c r="BM218" s="138" t="s">
        <v>1602</v>
      </c>
    </row>
    <row r="219" spans="2:65" s="11" customFormat="1" ht="25.95" customHeight="1">
      <c r="B219" s="115"/>
      <c r="D219" s="116" t="s">
        <v>72</v>
      </c>
      <c r="E219" s="117" t="s">
        <v>2796</v>
      </c>
      <c r="F219" s="117" t="s">
        <v>2797</v>
      </c>
      <c r="I219" s="118"/>
      <c r="J219" s="119">
        <f>BK219</f>
        <v>0</v>
      </c>
      <c r="L219" s="115"/>
      <c r="M219" s="120"/>
      <c r="P219" s="121">
        <f>SUM(P220:P236)</f>
        <v>0</v>
      </c>
      <c r="R219" s="121">
        <f>SUM(R220:R236)</f>
        <v>0</v>
      </c>
      <c r="T219" s="122">
        <f>SUM(T220:T236)</f>
        <v>0</v>
      </c>
      <c r="AR219" s="116" t="s">
        <v>81</v>
      </c>
      <c r="AT219" s="123" t="s">
        <v>72</v>
      </c>
      <c r="AU219" s="123" t="s">
        <v>73</v>
      </c>
      <c r="AY219" s="116" t="s">
        <v>171</v>
      </c>
      <c r="BK219" s="124">
        <f>SUM(BK220:BK236)</f>
        <v>0</v>
      </c>
    </row>
    <row r="220" spans="2:65" s="1" customFormat="1" ht="16.5" customHeight="1">
      <c r="B220" s="31"/>
      <c r="C220" s="127" t="s">
        <v>994</v>
      </c>
      <c r="D220" s="127" t="s">
        <v>173</v>
      </c>
      <c r="E220" s="128" t="s">
        <v>2798</v>
      </c>
      <c r="F220" s="129" t="s">
        <v>2799</v>
      </c>
      <c r="G220" s="130" t="s">
        <v>2710</v>
      </c>
      <c r="H220" s="131">
        <v>110</v>
      </c>
      <c r="I220" s="132"/>
      <c r="J220" s="133">
        <f t="shared" ref="J220:J236" si="90">ROUND(I220*H220,2)</f>
        <v>0</v>
      </c>
      <c r="K220" s="129" t="s">
        <v>19</v>
      </c>
      <c r="L220" s="31"/>
      <c r="M220" s="134" t="s">
        <v>19</v>
      </c>
      <c r="N220" s="135" t="s">
        <v>44</v>
      </c>
      <c r="P220" s="136">
        <f t="shared" ref="P220:P236" si="91">O220*H220</f>
        <v>0</v>
      </c>
      <c r="Q220" s="136">
        <v>0</v>
      </c>
      <c r="R220" s="136">
        <f t="shared" ref="R220:R236" si="92">Q220*H220</f>
        <v>0</v>
      </c>
      <c r="S220" s="136">
        <v>0</v>
      </c>
      <c r="T220" s="137">
        <f t="shared" ref="T220:T236" si="93">S220*H220</f>
        <v>0</v>
      </c>
      <c r="AR220" s="138" t="s">
        <v>178</v>
      </c>
      <c r="AT220" s="138" t="s">
        <v>173</v>
      </c>
      <c r="AU220" s="138" t="s">
        <v>81</v>
      </c>
      <c r="AY220" s="16" t="s">
        <v>171</v>
      </c>
      <c r="BE220" s="139">
        <f t="shared" ref="BE220:BE236" si="94">IF(N220="základní",J220,0)</f>
        <v>0</v>
      </c>
      <c r="BF220" s="139">
        <f t="shared" ref="BF220:BF236" si="95">IF(N220="snížená",J220,0)</f>
        <v>0</v>
      </c>
      <c r="BG220" s="139">
        <f t="shared" ref="BG220:BG236" si="96">IF(N220="zákl. přenesená",J220,0)</f>
        <v>0</v>
      </c>
      <c r="BH220" s="139">
        <f t="shared" ref="BH220:BH236" si="97">IF(N220="sníž. přenesená",J220,0)</f>
        <v>0</v>
      </c>
      <c r="BI220" s="139">
        <f t="shared" ref="BI220:BI236" si="98">IF(N220="nulová",J220,0)</f>
        <v>0</v>
      </c>
      <c r="BJ220" s="16" t="s">
        <v>81</v>
      </c>
      <c r="BK220" s="139">
        <f t="shared" ref="BK220:BK236" si="99">ROUND(I220*H220,2)</f>
        <v>0</v>
      </c>
      <c r="BL220" s="16" t="s">
        <v>178</v>
      </c>
      <c r="BM220" s="138" t="s">
        <v>1614</v>
      </c>
    </row>
    <row r="221" spans="2:65" s="1" customFormat="1" ht="16.5" customHeight="1">
      <c r="B221" s="31"/>
      <c r="C221" s="127" t="s">
        <v>999</v>
      </c>
      <c r="D221" s="127" t="s">
        <v>173</v>
      </c>
      <c r="E221" s="128" t="s">
        <v>2738</v>
      </c>
      <c r="F221" s="129" t="s">
        <v>2739</v>
      </c>
      <c r="G221" s="130" t="s">
        <v>328</v>
      </c>
      <c r="H221" s="131">
        <v>35</v>
      </c>
      <c r="I221" s="132"/>
      <c r="J221" s="133">
        <f t="shared" si="90"/>
        <v>0</v>
      </c>
      <c r="K221" s="129" t="s">
        <v>19</v>
      </c>
      <c r="L221" s="31"/>
      <c r="M221" s="134" t="s">
        <v>19</v>
      </c>
      <c r="N221" s="135" t="s">
        <v>44</v>
      </c>
      <c r="P221" s="136">
        <f t="shared" si="91"/>
        <v>0</v>
      </c>
      <c r="Q221" s="136">
        <v>0</v>
      </c>
      <c r="R221" s="136">
        <f t="shared" si="92"/>
        <v>0</v>
      </c>
      <c r="S221" s="136">
        <v>0</v>
      </c>
      <c r="T221" s="137">
        <f t="shared" si="93"/>
        <v>0</v>
      </c>
      <c r="AR221" s="138" t="s">
        <v>178</v>
      </c>
      <c r="AT221" s="138" t="s">
        <v>173</v>
      </c>
      <c r="AU221" s="138" t="s">
        <v>81</v>
      </c>
      <c r="AY221" s="16" t="s">
        <v>171</v>
      </c>
      <c r="BE221" s="139">
        <f t="shared" si="94"/>
        <v>0</v>
      </c>
      <c r="BF221" s="139">
        <f t="shared" si="95"/>
        <v>0</v>
      </c>
      <c r="BG221" s="139">
        <f t="shared" si="96"/>
        <v>0</v>
      </c>
      <c r="BH221" s="139">
        <f t="shared" si="97"/>
        <v>0</v>
      </c>
      <c r="BI221" s="139">
        <f t="shared" si="98"/>
        <v>0</v>
      </c>
      <c r="BJ221" s="16" t="s">
        <v>81</v>
      </c>
      <c r="BK221" s="139">
        <f t="shared" si="99"/>
        <v>0</v>
      </c>
      <c r="BL221" s="16" t="s">
        <v>178</v>
      </c>
      <c r="BM221" s="138" t="s">
        <v>1626</v>
      </c>
    </row>
    <row r="222" spans="2:65" s="1" customFormat="1" ht="16.5" customHeight="1">
      <c r="B222" s="31"/>
      <c r="C222" s="127" t="s">
        <v>1005</v>
      </c>
      <c r="D222" s="127" t="s">
        <v>173</v>
      </c>
      <c r="E222" s="128" t="s">
        <v>2740</v>
      </c>
      <c r="F222" s="129" t="s">
        <v>2741</v>
      </c>
      <c r="G222" s="130" t="s">
        <v>328</v>
      </c>
      <c r="H222" s="131">
        <v>50</v>
      </c>
      <c r="I222" s="132"/>
      <c r="J222" s="133">
        <f t="shared" si="90"/>
        <v>0</v>
      </c>
      <c r="K222" s="129" t="s">
        <v>19</v>
      </c>
      <c r="L222" s="31"/>
      <c r="M222" s="134" t="s">
        <v>19</v>
      </c>
      <c r="N222" s="135" t="s">
        <v>44</v>
      </c>
      <c r="P222" s="136">
        <f t="shared" si="91"/>
        <v>0</v>
      </c>
      <c r="Q222" s="136">
        <v>0</v>
      </c>
      <c r="R222" s="136">
        <f t="shared" si="92"/>
        <v>0</v>
      </c>
      <c r="S222" s="136">
        <v>0</v>
      </c>
      <c r="T222" s="137">
        <f t="shared" si="93"/>
        <v>0</v>
      </c>
      <c r="AR222" s="138" t="s">
        <v>178</v>
      </c>
      <c r="AT222" s="138" t="s">
        <v>173</v>
      </c>
      <c r="AU222" s="138" t="s">
        <v>81</v>
      </c>
      <c r="AY222" s="16" t="s">
        <v>171</v>
      </c>
      <c r="BE222" s="139">
        <f t="shared" si="94"/>
        <v>0</v>
      </c>
      <c r="BF222" s="139">
        <f t="shared" si="95"/>
        <v>0</v>
      </c>
      <c r="BG222" s="139">
        <f t="shared" si="96"/>
        <v>0</v>
      </c>
      <c r="BH222" s="139">
        <f t="shared" si="97"/>
        <v>0</v>
      </c>
      <c r="BI222" s="139">
        <f t="shared" si="98"/>
        <v>0</v>
      </c>
      <c r="BJ222" s="16" t="s">
        <v>81</v>
      </c>
      <c r="BK222" s="139">
        <f t="shared" si="99"/>
        <v>0</v>
      </c>
      <c r="BL222" s="16" t="s">
        <v>178</v>
      </c>
      <c r="BM222" s="138" t="s">
        <v>1635</v>
      </c>
    </row>
    <row r="223" spans="2:65" s="1" customFormat="1" ht="16.5" customHeight="1">
      <c r="B223" s="31"/>
      <c r="C223" s="127" t="s">
        <v>1008</v>
      </c>
      <c r="D223" s="127" t="s">
        <v>173</v>
      </c>
      <c r="E223" s="128" t="s">
        <v>2760</v>
      </c>
      <c r="F223" s="129" t="s">
        <v>2761</v>
      </c>
      <c r="G223" s="130" t="s">
        <v>328</v>
      </c>
      <c r="H223" s="131">
        <v>30</v>
      </c>
      <c r="I223" s="132"/>
      <c r="J223" s="133">
        <f t="shared" si="90"/>
        <v>0</v>
      </c>
      <c r="K223" s="129" t="s">
        <v>19</v>
      </c>
      <c r="L223" s="31"/>
      <c r="M223" s="134" t="s">
        <v>19</v>
      </c>
      <c r="N223" s="135" t="s">
        <v>44</v>
      </c>
      <c r="P223" s="136">
        <f t="shared" si="91"/>
        <v>0</v>
      </c>
      <c r="Q223" s="136">
        <v>0</v>
      </c>
      <c r="R223" s="136">
        <f t="shared" si="92"/>
        <v>0</v>
      </c>
      <c r="S223" s="136">
        <v>0</v>
      </c>
      <c r="T223" s="137">
        <f t="shared" si="93"/>
        <v>0</v>
      </c>
      <c r="AR223" s="138" t="s">
        <v>178</v>
      </c>
      <c r="AT223" s="138" t="s">
        <v>173</v>
      </c>
      <c r="AU223" s="138" t="s">
        <v>81</v>
      </c>
      <c r="AY223" s="16" t="s">
        <v>171</v>
      </c>
      <c r="BE223" s="139">
        <f t="shared" si="94"/>
        <v>0</v>
      </c>
      <c r="BF223" s="139">
        <f t="shared" si="95"/>
        <v>0</v>
      </c>
      <c r="BG223" s="139">
        <f t="shared" si="96"/>
        <v>0</v>
      </c>
      <c r="BH223" s="139">
        <f t="shared" si="97"/>
        <v>0</v>
      </c>
      <c r="BI223" s="139">
        <f t="shared" si="98"/>
        <v>0</v>
      </c>
      <c r="BJ223" s="16" t="s">
        <v>81</v>
      </c>
      <c r="BK223" s="139">
        <f t="shared" si="99"/>
        <v>0</v>
      </c>
      <c r="BL223" s="16" t="s">
        <v>178</v>
      </c>
      <c r="BM223" s="138" t="s">
        <v>1646</v>
      </c>
    </row>
    <row r="224" spans="2:65" s="1" customFormat="1" ht="16.5" customHeight="1">
      <c r="B224" s="31"/>
      <c r="C224" s="127" t="s">
        <v>1015</v>
      </c>
      <c r="D224" s="127" t="s">
        <v>173</v>
      </c>
      <c r="E224" s="128" t="s">
        <v>2800</v>
      </c>
      <c r="F224" s="129" t="s">
        <v>2801</v>
      </c>
      <c r="G224" s="130" t="s">
        <v>328</v>
      </c>
      <c r="H224" s="131">
        <v>10</v>
      </c>
      <c r="I224" s="132"/>
      <c r="J224" s="133">
        <f t="shared" si="90"/>
        <v>0</v>
      </c>
      <c r="K224" s="129" t="s">
        <v>19</v>
      </c>
      <c r="L224" s="31"/>
      <c r="M224" s="134" t="s">
        <v>19</v>
      </c>
      <c r="N224" s="135" t="s">
        <v>44</v>
      </c>
      <c r="P224" s="136">
        <f t="shared" si="91"/>
        <v>0</v>
      </c>
      <c r="Q224" s="136">
        <v>0</v>
      </c>
      <c r="R224" s="136">
        <f t="shared" si="92"/>
        <v>0</v>
      </c>
      <c r="S224" s="136">
        <v>0</v>
      </c>
      <c r="T224" s="137">
        <f t="shared" si="93"/>
        <v>0</v>
      </c>
      <c r="AR224" s="138" t="s">
        <v>178</v>
      </c>
      <c r="AT224" s="138" t="s">
        <v>173</v>
      </c>
      <c r="AU224" s="138" t="s">
        <v>81</v>
      </c>
      <c r="AY224" s="16" t="s">
        <v>171</v>
      </c>
      <c r="BE224" s="139">
        <f t="shared" si="94"/>
        <v>0</v>
      </c>
      <c r="BF224" s="139">
        <f t="shared" si="95"/>
        <v>0</v>
      </c>
      <c r="BG224" s="139">
        <f t="shared" si="96"/>
        <v>0</v>
      </c>
      <c r="BH224" s="139">
        <f t="shared" si="97"/>
        <v>0</v>
      </c>
      <c r="BI224" s="139">
        <f t="shared" si="98"/>
        <v>0</v>
      </c>
      <c r="BJ224" s="16" t="s">
        <v>81</v>
      </c>
      <c r="BK224" s="139">
        <f t="shared" si="99"/>
        <v>0</v>
      </c>
      <c r="BL224" s="16" t="s">
        <v>178</v>
      </c>
      <c r="BM224" s="138" t="s">
        <v>1658</v>
      </c>
    </row>
    <row r="225" spans="2:65" s="1" customFormat="1" ht="16.5" customHeight="1">
      <c r="B225" s="31"/>
      <c r="C225" s="127" t="s">
        <v>1020</v>
      </c>
      <c r="D225" s="127" t="s">
        <v>173</v>
      </c>
      <c r="E225" s="128" t="s">
        <v>2802</v>
      </c>
      <c r="F225" s="129" t="s">
        <v>2803</v>
      </c>
      <c r="G225" s="130" t="s">
        <v>328</v>
      </c>
      <c r="H225" s="131">
        <v>4</v>
      </c>
      <c r="I225" s="132"/>
      <c r="J225" s="133">
        <f t="shared" si="90"/>
        <v>0</v>
      </c>
      <c r="K225" s="129" t="s">
        <v>19</v>
      </c>
      <c r="L225" s="31"/>
      <c r="M225" s="134" t="s">
        <v>19</v>
      </c>
      <c r="N225" s="135" t="s">
        <v>44</v>
      </c>
      <c r="P225" s="136">
        <f t="shared" si="91"/>
        <v>0</v>
      </c>
      <c r="Q225" s="136">
        <v>0</v>
      </c>
      <c r="R225" s="136">
        <f t="shared" si="92"/>
        <v>0</v>
      </c>
      <c r="S225" s="136">
        <v>0</v>
      </c>
      <c r="T225" s="137">
        <f t="shared" si="93"/>
        <v>0</v>
      </c>
      <c r="AR225" s="138" t="s">
        <v>178</v>
      </c>
      <c r="AT225" s="138" t="s">
        <v>173</v>
      </c>
      <c r="AU225" s="138" t="s">
        <v>81</v>
      </c>
      <c r="AY225" s="16" t="s">
        <v>171</v>
      </c>
      <c r="BE225" s="139">
        <f t="shared" si="94"/>
        <v>0</v>
      </c>
      <c r="BF225" s="139">
        <f t="shared" si="95"/>
        <v>0</v>
      </c>
      <c r="BG225" s="139">
        <f t="shared" si="96"/>
        <v>0</v>
      </c>
      <c r="BH225" s="139">
        <f t="shared" si="97"/>
        <v>0</v>
      </c>
      <c r="BI225" s="139">
        <f t="shared" si="98"/>
        <v>0</v>
      </c>
      <c r="BJ225" s="16" t="s">
        <v>81</v>
      </c>
      <c r="BK225" s="139">
        <f t="shared" si="99"/>
        <v>0</v>
      </c>
      <c r="BL225" s="16" t="s">
        <v>178</v>
      </c>
      <c r="BM225" s="138" t="s">
        <v>1669</v>
      </c>
    </row>
    <row r="226" spans="2:65" s="1" customFormat="1" ht="21.75" customHeight="1">
      <c r="B226" s="31"/>
      <c r="C226" s="127" t="s">
        <v>1025</v>
      </c>
      <c r="D226" s="127" t="s">
        <v>173</v>
      </c>
      <c r="E226" s="128" t="s">
        <v>2804</v>
      </c>
      <c r="F226" s="129" t="s">
        <v>2805</v>
      </c>
      <c r="G226" s="130" t="s">
        <v>2715</v>
      </c>
      <c r="H226" s="131">
        <v>1</v>
      </c>
      <c r="I226" s="132"/>
      <c r="J226" s="133">
        <f t="shared" si="90"/>
        <v>0</v>
      </c>
      <c r="K226" s="129" t="s">
        <v>19</v>
      </c>
      <c r="L226" s="31"/>
      <c r="M226" s="134" t="s">
        <v>19</v>
      </c>
      <c r="N226" s="135" t="s">
        <v>44</v>
      </c>
      <c r="P226" s="136">
        <f t="shared" si="91"/>
        <v>0</v>
      </c>
      <c r="Q226" s="136">
        <v>0</v>
      </c>
      <c r="R226" s="136">
        <f t="shared" si="92"/>
        <v>0</v>
      </c>
      <c r="S226" s="136">
        <v>0</v>
      </c>
      <c r="T226" s="137">
        <f t="shared" si="93"/>
        <v>0</v>
      </c>
      <c r="AR226" s="138" t="s">
        <v>178</v>
      </c>
      <c r="AT226" s="138" t="s">
        <v>173</v>
      </c>
      <c r="AU226" s="138" t="s">
        <v>81</v>
      </c>
      <c r="AY226" s="16" t="s">
        <v>171</v>
      </c>
      <c r="BE226" s="139">
        <f t="shared" si="94"/>
        <v>0</v>
      </c>
      <c r="BF226" s="139">
        <f t="shared" si="95"/>
        <v>0</v>
      </c>
      <c r="BG226" s="139">
        <f t="shared" si="96"/>
        <v>0</v>
      </c>
      <c r="BH226" s="139">
        <f t="shared" si="97"/>
        <v>0</v>
      </c>
      <c r="BI226" s="139">
        <f t="shared" si="98"/>
        <v>0</v>
      </c>
      <c r="BJ226" s="16" t="s">
        <v>81</v>
      </c>
      <c r="BK226" s="139">
        <f t="shared" si="99"/>
        <v>0</v>
      </c>
      <c r="BL226" s="16" t="s">
        <v>178</v>
      </c>
      <c r="BM226" s="138" t="s">
        <v>1679</v>
      </c>
    </row>
    <row r="227" spans="2:65" s="1" customFormat="1" ht="21.75" customHeight="1">
      <c r="B227" s="31"/>
      <c r="C227" s="127" t="s">
        <v>1030</v>
      </c>
      <c r="D227" s="127" t="s">
        <v>173</v>
      </c>
      <c r="E227" s="128" t="s">
        <v>2766</v>
      </c>
      <c r="F227" s="129" t="s">
        <v>2767</v>
      </c>
      <c r="G227" s="130" t="s">
        <v>2715</v>
      </c>
      <c r="H227" s="131">
        <v>3</v>
      </c>
      <c r="I227" s="132"/>
      <c r="J227" s="133">
        <f t="shared" si="90"/>
        <v>0</v>
      </c>
      <c r="K227" s="129" t="s">
        <v>19</v>
      </c>
      <c r="L227" s="31"/>
      <c r="M227" s="134" t="s">
        <v>19</v>
      </c>
      <c r="N227" s="135" t="s">
        <v>44</v>
      </c>
      <c r="P227" s="136">
        <f t="shared" si="91"/>
        <v>0</v>
      </c>
      <c r="Q227" s="136">
        <v>0</v>
      </c>
      <c r="R227" s="136">
        <f t="shared" si="92"/>
        <v>0</v>
      </c>
      <c r="S227" s="136">
        <v>0</v>
      </c>
      <c r="T227" s="137">
        <f t="shared" si="93"/>
        <v>0</v>
      </c>
      <c r="AR227" s="138" t="s">
        <v>178</v>
      </c>
      <c r="AT227" s="138" t="s">
        <v>173</v>
      </c>
      <c r="AU227" s="138" t="s">
        <v>81</v>
      </c>
      <c r="AY227" s="16" t="s">
        <v>171</v>
      </c>
      <c r="BE227" s="139">
        <f t="shared" si="94"/>
        <v>0</v>
      </c>
      <c r="BF227" s="139">
        <f t="shared" si="95"/>
        <v>0</v>
      </c>
      <c r="BG227" s="139">
        <f t="shared" si="96"/>
        <v>0</v>
      </c>
      <c r="BH227" s="139">
        <f t="shared" si="97"/>
        <v>0</v>
      </c>
      <c r="BI227" s="139">
        <f t="shared" si="98"/>
        <v>0</v>
      </c>
      <c r="BJ227" s="16" t="s">
        <v>81</v>
      </c>
      <c r="BK227" s="139">
        <f t="shared" si="99"/>
        <v>0</v>
      </c>
      <c r="BL227" s="16" t="s">
        <v>178</v>
      </c>
      <c r="BM227" s="138" t="s">
        <v>1690</v>
      </c>
    </row>
    <row r="228" spans="2:65" s="1" customFormat="1" ht="16.5" customHeight="1">
      <c r="B228" s="31"/>
      <c r="C228" s="127" t="s">
        <v>1035</v>
      </c>
      <c r="D228" s="127" t="s">
        <v>173</v>
      </c>
      <c r="E228" s="128" t="s">
        <v>2742</v>
      </c>
      <c r="F228" s="129" t="s">
        <v>2743</v>
      </c>
      <c r="G228" s="130" t="s">
        <v>2715</v>
      </c>
      <c r="H228" s="131">
        <v>1</v>
      </c>
      <c r="I228" s="132"/>
      <c r="J228" s="133">
        <f t="shared" si="90"/>
        <v>0</v>
      </c>
      <c r="K228" s="129" t="s">
        <v>19</v>
      </c>
      <c r="L228" s="31"/>
      <c r="M228" s="134" t="s">
        <v>19</v>
      </c>
      <c r="N228" s="135" t="s">
        <v>44</v>
      </c>
      <c r="P228" s="136">
        <f t="shared" si="91"/>
        <v>0</v>
      </c>
      <c r="Q228" s="136">
        <v>0</v>
      </c>
      <c r="R228" s="136">
        <f t="shared" si="92"/>
        <v>0</v>
      </c>
      <c r="S228" s="136">
        <v>0</v>
      </c>
      <c r="T228" s="137">
        <f t="shared" si="93"/>
        <v>0</v>
      </c>
      <c r="AR228" s="138" t="s">
        <v>178</v>
      </c>
      <c r="AT228" s="138" t="s">
        <v>173</v>
      </c>
      <c r="AU228" s="138" t="s">
        <v>81</v>
      </c>
      <c r="AY228" s="16" t="s">
        <v>171</v>
      </c>
      <c r="BE228" s="139">
        <f t="shared" si="94"/>
        <v>0</v>
      </c>
      <c r="BF228" s="139">
        <f t="shared" si="95"/>
        <v>0</v>
      </c>
      <c r="BG228" s="139">
        <f t="shared" si="96"/>
        <v>0</v>
      </c>
      <c r="BH228" s="139">
        <f t="shared" si="97"/>
        <v>0</v>
      </c>
      <c r="BI228" s="139">
        <f t="shared" si="98"/>
        <v>0</v>
      </c>
      <c r="BJ228" s="16" t="s">
        <v>81</v>
      </c>
      <c r="BK228" s="139">
        <f t="shared" si="99"/>
        <v>0</v>
      </c>
      <c r="BL228" s="16" t="s">
        <v>178</v>
      </c>
      <c r="BM228" s="138" t="s">
        <v>1700</v>
      </c>
    </row>
    <row r="229" spans="2:65" s="1" customFormat="1" ht="16.5" customHeight="1">
      <c r="B229" s="31"/>
      <c r="C229" s="127" t="s">
        <v>1040</v>
      </c>
      <c r="D229" s="127" t="s">
        <v>173</v>
      </c>
      <c r="E229" s="128" t="s">
        <v>2744</v>
      </c>
      <c r="F229" s="129" t="s">
        <v>2745</v>
      </c>
      <c r="G229" s="130" t="s">
        <v>2715</v>
      </c>
      <c r="H229" s="131">
        <v>1</v>
      </c>
      <c r="I229" s="132"/>
      <c r="J229" s="133">
        <f t="shared" si="90"/>
        <v>0</v>
      </c>
      <c r="K229" s="129" t="s">
        <v>19</v>
      </c>
      <c r="L229" s="31"/>
      <c r="M229" s="134" t="s">
        <v>19</v>
      </c>
      <c r="N229" s="135" t="s">
        <v>44</v>
      </c>
      <c r="P229" s="136">
        <f t="shared" si="91"/>
        <v>0</v>
      </c>
      <c r="Q229" s="136">
        <v>0</v>
      </c>
      <c r="R229" s="136">
        <f t="shared" si="92"/>
        <v>0</v>
      </c>
      <c r="S229" s="136">
        <v>0</v>
      </c>
      <c r="T229" s="137">
        <f t="shared" si="93"/>
        <v>0</v>
      </c>
      <c r="AR229" s="138" t="s">
        <v>178</v>
      </c>
      <c r="AT229" s="138" t="s">
        <v>173</v>
      </c>
      <c r="AU229" s="138" t="s">
        <v>81</v>
      </c>
      <c r="AY229" s="16" t="s">
        <v>171</v>
      </c>
      <c r="BE229" s="139">
        <f t="shared" si="94"/>
        <v>0</v>
      </c>
      <c r="BF229" s="139">
        <f t="shared" si="95"/>
        <v>0</v>
      </c>
      <c r="BG229" s="139">
        <f t="shared" si="96"/>
        <v>0</v>
      </c>
      <c r="BH229" s="139">
        <f t="shared" si="97"/>
        <v>0</v>
      </c>
      <c r="BI229" s="139">
        <f t="shared" si="98"/>
        <v>0</v>
      </c>
      <c r="BJ229" s="16" t="s">
        <v>81</v>
      </c>
      <c r="BK229" s="139">
        <f t="shared" si="99"/>
        <v>0</v>
      </c>
      <c r="BL229" s="16" t="s">
        <v>178</v>
      </c>
      <c r="BM229" s="138" t="s">
        <v>1710</v>
      </c>
    </row>
    <row r="230" spans="2:65" s="1" customFormat="1" ht="16.5" customHeight="1">
      <c r="B230" s="31"/>
      <c r="C230" s="127" t="s">
        <v>1045</v>
      </c>
      <c r="D230" s="127" t="s">
        <v>173</v>
      </c>
      <c r="E230" s="128" t="s">
        <v>2746</v>
      </c>
      <c r="F230" s="129" t="s">
        <v>2747</v>
      </c>
      <c r="G230" s="130" t="s">
        <v>2715</v>
      </c>
      <c r="H230" s="131">
        <v>1</v>
      </c>
      <c r="I230" s="132"/>
      <c r="J230" s="133">
        <f t="shared" si="90"/>
        <v>0</v>
      </c>
      <c r="K230" s="129" t="s">
        <v>19</v>
      </c>
      <c r="L230" s="31"/>
      <c r="M230" s="134" t="s">
        <v>19</v>
      </c>
      <c r="N230" s="135" t="s">
        <v>44</v>
      </c>
      <c r="P230" s="136">
        <f t="shared" si="91"/>
        <v>0</v>
      </c>
      <c r="Q230" s="136">
        <v>0</v>
      </c>
      <c r="R230" s="136">
        <f t="shared" si="92"/>
        <v>0</v>
      </c>
      <c r="S230" s="136">
        <v>0</v>
      </c>
      <c r="T230" s="137">
        <f t="shared" si="93"/>
        <v>0</v>
      </c>
      <c r="AR230" s="138" t="s">
        <v>178</v>
      </c>
      <c r="AT230" s="138" t="s">
        <v>173</v>
      </c>
      <c r="AU230" s="138" t="s">
        <v>81</v>
      </c>
      <c r="AY230" s="16" t="s">
        <v>171</v>
      </c>
      <c r="BE230" s="139">
        <f t="shared" si="94"/>
        <v>0</v>
      </c>
      <c r="BF230" s="139">
        <f t="shared" si="95"/>
        <v>0</v>
      </c>
      <c r="BG230" s="139">
        <f t="shared" si="96"/>
        <v>0</v>
      </c>
      <c r="BH230" s="139">
        <f t="shared" si="97"/>
        <v>0</v>
      </c>
      <c r="BI230" s="139">
        <f t="shared" si="98"/>
        <v>0</v>
      </c>
      <c r="BJ230" s="16" t="s">
        <v>81</v>
      </c>
      <c r="BK230" s="139">
        <f t="shared" si="99"/>
        <v>0</v>
      </c>
      <c r="BL230" s="16" t="s">
        <v>178</v>
      </c>
      <c r="BM230" s="138" t="s">
        <v>1721</v>
      </c>
    </row>
    <row r="231" spans="2:65" s="1" customFormat="1" ht="16.5" customHeight="1">
      <c r="B231" s="31"/>
      <c r="C231" s="127" t="s">
        <v>1050</v>
      </c>
      <c r="D231" s="127" t="s">
        <v>173</v>
      </c>
      <c r="E231" s="128" t="s">
        <v>2806</v>
      </c>
      <c r="F231" s="129" t="s">
        <v>2807</v>
      </c>
      <c r="G231" s="130" t="s">
        <v>2715</v>
      </c>
      <c r="H231" s="131">
        <v>1</v>
      </c>
      <c r="I231" s="132"/>
      <c r="J231" s="133">
        <f t="shared" si="90"/>
        <v>0</v>
      </c>
      <c r="K231" s="129" t="s">
        <v>19</v>
      </c>
      <c r="L231" s="31"/>
      <c r="M231" s="134" t="s">
        <v>19</v>
      </c>
      <c r="N231" s="135" t="s">
        <v>44</v>
      </c>
      <c r="P231" s="136">
        <f t="shared" si="91"/>
        <v>0</v>
      </c>
      <c r="Q231" s="136">
        <v>0</v>
      </c>
      <c r="R231" s="136">
        <f t="shared" si="92"/>
        <v>0</v>
      </c>
      <c r="S231" s="136">
        <v>0</v>
      </c>
      <c r="T231" s="137">
        <f t="shared" si="93"/>
        <v>0</v>
      </c>
      <c r="AR231" s="138" t="s">
        <v>178</v>
      </c>
      <c r="AT231" s="138" t="s">
        <v>173</v>
      </c>
      <c r="AU231" s="138" t="s">
        <v>81</v>
      </c>
      <c r="AY231" s="16" t="s">
        <v>171</v>
      </c>
      <c r="BE231" s="139">
        <f t="shared" si="94"/>
        <v>0</v>
      </c>
      <c r="BF231" s="139">
        <f t="shared" si="95"/>
        <v>0</v>
      </c>
      <c r="BG231" s="139">
        <f t="shared" si="96"/>
        <v>0</v>
      </c>
      <c r="BH231" s="139">
        <f t="shared" si="97"/>
        <v>0</v>
      </c>
      <c r="BI231" s="139">
        <f t="shared" si="98"/>
        <v>0</v>
      </c>
      <c r="BJ231" s="16" t="s">
        <v>81</v>
      </c>
      <c r="BK231" s="139">
        <f t="shared" si="99"/>
        <v>0</v>
      </c>
      <c r="BL231" s="16" t="s">
        <v>178</v>
      </c>
      <c r="BM231" s="138" t="s">
        <v>1732</v>
      </c>
    </row>
    <row r="232" spans="2:65" s="1" customFormat="1" ht="21.75" customHeight="1">
      <c r="B232" s="31"/>
      <c r="C232" s="127" t="s">
        <v>1055</v>
      </c>
      <c r="D232" s="127" t="s">
        <v>173</v>
      </c>
      <c r="E232" s="128" t="s">
        <v>2764</v>
      </c>
      <c r="F232" s="129" t="s">
        <v>2765</v>
      </c>
      <c r="G232" s="130" t="s">
        <v>2715</v>
      </c>
      <c r="H232" s="131">
        <v>2</v>
      </c>
      <c r="I232" s="132"/>
      <c r="J232" s="133">
        <f t="shared" si="90"/>
        <v>0</v>
      </c>
      <c r="K232" s="129" t="s">
        <v>19</v>
      </c>
      <c r="L232" s="31"/>
      <c r="M232" s="134" t="s">
        <v>19</v>
      </c>
      <c r="N232" s="135" t="s">
        <v>44</v>
      </c>
      <c r="P232" s="136">
        <f t="shared" si="91"/>
        <v>0</v>
      </c>
      <c r="Q232" s="136">
        <v>0</v>
      </c>
      <c r="R232" s="136">
        <f t="shared" si="92"/>
        <v>0</v>
      </c>
      <c r="S232" s="136">
        <v>0</v>
      </c>
      <c r="T232" s="137">
        <f t="shared" si="93"/>
        <v>0</v>
      </c>
      <c r="AR232" s="138" t="s">
        <v>178</v>
      </c>
      <c r="AT232" s="138" t="s">
        <v>173</v>
      </c>
      <c r="AU232" s="138" t="s">
        <v>81</v>
      </c>
      <c r="AY232" s="16" t="s">
        <v>171</v>
      </c>
      <c r="BE232" s="139">
        <f t="shared" si="94"/>
        <v>0</v>
      </c>
      <c r="BF232" s="139">
        <f t="shared" si="95"/>
        <v>0</v>
      </c>
      <c r="BG232" s="139">
        <f t="shared" si="96"/>
        <v>0</v>
      </c>
      <c r="BH232" s="139">
        <f t="shared" si="97"/>
        <v>0</v>
      </c>
      <c r="BI232" s="139">
        <f t="shared" si="98"/>
        <v>0</v>
      </c>
      <c r="BJ232" s="16" t="s">
        <v>81</v>
      </c>
      <c r="BK232" s="139">
        <f t="shared" si="99"/>
        <v>0</v>
      </c>
      <c r="BL232" s="16" t="s">
        <v>178</v>
      </c>
      <c r="BM232" s="138" t="s">
        <v>1742</v>
      </c>
    </row>
    <row r="233" spans="2:65" s="1" customFormat="1" ht="16.5" customHeight="1">
      <c r="B233" s="31"/>
      <c r="C233" s="127" t="s">
        <v>1060</v>
      </c>
      <c r="D233" s="127" t="s">
        <v>173</v>
      </c>
      <c r="E233" s="128" t="s">
        <v>2750</v>
      </c>
      <c r="F233" s="129" t="s">
        <v>2751</v>
      </c>
      <c r="G233" s="130" t="s">
        <v>2715</v>
      </c>
      <c r="H233" s="131">
        <v>3</v>
      </c>
      <c r="I233" s="132"/>
      <c r="J233" s="133">
        <f t="shared" si="90"/>
        <v>0</v>
      </c>
      <c r="K233" s="129" t="s">
        <v>19</v>
      </c>
      <c r="L233" s="31"/>
      <c r="M233" s="134" t="s">
        <v>19</v>
      </c>
      <c r="N233" s="135" t="s">
        <v>44</v>
      </c>
      <c r="P233" s="136">
        <f t="shared" si="91"/>
        <v>0</v>
      </c>
      <c r="Q233" s="136">
        <v>0</v>
      </c>
      <c r="R233" s="136">
        <f t="shared" si="92"/>
        <v>0</v>
      </c>
      <c r="S233" s="136">
        <v>0</v>
      </c>
      <c r="T233" s="137">
        <f t="shared" si="93"/>
        <v>0</v>
      </c>
      <c r="AR233" s="138" t="s">
        <v>178</v>
      </c>
      <c r="AT233" s="138" t="s">
        <v>173</v>
      </c>
      <c r="AU233" s="138" t="s">
        <v>81</v>
      </c>
      <c r="AY233" s="16" t="s">
        <v>171</v>
      </c>
      <c r="BE233" s="139">
        <f t="shared" si="94"/>
        <v>0</v>
      </c>
      <c r="BF233" s="139">
        <f t="shared" si="95"/>
        <v>0</v>
      </c>
      <c r="BG233" s="139">
        <f t="shared" si="96"/>
        <v>0</v>
      </c>
      <c r="BH233" s="139">
        <f t="shared" si="97"/>
        <v>0</v>
      </c>
      <c r="BI233" s="139">
        <f t="shared" si="98"/>
        <v>0</v>
      </c>
      <c r="BJ233" s="16" t="s">
        <v>81</v>
      </c>
      <c r="BK233" s="139">
        <f t="shared" si="99"/>
        <v>0</v>
      </c>
      <c r="BL233" s="16" t="s">
        <v>178</v>
      </c>
      <c r="BM233" s="138" t="s">
        <v>1750</v>
      </c>
    </row>
    <row r="234" spans="2:65" s="1" customFormat="1" ht="16.5" customHeight="1">
      <c r="B234" s="31"/>
      <c r="C234" s="127" t="s">
        <v>1065</v>
      </c>
      <c r="D234" s="127" t="s">
        <v>173</v>
      </c>
      <c r="E234" s="128" t="s">
        <v>2776</v>
      </c>
      <c r="F234" s="129" t="s">
        <v>2777</v>
      </c>
      <c r="G234" s="130" t="s">
        <v>2715</v>
      </c>
      <c r="H234" s="131">
        <v>1</v>
      </c>
      <c r="I234" s="132"/>
      <c r="J234" s="133">
        <f t="shared" si="90"/>
        <v>0</v>
      </c>
      <c r="K234" s="129" t="s">
        <v>19</v>
      </c>
      <c r="L234" s="31"/>
      <c r="M234" s="134" t="s">
        <v>19</v>
      </c>
      <c r="N234" s="135" t="s">
        <v>44</v>
      </c>
      <c r="P234" s="136">
        <f t="shared" si="91"/>
        <v>0</v>
      </c>
      <c r="Q234" s="136">
        <v>0</v>
      </c>
      <c r="R234" s="136">
        <f t="shared" si="92"/>
        <v>0</v>
      </c>
      <c r="S234" s="136">
        <v>0</v>
      </c>
      <c r="T234" s="137">
        <f t="shared" si="93"/>
        <v>0</v>
      </c>
      <c r="AR234" s="138" t="s">
        <v>178</v>
      </c>
      <c r="AT234" s="138" t="s">
        <v>173</v>
      </c>
      <c r="AU234" s="138" t="s">
        <v>81</v>
      </c>
      <c r="AY234" s="16" t="s">
        <v>171</v>
      </c>
      <c r="BE234" s="139">
        <f t="shared" si="94"/>
        <v>0</v>
      </c>
      <c r="BF234" s="139">
        <f t="shared" si="95"/>
        <v>0</v>
      </c>
      <c r="BG234" s="139">
        <f t="shared" si="96"/>
        <v>0</v>
      </c>
      <c r="BH234" s="139">
        <f t="shared" si="97"/>
        <v>0</v>
      </c>
      <c r="BI234" s="139">
        <f t="shared" si="98"/>
        <v>0</v>
      </c>
      <c r="BJ234" s="16" t="s">
        <v>81</v>
      </c>
      <c r="BK234" s="139">
        <f t="shared" si="99"/>
        <v>0</v>
      </c>
      <c r="BL234" s="16" t="s">
        <v>178</v>
      </c>
      <c r="BM234" s="138" t="s">
        <v>1760</v>
      </c>
    </row>
    <row r="235" spans="2:65" s="1" customFormat="1" ht="16.5" customHeight="1">
      <c r="B235" s="31"/>
      <c r="C235" s="127" t="s">
        <v>1070</v>
      </c>
      <c r="D235" s="127" t="s">
        <v>173</v>
      </c>
      <c r="E235" s="128" t="s">
        <v>2778</v>
      </c>
      <c r="F235" s="129" t="s">
        <v>2779</v>
      </c>
      <c r="G235" s="130" t="s">
        <v>2715</v>
      </c>
      <c r="H235" s="131">
        <v>1</v>
      </c>
      <c r="I235" s="132"/>
      <c r="J235" s="133">
        <f t="shared" si="90"/>
        <v>0</v>
      </c>
      <c r="K235" s="129" t="s">
        <v>19</v>
      </c>
      <c r="L235" s="31"/>
      <c r="M235" s="134" t="s">
        <v>19</v>
      </c>
      <c r="N235" s="135" t="s">
        <v>44</v>
      </c>
      <c r="P235" s="136">
        <f t="shared" si="91"/>
        <v>0</v>
      </c>
      <c r="Q235" s="136">
        <v>0</v>
      </c>
      <c r="R235" s="136">
        <f t="shared" si="92"/>
        <v>0</v>
      </c>
      <c r="S235" s="136">
        <v>0</v>
      </c>
      <c r="T235" s="137">
        <f t="shared" si="93"/>
        <v>0</v>
      </c>
      <c r="AR235" s="138" t="s">
        <v>178</v>
      </c>
      <c r="AT235" s="138" t="s">
        <v>173</v>
      </c>
      <c r="AU235" s="138" t="s">
        <v>81</v>
      </c>
      <c r="AY235" s="16" t="s">
        <v>171</v>
      </c>
      <c r="BE235" s="139">
        <f t="shared" si="94"/>
        <v>0</v>
      </c>
      <c r="BF235" s="139">
        <f t="shared" si="95"/>
        <v>0</v>
      </c>
      <c r="BG235" s="139">
        <f t="shared" si="96"/>
        <v>0</v>
      </c>
      <c r="BH235" s="139">
        <f t="shared" si="97"/>
        <v>0</v>
      </c>
      <c r="BI235" s="139">
        <f t="shared" si="98"/>
        <v>0</v>
      </c>
      <c r="BJ235" s="16" t="s">
        <v>81</v>
      </c>
      <c r="BK235" s="139">
        <f t="shared" si="99"/>
        <v>0</v>
      </c>
      <c r="BL235" s="16" t="s">
        <v>178</v>
      </c>
      <c r="BM235" s="138" t="s">
        <v>1782</v>
      </c>
    </row>
    <row r="236" spans="2:65" s="1" customFormat="1" ht="16.5" customHeight="1">
      <c r="B236" s="31"/>
      <c r="C236" s="127" t="s">
        <v>1075</v>
      </c>
      <c r="D236" s="127" t="s">
        <v>173</v>
      </c>
      <c r="E236" s="128" t="s">
        <v>2752</v>
      </c>
      <c r="F236" s="129" t="s">
        <v>2753</v>
      </c>
      <c r="G236" s="130" t="s">
        <v>2715</v>
      </c>
      <c r="H236" s="131">
        <v>12</v>
      </c>
      <c r="I236" s="132"/>
      <c r="J236" s="133">
        <f t="shared" si="90"/>
        <v>0</v>
      </c>
      <c r="K236" s="129" t="s">
        <v>19</v>
      </c>
      <c r="L236" s="31"/>
      <c r="M236" s="134" t="s">
        <v>19</v>
      </c>
      <c r="N236" s="135" t="s">
        <v>44</v>
      </c>
      <c r="P236" s="136">
        <f t="shared" si="91"/>
        <v>0</v>
      </c>
      <c r="Q236" s="136">
        <v>0</v>
      </c>
      <c r="R236" s="136">
        <f t="shared" si="92"/>
        <v>0</v>
      </c>
      <c r="S236" s="136">
        <v>0</v>
      </c>
      <c r="T236" s="137">
        <f t="shared" si="93"/>
        <v>0</v>
      </c>
      <c r="AR236" s="138" t="s">
        <v>178</v>
      </c>
      <c r="AT236" s="138" t="s">
        <v>173</v>
      </c>
      <c r="AU236" s="138" t="s">
        <v>81</v>
      </c>
      <c r="AY236" s="16" t="s">
        <v>171</v>
      </c>
      <c r="BE236" s="139">
        <f t="shared" si="94"/>
        <v>0</v>
      </c>
      <c r="BF236" s="139">
        <f t="shared" si="95"/>
        <v>0</v>
      </c>
      <c r="BG236" s="139">
        <f t="shared" si="96"/>
        <v>0</v>
      </c>
      <c r="BH236" s="139">
        <f t="shared" si="97"/>
        <v>0</v>
      </c>
      <c r="BI236" s="139">
        <f t="shared" si="98"/>
        <v>0</v>
      </c>
      <c r="BJ236" s="16" t="s">
        <v>81</v>
      </c>
      <c r="BK236" s="139">
        <f t="shared" si="99"/>
        <v>0</v>
      </c>
      <c r="BL236" s="16" t="s">
        <v>178</v>
      </c>
      <c r="BM236" s="138" t="s">
        <v>1792</v>
      </c>
    </row>
    <row r="237" spans="2:65" s="11" customFormat="1" ht="25.95" customHeight="1">
      <c r="B237" s="115"/>
      <c r="D237" s="116" t="s">
        <v>72</v>
      </c>
      <c r="E237" s="117" t="s">
        <v>2808</v>
      </c>
      <c r="F237" s="117" t="s">
        <v>2809</v>
      </c>
      <c r="I237" s="118"/>
      <c r="J237" s="119">
        <f>BK237</f>
        <v>0</v>
      </c>
      <c r="L237" s="115"/>
      <c r="M237" s="120"/>
      <c r="P237" s="121">
        <f>SUM(P238:P256)</f>
        <v>0</v>
      </c>
      <c r="R237" s="121">
        <f>SUM(R238:R256)</f>
        <v>0</v>
      </c>
      <c r="T237" s="122">
        <f>SUM(T238:T256)</f>
        <v>0</v>
      </c>
      <c r="AR237" s="116" t="s">
        <v>81</v>
      </c>
      <c r="AT237" s="123" t="s">
        <v>72</v>
      </c>
      <c r="AU237" s="123" t="s">
        <v>73</v>
      </c>
      <c r="AY237" s="116" t="s">
        <v>171</v>
      </c>
      <c r="BK237" s="124">
        <f>SUM(BK238:BK256)</f>
        <v>0</v>
      </c>
    </row>
    <row r="238" spans="2:65" s="1" customFormat="1" ht="16.5" customHeight="1">
      <c r="B238" s="31"/>
      <c r="C238" s="127" t="s">
        <v>1080</v>
      </c>
      <c r="D238" s="127" t="s">
        <v>173</v>
      </c>
      <c r="E238" s="128" t="s">
        <v>2810</v>
      </c>
      <c r="F238" s="129" t="s">
        <v>2811</v>
      </c>
      <c r="G238" s="130" t="s">
        <v>2710</v>
      </c>
      <c r="H238" s="131">
        <v>130</v>
      </c>
      <c r="I238" s="132"/>
      <c r="J238" s="133">
        <f t="shared" ref="J238:J256" si="100">ROUND(I238*H238,2)</f>
        <v>0</v>
      </c>
      <c r="K238" s="129" t="s">
        <v>19</v>
      </c>
      <c r="L238" s="31"/>
      <c r="M238" s="134" t="s">
        <v>19</v>
      </c>
      <c r="N238" s="135" t="s">
        <v>44</v>
      </c>
      <c r="P238" s="136">
        <f t="shared" ref="P238:P256" si="101">O238*H238</f>
        <v>0</v>
      </c>
      <c r="Q238" s="136">
        <v>0</v>
      </c>
      <c r="R238" s="136">
        <f t="shared" ref="R238:R256" si="102">Q238*H238</f>
        <v>0</v>
      </c>
      <c r="S238" s="136">
        <v>0</v>
      </c>
      <c r="T238" s="137">
        <f t="shared" ref="T238:T256" si="103">S238*H238</f>
        <v>0</v>
      </c>
      <c r="AR238" s="138" t="s">
        <v>178</v>
      </c>
      <c r="AT238" s="138" t="s">
        <v>173</v>
      </c>
      <c r="AU238" s="138" t="s">
        <v>81</v>
      </c>
      <c r="AY238" s="16" t="s">
        <v>171</v>
      </c>
      <c r="BE238" s="139">
        <f t="shared" ref="BE238:BE256" si="104">IF(N238="základní",J238,0)</f>
        <v>0</v>
      </c>
      <c r="BF238" s="139">
        <f t="shared" ref="BF238:BF256" si="105">IF(N238="snížená",J238,0)</f>
        <v>0</v>
      </c>
      <c r="BG238" s="139">
        <f t="shared" ref="BG238:BG256" si="106">IF(N238="zákl. přenesená",J238,0)</f>
        <v>0</v>
      </c>
      <c r="BH238" s="139">
        <f t="shared" ref="BH238:BH256" si="107">IF(N238="sníž. přenesená",J238,0)</f>
        <v>0</v>
      </c>
      <c r="BI238" s="139">
        <f t="shared" ref="BI238:BI256" si="108">IF(N238="nulová",J238,0)</f>
        <v>0</v>
      </c>
      <c r="BJ238" s="16" t="s">
        <v>81</v>
      </c>
      <c r="BK238" s="139">
        <f t="shared" ref="BK238:BK256" si="109">ROUND(I238*H238,2)</f>
        <v>0</v>
      </c>
      <c r="BL238" s="16" t="s">
        <v>178</v>
      </c>
      <c r="BM238" s="138" t="s">
        <v>1801</v>
      </c>
    </row>
    <row r="239" spans="2:65" s="1" customFormat="1" ht="16.5" customHeight="1">
      <c r="B239" s="31"/>
      <c r="C239" s="127" t="s">
        <v>1084</v>
      </c>
      <c r="D239" s="127" t="s">
        <v>173</v>
      </c>
      <c r="E239" s="128" t="s">
        <v>2738</v>
      </c>
      <c r="F239" s="129" t="s">
        <v>2739</v>
      </c>
      <c r="G239" s="130" t="s">
        <v>328</v>
      </c>
      <c r="H239" s="131">
        <v>80</v>
      </c>
      <c r="I239" s="132"/>
      <c r="J239" s="133">
        <f t="shared" si="100"/>
        <v>0</v>
      </c>
      <c r="K239" s="129" t="s">
        <v>19</v>
      </c>
      <c r="L239" s="31"/>
      <c r="M239" s="134" t="s">
        <v>19</v>
      </c>
      <c r="N239" s="135" t="s">
        <v>44</v>
      </c>
      <c r="P239" s="136">
        <f t="shared" si="101"/>
        <v>0</v>
      </c>
      <c r="Q239" s="136">
        <v>0</v>
      </c>
      <c r="R239" s="136">
        <f t="shared" si="102"/>
        <v>0</v>
      </c>
      <c r="S239" s="136">
        <v>0</v>
      </c>
      <c r="T239" s="137">
        <f t="shared" si="103"/>
        <v>0</v>
      </c>
      <c r="AR239" s="138" t="s">
        <v>178</v>
      </c>
      <c r="AT239" s="138" t="s">
        <v>173</v>
      </c>
      <c r="AU239" s="138" t="s">
        <v>81</v>
      </c>
      <c r="AY239" s="16" t="s">
        <v>171</v>
      </c>
      <c r="BE239" s="139">
        <f t="shared" si="104"/>
        <v>0</v>
      </c>
      <c r="BF239" s="139">
        <f t="shared" si="105"/>
        <v>0</v>
      </c>
      <c r="BG239" s="139">
        <f t="shared" si="106"/>
        <v>0</v>
      </c>
      <c r="BH239" s="139">
        <f t="shared" si="107"/>
        <v>0</v>
      </c>
      <c r="BI239" s="139">
        <f t="shared" si="108"/>
        <v>0</v>
      </c>
      <c r="BJ239" s="16" t="s">
        <v>81</v>
      </c>
      <c r="BK239" s="139">
        <f t="shared" si="109"/>
        <v>0</v>
      </c>
      <c r="BL239" s="16" t="s">
        <v>178</v>
      </c>
      <c r="BM239" s="138" t="s">
        <v>1811</v>
      </c>
    </row>
    <row r="240" spans="2:65" s="1" customFormat="1" ht="16.5" customHeight="1">
      <c r="B240" s="31"/>
      <c r="C240" s="127" t="s">
        <v>1089</v>
      </c>
      <c r="D240" s="127" t="s">
        <v>173</v>
      </c>
      <c r="E240" s="128" t="s">
        <v>2740</v>
      </c>
      <c r="F240" s="129" t="s">
        <v>2741</v>
      </c>
      <c r="G240" s="130" t="s">
        <v>328</v>
      </c>
      <c r="H240" s="131">
        <v>60</v>
      </c>
      <c r="I240" s="132"/>
      <c r="J240" s="133">
        <f t="shared" si="100"/>
        <v>0</v>
      </c>
      <c r="K240" s="129" t="s">
        <v>19</v>
      </c>
      <c r="L240" s="31"/>
      <c r="M240" s="134" t="s">
        <v>19</v>
      </c>
      <c r="N240" s="135" t="s">
        <v>44</v>
      </c>
      <c r="P240" s="136">
        <f t="shared" si="101"/>
        <v>0</v>
      </c>
      <c r="Q240" s="136">
        <v>0</v>
      </c>
      <c r="R240" s="136">
        <f t="shared" si="102"/>
        <v>0</v>
      </c>
      <c r="S240" s="136">
        <v>0</v>
      </c>
      <c r="T240" s="137">
        <f t="shared" si="103"/>
        <v>0</v>
      </c>
      <c r="AR240" s="138" t="s">
        <v>178</v>
      </c>
      <c r="AT240" s="138" t="s">
        <v>173</v>
      </c>
      <c r="AU240" s="138" t="s">
        <v>81</v>
      </c>
      <c r="AY240" s="16" t="s">
        <v>171</v>
      </c>
      <c r="BE240" s="139">
        <f t="shared" si="104"/>
        <v>0</v>
      </c>
      <c r="BF240" s="139">
        <f t="shared" si="105"/>
        <v>0</v>
      </c>
      <c r="BG240" s="139">
        <f t="shared" si="106"/>
        <v>0</v>
      </c>
      <c r="BH240" s="139">
        <f t="shared" si="107"/>
        <v>0</v>
      </c>
      <c r="BI240" s="139">
        <f t="shared" si="108"/>
        <v>0</v>
      </c>
      <c r="BJ240" s="16" t="s">
        <v>81</v>
      </c>
      <c r="BK240" s="139">
        <f t="shared" si="109"/>
        <v>0</v>
      </c>
      <c r="BL240" s="16" t="s">
        <v>178</v>
      </c>
      <c r="BM240" s="138" t="s">
        <v>1820</v>
      </c>
    </row>
    <row r="241" spans="2:65" s="1" customFormat="1" ht="16.5" customHeight="1">
      <c r="B241" s="31"/>
      <c r="C241" s="127" t="s">
        <v>1094</v>
      </c>
      <c r="D241" s="127" t="s">
        <v>173</v>
      </c>
      <c r="E241" s="128" t="s">
        <v>2760</v>
      </c>
      <c r="F241" s="129" t="s">
        <v>2761</v>
      </c>
      <c r="G241" s="130" t="s">
        <v>328</v>
      </c>
      <c r="H241" s="131">
        <v>40</v>
      </c>
      <c r="I241" s="132"/>
      <c r="J241" s="133">
        <f t="shared" si="100"/>
        <v>0</v>
      </c>
      <c r="K241" s="129" t="s">
        <v>19</v>
      </c>
      <c r="L241" s="31"/>
      <c r="M241" s="134" t="s">
        <v>19</v>
      </c>
      <c r="N241" s="135" t="s">
        <v>44</v>
      </c>
      <c r="P241" s="136">
        <f t="shared" si="101"/>
        <v>0</v>
      </c>
      <c r="Q241" s="136">
        <v>0</v>
      </c>
      <c r="R241" s="136">
        <f t="shared" si="102"/>
        <v>0</v>
      </c>
      <c r="S241" s="136">
        <v>0</v>
      </c>
      <c r="T241" s="137">
        <f t="shared" si="103"/>
        <v>0</v>
      </c>
      <c r="AR241" s="138" t="s">
        <v>178</v>
      </c>
      <c r="AT241" s="138" t="s">
        <v>173</v>
      </c>
      <c r="AU241" s="138" t="s">
        <v>81</v>
      </c>
      <c r="AY241" s="16" t="s">
        <v>171</v>
      </c>
      <c r="BE241" s="139">
        <f t="shared" si="104"/>
        <v>0</v>
      </c>
      <c r="BF241" s="139">
        <f t="shared" si="105"/>
        <v>0</v>
      </c>
      <c r="BG241" s="139">
        <f t="shared" si="106"/>
        <v>0</v>
      </c>
      <c r="BH241" s="139">
        <f t="shared" si="107"/>
        <v>0</v>
      </c>
      <c r="BI241" s="139">
        <f t="shared" si="108"/>
        <v>0</v>
      </c>
      <c r="BJ241" s="16" t="s">
        <v>81</v>
      </c>
      <c r="BK241" s="139">
        <f t="shared" si="109"/>
        <v>0</v>
      </c>
      <c r="BL241" s="16" t="s">
        <v>178</v>
      </c>
      <c r="BM241" s="138" t="s">
        <v>1830</v>
      </c>
    </row>
    <row r="242" spans="2:65" s="1" customFormat="1" ht="16.5" customHeight="1">
      <c r="B242" s="31"/>
      <c r="C242" s="127" t="s">
        <v>1099</v>
      </c>
      <c r="D242" s="127" t="s">
        <v>173</v>
      </c>
      <c r="E242" s="128" t="s">
        <v>2812</v>
      </c>
      <c r="F242" s="129" t="s">
        <v>2813</v>
      </c>
      <c r="G242" s="130" t="s">
        <v>328</v>
      </c>
      <c r="H242" s="131">
        <v>10</v>
      </c>
      <c r="I242" s="132"/>
      <c r="J242" s="133">
        <f t="shared" si="100"/>
        <v>0</v>
      </c>
      <c r="K242" s="129" t="s">
        <v>19</v>
      </c>
      <c r="L242" s="31"/>
      <c r="M242" s="134" t="s">
        <v>19</v>
      </c>
      <c r="N242" s="135" t="s">
        <v>44</v>
      </c>
      <c r="P242" s="136">
        <f t="shared" si="101"/>
        <v>0</v>
      </c>
      <c r="Q242" s="136">
        <v>0</v>
      </c>
      <c r="R242" s="136">
        <f t="shared" si="102"/>
        <v>0</v>
      </c>
      <c r="S242" s="136">
        <v>0</v>
      </c>
      <c r="T242" s="137">
        <f t="shared" si="103"/>
        <v>0</v>
      </c>
      <c r="AR242" s="138" t="s">
        <v>178</v>
      </c>
      <c r="AT242" s="138" t="s">
        <v>173</v>
      </c>
      <c r="AU242" s="138" t="s">
        <v>81</v>
      </c>
      <c r="AY242" s="16" t="s">
        <v>171</v>
      </c>
      <c r="BE242" s="139">
        <f t="shared" si="104"/>
        <v>0</v>
      </c>
      <c r="BF242" s="139">
        <f t="shared" si="105"/>
        <v>0</v>
      </c>
      <c r="BG242" s="139">
        <f t="shared" si="106"/>
        <v>0</v>
      </c>
      <c r="BH242" s="139">
        <f t="shared" si="107"/>
        <v>0</v>
      </c>
      <c r="BI242" s="139">
        <f t="shared" si="108"/>
        <v>0</v>
      </c>
      <c r="BJ242" s="16" t="s">
        <v>81</v>
      </c>
      <c r="BK242" s="139">
        <f t="shared" si="109"/>
        <v>0</v>
      </c>
      <c r="BL242" s="16" t="s">
        <v>178</v>
      </c>
      <c r="BM242" s="138" t="s">
        <v>1840</v>
      </c>
    </row>
    <row r="243" spans="2:65" s="1" customFormat="1" ht="16.5" customHeight="1">
      <c r="B243" s="31"/>
      <c r="C243" s="127" t="s">
        <v>1104</v>
      </c>
      <c r="D243" s="127" t="s">
        <v>173</v>
      </c>
      <c r="E243" s="128" t="s">
        <v>2802</v>
      </c>
      <c r="F243" s="129" t="s">
        <v>2803</v>
      </c>
      <c r="G243" s="130" t="s">
        <v>328</v>
      </c>
      <c r="H243" s="131">
        <v>3</v>
      </c>
      <c r="I243" s="132"/>
      <c r="J243" s="133">
        <f t="shared" si="100"/>
        <v>0</v>
      </c>
      <c r="K243" s="129" t="s">
        <v>19</v>
      </c>
      <c r="L243" s="31"/>
      <c r="M243" s="134" t="s">
        <v>19</v>
      </c>
      <c r="N243" s="135" t="s">
        <v>44</v>
      </c>
      <c r="P243" s="136">
        <f t="shared" si="101"/>
        <v>0</v>
      </c>
      <c r="Q243" s="136">
        <v>0</v>
      </c>
      <c r="R243" s="136">
        <f t="shared" si="102"/>
        <v>0</v>
      </c>
      <c r="S243" s="136">
        <v>0</v>
      </c>
      <c r="T243" s="137">
        <f t="shared" si="103"/>
        <v>0</v>
      </c>
      <c r="AR243" s="138" t="s">
        <v>178</v>
      </c>
      <c r="AT243" s="138" t="s">
        <v>173</v>
      </c>
      <c r="AU243" s="138" t="s">
        <v>81</v>
      </c>
      <c r="AY243" s="16" t="s">
        <v>171</v>
      </c>
      <c r="BE243" s="139">
        <f t="shared" si="104"/>
        <v>0</v>
      </c>
      <c r="BF243" s="139">
        <f t="shared" si="105"/>
        <v>0</v>
      </c>
      <c r="BG243" s="139">
        <f t="shared" si="106"/>
        <v>0</v>
      </c>
      <c r="BH243" s="139">
        <f t="shared" si="107"/>
        <v>0</v>
      </c>
      <c r="BI243" s="139">
        <f t="shared" si="108"/>
        <v>0</v>
      </c>
      <c r="BJ243" s="16" t="s">
        <v>81</v>
      </c>
      <c r="BK243" s="139">
        <f t="shared" si="109"/>
        <v>0</v>
      </c>
      <c r="BL243" s="16" t="s">
        <v>178</v>
      </c>
      <c r="BM243" s="138" t="s">
        <v>1857</v>
      </c>
    </row>
    <row r="244" spans="2:65" s="1" customFormat="1" ht="16.5" customHeight="1">
      <c r="B244" s="31"/>
      <c r="C244" s="127" t="s">
        <v>1111</v>
      </c>
      <c r="D244" s="127" t="s">
        <v>173</v>
      </c>
      <c r="E244" s="128" t="s">
        <v>2800</v>
      </c>
      <c r="F244" s="129" t="s">
        <v>2801</v>
      </c>
      <c r="G244" s="130" t="s">
        <v>328</v>
      </c>
      <c r="H244" s="131">
        <v>3</v>
      </c>
      <c r="I244" s="132"/>
      <c r="J244" s="133">
        <f t="shared" si="100"/>
        <v>0</v>
      </c>
      <c r="K244" s="129" t="s">
        <v>19</v>
      </c>
      <c r="L244" s="31"/>
      <c r="M244" s="134" t="s">
        <v>19</v>
      </c>
      <c r="N244" s="135" t="s">
        <v>44</v>
      </c>
      <c r="P244" s="136">
        <f t="shared" si="101"/>
        <v>0</v>
      </c>
      <c r="Q244" s="136">
        <v>0</v>
      </c>
      <c r="R244" s="136">
        <f t="shared" si="102"/>
        <v>0</v>
      </c>
      <c r="S244" s="136">
        <v>0</v>
      </c>
      <c r="T244" s="137">
        <f t="shared" si="103"/>
        <v>0</v>
      </c>
      <c r="AR244" s="138" t="s">
        <v>178</v>
      </c>
      <c r="AT244" s="138" t="s">
        <v>173</v>
      </c>
      <c r="AU244" s="138" t="s">
        <v>81</v>
      </c>
      <c r="AY244" s="16" t="s">
        <v>171</v>
      </c>
      <c r="BE244" s="139">
        <f t="shared" si="104"/>
        <v>0</v>
      </c>
      <c r="BF244" s="139">
        <f t="shared" si="105"/>
        <v>0</v>
      </c>
      <c r="BG244" s="139">
        <f t="shared" si="106"/>
        <v>0</v>
      </c>
      <c r="BH244" s="139">
        <f t="shared" si="107"/>
        <v>0</v>
      </c>
      <c r="BI244" s="139">
        <f t="shared" si="108"/>
        <v>0</v>
      </c>
      <c r="BJ244" s="16" t="s">
        <v>81</v>
      </c>
      <c r="BK244" s="139">
        <f t="shared" si="109"/>
        <v>0</v>
      </c>
      <c r="BL244" s="16" t="s">
        <v>178</v>
      </c>
      <c r="BM244" s="138" t="s">
        <v>1869</v>
      </c>
    </row>
    <row r="245" spans="2:65" s="1" customFormat="1" ht="21.75" customHeight="1">
      <c r="B245" s="31"/>
      <c r="C245" s="127" t="s">
        <v>1117</v>
      </c>
      <c r="D245" s="127" t="s">
        <v>173</v>
      </c>
      <c r="E245" s="128" t="s">
        <v>2804</v>
      </c>
      <c r="F245" s="129" t="s">
        <v>2805</v>
      </c>
      <c r="G245" s="130" t="s">
        <v>2715</v>
      </c>
      <c r="H245" s="131">
        <v>1</v>
      </c>
      <c r="I245" s="132"/>
      <c r="J245" s="133">
        <f t="shared" si="100"/>
        <v>0</v>
      </c>
      <c r="K245" s="129" t="s">
        <v>19</v>
      </c>
      <c r="L245" s="31"/>
      <c r="M245" s="134" t="s">
        <v>19</v>
      </c>
      <c r="N245" s="135" t="s">
        <v>44</v>
      </c>
      <c r="P245" s="136">
        <f t="shared" si="101"/>
        <v>0</v>
      </c>
      <c r="Q245" s="136">
        <v>0</v>
      </c>
      <c r="R245" s="136">
        <f t="shared" si="102"/>
        <v>0</v>
      </c>
      <c r="S245" s="136">
        <v>0</v>
      </c>
      <c r="T245" s="137">
        <f t="shared" si="103"/>
        <v>0</v>
      </c>
      <c r="AR245" s="138" t="s">
        <v>178</v>
      </c>
      <c r="AT245" s="138" t="s">
        <v>173</v>
      </c>
      <c r="AU245" s="138" t="s">
        <v>81</v>
      </c>
      <c r="AY245" s="16" t="s">
        <v>171</v>
      </c>
      <c r="BE245" s="139">
        <f t="shared" si="104"/>
        <v>0</v>
      </c>
      <c r="BF245" s="139">
        <f t="shared" si="105"/>
        <v>0</v>
      </c>
      <c r="BG245" s="139">
        <f t="shared" si="106"/>
        <v>0</v>
      </c>
      <c r="BH245" s="139">
        <f t="shared" si="107"/>
        <v>0</v>
      </c>
      <c r="BI245" s="139">
        <f t="shared" si="108"/>
        <v>0</v>
      </c>
      <c r="BJ245" s="16" t="s">
        <v>81</v>
      </c>
      <c r="BK245" s="139">
        <f t="shared" si="109"/>
        <v>0</v>
      </c>
      <c r="BL245" s="16" t="s">
        <v>178</v>
      </c>
      <c r="BM245" s="138" t="s">
        <v>1879</v>
      </c>
    </row>
    <row r="246" spans="2:65" s="1" customFormat="1" ht="21.75" customHeight="1">
      <c r="B246" s="31"/>
      <c r="C246" s="127" t="s">
        <v>1123</v>
      </c>
      <c r="D246" s="127" t="s">
        <v>173</v>
      </c>
      <c r="E246" s="128" t="s">
        <v>2766</v>
      </c>
      <c r="F246" s="129" t="s">
        <v>2767</v>
      </c>
      <c r="G246" s="130" t="s">
        <v>2715</v>
      </c>
      <c r="H246" s="131">
        <v>2</v>
      </c>
      <c r="I246" s="132"/>
      <c r="J246" s="133">
        <f t="shared" si="100"/>
        <v>0</v>
      </c>
      <c r="K246" s="129" t="s">
        <v>19</v>
      </c>
      <c r="L246" s="31"/>
      <c r="M246" s="134" t="s">
        <v>19</v>
      </c>
      <c r="N246" s="135" t="s">
        <v>44</v>
      </c>
      <c r="P246" s="136">
        <f t="shared" si="101"/>
        <v>0</v>
      </c>
      <c r="Q246" s="136">
        <v>0</v>
      </c>
      <c r="R246" s="136">
        <f t="shared" si="102"/>
        <v>0</v>
      </c>
      <c r="S246" s="136">
        <v>0</v>
      </c>
      <c r="T246" s="137">
        <f t="shared" si="103"/>
        <v>0</v>
      </c>
      <c r="AR246" s="138" t="s">
        <v>178</v>
      </c>
      <c r="AT246" s="138" t="s">
        <v>173</v>
      </c>
      <c r="AU246" s="138" t="s">
        <v>81</v>
      </c>
      <c r="AY246" s="16" t="s">
        <v>171</v>
      </c>
      <c r="BE246" s="139">
        <f t="shared" si="104"/>
        <v>0</v>
      </c>
      <c r="BF246" s="139">
        <f t="shared" si="105"/>
        <v>0</v>
      </c>
      <c r="BG246" s="139">
        <f t="shared" si="106"/>
        <v>0</v>
      </c>
      <c r="BH246" s="139">
        <f t="shared" si="107"/>
        <v>0</v>
      </c>
      <c r="BI246" s="139">
        <f t="shared" si="108"/>
        <v>0</v>
      </c>
      <c r="BJ246" s="16" t="s">
        <v>81</v>
      </c>
      <c r="BK246" s="139">
        <f t="shared" si="109"/>
        <v>0</v>
      </c>
      <c r="BL246" s="16" t="s">
        <v>178</v>
      </c>
      <c r="BM246" s="138" t="s">
        <v>1889</v>
      </c>
    </row>
    <row r="247" spans="2:65" s="1" customFormat="1" ht="16.5" customHeight="1">
      <c r="B247" s="31"/>
      <c r="C247" s="127" t="s">
        <v>1128</v>
      </c>
      <c r="D247" s="127" t="s">
        <v>173</v>
      </c>
      <c r="E247" s="128" t="s">
        <v>2742</v>
      </c>
      <c r="F247" s="129" t="s">
        <v>2743</v>
      </c>
      <c r="G247" s="130" t="s">
        <v>2715</v>
      </c>
      <c r="H247" s="131">
        <v>2</v>
      </c>
      <c r="I247" s="132"/>
      <c r="J247" s="133">
        <f t="shared" si="100"/>
        <v>0</v>
      </c>
      <c r="K247" s="129" t="s">
        <v>19</v>
      </c>
      <c r="L247" s="31"/>
      <c r="M247" s="134" t="s">
        <v>19</v>
      </c>
      <c r="N247" s="135" t="s">
        <v>44</v>
      </c>
      <c r="P247" s="136">
        <f t="shared" si="101"/>
        <v>0</v>
      </c>
      <c r="Q247" s="136">
        <v>0</v>
      </c>
      <c r="R247" s="136">
        <f t="shared" si="102"/>
        <v>0</v>
      </c>
      <c r="S247" s="136">
        <v>0</v>
      </c>
      <c r="T247" s="137">
        <f t="shared" si="103"/>
        <v>0</v>
      </c>
      <c r="AR247" s="138" t="s">
        <v>178</v>
      </c>
      <c r="AT247" s="138" t="s">
        <v>173</v>
      </c>
      <c r="AU247" s="138" t="s">
        <v>81</v>
      </c>
      <c r="AY247" s="16" t="s">
        <v>171</v>
      </c>
      <c r="BE247" s="139">
        <f t="shared" si="104"/>
        <v>0</v>
      </c>
      <c r="BF247" s="139">
        <f t="shared" si="105"/>
        <v>0</v>
      </c>
      <c r="BG247" s="139">
        <f t="shared" si="106"/>
        <v>0</v>
      </c>
      <c r="BH247" s="139">
        <f t="shared" si="107"/>
        <v>0</v>
      </c>
      <c r="BI247" s="139">
        <f t="shared" si="108"/>
        <v>0</v>
      </c>
      <c r="BJ247" s="16" t="s">
        <v>81</v>
      </c>
      <c r="BK247" s="139">
        <f t="shared" si="109"/>
        <v>0</v>
      </c>
      <c r="BL247" s="16" t="s">
        <v>178</v>
      </c>
      <c r="BM247" s="138" t="s">
        <v>1899</v>
      </c>
    </row>
    <row r="248" spans="2:65" s="1" customFormat="1" ht="16.5" customHeight="1">
      <c r="B248" s="31"/>
      <c r="C248" s="127" t="s">
        <v>1133</v>
      </c>
      <c r="D248" s="127" t="s">
        <v>173</v>
      </c>
      <c r="E248" s="128" t="s">
        <v>2744</v>
      </c>
      <c r="F248" s="129" t="s">
        <v>2745</v>
      </c>
      <c r="G248" s="130" t="s">
        <v>2715</v>
      </c>
      <c r="H248" s="131">
        <v>2</v>
      </c>
      <c r="I248" s="132"/>
      <c r="J248" s="133">
        <f t="shared" si="100"/>
        <v>0</v>
      </c>
      <c r="K248" s="129" t="s">
        <v>19</v>
      </c>
      <c r="L248" s="31"/>
      <c r="M248" s="134" t="s">
        <v>19</v>
      </c>
      <c r="N248" s="135" t="s">
        <v>44</v>
      </c>
      <c r="P248" s="136">
        <f t="shared" si="101"/>
        <v>0</v>
      </c>
      <c r="Q248" s="136">
        <v>0</v>
      </c>
      <c r="R248" s="136">
        <f t="shared" si="102"/>
        <v>0</v>
      </c>
      <c r="S248" s="136">
        <v>0</v>
      </c>
      <c r="T248" s="137">
        <f t="shared" si="103"/>
        <v>0</v>
      </c>
      <c r="AR248" s="138" t="s">
        <v>178</v>
      </c>
      <c r="AT248" s="138" t="s">
        <v>173</v>
      </c>
      <c r="AU248" s="138" t="s">
        <v>81</v>
      </c>
      <c r="AY248" s="16" t="s">
        <v>171</v>
      </c>
      <c r="BE248" s="139">
        <f t="shared" si="104"/>
        <v>0</v>
      </c>
      <c r="BF248" s="139">
        <f t="shared" si="105"/>
        <v>0</v>
      </c>
      <c r="BG248" s="139">
        <f t="shared" si="106"/>
        <v>0</v>
      </c>
      <c r="BH248" s="139">
        <f t="shared" si="107"/>
        <v>0</v>
      </c>
      <c r="BI248" s="139">
        <f t="shared" si="108"/>
        <v>0</v>
      </c>
      <c r="BJ248" s="16" t="s">
        <v>81</v>
      </c>
      <c r="BK248" s="139">
        <f t="shared" si="109"/>
        <v>0</v>
      </c>
      <c r="BL248" s="16" t="s">
        <v>178</v>
      </c>
      <c r="BM248" s="138" t="s">
        <v>1911</v>
      </c>
    </row>
    <row r="249" spans="2:65" s="1" customFormat="1" ht="16.5" customHeight="1">
      <c r="B249" s="31"/>
      <c r="C249" s="127" t="s">
        <v>1140</v>
      </c>
      <c r="D249" s="127" t="s">
        <v>173</v>
      </c>
      <c r="E249" s="128" t="s">
        <v>2746</v>
      </c>
      <c r="F249" s="129" t="s">
        <v>2747</v>
      </c>
      <c r="G249" s="130" t="s">
        <v>2715</v>
      </c>
      <c r="H249" s="131">
        <v>2</v>
      </c>
      <c r="I249" s="132"/>
      <c r="J249" s="133">
        <f t="shared" si="100"/>
        <v>0</v>
      </c>
      <c r="K249" s="129" t="s">
        <v>19</v>
      </c>
      <c r="L249" s="31"/>
      <c r="M249" s="134" t="s">
        <v>19</v>
      </c>
      <c r="N249" s="135" t="s">
        <v>44</v>
      </c>
      <c r="P249" s="136">
        <f t="shared" si="101"/>
        <v>0</v>
      </c>
      <c r="Q249" s="136">
        <v>0</v>
      </c>
      <c r="R249" s="136">
        <f t="shared" si="102"/>
        <v>0</v>
      </c>
      <c r="S249" s="136">
        <v>0</v>
      </c>
      <c r="T249" s="137">
        <f t="shared" si="103"/>
        <v>0</v>
      </c>
      <c r="AR249" s="138" t="s">
        <v>178</v>
      </c>
      <c r="AT249" s="138" t="s">
        <v>173</v>
      </c>
      <c r="AU249" s="138" t="s">
        <v>81</v>
      </c>
      <c r="AY249" s="16" t="s">
        <v>171</v>
      </c>
      <c r="BE249" s="139">
        <f t="shared" si="104"/>
        <v>0</v>
      </c>
      <c r="BF249" s="139">
        <f t="shared" si="105"/>
        <v>0</v>
      </c>
      <c r="BG249" s="139">
        <f t="shared" si="106"/>
        <v>0</v>
      </c>
      <c r="BH249" s="139">
        <f t="shared" si="107"/>
        <v>0</v>
      </c>
      <c r="BI249" s="139">
        <f t="shared" si="108"/>
        <v>0</v>
      </c>
      <c r="BJ249" s="16" t="s">
        <v>81</v>
      </c>
      <c r="BK249" s="139">
        <f t="shared" si="109"/>
        <v>0</v>
      </c>
      <c r="BL249" s="16" t="s">
        <v>178</v>
      </c>
      <c r="BM249" s="138" t="s">
        <v>1921</v>
      </c>
    </row>
    <row r="250" spans="2:65" s="1" customFormat="1" ht="16.5" customHeight="1">
      <c r="B250" s="31"/>
      <c r="C250" s="127" t="s">
        <v>1145</v>
      </c>
      <c r="D250" s="127" t="s">
        <v>173</v>
      </c>
      <c r="E250" s="128" t="s">
        <v>2748</v>
      </c>
      <c r="F250" s="129" t="s">
        <v>2749</v>
      </c>
      <c r="G250" s="130" t="s">
        <v>2715</v>
      </c>
      <c r="H250" s="131">
        <v>3</v>
      </c>
      <c r="I250" s="132"/>
      <c r="J250" s="133">
        <f t="shared" si="100"/>
        <v>0</v>
      </c>
      <c r="K250" s="129" t="s">
        <v>19</v>
      </c>
      <c r="L250" s="31"/>
      <c r="M250" s="134" t="s">
        <v>19</v>
      </c>
      <c r="N250" s="135" t="s">
        <v>44</v>
      </c>
      <c r="P250" s="136">
        <f t="shared" si="101"/>
        <v>0</v>
      </c>
      <c r="Q250" s="136">
        <v>0</v>
      </c>
      <c r="R250" s="136">
        <f t="shared" si="102"/>
        <v>0</v>
      </c>
      <c r="S250" s="136">
        <v>0</v>
      </c>
      <c r="T250" s="137">
        <f t="shared" si="103"/>
        <v>0</v>
      </c>
      <c r="AR250" s="138" t="s">
        <v>178</v>
      </c>
      <c r="AT250" s="138" t="s">
        <v>173</v>
      </c>
      <c r="AU250" s="138" t="s">
        <v>81</v>
      </c>
      <c r="AY250" s="16" t="s">
        <v>171</v>
      </c>
      <c r="BE250" s="139">
        <f t="shared" si="104"/>
        <v>0</v>
      </c>
      <c r="BF250" s="139">
        <f t="shared" si="105"/>
        <v>0</v>
      </c>
      <c r="BG250" s="139">
        <f t="shared" si="106"/>
        <v>0</v>
      </c>
      <c r="BH250" s="139">
        <f t="shared" si="107"/>
        <v>0</v>
      </c>
      <c r="BI250" s="139">
        <f t="shared" si="108"/>
        <v>0</v>
      </c>
      <c r="BJ250" s="16" t="s">
        <v>81</v>
      </c>
      <c r="BK250" s="139">
        <f t="shared" si="109"/>
        <v>0</v>
      </c>
      <c r="BL250" s="16" t="s">
        <v>178</v>
      </c>
      <c r="BM250" s="138" t="s">
        <v>1931</v>
      </c>
    </row>
    <row r="251" spans="2:65" s="1" customFormat="1" ht="16.5" customHeight="1">
      <c r="B251" s="31"/>
      <c r="C251" s="127" t="s">
        <v>1150</v>
      </c>
      <c r="D251" s="127" t="s">
        <v>173</v>
      </c>
      <c r="E251" s="128" t="s">
        <v>2806</v>
      </c>
      <c r="F251" s="129" t="s">
        <v>2807</v>
      </c>
      <c r="G251" s="130" t="s">
        <v>2715</v>
      </c>
      <c r="H251" s="131">
        <v>1</v>
      </c>
      <c r="I251" s="132"/>
      <c r="J251" s="133">
        <f t="shared" si="100"/>
        <v>0</v>
      </c>
      <c r="K251" s="129" t="s">
        <v>19</v>
      </c>
      <c r="L251" s="31"/>
      <c r="M251" s="134" t="s">
        <v>19</v>
      </c>
      <c r="N251" s="135" t="s">
        <v>44</v>
      </c>
      <c r="P251" s="136">
        <f t="shared" si="101"/>
        <v>0</v>
      </c>
      <c r="Q251" s="136">
        <v>0</v>
      </c>
      <c r="R251" s="136">
        <f t="shared" si="102"/>
        <v>0</v>
      </c>
      <c r="S251" s="136">
        <v>0</v>
      </c>
      <c r="T251" s="137">
        <f t="shared" si="103"/>
        <v>0</v>
      </c>
      <c r="AR251" s="138" t="s">
        <v>178</v>
      </c>
      <c r="AT251" s="138" t="s">
        <v>173</v>
      </c>
      <c r="AU251" s="138" t="s">
        <v>81</v>
      </c>
      <c r="AY251" s="16" t="s">
        <v>171</v>
      </c>
      <c r="BE251" s="139">
        <f t="shared" si="104"/>
        <v>0</v>
      </c>
      <c r="BF251" s="139">
        <f t="shared" si="105"/>
        <v>0</v>
      </c>
      <c r="BG251" s="139">
        <f t="shared" si="106"/>
        <v>0</v>
      </c>
      <c r="BH251" s="139">
        <f t="shared" si="107"/>
        <v>0</v>
      </c>
      <c r="BI251" s="139">
        <f t="shared" si="108"/>
        <v>0</v>
      </c>
      <c r="BJ251" s="16" t="s">
        <v>81</v>
      </c>
      <c r="BK251" s="139">
        <f t="shared" si="109"/>
        <v>0</v>
      </c>
      <c r="BL251" s="16" t="s">
        <v>178</v>
      </c>
      <c r="BM251" s="138" t="s">
        <v>1941</v>
      </c>
    </row>
    <row r="252" spans="2:65" s="1" customFormat="1" ht="21.75" customHeight="1">
      <c r="B252" s="31"/>
      <c r="C252" s="127" t="s">
        <v>1155</v>
      </c>
      <c r="D252" s="127" t="s">
        <v>173</v>
      </c>
      <c r="E252" s="128" t="s">
        <v>2764</v>
      </c>
      <c r="F252" s="129" t="s">
        <v>2765</v>
      </c>
      <c r="G252" s="130" t="s">
        <v>2715</v>
      </c>
      <c r="H252" s="131">
        <v>1</v>
      </c>
      <c r="I252" s="132"/>
      <c r="J252" s="133">
        <f t="shared" si="100"/>
        <v>0</v>
      </c>
      <c r="K252" s="129" t="s">
        <v>19</v>
      </c>
      <c r="L252" s="31"/>
      <c r="M252" s="134" t="s">
        <v>19</v>
      </c>
      <c r="N252" s="135" t="s">
        <v>44</v>
      </c>
      <c r="P252" s="136">
        <f t="shared" si="101"/>
        <v>0</v>
      </c>
      <c r="Q252" s="136">
        <v>0</v>
      </c>
      <c r="R252" s="136">
        <f t="shared" si="102"/>
        <v>0</v>
      </c>
      <c r="S252" s="136">
        <v>0</v>
      </c>
      <c r="T252" s="137">
        <f t="shared" si="103"/>
        <v>0</v>
      </c>
      <c r="AR252" s="138" t="s">
        <v>178</v>
      </c>
      <c r="AT252" s="138" t="s">
        <v>173</v>
      </c>
      <c r="AU252" s="138" t="s">
        <v>81</v>
      </c>
      <c r="AY252" s="16" t="s">
        <v>171</v>
      </c>
      <c r="BE252" s="139">
        <f t="shared" si="104"/>
        <v>0</v>
      </c>
      <c r="BF252" s="139">
        <f t="shared" si="105"/>
        <v>0</v>
      </c>
      <c r="BG252" s="139">
        <f t="shared" si="106"/>
        <v>0</v>
      </c>
      <c r="BH252" s="139">
        <f t="shared" si="107"/>
        <v>0</v>
      </c>
      <c r="BI252" s="139">
        <f t="shared" si="108"/>
        <v>0</v>
      </c>
      <c r="BJ252" s="16" t="s">
        <v>81</v>
      </c>
      <c r="BK252" s="139">
        <f t="shared" si="109"/>
        <v>0</v>
      </c>
      <c r="BL252" s="16" t="s">
        <v>178</v>
      </c>
      <c r="BM252" s="138" t="s">
        <v>1951</v>
      </c>
    </row>
    <row r="253" spans="2:65" s="1" customFormat="1" ht="16.5" customHeight="1">
      <c r="B253" s="31"/>
      <c r="C253" s="127" t="s">
        <v>1160</v>
      </c>
      <c r="D253" s="127" t="s">
        <v>173</v>
      </c>
      <c r="E253" s="128" t="s">
        <v>2750</v>
      </c>
      <c r="F253" s="129" t="s">
        <v>2751</v>
      </c>
      <c r="G253" s="130" t="s">
        <v>2715</v>
      </c>
      <c r="H253" s="131">
        <v>6</v>
      </c>
      <c r="I253" s="132"/>
      <c r="J253" s="133">
        <f t="shared" si="100"/>
        <v>0</v>
      </c>
      <c r="K253" s="129" t="s">
        <v>19</v>
      </c>
      <c r="L253" s="31"/>
      <c r="M253" s="134" t="s">
        <v>19</v>
      </c>
      <c r="N253" s="135" t="s">
        <v>44</v>
      </c>
      <c r="P253" s="136">
        <f t="shared" si="101"/>
        <v>0</v>
      </c>
      <c r="Q253" s="136">
        <v>0</v>
      </c>
      <c r="R253" s="136">
        <f t="shared" si="102"/>
        <v>0</v>
      </c>
      <c r="S253" s="136">
        <v>0</v>
      </c>
      <c r="T253" s="137">
        <f t="shared" si="103"/>
        <v>0</v>
      </c>
      <c r="AR253" s="138" t="s">
        <v>178</v>
      </c>
      <c r="AT253" s="138" t="s">
        <v>173</v>
      </c>
      <c r="AU253" s="138" t="s">
        <v>81</v>
      </c>
      <c r="AY253" s="16" t="s">
        <v>171</v>
      </c>
      <c r="BE253" s="139">
        <f t="shared" si="104"/>
        <v>0</v>
      </c>
      <c r="BF253" s="139">
        <f t="shared" si="105"/>
        <v>0</v>
      </c>
      <c r="BG253" s="139">
        <f t="shared" si="106"/>
        <v>0</v>
      </c>
      <c r="BH253" s="139">
        <f t="shared" si="107"/>
        <v>0</v>
      </c>
      <c r="BI253" s="139">
        <f t="shared" si="108"/>
        <v>0</v>
      </c>
      <c r="BJ253" s="16" t="s">
        <v>81</v>
      </c>
      <c r="BK253" s="139">
        <f t="shared" si="109"/>
        <v>0</v>
      </c>
      <c r="BL253" s="16" t="s">
        <v>178</v>
      </c>
      <c r="BM253" s="138" t="s">
        <v>1960</v>
      </c>
    </row>
    <row r="254" spans="2:65" s="1" customFormat="1" ht="16.5" customHeight="1">
      <c r="B254" s="31"/>
      <c r="C254" s="127" t="s">
        <v>1165</v>
      </c>
      <c r="D254" s="127" t="s">
        <v>173</v>
      </c>
      <c r="E254" s="128" t="s">
        <v>2776</v>
      </c>
      <c r="F254" s="129" t="s">
        <v>2777</v>
      </c>
      <c r="G254" s="130" t="s">
        <v>2715</v>
      </c>
      <c r="H254" s="131">
        <v>3</v>
      </c>
      <c r="I254" s="132"/>
      <c r="J254" s="133">
        <f t="shared" si="100"/>
        <v>0</v>
      </c>
      <c r="K254" s="129" t="s">
        <v>19</v>
      </c>
      <c r="L254" s="31"/>
      <c r="M254" s="134" t="s">
        <v>19</v>
      </c>
      <c r="N254" s="135" t="s">
        <v>44</v>
      </c>
      <c r="P254" s="136">
        <f t="shared" si="101"/>
        <v>0</v>
      </c>
      <c r="Q254" s="136">
        <v>0</v>
      </c>
      <c r="R254" s="136">
        <f t="shared" si="102"/>
        <v>0</v>
      </c>
      <c r="S254" s="136">
        <v>0</v>
      </c>
      <c r="T254" s="137">
        <f t="shared" si="103"/>
        <v>0</v>
      </c>
      <c r="AR254" s="138" t="s">
        <v>178</v>
      </c>
      <c r="AT254" s="138" t="s">
        <v>173</v>
      </c>
      <c r="AU254" s="138" t="s">
        <v>81</v>
      </c>
      <c r="AY254" s="16" t="s">
        <v>171</v>
      </c>
      <c r="BE254" s="139">
        <f t="shared" si="104"/>
        <v>0</v>
      </c>
      <c r="BF254" s="139">
        <f t="shared" si="105"/>
        <v>0</v>
      </c>
      <c r="BG254" s="139">
        <f t="shared" si="106"/>
        <v>0</v>
      </c>
      <c r="BH254" s="139">
        <f t="shared" si="107"/>
        <v>0</v>
      </c>
      <c r="BI254" s="139">
        <f t="shared" si="108"/>
        <v>0</v>
      </c>
      <c r="BJ254" s="16" t="s">
        <v>81</v>
      </c>
      <c r="BK254" s="139">
        <f t="shared" si="109"/>
        <v>0</v>
      </c>
      <c r="BL254" s="16" t="s">
        <v>178</v>
      </c>
      <c r="BM254" s="138" t="s">
        <v>1972</v>
      </c>
    </row>
    <row r="255" spans="2:65" s="1" customFormat="1" ht="16.5" customHeight="1">
      <c r="B255" s="31"/>
      <c r="C255" s="127" t="s">
        <v>1172</v>
      </c>
      <c r="D255" s="127" t="s">
        <v>173</v>
      </c>
      <c r="E255" s="128" t="s">
        <v>2778</v>
      </c>
      <c r="F255" s="129" t="s">
        <v>2779</v>
      </c>
      <c r="G255" s="130" t="s">
        <v>2715</v>
      </c>
      <c r="H255" s="131">
        <v>3</v>
      </c>
      <c r="I255" s="132"/>
      <c r="J255" s="133">
        <f t="shared" si="100"/>
        <v>0</v>
      </c>
      <c r="K255" s="129" t="s">
        <v>19</v>
      </c>
      <c r="L255" s="31"/>
      <c r="M255" s="134" t="s">
        <v>19</v>
      </c>
      <c r="N255" s="135" t="s">
        <v>44</v>
      </c>
      <c r="P255" s="136">
        <f t="shared" si="101"/>
        <v>0</v>
      </c>
      <c r="Q255" s="136">
        <v>0</v>
      </c>
      <c r="R255" s="136">
        <f t="shared" si="102"/>
        <v>0</v>
      </c>
      <c r="S255" s="136">
        <v>0</v>
      </c>
      <c r="T255" s="137">
        <f t="shared" si="103"/>
        <v>0</v>
      </c>
      <c r="AR255" s="138" t="s">
        <v>178</v>
      </c>
      <c r="AT255" s="138" t="s">
        <v>173</v>
      </c>
      <c r="AU255" s="138" t="s">
        <v>81</v>
      </c>
      <c r="AY255" s="16" t="s">
        <v>171</v>
      </c>
      <c r="BE255" s="139">
        <f t="shared" si="104"/>
        <v>0</v>
      </c>
      <c r="BF255" s="139">
        <f t="shared" si="105"/>
        <v>0</v>
      </c>
      <c r="BG255" s="139">
        <f t="shared" si="106"/>
        <v>0</v>
      </c>
      <c r="BH255" s="139">
        <f t="shared" si="107"/>
        <v>0</v>
      </c>
      <c r="BI255" s="139">
        <f t="shared" si="108"/>
        <v>0</v>
      </c>
      <c r="BJ255" s="16" t="s">
        <v>81</v>
      </c>
      <c r="BK255" s="139">
        <f t="shared" si="109"/>
        <v>0</v>
      </c>
      <c r="BL255" s="16" t="s">
        <v>178</v>
      </c>
      <c r="BM255" s="138" t="s">
        <v>1982</v>
      </c>
    </row>
    <row r="256" spans="2:65" s="1" customFormat="1" ht="16.5" customHeight="1">
      <c r="B256" s="31"/>
      <c r="C256" s="127" t="s">
        <v>1177</v>
      </c>
      <c r="D256" s="127" t="s">
        <v>173</v>
      </c>
      <c r="E256" s="128" t="s">
        <v>2752</v>
      </c>
      <c r="F256" s="129" t="s">
        <v>2753</v>
      </c>
      <c r="G256" s="130" t="s">
        <v>2715</v>
      </c>
      <c r="H256" s="131">
        <v>20</v>
      </c>
      <c r="I256" s="132"/>
      <c r="J256" s="133">
        <f t="shared" si="100"/>
        <v>0</v>
      </c>
      <c r="K256" s="129" t="s">
        <v>19</v>
      </c>
      <c r="L256" s="31"/>
      <c r="M256" s="134" t="s">
        <v>19</v>
      </c>
      <c r="N256" s="135" t="s">
        <v>44</v>
      </c>
      <c r="P256" s="136">
        <f t="shared" si="101"/>
        <v>0</v>
      </c>
      <c r="Q256" s="136">
        <v>0</v>
      </c>
      <c r="R256" s="136">
        <f t="shared" si="102"/>
        <v>0</v>
      </c>
      <c r="S256" s="136">
        <v>0</v>
      </c>
      <c r="T256" s="137">
        <f t="shared" si="103"/>
        <v>0</v>
      </c>
      <c r="AR256" s="138" t="s">
        <v>178</v>
      </c>
      <c r="AT256" s="138" t="s">
        <v>173</v>
      </c>
      <c r="AU256" s="138" t="s">
        <v>81</v>
      </c>
      <c r="AY256" s="16" t="s">
        <v>171</v>
      </c>
      <c r="BE256" s="139">
        <f t="shared" si="104"/>
        <v>0</v>
      </c>
      <c r="BF256" s="139">
        <f t="shared" si="105"/>
        <v>0</v>
      </c>
      <c r="BG256" s="139">
        <f t="shared" si="106"/>
        <v>0</v>
      </c>
      <c r="BH256" s="139">
        <f t="shared" si="107"/>
        <v>0</v>
      </c>
      <c r="BI256" s="139">
        <f t="shared" si="108"/>
        <v>0</v>
      </c>
      <c r="BJ256" s="16" t="s">
        <v>81</v>
      </c>
      <c r="BK256" s="139">
        <f t="shared" si="109"/>
        <v>0</v>
      </c>
      <c r="BL256" s="16" t="s">
        <v>178</v>
      </c>
      <c r="BM256" s="138" t="s">
        <v>1995</v>
      </c>
    </row>
    <row r="257" spans="2:65" s="11" customFormat="1" ht="25.95" customHeight="1">
      <c r="B257" s="115"/>
      <c r="D257" s="116" t="s">
        <v>72</v>
      </c>
      <c r="E257" s="117" t="s">
        <v>2814</v>
      </c>
      <c r="F257" s="117" t="s">
        <v>2815</v>
      </c>
      <c r="I257" s="118"/>
      <c r="J257" s="119">
        <f>BK257</f>
        <v>0</v>
      </c>
      <c r="L257" s="115"/>
      <c r="M257" s="120"/>
      <c r="P257" s="121">
        <f>SUM(P258:P276)</f>
        <v>0</v>
      </c>
      <c r="R257" s="121">
        <f>SUM(R258:R276)</f>
        <v>0</v>
      </c>
      <c r="T257" s="122">
        <f>SUM(T258:T276)</f>
        <v>0</v>
      </c>
      <c r="AR257" s="116" t="s">
        <v>81</v>
      </c>
      <c r="AT257" s="123" t="s">
        <v>72</v>
      </c>
      <c r="AU257" s="123" t="s">
        <v>73</v>
      </c>
      <c r="AY257" s="116" t="s">
        <v>171</v>
      </c>
      <c r="BK257" s="124">
        <f>SUM(BK258:BK276)</f>
        <v>0</v>
      </c>
    </row>
    <row r="258" spans="2:65" s="1" customFormat="1" ht="16.5" customHeight="1">
      <c r="B258" s="31"/>
      <c r="C258" s="127" t="s">
        <v>1181</v>
      </c>
      <c r="D258" s="127" t="s">
        <v>173</v>
      </c>
      <c r="E258" s="128" t="s">
        <v>2816</v>
      </c>
      <c r="F258" s="129" t="s">
        <v>2817</v>
      </c>
      <c r="G258" s="130" t="s">
        <v>2710</v>
      </c>
      <c r="H258" s="131">
        <v>130</v>
      </c>
      <c r="I258" s="132"/>
      <c r="J258" s="133">
        <f t="shared" ref="J258:J276" si="110">ROUND(I258*H258,2)</f>
        <v>0</v>
      </c>
      <c r="K258" s="129" t="s">
        <v>19</v>
      </c>
      <c r="L258" s="31"/>
      <c r="M258" s="134" t="s">
        <v>19</v>
      </c>
      <c r="N258" s="135" t="s">
        <v>44</v>
      </c>
      <c r="P258" s="136">
        <f t="shared" ref="P258:P276" si="111">O258*H258</f>
        <v>0</v>
      </c>
      <c r="Q258" s="136">
        <v>0</v>
      </c>
      <c r="R258" s="136">
        <f t="shared" ref="R258:R276" si="112">Q258*H258</f>
        <v>0</v>
      </c>
      <c r="S258" s="136">
        <v>0</v>
      </c>
      <c r="T258" s="137">
        <f t="shared" ref="T258:T276" si="113">S258*H258</f>
        <v>0</v>
      </c>
      <c r="AR258" s="138" t="s">
        <v>178</v>
      </c>
      <c r="AT258" s="138" t="s">
        <v>173</v>
      </c>
      <c r="AU258" s="138" t="s">
        <v>81</v>
      </c>
      <c r="AY258" s="16" t="s">
        <v>171</v>
      </c>
      <c r="BE258" s="139">
        <f t="shared" ref="BE258:BE276" si="114">IF(N258="základní",J258,0)</f>
        <v>0</v>
      </c>
      <c r="BF258" s="139">
        <f t="shared" ref="BF258:BF276" si="115">IF(N258="snížená",J258,0)</f>
        <v>0</v>
      </c>
      <c r="BG258" s="139">
        <f t="shared" ref="BG258:BG276" si="116">IF(N258="zákl. přenesená",J258,0)</f>
        <v>0</v>
      </c>
      <c r="BH258" s="139">
        <f t="shared" ref="BH258:BH276" si="117">IF(N258="sníž. přenesená",J258,0)</f>
        <v>0</v>
      </c>
      <c r="BI258" s="139">
        <f t="shared" ref="BI258:BI276" si="118">IF(N258="nulová",J258,0)</f>
        <v>0</v>
      </c>
      <c r="BJ258" s="16" t="s">
        <v>81</v>
      </c>
      <c r="BK258" s="139">
        <f t="shared" ref="BK258:BK276" si="119">ROUND(I258*H258,2)</f>
        <v>0</v>
      </c>
      <c r="BL258" s="16" t="s">
        <v>178</v>
      </c>
      <c r="BM258" s="138" t="s">
        <v>2005</v>
      </c>
    </row>
    <row r="259" spans="2:65" s="1" customFormat="1" ht="16.5" customHeight="1">
      <c r="B259" s="31"/>
      <c r="C259" s="127" t="s">
        <v>1188</v>
      </c>
      <c r="D259" s="127" t="s">
        <v>173</v>
      </c>
      <c r="E259" s="128" t="s">
        <v>2738</v>
      </c>
      <c r="F259" s="129" t="s">
        <v>2739</v>
      </c>
      <c r="G259" s="130" t="s">
        <v>328</v>
      </c>
      <c r="H259" s="131">
        <v>80</v>
      </c>
      <c r="I259" s="132"/>
      <c r="J259" s="133">
        <f t="shared" si="110"/>
        <v>0</v>
      </c>
      <c r="K259" s="129" t="s">
        <v>19</v>
      </c>
      <c r="L259" s="31"/>
      <c r="M259" s="134" t="s">
        <v>19</v>
      </c>
      <c r="N259" s="135" t="s">
        <v>44</v>
      </c>
      <c r="P259" s="136">
        <f t="shared" si="111"/>
        <v>0</v>
      </c>
      <c r="Q259" s="136">
        <v>0</v>
      </c>
      <c r="R259" s="136">
        <f t="shared" si="112"/>
        <v>0</v>
      </c>
      <c r="S259" s="136">
        <v>0</v>
      </c>
      <c r="T259" s="137">
        <f t="shared" si="113"/>
        <v>0</v>
      </c>
      <c r="AR259" s="138" t="s">
        <v>178</v>
      </c>
      <c r="AT259" s="138" t="s">
        <v>173</v>
      </c>
      <c r="AU259" s="138" t="s">
        <v>81</v>
      </c>
      <c r="AY259" s="16" t="s">
        <v>171</v>
      </c>
      <c r="BE259" s="139">
        <f t="shared" si="114"/>
        <v>0</v>
      </c>
      <c r="BF259" s="139">
        <f t="shared" si="115"/>
        <v>0</v>
      </c>
      <c r="BG259" s="139">
        <f t="shared" si="116"/>
        <v>0</v>
      </c>
      <c r="BH259" s="139">
        <f t="shared" si="117"/>
        <v>0</v>
      </c>
      <c r="BI259" s="139">
        <f t="shared" si="118"/>
        <v>0</v>
      </c>
      <c r="BJ259" s="16" t="s">
        <v>81</v>
      </c>
      <c r="BK259" s="139">
        <f t="shared" si="119"/>
        <v>0</v>
      </c>
      <c r="BL259" s="16" t="s">
        <v>178</v>
      </c>
      <c r="BM259" s="138" t="s">
        <v>2023</v>
      </c>
    </row>
    <row r="260" spans="2:65" s="1" customFormat="1" ht="16.5" customHeight="1">
      <c r="B260" s="31"/>
      <c r="C260" s="127" t="s">
        <v>1193</v>
      </c>
      <c r="D260" s="127" t="s">
        <v>173</v>
      </c>
      <c r="E260" s="128" t="s">
        <v>2740</v>
      </c>
      <c r="F260" s="129" t="s">
        <v>2741</v>
      </c>
      <c r="G260" s="130" t="s">
        <v>328</v>
      </c>
      <c r="H260" s="131">
        <v>60</v>
      </c>
      <c r="I260" s="132"/>
      <c r="J260" s="133">
        <f t="shared" si="110"/>
        <v>0</v>
      </c>
      <c r="K260" s="129" t="s">
        <v>19</v>
      </c>
      <c r="L260" s="31"/>
      <c r="M260" s="134" t="s">
        <v>19</v>
      </c>
      <c r="N260" s="135" t="s">
        <v>44</v>
      </c>
      <c r="P260" s="136">
        <f t="shared" si="111"/>
        <v>0</v>
      </c>
      <c r="Q260" s="136">
        <v>0</v>
      </c>
      <c r="R260" s="136">
        <f t="shared" si="112"/>
        <v>0</v>
      </c>
      <c r="S260" s="136">
        <v>0</v>
      </c>
      <c r="T260" s="137">
        <f t="shared" si="113"/>
        <v>0</v>
      </c>
      <c r="AR260" s="138" t="s">
        <v>178</v>
      </c>
      <c r="AT260" s="138" t="s">
        <v>173</v>
      </c>
      <c r="AU260" s="138" t="s">
        <v>81</v>
      </c>
      <c r="AY260" s="16" t="s">
        <v>171</v>
      </c>
      <c r="BE260" s="139">
        <f t="shared" si="114"/>
        <v>0</v>
      </c>
      <c r="BF260" s="139">
        <f t="shared" si="115"/>
        <v>0</v>
      </c>
      <c r="BG260" s="139">
        <f t="shared" si="116"/>
        <v>0</v>
      </c>
      <c r="BH260" s="139">
        <f t="shared" si="117"/>
        <v>0</v>
      </c>
      <c r="BI260" s="139">
        <f t="shared" si="118"/>
        <v>0</v>
      </c>
      <c r="BJ260" s="16" t="s">
        <v>81</v>
      </c>
      <c r="BK260" s="139">
        <f t="shared" si="119"/>
        <v>0</v>
      </c>
      <c r="BL260" s="16" t="s">
        <v>178</v>
      </c>
      <c r="BM260" s="138" t="s">
        <v>2035</v>
      </c>
    </row>
    <row r="261" spans="2:65" s="1" customFormat="1" ht="16.5" customHeight="1">
      <c r="B261" s="31"/>
      <c r="C261" s="127" t="s">
        <v>1198</v>
      </c>
      <c r="D261" s="127" t="s">
        <v>173</v>
      </c>
      <c r="E261" s="128" t="s">
        <v>2760</v>
      </c>
      <c r="F261" s="129" t="s">
        <v>2761</v>
      </c>
      <c r="G261" s="130" t="s">
        <v>328</v>
      </c>
      <c r="H261" s="131">
        <v>60</v>
      </c>
      <c r="I261" s="132"/>
      <c r="J261" s="133">
        <f t="shared" si="110"/>
        <v>0</v>
      </c>
      <c r="K261" s="129" t="s">
        <v>19</v>
      </c>
      <c r="L261" s="31"/>
      <c r="M261" s="134" t="s">
        <v>19</v>
      </c>
      <c r="N261" s="135" t="s">
        <v>44</v>
      </c>
      <c r="P261" s="136">
        <f t="shared" si="111"/>
        <v>0</v>
      </c>
      <c r="Q261" s="136">
        <v>0</v>
      </c>
      <c r="R261" s="136">
        <f t="shared" si="112"/>
        <v>0</v>
      </c>
      <c r="S261" s="136">
        <v>0</v>
      </c>
      <c r="T261" s="137">
        <f t="shared" si="113"/>
        <v>0</v>
      </c>
      <c r="AR261" s="138" t="s">
        <v>178</v>
      </c>
      <c r="AT261" s="138" t="s">
        <v>173</v>
      </c>
      <c r="AU261" s="138" t="s">
        <v>81</v>
      </c>
      <c r="AY261" s="16" t="s">
        <v>171</v>
      </c>
      <c r="BE261" s="139">
        <f t="shared" si="114"/>
        <v>0</v>
      </c>
      <c r="BF261" s="139">
        <f t="shared" si="115"/>
        <v>0</v>
      </c>
      <c r="BG261" s="139">
        <f t="shared" si="116"/>
        <v>0</v>
      </c>
      <c r="BH261" s="139">
        <f t="shared" si="117"/>
        <v>0</v>
      </c>
      <c r="BI261" s="139">
        <f t="shared" si="118"/>
        <v>0</v>
      </c>
      <c r="BJ261" s="16" t="s">
        <v>81</v>
      </c>
      <c r="BK261" s="139">
        <f t="shared" si="119"/>
        <v>0</v>
      </c>
      <c r="BL261" s="16" t="s">
        <v>178</v>
      </c>
      <c r="BM261" s="138" t="s">
        <v>2050</v>
      </c>
    </row>
    <row r="262" spans="2:65" s="1" customFormat="1" ht="16.5" customHeight="1">
      <c r="B262" s="31"/>
      <c r="C262" s="127" t="s">
        <v>1213</v>
      </c>
      <c r="D262" s="127" t="s">
        <v>173</v>
      </c>
      <c r="E262" s="128" t="s">
        <v>2758</v>
      </c>
      <c r="F262" s="129" t="s">
        <v>2759</v>
      </c>
      <c r="G262" s="130" t="s">
        <v>328</v>
      </c>
      <c r="H262" s="131">
        <v>10</v>
      </c>
      <c r="I262" s="132"/>
      <c r="J262" s="133">
        <f t="shared" si="110"/>
        <v>0</v>
      </c>
      <c r="K262" s="129" t="s">
        <v>19</v>
      </c>
      <c r="L262" s="31"/>
      <c r="M262" s="134" t="s">
        <v>19</v>
      </c>
      <c r="N262" s="135" t="s">
        <v>44</v>
      </c>
      <c r="P262" s="136">
        <f t="shared" si="111"/>
        <v>0</v>
      </c>
      <c r="Q262" s="136">
        <v>0</v>
      </c>
      <c r="R262" s="136">
        <f t="shared" si="112"/>
        <v>0</v>
      </c>
      <c r="S262" s="136">
        <v>0</v>
      </c>
      <c r="T262" s="137">
        <f t="shared" si="113"/>
        <v>0</v>
      </c>
      <c r="AR262" s="138" t="s">
        <v>178</v>
      </c>
      <c r="AT262" s="138" t="s">
        <v>173</v>
      </c>
      <c r="AU262" s="138" t="s">
        <v>81</v>
      </c>
      <c r="AY262" s="16" t="s">
        <v>171</v>
      </c>
      <c r="BE262" s="139">
        <f t="shared" si="114"/>
        <v>0</v>
      </c>
      <c r="BF262" s="139">
        <f t="shared" si="115"/>
        <v>0</v>
      </c>
      <c r="BG262" s="139">
        <f t="shared" si="116"/>
        <v>0</v>
      </c>
      <c r="BH262" s="139">
        <f t="shared" si="117"/>
        <v>0</v>
      </c>
      <c r="BI262" s="139">
        <f t="shared" si="118"/>
        <v>0</v>
      </c>
      <c r="BJ262" s="16" t="s">
        <v>81</v>
      </c>
      <c r="BK262" s="139">
        <f t="shared" si="119"/>
        <v>0</v>
      </c>
      <c r="BL262" s="16" t="s">
        <v>178</v>
      </c>
      <c r="BM262" s="138" t="s">
        <v>2060</v>
      </c>
    </row>
    <row r="263" spans="2:65" s="1" customFormat="1" ht="16.5" customHeight="1">
      <c r="B263" s="31"/>
      <c r="C263" s="127" t="s">
        <v>1218</v>
      </c>
      <c r="D263" s="127" t="s">
        <v>173</v>
      </c>
      <c r="E263" s="128" t="s">
        <v>2800</v>
      </c>
      <c r="F263" s="129" t="s">
        <v>2801</v>
      </c>
      <c r="G263" s="130" t="s">
        <v>328</v>
      </c>
      <c r="H263" s="131">
        <v>10</v>
      </c>
      <c r="I263" s="132"/>
      <c r="J263" s="133">
        <f t="shared" si="110"/>
        <v>0</v>
      </c>
      <c r="K263" s="129" t="s">
        <v>19</v>
      </c>
      <c r="L263" s="31"/>
      <c r="M263" s="134" t="s">
        <v>19</v>
      </c>
      <c r="N263" s="135" t="s">
        <v>44</v>
      </c>
      <c r="P263" s="136">
        <f t="shared" si="111"/>
        <v>0</v>
      </c>
      <c r="Q263" s="136">
        <v>0</v>
      </c>
      <c r="R263" s="136">
        <f t="shared" si="112"/>
        <v>0</v>
      </c>
      <c r="S263" s="136">
        <v>0</v>
      </c>
      <c r="T263" s="137">
        <f t="shared" si="113"/>
        <v>0</v>
      </c>
      <c r="AR263" s="138" t="s">
        <v>178</v>
      </c>
      <c r="AT263" s="138" t="s">
        <v>173</v>
      </c>
      <c r="AU263" s="138" t="s">
        <v>81</v>
      </c>
      <c r="AY263" s="16" t="s">
        <v>171</v>
      </c>
      <c r="BE263" s="139">
        <f t="shared" si="114"/>
        <v>0</v>
      </c>
      <c r="BF263" s="139">
        <f t="shared" si="115"/>
        <v>0</v>
      </c>
      <c r="BG263" s="139">
        <f t="shared" si="116"/>
        <v>0</v>
      </c>
      <c r="BH263" s="139">
        <f t="shared" si="117"/>
        <v>0</v>
      </c>
      <c r="BI263" s="139">
        <f t="shared" si="118"/>
        <v>0</v>
      </c>
      <c r="BJ263" s="16" t="s">
        <v>81</v>
      </c>
      <c r="BK263" s="139">
        <f t="shared" si="119"/>
        <v>0</v>
      </c>
      <c r="BL263" s="16" t="s">
        <v>178</v>
      </c>
      <c r="BM263" s="138" t="s">
        <v>2070</v>
      </c>
    </row>
    <row r="264" spans="2:65" s="1" customFormat="1" ht="16.5" customHeight="1">
      <c r="B264" s="31"/>
      <c r="C264" s="127" t="s">
        <v>1227</v>
      </c>
      <c r="D264" s="127" t="s">
        <v>173</v>
      </c>
      <c r="E264" s="128" t="s">
        <v>2802</v>
      </c>
      <c r="F264" s="129" t="s">
        <v>2803</v>
      </c>
      <c r="G264" s="130" t="s">
        <v>328</v>
      </c>
      <c r="H264" s="131">
        <v>3</v>
      </c>
      <c r="I264" s="132"/>
      <c r="J264" s="133">
        <f t="shared" si="110"/>
        <v>0</v>
      </c>
      <c r="K264" s="129" t="s">
        <v>19</v>
      </c>
      <c r="L264" s="31"/>
      <c r="M264" s="134" t="s">
        <v>19</v>
      </c>
      <c r="N264" s="135" t="s">
        <v>44</v>
      </c>
      <c r="P264" s="136">
        <f t="shared" si="111"/>
        <v>0</v>
      </c>
      <c r="Q264" s="136">
        <v>0</v>
      </c>
      <c r="R264" s="136">
        <f t="shared" si="112"/>
        <v>0</v>
      </c>
      <c r="S264" s="136">
        <v>0</v>
      </c>
      <c r="T264" s="137">
        <f t="shared" si="113"/>
        <v>0</v>
      </c>
      <c r="AR264" s="138" t="s">
        <v>178</v>
      </c>
      <c r="AT264" s="138" t="s">
        <v>173</v>
      </c>
      <c r="AU264" s="138" t="s">
        <v>81</v>
      </c>
      <c r="AY264" s="16" t="s">
        <v>171</v>
      </c>
      <c r="BE264" s="139">
        <f t="shared" si="114"/>
        <v>0</v>
      </c>
      <c r="BF264" s="139">
        <f t="shared" si="115"/>
        <v>0</v>
      </c>
      <c r="BG264" s="139">
        <f t="shared" si="116"/>
        <v>0</v>
      </c>
      <c r="BH264" s="139">
        <f t="shared" si="117"/>
        <v>0</v>
      </c>
      <c r="BI264" s="139">
        <f t="shared" si="118"/>
        <v>0</v>
      </c>
      <c r="BJ264" s="16" t="s">
        <v>81</v>
      </c>
      <c r="BK264" s="139">
        <f t="shared" si="119"/>
        <v>0</v>
      </c>
      <c r="BL264" s="16" t="s">
        <v>178</v>
      </c>
      <c r="BM264" s="138" t="s">
        <v>2081</v>
      </c>
    </row>
    <row r="265" spans="2:65" s="1" customFormat="1" ht="21.75" customHeight="1">
      <c r="B265" s="31"/>
      <c r="C265" s="127" t="s">
        <v>1231</v>
      </c>
      <c r="D265" s="127" t="s">
        <v>173</v>
      </c>
      <c r="E265" s="128" t="s">
        <v>2804</v>
      </c>
      <c r="F265" s="129" t="s">
        <v>2805</v>
      </c>
      <c r="G265" s="130" t="s">
        <v>2715</v>
      </c>
      <c r="H265" s="131">
        <v>1</v>
      </c>
      <c r="I265" s="132"/>
      <c r="J265" s="133">
        <f t="shared" si="110"/>
        <v>0</v>
      </c>
      <c r="K265" s="129" t="s">
        <v>19</v>
      </c>
      <c r="L265" s="31"/>
      <c r="M265" s="134" t="s">
        <v>19</v>
      </c>
      <c r="N265" s="135" t="s">
        <v>44</v>
      </c>
      <c r="P265" s="136">
        <f t="shared" si="111"/>
        <v>0</v>
      </c>
      <c r="Q265" s="136">
        <v>0</v>
      </c>
      <c r="R265" s="136">
        <f t="shared" si="112"/>
        <v>0</v>
      </c>
      <c r="S265" s="136">
        <v>0</v>
      </c>
      <c r="T265" s="137">
        <f t="shared" si="113"/>
        <v>0</v>
      </c>
      <c r="AR265" s="138" t="s">
        <v>178</v>
      </c>
      <c r="AT265" s="138" t="s">
        <v>173</v>
      </c>
      <c r="AU265" s="138" t="s">
        <v>81</v>
      </c>
      <c r="AY265" s="16" t="s">
        <v>171</v>
      </c>
      <c r="BE265" s="139">
        <f t="shared" si="114"/>
        <v>0</v>
      </c>
      <c r="BF265" s="139">
        <f t="shared" si="115"/>
        <v>0</v>
      </c>
      <c r="BG265" s="139">
        <f t="shared" si="116"/>
        <v>0</v>
      </c>
      <c r="BH265" s="139">
        <f t="shared" si="117"/>
        <v>0</v>
      </c>
      <c r="BI265" s="139">
        <f t="shared" si="118"/>
        <v>0</v>
      </c>
      <c r="BJ265" s="16" t="s">
        <v>81</v>
      </c>
      <c r="BK265" s="139">
        <f t="shared" si="119"/>
        <v>0</v>
      </c>
      <c r="BL265" s="16" t="s">
        <v>178</v>
      </c>
      <c r="BM265" s="138" t="s">
        <v>2089</v>
      </c>
    </row>
    <row r="266" spans="2:65" s="1" customFormat="1" ht="21.75" customHeight="1">
      <c r="B266" s="31"/>
      <c r="C266" s="127" t="s">
        <v>1237</v>
      </c>
      <c r="D266" s="127" t="s">
        <v>173</v>
      </c>
      <c r="E266" s="128" t="s">
        <v>2766</v>
      </c>
      <c r="F266" s="129" t="s">
        <v>2767</v>
      </c>
      <c r="G266" s="130" t="s">
        <v>2715</v>
      </c>
      <c r="H266" s="131">
        <v>3</v>
      </c>
      <c r="I266" s="132"/>
      <c r="J266" s="133">
        <f t="shared" si="110"/>
        <v>0</v>
      </c>
      <c r="K266" s="129" t="s">
        <v>19</v>
      </c>
      <c r="L266" s="31"/>
      <c r="M266" s="134" t="s">
        <v>19</v>
      </c>
      <c r="N266" s="135" t="s">
        <v>44</v>
      </c>
      <c r="P266" s="136">
        <f t="shared" si="111"/>
        <v>0</v>
      </c>
      <c r="Q266" s="136">
        <v>0</v>
      </c>
      <c r="R266" s="136">
        <f t="shared" si="112"/>
        <v>0</v>
      </c>
      <c r="S266" s="136">
        <v>0</v>
      </c>
      <c r="T266" s="137">
        <f t="shared" si="113"/>
        <v>0</v>
      </c>
      <c r="AR266" s="138" t="s">
        <v>178</v>
      </c>
      <c r="AT266" s="138" t="s">
        <v>173</v>
      </c>
      <c r="AU266" s="138" t="s">
        <v>81</v>
      </c>
      <c r="AY266" s="16" t="s">
        <v>171</v>
      </c>
      <c r="BE266" s="139">
        <f t="shared" si="114"/>
        <v>0</v>
      </c>
      <c r="BF266" s="139">
        <f t="shared" si="115"/>
        <v>0</v>
      </c>
      <c r="BG266" s="139">
        <f t="shared" si="116"/>
        <v>0</v>
      </c>
      <c r="BH266" s="139">
        <f t="shared" si="117"/>
        <v>0</v>
      </c>
      <c r="BI266" s="139">
        <f t="shared" si="118"/>
        <v>0</v>
      </c>
      <c r="BJ266" s="16" t="s">
        <v>81</v>
      </c>
      <c r="BK266" s="139">
        <f t="shared" si="119"/>
        <v>0</v>
      </c>
      <c r="BL266" s="16" t="s">
        <v>178</v>
      </c>
      <c r="BM266" s="138" t="s">
        <v>2101</v>
      </c>
    </row>
    <row r="267" spans="2:65" s="1" customFormat="1" ht="16.5" customHeight="1">
      <c r="B267" s="31"/>
      <c r="C267" s="127" t="s">
        <v>1242</v>
      </c>
      <c r="D267" s="127" t="s">
        <v>173</v>
      </c>
      <c r="E267" s="128" t="s">
        <v>2742</v>
      </c>
      <c r="F267" s="129" t="s">
        <v>2743</v>
      </c>
      <c r="G267" s="130" t="s">
        <v>2715</v>
      </c>
      <c r="H267" s="131">
        <v>3</v>
      </c>
      <c r="I267" s="132"/>
      <c r="J267" s="133">
        <f t="shared" si="110"/>
        <v>0</v>
      </c>
      <c r="K267" s="129" t="s">
        <v>19</v>
      </c>
      <c r="L267" s="31"/>
      <c r="M267" s="134" t="s">
        <v>19</v>
      </c>
      <c r="N267" s="135" t="s">
        <v>44</v>
      </c>
      <c r="P267" s="136">
        <f t="shared" si="111"/>
        <v>0</v>
      </c>
      <c r="Q267" s="136">
        <v>0</v>
      </c>
      <c r="R267" s="136">
        <f t="shared" si="112"/>
        <v>0</v>
      </c>
      <c r="S267" s="136">
        <v>0</v>
      </c>
      <c r="T267" s="137">
        <f t="shared" si="113"/>
        <v>0</v>
      </c>
      <c r="AR267" s="138" t="s">
        <v>178</v>
      </c>
      <c r="AT267" s="138" t="s">
        <v>173</v>
      </c>
      <c r="AU267" s="138" t="s">
        <v>81</v>
      </c>
      <c r="AY267" s="16" t="s">
        <v>171</v>
      </c>
      <c r="BE267" s="139">
        <f t="shared" si="114"/>
        <v>0</v>
      </c>
      <c r="BF267" s="139">
        <f t="shared" si="115"/>
        <v>0</v>
      </c>
      <c r="BG267" s="139">
        <f t="shared" si="116"/>
        <v>0</v>
      </c>
      <c r="BH267" s="139">
        <f t="shared" si="117"/>
        <v>0</v>
      </c>
      <c r="BI267" s="139">
        <f t="shared" si="118"/>
        <v>0</v>
      </c>
      <c r="BJ267" s="16" t="s">
        <v>81</v>
      </c>
      <c r="BK267" s="139">
        <f t="shared" si="119"/>
        <v>0</v>
      </c>
      <c r="BL267" s="16" t="s">
        <v>178</v>
      </c>
      <c r="BM267" s="138" t="s">
        <v>2112</v>
      </c>
    </row>
    <row r="268" spans="2:65" s="1" customFormat="1" ht="16.5" customHeight="1">
      <c r="B268" s="31"/>
      <c r="C268" s="127" t="s">
        <v>1249</v>
      </c>
      <c r="D268" s="127" t="s">
        <v>173</v>
      </c>
      <c r="E268" s="128" t="s">
        <v>2744</v>
      </c>
      <c r="F268" s="129" t="s">
        <v>2745</v>
      </c>
      <c r="G268" s="130" t="s">
        <v>2715</v>
      </c>
      <c r="H268" s="131">
        <v>3</v>
      </c>
      <c r="I268" s="132"/>
      <c r="J268" s="133">
        <f t="shared" si="110"/>
        <v>0</v>
      </c>
      <c r="K268" s="129" t="s">
        <v>19</v>
      </c>
      <c r="L268" s="31"/>
      <c r="M268" s="134" t="s">
        <v>19</v>
      </c>
      <c r="N268" s="135" t="s">
        <v>44</v>
      </c>
      <c r="P268" s="136">
        <f t="shared" si="111"/>
        <v>0</v>
      </c>
      <c r="Q268" s="136">
        <v>0</v>
      </c>
      <c r="R268" s="136">
        <f t="shared" si="112"/>
        <v>0</v>
      </c>
      <c r="S268" s="136">
        <v>0</v>
      </c>
      <c r="T268" s="137">
        <f t="shared" si="113"/>
        <v>0</v>
      </c>
      <c r="AR268" s="138" t="s">
        <v>178</v>
      </c>
      <c r="AT268" s="138" t="s">
        <v>173</v>
      </c>
      <c r="AU268" s="138" t="s">
        <v>81</v>
      </c>
      <c r="AY268" s="16" t="s">
        <v>171</v>
      </c>
      <c r="BE268" s="139">
        <f t="shared" si="114"/>
        <v>0</v>
      </c>
      <c r="BF268" s="139">
        <f t="shared" si="115"/>
        <v>0</v>
      </c>
      <c r="BG268" s="139">
        <f t="shared" si="116"/>
        <v>0</v>
      </c>
      <c r="BH268" s="139">
        <f t="shared" si="117"/>
        <v>0</v>
      </c>
      <c r="BI268" s="139">
        <f t="shared" si="118"/>
        <v>0</v>
      </c>
      <c r="BJ268" s="16" t="s">
        <v>81</v>
      </c>
      <c r="BK268" s="139">
        <f t="shared" si="119"/>
        <v>0</v>
      </c>
      <c r="BL268" s="16" t="s">
        <v>178</v>
      </c>
      <c r="BM268" s="138" t="s">
        <v>2122</v>
      </c>
    </row>
    <row r="269" spans="2:65" s="1" customFormat="1" ht="16.5" customHeight="1">
      <c r="B269" s="31"/>
      <c r="C269" s="127" t="s">
        <v>1257</v>
      </c>
      <c r="D269" s="127" t="s">
        <v>173</v>
      </c>
      <c r="E269" s="128" t="s">
        <v>2746</v>
      </c>
      <c r="F269" s="129" t="s">
        <v>2747</v>
      </c>
      <c r="G269" s="130" t="s">
        <v>2715</v>
      </c>
      <c r="H269" s="131">
        <v>3</v>
      </c>
      <c r="I269" s="132"/>
      <c r="J269" s="133">
        <f t="shared" si="110"/>
        <v>0</v>
      </c>
      <c r="K269" s="129" t="s">
        <v>19</v>
      </c>
      <c r="L269" s="31"/>
      <c r="M269" s="134" t="s">
        <v>19</v>
      </c>
      <c r="N269" s="135" t="s">
        <v>44</v>
      </c>
      <c r="P269" s="136">
        <f t="shared" si="111"/>
        <v>0</v>
      </c>
      <c r="Q269" s="136">
        <v>0</v>
      </c>
      <c r="R269" s="136">
        <f t="shared" si="112"/>
        <v>0</v>
      </c>
      <c r="S269" s="136">
        <v>0</v>
      </c>
      <c r="T269" s="137">
        <f t="shared" si="113"/>
        <v>0</v>
      </c>
      <c r="AR269" s="138" t="s">
        <v>178</v>
      </c>
      <c r="AT269" s="138" t="s">
        <v>173</v>
      </c>
      <c r="AU269" s="138" t="s">
        <v>81</v>
      </c>
      <c r="AY269" s="16" t="s">
        <v>171</v>
      </c>
      <c r="BE269" s="139">
        <f t="shared" si="114"/>
        <v>0</v>
      </c>
      <c r="BF269" s="139">
        <f t="shared" si="115"/>
        <v>0</v>
      </c>
      <c r="BG269" s="139">
        <f t="shared" si="116"/>
        <v>0</v>
      </c>
      <c r="BH269" s="139">
        <f t="shared" si="117"/>
        <v>0</v>
      </c>
      <c r="BI269" s="139">
        <f t="shared" si="118"/>
        <v>0</v>
      </c>
      <c r="BJ269" s="16" t="s">
        <v>81</v>
      </c>
      <c r="BK269" s="139">
        <f t="shared" si="119"/>
        <v>0</v>
      </c>
      <c r="BL269" s="16" t="s">
        <v>178</v>
      </c>
      <c r="BM269" s="138" t="s">
        <v>2133</v>
      </c>
    </row>
    <row r="270" spans="2:65" s="1" customFormat="1" ht="16.5" customHeight="1">
      <c r="B270" s="31"/>
      <c r="C270" s="127" t="s">
        <v>1262</v>
      </c>
      <c r="D270" s="127" t="s">
        <v>173</v>
      </c>
      <c r="E270" s="128" t="s">
        <v>2748</v>
      </c>
      <c r="F270" s="129" t="s">
        <v>2749</v>
      </c>
      <c r="G270" s="130" t="s">
        <v>2715</v>
      </c>
      <c r="H270" s="131">
        <v>5</v>
      </c>
      <c r="I270" s="132"/>
      <c r="J270" s="133">
        <f t="shared" si="110"/>
        <v>0</v>
      </c>
      <c r="K270" s="129" t="s">
        <v>19</v>
      </c>
      <c r="L270" s="31"/>
      <c r="M270" s="134" t="s">
        <v>19</v>
      </c>
      <c r="N270" s="135" t="s">
        <v>44</v>
      </c>
      <c r="P270" s="136">
        <f t="shared" si="111"/>
        <v>0</v>
      </c>
      <c r="Q270" s="136">
        <v>0</v>
      </c>
      <c r="R270" s="136">
        <f t="shared" si="112"/>
        <v>0</v>
      </c>
      <c r="S270" s="136">
        <v>0</v>
      </c>
      <c r="T270" s="137">
        <f t="shared" si="113"/>
        <v>0</v>
      </c>
      <c r="AR270" s="138" t="s">
        <v>178</v>
      </c>
      <c r="AT270" s="138" t="s">
        <v>173</v>
      </c>
      <c r="AU270" s="138" t="s">
        <v>81</v>
      </c>
      <c r="AY270" s="16" t="s">
        <v>171</v>
      </c>
      <c r="BE270" s="139">
        <f t="shared" si="114"/>
        <v>0</v>
      </c>
      <c r="BF270" s="139">
        <f t="shared" si="115"/>
        <v>0</v>
      </c>
      <c r="BG270" s="139">
        <f t="shared" si="116"/>
        <v>0</v>
      </c>
      <c r="BH270" s="139">
        <f t="shared" si="117"/>
        <v>0</v>
      </c>
      <c r="BI270" s="139">
        <f t="shared" si="118"/>
        <v>0</v>
      </c>
      <c r="BJ270" s="16" t="s">
        <v>81</v>
      </c>
      <c r="BK270" s="139">
        <f t="shared" si="119"/>
        <v>0</v>
      </c>
      <c r="BL270" s="16" t="s">
        <v>178</v>
      </c>
      <c r="BM270" s="138" t="s">
        <v>2144</v>
      </c>
    </row>
    <row r="271" spans="2:65" s="1" customFormat="1" ht="16.5" customHeight="1">
      <c r="B271" s="31"/>
      <c r="C271" s="127" t="s">
        <v>1269</v>
      </c>
      <c r="D271" s="127" t="s">
        <v>173</v>
      </c>
      <c r="E271" s="128" t="s">
        <v>2806</v>
      </c>
      <c r="F271" s="129" t="s">
        <v>2807</v>
      </c>
      <c r="G271" s="130" t="s">
        <v>2715</v>
      </c>
      <c r="H271" s="131">
        <v>1</v>
      </c>
      <c r="I271" s="132"/>
      <c r="J271" s="133">
        <f t="shared" si="110"/>
        <v>0</v>
      </c>
      <c r="K271" s="129" t="s">
        <v>19</v>
      </c>
      <c r="L271" s="31"/>
      <c r="M271" s="134" t="s">
        <v>19</v>
      </c>
      <c r="N271" s="135" t="s">
        <v>44</v>
      </c>
      <c r="P271" s="136">
        <f t="shared" si="111"/>
        <v>0</v>
      </c>
      <c r="Q271" s="136">
        <v>0</v>
      </c>
      <c r="R271" s="136">
        <f t="shared" si="112"/>
        <v>0</v>
      </c>
      <c r="S271" s="136">
        <v>0</v>
      </c>
      <c r="T271" s="137">
        <f t="shared" si="113"/>
        <v>0</v>
      </c>
      <c r="AR271" s="138" t="s">
        <v>178</v>
      </c>
      <c r="AT271" s="138" t="s">
        <v>173</v>
      </c>
      <c r="AU271" s="138" t="s">
        <v>81</v>
      </c>
      <c r="AY271" s="16" t="s">
        <v>171</v>
      </c>
      <c r="BE271" s="139">
        <f t="shared" si="114"/>
        <v>0</v>
      </c>
      <c r="BF271" s="139">
        <f t="shared" si="115"/>
        <v>0</v>
      </c>
      <c r="BG271" s="139">
        <f t="shared" si="116"/>
        <v>0</v>
      </c>
      <c r="BH271" s="139">
        <f t="shared" si="117"/>
        <v>0</v>
      </c>
      <c r="BI271" s="139">
        <f t="shared" si="118"/>
        <v>0</v>
      </c>
      <c r="BJ271" s="16" t="s">
        <v>81</v>
      </c>
      <c r="BK271" s="139">
        <f t="shared" si="119"/>
        <v>0</v>
      </c>
      <c r="BL271" s="16" t="s">
        <v>178</v>
      </c>
      <c r="BM271" s="138" t="s">
        <v>2156</v>
      </c>
    </row>
    <row r="272" spans="2:65" s="1" customFormat="1" ht="21.75" customHeight="1">
      <c r="B272" s="31"/>
      <c r="C272" s="127" t="s">
        <v>1275</v>
      </c>
      <c r="D272" s="127" t="s">
        <v>173</v>
      </c>
      <c r="E272" s="128" t="s">
        <v>2764</v>
      </c>
      <c r="F272" s="129" t="s">
        <v>2765</v>
      </c>
      <c r="G272" s="130" t="s">
        <v>2715</v>
      </c>
      <c r="H272" s="131">
        <v>1</v>
      </c>
      <c r="I272" s="132"/>
      <c r="J272" s="133">
        <f t="shared" si="110"/>
        <v>0</v>
      </c>
      <c r="K272" s="129" t="s">
        <v>19</v>
      </c>
      <c r="L272" s="31"/>
      <c r="M272" s="134" t="s">
        <v>19</v>
      </c>
      <c r="N272" s="135" t="s">
        <v>44</v>
      </c>
      <c r="P272" s="136">
        <f t="shared" si="111"/>
        <v>0</v>
      </c>
      <c r="Q272" s="136">
        <v>0</v>
      </c>
      <c r="R272" s="136">
        <f t="shared" si="112"/>
        <v>0</v>
      </c>
      <c r="S272" s="136">
        <v>0</v>
      </c>
      <c r="T272" s="137">
        <f t="shared" si="113"/>
        <v>0</v>
      </c>
      <c r="AR272" s="138" t="s">
        <v>178</v>
      </c>
      <c r="AT272" s="138" t="s">
        <v>173</v>
      </c>
      <c r="AU272" s="138" t="s">
        <v>81</v>
      </c>
      <c r="AY272" s="16" t="s">
        <v>171</v>
      </c>
      <c r="BE272" s="139">
        <f t="shared" si="114"/>
        <v>0</v>
      </c>
      <c r="BF272" s="139">
        <f t="shared" si="115"/>
        <v>0</v>
      </c>
      <c r="BG272" s="139">
        <f t="shared" si="116"/>
        <v>0</v>
      </c>
      <c r="BH272" s="139">
        <f t="shared" si="117"/>
        <v>0</v>
      </c>
      <c r="BI272" s="139">
        <f t="shared" si="118"/>
        <v>0</v>
      </c>
      <c r="BJ272" s="16" t="s">
        <v>81</v>
      </c>
      <c r="BK272" s="139">
        <f t="shared" si="119"/>
        <v>0</v>
      </c>
      <c r="BL272" s="16" t="s">
        <v>178</v>
      </c>
      <c r="BM272" s="138" t="s">
        <v>2162</v>
      </c>
    </row>
    <row r="273" spans="2:65" s="1" customFormat="1" ht="16.5" customHeight="1">
      <c r="B273" s="31"/>
      <c r="C273" s="127" t="s">
        <v>1279</v>
      </c>
      <c r="D273" s="127" t="s">
        <v>173</v>
      </c>
      <c r="E273" s="128" t="s">
        <v>2750</v>
      </c>
      <c r="F273" s="129" t="s">
        <v>2751</v>
      </c>
      <c r="G273" s="130" t="s">
        <v>2715</v>
      </c>
      <c r="H273" s="131">
        <v>6</v>
      </c>
      <c r="I273" s="132"/>
      <c r="J273" s="133">
        <f t="shared" si="110"/>
        <v>0</v>
      </c>
      <c r="K273" s="129" t="s">
        <v>19</v>
      </c>
      <c r="L273" s="31"/>
      <c r="M273" s="134" t="s">
        <v>19</v>
      </c>
      <c r="N273" s="135" t="s">
        <v>44</v>
      </c>
      <c r="P273" s="136">
        <f t="shared" si="111"/>
        <v>0</v>
      </c>
      <c r="Q273" s="136">
        <v>0</v>
      </c>
      <c r="R273" s="136">
        <f t="shared" si="112"/>
        <v>0</v>
      </c>
      <c r="S273" s="136">
        <v>0</v>
      </c>
      <c r="T273" s="137">
        <f t="shared" si="113"/>
        <v>0</v>
      </c>
      <c r="AR273" s="138" t="s">
        <v>178</v>
      </c>
      <c r="AT273" s="138" t="s">
        <v>173</v>
      </c>
      <c r="AU273" s="138" t="s">
        <v>81</v>
      </c>
      <c r="AY273" s="16" t="s">
        <v>171</v>
      </c>
      <c r="BE273" s="139">
        <f t="shared" si="114"/>
        <v>0</v>
      </c>
      <c r="BF273" s="139">
        <f t="shared" si="115"/>
        <v>0</v>
      </c>
      <c r="BG273" s="139">
        <f t="shared" si="116"/>
        <v>0</v>
      </c>
      <c r="BH273" s="139">
        <f t="shared" si="117"/>
        <v>0</v>
      </c>
      <c r="BI273" s="139">
        <f t="shared" si="118"/>
        <v>0</v>
      </c>
      <c r="BJ273" s="16" t="s">
        <v>81</v>
      </c>
      <c r="BK273" s="139">
        <f t="shared" si="119"/>
        <v>0</v>
      </c>
      <c r="BL273" s="16" t="s">
        <v>178</v>
      </c>
      <c r="BM273" s="138" t="s">
        <v>2166</v>
      </c>
    </row>
    <row r="274" spans="2:65" s="1" customFormat="1" ht="16.5" customHeight="1">
      <c r="B274" s="31"/>
      <c r="C274" s="127" t="s">
        <v>1286</v>
      </c>
      <c r="D274" s="127" t="s">
        <v>173</v>
      </c>
      <c r="E274" s="128" t="s">
        <v>2776</v>
      </c>
      <c r="F274" s="129" t="s">
        <v>2777</v>
      </c>
      <c r="G274" s="130" t="s">
        <v>2715</v>
      </c>
      <c r="H274" s="131">
        <v>3</v>
      </c>
      <c r="I274" s="132"/>
      <c r="J274" s="133">
        <f t="shared" si="110"/>
        <v>0</v>
      </c>
      <c r="K274" s="129" t="s">
        <v>19</v>
      </c>
      <c r="L274" s="31"/>
      <c r="M274" s="134" t="s">
        <v>19</v>
      </c>
      <c r="N274" s="135" t="s">
        <v>44</v>
      </c>
      <c r="P274" s="136">
        <f t="shared" si="111"/>
        <v>0</v>
      </c>
      <c r="Q274" s="136">
        <v>0</v>
      </c>
      <c r="R274" s="136">
        <f t="shared" si="112"/>
        <v>0</v>
      </c>
      <c r="S274" s="136">
        <v>0</v>
      </c>
      <c r="T274" s="137">
        <f t="shared" si="113"/>
        <v>0</v>
      </c>
      <c r="AR274" s="138" t="s">
        <v>178</v>
      </c>
      <c r="AT274" s="138" t="s">
        <v>173</v>
      </c>
      <c r="AU274" s="138" t="s">
        <v>81</v>
      </c>
      <c r="AY274" s="16" t="s">
        <v>171</v>
      </c>
      <c r="BE274" s="139">
        <f t="shared" si="114"/>
        <v>0</v>
      </c>
      <c r="BF274" s="139">
        <f t="shared" si="115"/>
        <v>0</v>
      </c>
      <c r="BG274" s="139">
        <f t="shared" si="116"/>
        <v>0</v>
      </c>
      <c r="BH274" s="139">
        <f t="shared" si="117"/>
        <v>0</v>
      </c>
      <c r="BI274" s="139">
        <f t="shared" si="118"/>
        <v>0</v>
      </c>
      <c r="BJ274" s="16" t="s">
        <v>81</v>
      </c>
      <c r="BK274" s="139">
        <f t="shared" si="119"/>
        <v>0</v>
      </c>
      <c r="BL274" s="16" t="s">
        <v>178</v>
      </c>
      <c r="BM274" s="138" t="s">
        <v>2176</v>
      </c>
    </row>
    <row r="275" spans="2:65" s="1" customFormat="1" ht="16.5" customHeight="1">
      <c r="B275" s="31"/>
      <c r="C275" s="127" t="s">
        <v>1290</v>
      </c>
      <c r="D275" s="127" t="s">
        <v>173</v>
      </c>
      <c r="E275" s="128" t="s">
        <v>2778</v>
      </c>
      <c r="F275" s="129" t="s">
        <v>2779</v>
      </c>
      <c r="G275" s="130" t="s">
        <v>2715</v>
      </c>
      <c r="H275" s="131">
        <v>3</v>
      </c>
      <c r="I275" s="132"/>
      <c r="J275" s="133">
        <f t="shared" si="110"/>
        <v>0</v>
      </c>
      <c r="K275" s="129" t="s">
        <v>19</v>
      </c>
      <c r="L275" s="31"/>
      <c r="M275" s="134" t="s">
        <v>19</v>
      </c>
      <c r="N275" s="135" t="s">
        <v>44</v>
      </c>
      <c r="P275" s="136">
        <f t="shared" si="111"/>
        <v>0</v>
      </c>
      <c r="Q275" s="136">
        <v>0</v>
      </c>
      <c r="R275" s="136">
        <f t="shared" si="112"/>
        <v>0</v>
      </c>
      <c r="S275" s="136">
        <v>0</v>
      </c>
      <c r="T275" s="137">
        <f t="shared" si="113"/>
        <v>0</v>
      </c>
      <c r="AR275" s="138" t="s">
        <v>178</v>
      </c>
      <c r="AT275" s="138" t="s">
        <v>173</v>
      </c>
      <c r="AU275" s="138" t="s">
        <v>81</v>
      </c>
      <c r="AY275" s="16" t="s">
        <v>171</v>
      </c>
      <c r="BE275" s="139">
        <f t="shared" si="114"/>
        <v>0</v>
      </c>
      <c r="BF275" s="139">
        <f t="shared" si="115"/>
        <v>0</v>
      </c>
      <c r="BG275" s="139">
        <f t="shared" si="116"/>
        <v>0</v>
      </c>
      <c r="BH275" s="139">
        <f t="shared" si="117"/>
        <v>0</v>
      </c>
      <c r="BI275" s="139">
        <f t="shared" si="118"/>
        <v>0</v>
      </c>
      <c r="BJ275" s="16" t="s">
        <v>81</v>
      </c>
      <c r="BK275" s="139">
        <f t="shared" si="119"/>
        <v>0</v>
      </c>
      <c r="BL275" s="16" t="s">
        <v>178</v>
      </c>
      <c r="BM275" s="138" t="s">
        <v>2187</v>
      </c>
    </row>
    <row r="276" spans="2:65" s="1" customFormat="1" ht="16.5" customHeight="1">
      <c r="B276" s="31"/>
      <c r="C276" s="127" t="s">
        <v>1296</v>
      </c>
      <c r="D276" s="127" t="s">
        <v>173</v>
      </c>
      <c r="E276" s="128" t="s">
        <v>2752</v>
      </c>
      <c r="F276" s="129" t="s">
        <v>2753</v>
      </c>
      <c r="G276" s="130" t="s">
        <v>2715</v>
      </c>
      <c r="H276" s="131">
        <v>20</v>
      </c>
      <c r="I276" s="132"/>
      <c r="J276" s="133">
        <f t="shared" si="110"/>
        <v>0</v>
      </c>
      <c r="K276" s="129" t="s">
        <v>19</v>
      </c>
      <c r="L276" s="31"/>
      <c r="M276" s="134" t="s">
        <v>19</v>
      </c>
      <c r="N276" s="135" t="s">
        <v>44</v>
      </c>
      <c r="P276" s="136">
        <f t="shared" si="111"/>
        <v>0</v>
      </c>
      <c r="Q276" s="136">
        <v>0</v>
      </c>
      <c r="R276" s="136">
        <f t="shared" si="112"/>
        <v>0</v>
      </c>
      <c r="S276" s="136">
        <v>0</v>
      </c>
      <c r="T276" s="137">
        <f t="shared" si="113"/>
        <v>0</v>
      </c>
      <c r="AR276" s="138" t="s">
        <v>178</v>
      </c>
      <c r="AT276" s="138" t="s">
        <v>173</v>
      </c>
      <c r="AU276" s="138" t="s">
        <v>81</v>
      </c>
      <c r="AY276" s="16" t="s">
        <v>171</v>
      </c>
      <c r="BE276" s="139">
        <f t="shared" si="114"/>
        <v>0</v>
      </c>
      <c r="BF276" s="139">
        <f t="shared" si="115"/>
        <v>0</v>
      </c>
      <c r="BG276" s="139">
        <f t="shared" si="116"/>
        <v>0</v>
      </c>
      <c r="BH276" s="139">
        <f t="shared" si="117"/>
        <v>0</v>
      </c>
      <c r="BI276" s="139">
        <f t="shared" si="118"/>
        <v>0</v>
      </c>
      <c r="BJ276" s="16" t="s">
        <v>81</v>
      </c>
      <c r="BK276" s="139">
        <f t="shared" si="119"/>
        <v>0</v>
      </c>
      <c r="BL276" s="16" t="s">
        <v>178</v>
      </c>
      <c r="BM276" s="138" t="s">
        <v>2197</v>
      </c>
    </row>
    <row r="277" spans="2:65" s="11" customFormat="1" ht="25.95" customHeight="1">
      <c r="B277" s="115"/>
      <c r="D277" s="116" t="s">
        <v>72</v>
      </c>
      <c r="E277" s="117" t="s">
        <v>2818</v>
      </c>
      <c r="F277" s="117" t="s">
        <v>2819</v>
      </c>
      <c r="I277" s="118"/>
      <c r="J277" s="119">
        <f>BK277</f>
        <v>0</v>
      </c>
      <c r="L277" s="115"/>
      <c r="M277" s="120"/>
      <c r="P277" s="121">
        <f>SUM(P278:P289)</f>
        <v>0</v>
      </c>
      <c r="R277" s="121">
        <f>SUM(R278:R289)</f>
        <v>0</v>
      </c>
      <c r="T277" s="122">
        <f>SUM(T278:T289)</f>
        <v>0</v>
      </c>
      <c r="AR277" s="116" t="s">
        <v>81</v>
      </c>
      <c r="AT277" s="123" t="s">
        <v>72</v>
      </c>
      <c r="AU277" s="123" t="s">
        <v>73</v>
      </c>
      <c r="AY277" s="116" t="s">
        <v>171</v>
      </c>
      <c r="BK277" s="124">
        <f>SUM(BK278:BK289)</f>
        <v>0</v>
      </c>
    </row>
    <row r="278" spans="2:65" s="1" customFormat="1" ht="16.5" customHeight="1">
      <c r="B278" s="31"/>
      <c r="C278" s="127" t="s">
        <v>1300</v>
      </c>
      <c r="D278" s="127" t="s">
        <v>173</v>
      </c>
      <c r="E278" s="128" t="s">
        <v>2820</v>
      </c>
      <c r="F278" s="129" t="s">
        <v>2821</v>
      </c>
      <c r="G278" s="130" t="s">
        <v>2710</v>
      </c>
      <c r="H278" s="131">
        <v>150</v>
      </c>
      <c r="I278" s="132"/>
      <c r="J278" s="133">
        <f t="shared" ref="J278:J289" si="120">ROUND(I278*H278,2)</f>
        <v>0</v>
      </c>
      <c r="K278" s="129" t="s">
        <v>19</v>
      </c>
      <c r="L278" s="31"/>
      <c r="M278" s="134" t="s">
        <v>19</v>
      </c>
      <c r="N278" s="135" t="s">
        <v>44</v>
      </c>
      <c r="P278" s="136">
        <f t="shared" ref="P278:P289" si="121">O278*H278</f>
        <v>0</v>
      </c>
      <c r="Q278" s="136">
        <v>0</v>
      </c>
      <c r="R278" s="136">
        <f t="shared" ref="R278:R289" si="122">Q278*H278</f>
        <v>0</v>
      </c>
      <c r="S278" s="136">
        <v>0</v>
      </c>
      <c r="T278" s="137">
        <f t="shared" ref="T278:T289" si="123">S278*H278</f>
        <v>0</v>
      </c>
      <c r="AR278" s="138" t="s">
        <v>178</v>
      </c>
      <c r="AT278" s="138" t="s">
        <v>173</v>
      </c>
      <c r="AU278" s="138" t="s">
        <v>81</v>
      </c>
      <c r="AY278" s="16" t="s">
        <v>171</v>
      </c>
      <c r="BE278" s="139">
        <f t="shared" ref="BE278:BE289" si="124">IF(N278="základní",J278,0)</f>
        <v>0</v>
      </c>
      <c r="BF278" s="139">
        <f t="shared" ref="BF278:BF289" si="125">IF(N278="snížená",J278,0)</f>
        <v>0</v>
      </c>
      <c r="BG278" s="139">
        <f t="shared" ref="BG278:BG289" si="126">IF(N278="zákl. přenesená",J278,0)</f>
        <v>0</v>
      </c>
      <c r="BH278" s="139">
        <f t="shared" ref="BH278:BH289" si="127">IF(N278="sníž. přenesená",J278,0)</f>
        <v>0</v>
      </c>
      <c r="BI278" s="139">
        <f t="shared" ref="BI278:BI289" si="128">IF(N278="nulová",J278,0)</f>
        <v>0</v>
      </c>
      <c r="BJ278" s="16" t="s">
        <v>81</v>
      </c>
      <c r="BK278" s="139">
        <f t="shared" ref="BK278:BK289" si="129">ROUND(I278*H278,2)</f>
        <v>0</v>
      </c>
      <c r="BL278" s="16" t="s">
        <v>178</v>
      </c>
      <c r="BM278" s="138" t="s">
        <v>2205</v>
      </c>
    </row>
    <row r="279" spans="2:65" s="1" customFormat="1" ht="16.5" customHeight="1">
      <c r="B279" s="31"/>
      <c r="C279" s="127" t="s">
        <v>1305</v>
      </c>
      <c r="D279" s="127" t="s">
        <v>173</v>
      </c>
      <c r="E279" s="128" t="s">
        <v>2738</v>
      </c>
      <c r="F279" s="129" t="s">
        <v>2739</v>
      </c>
      <c r="G279" s="130" t="s">
        <v>328</v>
      </c>
      <c r="H279" s="131">
        <v>80</v>
      </c>
      <c r="I279" s="132"/>
      <c r="J279" s="133">
        <f t="shared" si="120"/>
        <v>0</v>
      </c>
      <c r="K279" s="129" t="s">
        <v>19</v>
      </c>
      <c r="L279" s="31"/>
      <c r="M279" s="134" t="s">
        <v>19</v>
      </c>
      <c r="N279" s="135" t="s">
        <v>44</v>
      </c>
      <c r="P279" s="136">
        <f t="shared" si="121"/>
        <v>0</v>
      </c>
      <c r="Q279" s="136">
        <v>0</v>
      </c>
      <c r="R279" s="136">
        <f t="shared" si="122"/>
        <v>0</v>
      </c>
      <c r="S279" s="136">
        <v>0</v>
      </c>
      <c r="T279" s="137">
        <f t="shared" si="123"/>
        <v>0</v>
      </c>
      <c r="AR279" s="138" t="s">
        <v>178</v>
      </c>
      <c r="AT279" s="138" t="s">
        <v>173</v>
      </c>
      <c r="AU279" s="138" t="s">
        <v>81</v>
      </c>
      <c r="AY279" s="16" t="s">
        <v>171</v>
      </c>
      <c r="BE279" s="139">
        <f t="shared" si="124"/>
        <v>0</v>
      </c>
      <c r="BF279" s="139">
        <f t="shared" si="125"/>
        <v>0</v>
      </c>
      <c r="BG279" s="139">
        <f t="shared" si="126"/>
        <v>0</v>
      </c>
      <c r="BH279" s="139">
        <f t="shared" si="127"/>
        <v>0</v>
      </c>
      <c r="BI279" s="139">
        <f t="shared" si="128"/>
        <v>0</v>
      </c>
      <c r="BJ279" s="16" t="s">
        <v>81</v>
      </c>
      <c r="BK279" s="139">
        <f t="shared" si="129"/>
        <v>0</v>
      </c>
      <c r="BL279" s="16" t="s">
        <v>178</v>
      </c>
      <c r="BM279" s="138" t="s">
        <v>2209</v>
      </c>
    </row>
    <row r="280" spans="2:65" s="1" customFormat="1" ht="16.5" customHeight="1">
      <c r="B280" s="31"/>
      <c r="C280" s="127" t="s">
        <v>1309</v>
      </c>
      <c r="D280" s="127" t="s">
        <v>173</v>
      </c>
      <c r="E280" s="128" t="s">
        <v>2822</v>
      </c>
      <c r="F280" s="129" t="s">
        <v>2823</v>
      </c>
      <c r="G280" s="130" t="s">
        <v>328</v>
      </c>
      <c r="H280" s="131">
        <v>80</v>
      </c>
      <c r="I280" s="132"/>
      <c r="J280" s="133">
        <f t="shared" si="120"/>
        <v>0</v>
      </c>
      <c r="K280" s="129" t="s">
        <v>19</v>
      </c>
      <c r="L280" s="31"/>
      <c r="M280" s="134" t="s">
        <v>19</v>
      </c>
      <c r="N280" s="135" t="s">
        <v>44</v>
      </c>
      <c r="P280" s="136">
        <f t="shared" si="121"/>
        <v>0</v>
      </c>
      <c r="Q280" s="136">
        <v>0</v>
      </c>
      <c r="R280" s="136">
        <f t="shared" si="122"/>
        <v>0</v>
      </c>
      <c r="S280" s="136">
        <v>0</v>
      </c>
      <c r="T280" s="137">
        <f t="shared" si="123"/>
        <v>0</v>
      </c>
      <c r="AR280" s="138" t="s">
        <v>178</v>
      </c>
      <c r="AT280" s="138" t="s">
        <v>173</v>
      </c>
      <c r="AU280" s="138" t="s">
        <v>81</v>
      </c>
      <c r="AY280" s="16" t="s">
        <v>171</v>
      </c>
      <c r="BE280" s="139">
        <f t="shared" si="124"/>
        <v>0</v>
      </c>
      <c r="BF280" s="139">
        <f t="shared" si="125"/>
        <v>0</v>
      </c>
      <c r="BG280" s="139">
        <f t="shared" si="126"/>
        <v>0</v>
      </c>
      <c r="BH280" s="139">
        <f t="shared" si="127"/>
        <v>0</v>
      </c>
      <c r="BI280" s="139">
        <f t="shared" si="128"/>
        <v>0</v>
      </c>
      <c r="BJ280" s="16" t="s">
        <v>81</v>
      </c>
      <c r="BK280" s="139">
        <f t="shared" si="129"/>
        <v>0</v>
      </c>
      <c r="BL280" s="16" t="s">
        <v>178</v>
      </c>
      <c r="BM280" s="138" t="s">
        <v>2217</v>
      </c>
    </row>
    <row r="281" spans="2:65" s="1" customFormat="1" ht="16.5" customHeight="1">
      <c r="B281" s="31"/>
      <c r="C281" s="127" t="s">
        <v>1314</v>
      </c>
      <c r="D281" s="127" t="s">
        <v>173</v>
      </c>
      <c r="E281" s="128" t="s">
        <v>2740</v>
      </c>
      <c r="F281" s="129" t="s">
        <v>2741</v>
      </c>
      <c r="G281" s="130" t="s">
        <v>328</v>
      </c>
      <c r="H281" s="131">
        <v>100</v>
      </c>
      <c r="I281" s="132"/>
      <c r="J281" s="133">
        <f t="shared" si="120"/>
        <v>0</v>
      </c>
      <c r="K281" s="129" t="s">
        <v>19</v>
      </c>
      <c r="L281" s="31"/>
      <c r="M281" s="134" t="s">
        <v>19</v>
      </c>
      <c r="N281" s="135" t="s">
        <v>44</v>
      </c>
      <c r="P281" s="136">
        <f t="shared" si="121"/>
        <v>0</v>
      </c>
      <c r="Q281" s="136">
        <v>0</v>
      </c>
      <c r="R281" s="136">
        <f t="shared" si="122"/>
        <v>0</v>
      </c>
      <c r="S281" s="136">
        <v>0</v>
      </c>
      <c r="T281" s="137">
        <f t="shared" si="123"/>
        <v>0</v>
      </c>
      <c r="AR281" s="138" t="s">
        <v>178</v>
      </c>
      <c r="AT281" s="138" t="s">
        <v>173</v>
      </c>
      <c r="AU281" s="138" t="s">
        <v>81</v>
      </c>
      <c r="AY281" s="16" t="s">
        <v>171</v>
      </c>
      <c r="BE281" s="139">
        <f t="shared" si="124"/>
        <v>0</v>
      </c>
      <c r="BF281" s="139">
        <f t="shared" si="125"/>
        <v>0</v>
      </c>
      <c r="BG281" s="139">
        <f t="shared" si="126"/>
        <v>0</v>
      </c>
      <c r="BH281" s="139">
        <f t="shared" si="127"/>
        <v>0</v>
      </c>
      <c r="BI281" s="139">
        <f t="shared" si="128"/>
        <v>0</v>
      </c>
      <c r="BJ281" s="16" t="s">
        <v>81</v>
      </c>
      <c r="BK281" s="139">
        <f t="shared" si="129"/>
        <v>0</v>
      </c>
      <c r="BL281" s="16" t="s">
        <v>178</v>
      </c>
      <c r="BM281" s="138" t="s">
        <v>2223</v>
      </c>
    </row>
    <row r="282" spans="2:65" s="1" customFormat="1" ht="16.5" customHeight="1">
      <c r="B282" s="31"/>
      <c r="C282" s="127" t="s">
        <v>1321</v>
      </c>
      <c r="D282" s="127" t="s">
        <v>173</v>
      </c>
      <c r="E282" s="128" t="s">
        <v>2748</v>
      </c>
      <c r="F282" s="129" t="s">
        <v>2749</v>
      </c>
      <c r="G282" s="130" t="s">
        <v>2715</v>
      </c>
      <c r="H282" s="131">
        <v>6</v>
      </c>
      <c r="I282" s="132"/>
      <c r="J282" s="133">
        <f t="shared" si="120"/>
        <v>0</v>
      </c>
      <c r="K282" s="129" t="s">
        <v>19</v>
      </c>
      <c r="L282" s="31"/>
      <c r="M282" s="134" t="s">
        <v>19</v>
      </c>
      <c r="N282" s="135" t="s">
        <v>44</v>
      </c>
      <c r="P282" s="136">
        <f t="shared" si="121"/>
        <v>0</v>
      </c>
      <c r="Q282" s="136">
        <v>0</v>
      </c>
      <c r="R282" s="136">
        <f t="shared" si="122"/>
        <v>0</v>
      </c>
      <c r="S282" s="136">
        <v>0</v>
      </c>
      <c r="T282" s="137">
        <f t="shared" si="123"/>
        <v>0</v>
      </c>
      <c r="AR282" s="138" t="s">
        <v>178</v>
      </c>
      <c r="AT282" s="138" t="s">
        <v>173</v>
      </c>
      <c r="AU282" s="138" t="s">
        <v>81</v>
      </c>
      <c r="AY282" s="16" t="s">
        <v>171</v>
      </c>
      <c r="BE282" s="139">
        <f t="shared" si="124"/>
        <v>0</v>
      </c>
      <c r="BF282" s="139">
        <f t="shared" si="125"/>
        <v>0</v>
      </c>
      <c r="BG282" s="139">
        <f t="shared" si="126"/>
        <v>0</v>
      </c>
      <c r="BH282" s="139">
        <f t="shared" si="127"/>
        <v>0</v>
      </c>
      <c r="BI282" s="139">
        <f t="shared" si="128"/>
        <v>0</v>
      </c>
      <c r="BJ282" s="16" t="s">
        <v>81</v>
      </c>
      <c r="BK282" s="139">
        <f t="shared" si="129"/>
        <v>0</v>
      </c>
      <c r="BL282" s="16" t="s">
        <v>178</v>
      </c>
      <c r="BM282" s="138" t="s">
        <v>2227</v>
      </c>
    </row>
    <row r="283" spans="2:65" s="1" customFormat="1" ht="16.5" customHeight="1">
      <c r="B283" s="31"/>
      <c r="C283" s="127" t="s">
        <v>1325</v>
      </c>
      <c r="D283" s="127" t="s">
        <v>173</v>
      </c>
      <c r="E283" s="128" t="s">
        <v>2750</v>
      </c>
      <c r="F283" s="129" t="s">
        <v>2751</v>
      </c>
      <c r="G283" s="130" t="s">
        <v>2715</v>
      </c>
      <c r="H283" s="131">
        <v>7</v>
      </c>
      <c r="I283" s="132"/>
      <c r="J283" s="133">
        <f t="shared" si="120"/>
        <v>0</v>
      </c>
      <c r="K283" s="129" t="s">
        <v>19</v>
      </c>
      <c r="L283" s="31"/>
      <c r="M283" s="134" t="s">
        <v>19</v>
      </c>
      <c r="N283" s="135" t="s">
        <v>44</v>
      </c>
      <c r="P283" s="136">
        <f t="shared" si="121"/>
        <v>0</v>
      </c>
      <c r="Q283" s="136">
        <v>0</v>
      </c>
      <c r="R283" s="136">
        <f t="shared" si="122"/>
        <v>0</v>
      </c>
      <c r="S283" s="136">
        <v>0</v>
      </c>
      <c r="T283" s="137">
        <f t="shared" si="123"/>
        <v>0</v>
      </c>
      <c r="AR283" s="138" t="s">
        <v>178</v>
      </c>
      <c r="AT283" s="138" t="s">
        <v>173</v>
      </c>
      <c r="AU283" s="138" t="s">
        <v>81</v>
      </c>
      <c r="AY283" s="16" t="s">
        <v>171</v>
      </c>
      <c r="BE283" s="139">
        <f t="shared" si="124"/>
        <v>0</v>
      </c>
      <c r="BF283" s="139">
        <f t="shared" si="125"/>
        <v>0</v>
      </c>
      <c r="BG283" s="139">
        <f t="shared" si="126"/>
        <v>0</v>
      </c>
      <c r="BH283" s="139">
        <f t="shared" si="127"/>
        <v>0</v>
      </c>
      <c r="BI283" s="139">
        <f t="shared" si="128"/>
        <v>0</v>
      </c>
      <c r="BJ283" s="16" t="s">
        <v>81</v>
      </c>
      <c r="BK283" s="139">
        <f t="shared" si="129"/>
        <v>0</v>
      </c>
      <c r="BL283" s="16" t="s">
        <v>178</v>
      </c>
      <c r="BM283" s="138" t="s">
        <v>2233</v>
      </c>
    </row>
    <row r="284" spans="2:65" s="1" customFormat="1" ht="16.5" customHeight="1">
      <c r="B284" s="31"/>
      <c r="C284" s="127" t="s">
        <v>1351</v>
      </c>
      <c r="D284" s="127" t="s">
        <v>173</v>
      </c>
      <c r="E284" s="128" t="s">
        <v>2824</v>
      </c>
      <c r="F284" s="129" t="s">
        <v>2825</v>
      </c>
      <c r="G284" s="130" t="s">
        <v>2715</v>
      </c>
      <c r="H284" s="131">
        <v>2</v>
      </c>
      <c r="I284" s="132"/>
      <c r="J284" s="133">
        <f t="shared" si="120"/>
        <v>0</v>
      </c>
      <c r="K284" s="129" t="s">
        <v>19</v>
      </c>
      <c r="L284" s="31"/>
      <c r="M284" s="134" t="s">
        <v>19</v>
      </c>
      <c r="N284" s="135" t="s">
        <v>44</v>
      </c>
      <c r="P284" s="136">
        <f t="shared" si="121"/>
        <v>0</v>
      </c>
      <c r="Q284" s="136">
        <v>0</v>
      </c>
      <c r="R284" s="136">
        <f t="shared" si="122"/>
        <v>0</v>
      </c>
      <c r="S284" s="136">
        <v>0</v>
      </c>
      <c r="T284" s="137">
        <f t="shared" si="123"/>
        <v>0</v>
      </c>
      <c r="AR284" s="138" t="s">
        <v>178</v>
      </c>
      <c r="AT284" s="138" t="s">
        <v>173</v>
      </c>
      <c r="AU284" s="138" t="s">
        <v>81</v>
      </c>
      <c r="AY284" s="16" t="s">
        <v>171</v>
      </c>
      <c r="BE284" s="139">
        <f t="shared" si="124"/>
        <v>0</v>
      </c>
      <c r="BF284" s="139">
        <f t="shared" si="125"/>
        <v>0</v>
      </c>
      <c r="BG284" s="139">
        <f t="shared" si="126"/>
        <v>0</v>
      </c>
      <c r="BH284" s="139">
        <f t="shared" si="127"/>
        <v>0</v>
      </c>
      <c r="BI284" s="139">
        <f t="shared" si="128"/>
        <v>0</v>
      </c>
      <c r="BJ284" s="16" t="s">
        <v>81</v>
      </c>
      <c r="BK284" s="139">
        <f t="shared" si="129"/>
        <v>0</v>
      </c>
      <c r="BL284" s="16" t="s">
        <v>178</v>
      </c>
      <c r="BM284" s="138" t="s">
        <v>2243</v>
      </c>
    </row>
    <row r="285" spans="2:65" s="1" customFormat="1" ht="16.5" customHeight="1">
      <c r="B285" s="31"/>
      <c r="C285" s="127" t="s">
        <v>1355</v>
      </c>
      <c r="D285" s="127" t="s">
        <v>173</v>
      </c>
      <c r="E285" s="128" t="s">
        <v>2826</v>
      </c>
      <c r="F285" s="129" t="s">
        <v>2827</v>
      </c>
      <c r="G285" s="130" t="s">
        <v>2715</v>
      </c>
      <c r="H285" s="131">
        <v>7</v>
      </c>
      <c r="I285" s="132"/>
      <c r="J285" s="133">
        <f t="shared" si="120"/>
        <v>0</v>
      </c>
      <c r="K285" s="129" t="s">
        <v>19</v>
      </c>
      <c r="L285" s="31"/>
      <c r="M285" s="134" t="s">
        <v>19</v>
      </c>
      <c r="N285" s="135" t="s">
        <v>44</v>
      </c>
      <c r="P285" s="136">
        <f t="shared" si="121"/>
        <v>0</v>
      </c>
      <c r="Q285" s="136">
        <v>0</v>
      </c>
      <c r="R285" s="136">
        <f t="shared" si="122"/>
        <v>0</v>
      </c>
      <c r="S285" s="136">
        <v>0</v>
      </c>
      <c r="T285" s="137">
        <f t="shared" si="123"/>
        <v>0</v>
      </c>
      <c r="AR285" s="138" t="s">
        <v>178</v>
      </c>
      <c r="AT285" s="138" t="s">
        <v>173</v>
      </c>
      <c r="AU285" s="138" t="s">
        <v>81</v>
      </c>
      <c r="AY285" s="16" t="s">
        <v>171</v>
      </c>
      <c r="BE285" s="139">
        <f t="shared" si="124"/>
        <v>0</v>
      </c>
      <c r="BF285" s="139">
        <f t="shared" si="125"/>
        <v>0</v>
      </c>
      <c r="BG285" s="139">
        <f t="shared" si="126"/>
        <v>0</v>
      </c>
      <c r="BH285" s="139">
        <f t="shared" si="127"/>
        <v>0</v>
      </c>
      <c r="BI285" s="139">
        <f t="shared" si="128"/>
        <v>0</v>
      </c>
      <c r="BJ285" s="16" t="s">
        <v>81</v>
      </c>
      <c r="BK285" s="139">
        <f t="shared" si="129"/>
        <v>0</v>
      </c>
      <c r="BL285" s="16" t="s">
        <v>178</v>
      </c>
      <c r="BM285" s="138" t="s">
        <v>2253</v>
      </c>
    </row>
    <row r="286" spans="2:65" s="1" customFormat="1" ht="16.5" customHeight="1">
      <c r="B286" s="31"/>
      <c r="C286" s="127" t="s">
        <v>1364</v>
      </c>
      <c r="D286" s="127" t="s">
        <v>173</v>
      </c>
      <c r="E286" s="128" t="s">
        <v>2744</v>
      </c>
      <c r="F286" s="129" t="s">
        <v>2745</v>
      </c>
      <c r="G286" s="130" t="s">
        <v>2715</v>
      </c>
      <c r="H286" s="131">
        <v>9</v>
      </c>
      <c r="I286" s="132"/>
      <c r="J286" s="133">
        <f t="shared" si="120"/>
        <v>0</v>
      </c>
      <c r="K286" s="129" t="s">
        <v>19</v>
      </c>
      <c r="L286" s="31"/>
      <c r="M286" s="134" t="s">
        <v>19</v>
      </c>
      <c r="N286" s="135" t="s">
        <v>44</v>
      </c>
      <c r="P286" s="136">
        <f t="shared" si="121"/>
        <v>0</v>
      </c>
      <c r="Q286" s="136">
        <v>0</v>
      </c>
      <c r="R286" s="136">
        <f t="shared" si="122"/>
        <v>0</v>
      </c>
      <c r="S286" s="136">
        <v>0</v>
      </c>
      <c r="T286" s="137">
        <f t="shared" si="123"/>
        <v>0</v>
      </c>
      <c r="AR286" s="138" t="s">
        <v>178</v>
      </c>
      <c r="AT286" s="138" t="s">
        <v>173</v>
      </c>
      <c r="AU286" s="138" t="s">
        <v>81</v>
      </c>
      <c r="AY286" s="16" t="s">
        <v>171</v>
      </c>
      <c r="BE286" s="139">
        <f t="shared" si="124"/>
        <v>0</v>
      </c>
      <c r="BF286" s="139">
        <f t="shared" si="125"/>
        <v>0</v>
      </c>
      <c r="BG286" s="139">
        <f t="shared" si="126"/>
        <v>0</v>
      </c>
      <c r="BH286" s="139">
        <f t="shared" si="127"/>
        <v>0</v>
      </c>
      <c r="BI286" s="139">
        <f t="shared" si="128"/>
        <v>0</v>
      </c>
      <c r="BJ286" s="16" t="s">
        <v>81</v>
      </c>
      <c r="BK286" s="139">
        <f t="shared" si="129"/>
        <v>0</v>
      </c>
      <c r="BL286" s="16" t="s">
        <v>178</v>
      </c>
      <c r="BM286" s="138" t="s">
        <v>2257</v>
      </c>
    </row>
    <row r="287" spans="2:65" s="1" customFormat="1" ht="16.5" customHeight="1">
      <c r="B287" s="31"/>
      <c r="C287" s="127" t="s">
        <v>1369</v>
      </c>
      <c r="D287" s="127" t="s">
        <v>173</v>
      </c>
      <c r="E287" s="128" t="s">
        <v>2746</v>
      </c>
      <c r="F287" s="129" t="s">
        <v>2747</v>
      </c>
      <c r="G287" s="130" t="s">
        <v>2715</v>
      </c>
      <c r="H287" s="131">
        <v>9</v>
      </c>
      <c r="I287" s="132"/>
      <c r="J287" s="133">
        <f t="shared" si="120"/>
        <v>0</v>
      </c>
      <c r="K287" s="129" t="s">
        <v>19</v>
      </c>
      <c r="L287" s="31"/>
      <c r="M287" s="134" t="s">
        <v>19</v>
      </c>
      <c r="N287" s="135" t="s">
        <v>44</v>
      </c>
      <c r="P287" s="136">
        <f t="shared" si="121"/>
        <v>0</v>
      </c>
      <c r="Q287" s="136">
        <v>0</v>
      </c>
      <c r="R287" s="136">
        <f t="shared" si="122"/>
        <v>0</v>
      </c>
      <c r="S287" s="136">
        <v>0</v>
      </c>
      <c r="T287" s="137">
        <f t="shared" si="123"/>
        <v>0</v>
      </c>
      <c r="AR287" s="138" t="s">
        <v>178</v>
      </c>
      <c r="AT287" s="138" t="s">
        <v>173</v>
      </c>
      <c r="AU287" s="138" t="s">
        <v>81</v>
      </c>
      <c r="AY287" s="16" t="s">
        <v>171</v>
      </c>
      <c r="BE287" s="139">
        <f t="shared" si="124"/>
        <v>0</v>
      </c>
      <c r="BF287" s="139">
        <f t="shared" si="125"/>
        <v>0</v>
      </c>
      <c r="BG287" s="139">
        <f t="shared" si="126"/>
        <v>0</v>
      </c>
      <c r="BH287" s="139">
        <f t="shared" si="127"/>
        <v>0</v>
      </c>
      <c r="BI287" s="139">
        <f t="shared" si="128"/>
        <v>0</v>
      </c>
      <c r="BJ287" s="16" t="s">
        <v>81</v>
      </c>
      <c r="BK287" s="139">
        <f t="shared" si="129"/>
        <v>0</v>
      </c>
      <c r="BL287" s="16" t="s">
        <v>178</v>
      </c>
      <c r="BM287" s="138" t="s">
        <v>2268</v>
      </c>
    </row>
    <row r="288" spans="2:65" s="1" customFormat="1" ht="16.5" customHeight="1">
      <c r="B288" s="31"/>
      <c r="C288" s="127" t="s">
        <v>1374</v>
      </c>
      <c r="D288" s="127" t="s">
        <v>173</v>
      </c>
      <c r="E288" s="128" t="s">
        <v>2752</v>
      </c>
      <c r="F288" s="129" t="s">
        <v>2753</v>
      </c>
      <c r="G288" s="130" t="s">
        <v>2715</v>
      </c>
      <c r="H288" s="131">
        <v>22</v>
      </c>
      <c r="I288" s="132"/>
      <c r="J288" s="133">
        <f t="shared" si="120"/>
        <v>0</v>
      </c>
      <c r="K288" s="129" t="s">
        <v>19</v>
      </c>
      <c r="L288" s="31"/>
      <c r="M288" s="134" t="s">
        <v>19</v>
      </c>
      <c r="N288" s="135" t="s">
        <v>44</v>
      </c>
      <c r="P288" s="136">
        <f t="shared" si="121"/>
        <v>0</v>
      </c>
      <c r="Q288" s="136">
        <v>0</v>
      </c>
      <c r="R288" s="136">
        <f t="shared" si="122"/>
        <v>0</v>
      </c>
      <c r="S288" s="136">
        <v>0</v>
      </c>
      <c r="T288" s="137">
        <f t="shared" si="123"/>
        <v>0</v>
      </c>
      <c r="AR288" s="138" t="s">
        <v>178</v>
      </c>
      <c r="AT288" s="138" t="s">
        <v>173</v>
      </c>
      <c r="AU288" s="138" t="s">
        <v>81</v>
      </c>
      <c r="AY288" s="16" t="s">
        <v>171</v>
      </c>
      <c r="BE288" s="139">
        <f t="shared" si="124"/>
        <v>0</v>
      </c>
      <c r="BF288" s="139">
        <f t="shared" si="125"/>
        <v>0</v>
      </c>
      <c r="BG288" s="139">
        <f t="shared" si="126"/>
        <v>0</v>
      </c>
      <c r="BH288" s="139">
        <f t="shared" si="127"/>
        <v>0</v>
      </c>
      <c r="BI288" s="139">
        <f t="shared" si="128"/>
        <v>0</v>
      </c>
      <c r="BJ288" s="16" t="s">
        <v>81</v>
      </c>
      <c r="BK288" s="139">
        <f t="shared" si="129"/>
        <v>0</v>
      </c>
      <c r="BL288" s="16" t="s">
        <v>178</v>
      </c>
      <c r="BM288" s="138" t="s">
        <v>2272</v>
      </c>
    </row>
    <row r="289" spans="2:65" s="1" customFormat="1" ht="21.75" customHeight="1">
      <c r="B289" s="31"/>
      <c r="C289" s="127" t="s">
        <v>1379</v>
      </c>
      <c r="D289" s="127" t="s">
        <v>173</v>
      </c>
      <c r="E289" s="128" t="s">
        <v>2828</v>
      </c>
      <c r="F289" s="129" t="s">
        <v>2829</v>
      </c>
      <c r="G289" s="130" t="s">
        <v>2715</v>
      </c>
      <c r="H289" s="131">
        <v>1</v>
      </c>
      <c r="I289" s="132"/>
      <c r="J289" s="133">
        <f t="shared" si="120"/>
        <v>0</v>
      </c>
      <c r="K289" s="129" t="s">
        <v>19</v>
      </c>
      <c r="L289" s="31"/>
      <c r="M289" s="134" t="s">
        <v>19</v>
      </c>
      <c r="N289" s="135" t="s">
        <v>44</v>
      </c>
      <c r="P289" s="136">
        <f t="shared" si="121"/>
        <v>0</v>
      </c>
      <c r="Q289" s="136">
        <v>0</v>
      </c>
      <c r="R289" s="136">
        <f t="shared" si="122"/>
        <v>0</v>
      </c>
      <c r="S289" s="136">
        <v>0</v>
      </c>
      <c r="T289" s="137">
        <f t="shared" si="123"/>
        <v>0</v>
      </c>
      <c r="AR289" s="138" t="s">
        <v>178</v>
      </c>
      <c r="AT289" s="138" t="s">
        <v>173</v>
      </c>
      <c r="AU289" s="138" t="s">
        <v>81</v>
      </c>
      <c r="AY289" s="16" t="s">
        <v>171</v>
      </c>
      <c r="BE289" s="139">
        <f t="shared" si="124"/>
        <v>0</v>
      </c>
      <c r="BF289" s="139">
        <f t="shared" si="125"/>
        <v>0</v>
      </c>
      <c r="BG289" s="139">
        <f t="shared" si="126"/>
        <v>0</v>
      </c>
      <c r="BH289" s="139">
        <f t="shared" si="127"/>
        <v>0</v>
      </c>
      <c r="BI289" s="139">
        <f t="shared" si="128"/>
        <v>0</v>
      </c>
      <c r="BJ289" s="16" t="s">
        <v>81</v>
      </c>
      <c r="BK289" s="139">
        <f t="shared" si="129"/>
        <v>0</v>
      </c>
      <c r="BL289" s="16" t="s">
        <v>178</v>
      </c>
      <c r="BM289" s="138" t="s">
        <v>2277</v>
      </c>
    </row>
    <row r="290" spans="2:65" s="11" customFormat="1" ht="25.95" customHeight="1">
      <c r="B290" s="115"/>
      <c r="D290" s="116" t="s">
        <v>72</v>
      </c>
      <c r="E290" s="117" t="s">
        <v>2830</v>
      </c>
      <c r="F290" s="117" t="s">
        <v>2831</v>
      </c>
      <c r="I290" s="118"/>
      <c r="J290" s="119">
        <f>BK290</f>
        <v>0</v>
      </c>
      <c r="L290" s="115"/>
      <c r="M290" s="120"/>
      <c r="P290" s="121">
        <f>SUM(P291:P298)</f>
        <v>0</v>
      </c>
      <c r="R290" s="121">
        <f>SUM(R291:R298)</f>
        <v>0</v>
      </c>
      <c r="T290" s="122">
        <f>SUM(T291:T298)</f>
        <v>0</v>
      </c>
      <c r="AR290" s="116" t="s">
        <v>81</v>
      </c>
      <c r="AT290" s="123" t="s">
        <v>72</v>
      </c>
      <c r="AU290" s="123" t="s">
        <v>73</v>
      </c>
      <c r="AY290" s="116" t="s">
        <v>171</v>
      </c>
      <c r="BK290" s="124">
        <f>SUM(BK291:BK298)</f>
        <v>0</v>
      </c>
    </row>
    <row r="291" spans="2:65" s="1" customFormat="1" ht="16.5" customHeight="1">
      <c r="B291" s="31"/>
      <c r="C291" s="127" t="s">
        <v>1384</v>
      </c>
      <c r="D291" s="127" t="s">
        <v>173</v>
      </c>
      <c r="E291" s="128" t="s">
        <v>2832</v>
      </c>
      <c r="F291" s="129" t="s">
        <v>2833</v>
      </c>
      <c r="G291" s="130" t="s">
        <v>2710</v>
      </c>
      <c r="H291" s="131">
        <v>70</v>
      </c>
      <c r="I291" s="132"/>
      <c r="J291" s="133">
        <f t="shared" ref="J291:J298" si="130">ROUND(I291*H291,2)</f>
        <v>0</v>
      </c>
      <c r="K291" s="129" t="s">
        <v>19</v>
      </c>
      <c r="L291" s="31"/>
      <c r="M291" s="134" t="s">
        <v>19</v>
      </c>
      <c r="N291" s="135" t="s">
        <v>44</v>
      </c>
      <c r="P291" s="136">
        <f t="shared" ref="P291:P298" si="131">O291*H291</f>
        <v>0</v>
      </c>
      <c r="Q291" s="136">
        <v>0</v>
      </c>
      <c r="R291" s="136">
        <f t="shared" ref="R291:R298" si="132">Q291*H291</f>
        <v>0</v>
      </c>
      <c r="S291" s="136">
        <v>0</v>
      </c>
      <c r="T291" s="137">
        <f t="shared" ref="T291:T298" si="133">S291*H291</f>
        <v>0</v>
      </c>
      <c r="AR291" s="138" t="s">
        <v>178</v>
      </c>
      <c r="AT291" s="138" t="s">
        <v>173</v>
      </c>
      <c r="AU291" s="138" t="s">
        <v>81</v>
      </c>
      <c r="AY291" s="16" t="s">
        <v>171</v>
      </c>
      <c r="BE291" s="139">
        <f t="shared" ref="BE291:BE298" si="134">IF(N291="základní",J291,0)</f>
        <v>0</v>
      </c>
      <c r="BF291" s="139">
        <f t="shared" ref="BF291:BF298" si="135">IF(N291="snížená",J291,0)</f>
        <v>0</v>
      </c>
      <c r="BG291" s="139">
        <f t="shared" ref="BG291:BG298" si="136">IF(N291="zákl. přenesená",J291,0)</f>
        <v>0</v>
      </c>
      <c r="BH291" s="139">
        <f t="shared" ref="BH291:BH298" si="137">IF(N291="sníž. přenesená",J291,0)</f>
        <v>0</v>
      </c>
      <c r="BI291" s="139">
        <f t="shared" ref="BI291:BI298" si="138">IF(N291="nulová",J291,0)</f>
        <v>0</v>
      </c>
      <c r="BJ291" s="16" t="s">
        <v>81</v>
      </c>
      <c r="BK291" s="139">
        <f t="shared" ref="BK291:BK298" si="139">ROUND(I291*H291,2)</f>
        <v>0</v>
      </c>
      <c r="BL291" s="16" t="s">
        <v>178</v>
      </c>
      <c r="BM291" s="138" t="s">
        <v>2283</v>
      </c>
    </row>
    <row r="292" spans="2:65" s="1" customFormat="1" ht="16.5" customHeight="1">
      <c r="B292" s="31"/>
      <c r="C292" s="127" t="s">
        <v>1389</v>
      </c>
      <c r="D292" s="127" t="s">
        <v>173</v>
      </c>
      <c r="E292" s="128" t="s">
        <v>2738</v>
      </c>
      <c r="F292" s="129" t="s">
        <v>2739</v>
      </c>
      <c r="G292" s="130" t="s">
        <v>328</v>
      </c>
      <c r="H292" s="131">
        <v>30</v>
      </c>
      <c r="I292" s="132"/>
      <c r="J292" s="133">
        <f t="shared" si="130"/>
        <v>0</v>
      </c>
      <c r="K292" s="129" t="s">
        <v>19</v>
      </c>
      <c r="L292" s="31"/>
      <c r="M292" s="134" t="s">
        <v>19</v>
      </c>
      <c r="N292" s="135" t="s">
        <v>44</v>
      </c>
      <c r="P292" s="136">
        <f t="shared" si="131"/>
        <v>0</v>
      </c>
      <c r="Q292" s="136">
        <v>0</v>
      </c>
      <c r="R292" s="136">
        <f t="shared" si="132"/>
        <v>0</v>
      </c>
      <c r="S292" s="136">
        <v>0</v>
      </c>
      <c r="T292" s="137">
        <f t="shared" si="133"/>
        <v>0</v>
      </c>
      <c r="AR292" s="138" t="s">
        <v>178</v>
      </c>
      <c r="AT292" s="138" t="s">
        <v>173</v>
      </c>
      <c r="AU292" s="138" t="s">
        <v>81</v>
      </c>
      <c r="AY292" s="16" t="s">
        <v>171</v>
      </c>
      <c r="BE292" s="139">
        <f t="shared" si="134"/>
        <v>0</v>
      </c>
      <c r="BF292" s="139">
        <f t="shared" si="135"/>
        <v>0</v>
      </c>
      <c r="BG292" s="139">
        <f t="shared" si="136"/>
        <v>0</v>
      </c>
      <c r="BH292" s="139">
        <f t="shared" si="137"/>
        <v>0</v>
      </c>
      <c r="BI292" s="139">
        <f t="shared" si="138"/>
        <v>0</v>
      </c>
      <c r="BJ292" s="16" t="s">
        <v>81</v>
      </c>
      <c r="BK292" s="139">
        <f t="shared" si="139"/>
        <v>0</v>
      </c>
      <c r="BL292" s="16" t="s">
        <v>178</v>
      </c>
      <c r="BM292" s="138" t="s">
        <v>2294</v>
      </c>
    </row>
    <row r="293" spans="2:65" s="1" customFormat="1" ht="16.5" customHeight="1">
      <c r="B293" s="31"/>
      <c r="C293" s="127" t="s">
        <v>1394</v>
      </c>
      <c r="D293" s="127" t="s">
        <v>173</v>
      </c>
      <c r="E293" s="128" t="s">
        <v>2740</v>
      </c>
      <c r="F293" s="129" t="s">
        <v>2741</v>
      </c>
      <c r="G293" s="130" t="s">
        <v>328</v>
      </c>
      <c r="H293" s="131">
        <v>50</v>
      </c>
      <c r="I293" s="132"/>
      <c r="J293" s="133">
        <f t="shared" si="130"/>
        <v>0</v>
      </c>
      <c r="K293" s="129" t="s">
        <v>19</v>
      </c>
      <c r="L293" s="31"/>
      <c r="M293" s="134" t="s">
        <v>19</v>
      </c>
      <c r="N293" s="135" t="s">
        <v>44</v>
      </c>
      <c r="P293" s="136">
        <f t="shared" si="131"/>
        <v>0</v>
      </c>
      <c r="Q293" s="136">
        <v>0</v>
      </c>
      <c r="R293" s="136">
        <f t="shared" si="132"/>
        <v>0</v>
      </c>
      <c r="S293" s="136">
        <v>0</v>
      </c>
      <c r="T293" s="137">
        <f t="shared" si="133"/>
        <v>0</v>
      </c>
      <c r="AR293" s="138" t="s">
        <v>178</v>
      </c>
      <c r="AT293" s="138" t="s">
        <v>173</v>
      </c>
      <c r="AU293" s="138" t="s">
        <v>81</v>
      </c>
      <c r="AY293" s="16" t="s">
        <v>171</v>
      </c>
      <c r="BE293" s="139">
        <f t="shared" si="134"/>
        <v>0</v>
      </c>
      <c r="BF293" s="139">
        <f t="shared" si="135"/>
        <v>0</v>
      </c>
      <c r="BG293" s="139">
        <f t="shared" si="136"/>
        <v>0</v>
      </c>
      <c r="BH293" s="139">
        <f t="shared" si="137"/>
        <v>0</v>
      </c>
      <c r="BI293" s="139">
        <f t="shared" si="138"/>
        <v>0</v>
      </c>
      <c r="BJ293" s="16" t="s">
        <v>81</v>
      </c>
      <c r="BK293" s="139">
        <f t="shared" si="139"/>
        <v>0</v>
      </c>
      <c r="BL293" s="16" t="s">
        <v>178</v>
      </c>
      <c r="BM293" s="138" t="s">
        <v>2305</v>
      </c>
    </row>
    <row r="294" spans="2:65" s="1" customFormat="1" ht="21.75" customHeight="1">
      <c r="B294" s="31"/>
      <c r="C294" s="127" t="s">
        <v>1399</v>
      </c>
      <c r="D294" s="127" t="s">
        <v>173</v>
      </c>
      <c r="E294" s="128" t="s">
        <v>2834</v>
      </c>
      <c r="F294" s="129" t="s">
        <v>2765</v>
      </c>
      <c r="G294" s="130" t="s">
        <v>328</v>
      </c>
      <c r="H294" s="131">
        <v>2</v>
      </c>
      <c r="I294" s="132"/>
      <c r="J294" s="133">
        <f t="shared" si="130"/>
        <v>0</v>
      </c>
      <c r="K294" s="129" t="s">
        <v>19</v>
      </c>
      <c r="L294" s="31"/>
      <c r="M294" s="134" t="s">
        <v>19</v>
      </c>
      <c r="N294" s="135" t="s">
        <v>44</v>
      </c>
      <c r="P294" s="136">
        <f t="shared" si="131"/>
        <v>0</v>
      </c>
      <c r="Q294" s="136">
        <v>0</v>
      </c>
      <c r="R294" s="136">
        <f t="shared" si="132"/>
        <v>0</v>
      </c>
      <c r="S294" s="136">
        <v>0</v>
      </c>
      <c r="T294" s="137">
        <f t="shared" si="133"/>
        <v>0</v>
      </c>
      <c r="AR294" s="138" t="s">
        <v>178</v>
      </c>
      <c r="AT294" s="138" t="s">
        <v>173</v>
      </c>
      <c r="AU294" s="138" t="s">
        <v>81</v>
      </c>
      <c r="AY294" s="16" t="s">
        <v>171</v>
      </c>
      <c r="BE294" s="139">
        <f t="shared" si="134"/>
        <v>0</v>
      </c>
      <c r="BF294" s="139">
        <f t="shared" si="135"/>
        <v>0</v>
      </c>
      <c r="BG294" s="139">
        <f t="shared" si="136"/>
        <v>0</v>
      </c>
      <c r="BH294" s="139">
        <f t="shared" si="137"/>
        <v>0</v>
      </c>
      <c r="BI294" s="139">
        <f t="shared" si="138"/>
        <v>0</v>
      </c>
      <c r="BJ294" s="16" t="s">
        <v>81</v>
      </c>
      <c r="BK294" s="139">
        <f t="shared" si="139"/>
        <v>0</v>
      </c>
      <c r="BL294" s="16" t="s">
        <v>178</v>
      </c>
      <c r="BM294" s="138" t="s">
        <v>2312</v>
      </c>
    </row>
    <row r="295" spans="2:65" s="1" customFormat="1" ht="16.5" customHeight="1">
      <c r="B295" s="31"/>
      <c r="C295" s="127" t="s">
        <v>1404</v>
      </c>
      <c r="D295" s="127" t="s">
        <v>173</v>
      </c>
      <c r="E295" s="128" t="s">
        <v>2835</v>
      </c>
      <c r="F295" s="129" t="s">
        <v>2751</v>
      </c>
      <c r="G295" s="130" t="s">
        <v>328</v>
      </c>
      <c r="H295" s="131">
        <v>4</v>
      </c>
      <c r="I295" s="132"/>
      <c r="J295" s="133">
        <f t="shared" si="130"/>
        <v>0</v>
      </c>
      <c r="K295" s="129" t="s">
        <v>19</v>
      </c>
      <c r="L295" s="31"/>
      <c r="M295" s="134" t="s">
        <v>19</v>
      </c>
      <c r="N295" s="135" t="s">
        <v>44</v>
      </c>
      <c r="P295" s="136">
        <f t="shared" si="131"/>
        <v>0</v>
      </c>
      <c r="Q295" s="136">
        <v>0</v>
      </c>
      <c r="R295" s="136">
        <f t="shared" si="132"/>
        <v>0</v>
      </c>
      <c r="S295" s="136">
        <v>0</v>
      </c>
      <c r="T295" s="137">
        <f t="shared" si="133"/>
        <v>0</v>
      </c>
      <c r="AR295" s="138" t="s">
        <v>178</v>
      </c>
      <c r="AT295" s="138" t="s">
        <v>173</v>
      </c>
      <c r="AU295" s="138" t="s">
        <v>81</v>
      </c>
      <c r="AY295" s="16" t="s">
        <v>171</v>
      </c>
      <c r="BE295" s="139">
        <f t="shared" si="134"/>
        <v>0</v>
      </c>
      <c r="BF295" s="139">
        <f t="shared" si="135"/>
        <v>0</v>
      </c>
      <c r="BG295" s="139">
        <f t="shared" si="136"/>
        <v>0</v>
      </c>
      <c r="BH295" s="139">
        <f t="shared" si="137"/>
        <v>0</v>
      </c>
      <c r="BI295" s="139">
        <f t="shared" si="138"/>
        <v>0</v>
      </c>
      <c r="BJ295" s="16" t="s">
        <v>81</v>
      </c>
      <c r="BK295" s="139">
        <f t="shared" si="139"/>
        <v>0</v>
      </c>
      <c r="BL295" s="16" t="s">
        <v>178</v>
      </c>
      <c r="BM295" s="138" t="s">
        <v>2322</v>
      </c>
    </row>
    <row r="296" spans="2:65" s="1" customFormat="1" ht="16.5" customHeight="1">
      <c r="B296" s="31"/>
      <c r="C296" s="127" t="s">
        <v>1409</v>
      </c>
      <c r="D296" s="127" t="s">
        <v>173</v>
      </c>
      <c r="E296" s="128" t="s">
        <v>2836</v>
      </c>
      <c r="F296" s="129" t="s">
        <v>2777</v>
      </c>
      <c r="G296" s="130" t="s">
        <v>328</v>
      </c>
      <c r="H296" s="131">
        <v>1</v>
      </c>
      <c r="I296" s="132"/>
      <c r="J296" s="133">
        <f t="shared" si="130"/>
        <v>0</v>
      </c>
      <c r="K296" s="129" t="s">
        <v>19</v>
      </c>
      <c r="L296" s="31"/>
      <c r="M296" s="134" t="s">
        <v>19</v>
      </c>
      <c r="N296" s="135" t="s">
        <v>44</v>
      </c>
      <c r="P296" s="136">
        <f t="shared" si="131"/>
        <v>0</v>
      </c>
      <c r="Q296" s="136">
        <v>0</v>
      </c>
      <c r="R296" s="136">
        <f t="shared" si="132"/>
        <v>0</v>
      </c>
      <c r="S296" s="136">
        <v>0</v>
      </c>
      <c r="T296" s="137">
        <f t="shared" si="133"/>
        <v>0</v>
      </c>
      <c r="AR296" s="138" t="s">
        <v>178</v>
      </c>
      <c r="AT296" s="138" t="s">
        <v>173</v>
      </c>
      <c r="AU296" s="138" t="s">
        <v>81</v>
      </c>
      <c r="AY296" s="16" t="s">
        <v>171</v>
      </c>
      <c r="BE296" s="139">
        <f t="shared" si="134"/>
        <v>0</v>
      </c>
      <c r="BF296" s="139">
        <f t="shared" si="135"/>
        <v>0</v>
      </c>
      <c r="BG296" s="139">
        <f t="shared" si="136"/>
        <v>0</v>
      </c>
      <c r="BH296" s="139">
        <f t="shared" si="137"/>
        <v>0</v>
      </c>
      <c r="BI296" s="139">
        <f t="shared" si="138"/>
        <v>0</v>
      </c>
      <c r="BJ296" s="16" t="s">
        <v>81</v>
      </c>
      <c r="BK296" s="139">
        <f t="shared" si="139"/>
        <v>0</v>
      </c>
      <c r="BL296" s="16" t="s">
        <v>178</v>
      </c>
      <c r="BM296" s="138" t="s">
        <v>2328</v>
      </c>
    </row>
    <row r="297" spans="2:65" s="1" customFormat="1" ht="16.5" customHeight="1">
      <c r="B297" s="31"/>
      <c r="C297" s="127" t="s">
        <v>1414</v>
      </c>
      <c r="D297" s="127" t="s">
        <v>173</v>
      </c>
      <c r="E297" s="128" t="s">
        <v>2837</v>
      </c>
      <c r="F297" s="129" t="s">
        <v>2779</v>
      </c>
      <c r="G297" s="130" t="s">
        <v>328</v>
      </c>
      <c r="H297" s="131">
        <v>1</v>
      </c>
      <c r="I297" s="132"/>
      <c r="J297" s="133">
        <f t="shared" si="130"/>
        <v>0</v>
      </c>
      <c r="K297" s="129" t="s">
        <v>19</v>
      </c>
      <c r="L297" s="31"/>
      <c r="M297" s="134" t="s">
        <v>19</v>
      </c>
      <c r="N297" s="135" t="s">
        <v>44</v>
      </c>
      <c r="P297" s="136">
        <f t="shared" si="131"/>
        <v>0</v>
      </c>
      <c r="Q297" s="136">
        <v>0</v>
      </c>
      <c r="R297" s="136">
        <f t="shared" si="132"/>
        <v>0</v>
      </c>
      <c r="S297" s="136">
        <v>0</v>
      </c>
      <c r="T297" s="137">
        <f t="shared" si="133"/>
        <v>0</v>
      </c>
      <c r="AR297" s="138" t="s">
        <v>178</v>
      </c>
      <c r="AT297" s="138" t="s">
        <v>173</v>
      </c>
      <c r="AU297" s="138" t="s">
        <v>81</v>
      </c>
      <c r="AY297" s="16" t="s">
        <v>171</v>
      </c>
      <c r="BE297" s="139">
        <f t="shared" si="134"/>
        <v>0</v>
      </c>
      <c r="BF297" s="139">
        <f t="shared" si="135"/>
        <v>0</v>
      </c>
      <c r="BG297" s="139">
        <f t="shared" si="136"/>
        <v>0</v>
      </c>
      <c r="BH297" s="139">
        <f t="shared" si="137"/>
        <v>0</v>
      </c>
      <c r="BI297" s="139">
        <f t="shared" si="138"/>
        <v>0</v>
      </c>
      <c r="BJ297" s="16" t="s">
        <v>81</v>
      </c>
      <c r="BK297" s="139">
        <f t="shared" si="139"/>
        <v>0</v>
      </c>
      <c r="BL297" s="16" t="s">
        <v>178</v>
      </c>
      <c r="BM297" s="138" t="s">
        <v>2336</v>
      </c>
    </row>
    <row r="298" spans="2:65" s="1" customFormat="1" ht="16.5" customHeight="1">
      <c r="B298" s="31"/>
      <c r="C298" s="127" t="s">
        <v>1421</v>
      </c>
      <c r="D298" s="127" t="s">
        <v>173</v>
      </c>
      <c r="E298" s="128" t="s">
        <v>2838</v>
      </c>
      <c r="F298" s="129" t="s">
        <v>2753</v>
      </c>
      <c r="G298" s="130" t="s">
        <v>328</v>
      </c>
      <c r="H298" s="131">
        <v>10</v>
      </c>
      <c r="I298" s="132"/>
      <c r="J298" s="133">
        <f t="shared" si="130"/>
        <v>0</v>
      </c>
      <c r="K298" s="129" t="s">
        <v>19</v>
      </c>
      <c r="L298" s="31"/>
      <c r="M298" s="134" t="s">
        <v>19</v>
      </c>
      <c r="N298" s="135" t="s">
        <v>44</v>
      </c>
      <c r="P298" s="136">
        <f t="shared" si="131"/>
        <v>0</v>
      </c>
      <c r="Q298" s="136">
        <v>0</v>
      </c>
      <c r="R298" s="136">
        <f t="shared" si="132"/>
        <v>0</v>
      </c>
      <c r="S298" s="136">
        <v>0</v>
      </c>
      <c r="T298" s="137">
        <f t="shared" si="133"/>
        <v>0</v>
      </c>
      <c r="AR298" s="138" t="s">
        <v>178</v>
      </c>
      <c r="AT298" s="138" t="s">
        <v>173</v>
      </c>
      <c r="AU298" s="138" t="s">
        <v>81</v>
      </c>
      <c r="AY298" s="16" t="s">
        <v>171</v>
      </c>
      <c r="BE298" s="139">
        <f t="shared" si="134"/>
        <v>0</v>
      </c>
      <c r="BF298" s="139">
        <f t="shared" si="135"/>
        <v>0</v>
      </c>
      <c r="BG298" s="139">
        <f t="shared" si="136"/>
        <v>0</v>
      </c>
      <c r="BH298" s="139">
        <f t="shared" si="137"/>
        <v>0</v>
      </c>
      <c r="BI298" s="139">
        <f t="shared" si="138"/>
        <v>0</v>
      </c>
      <c r="BJ298" s="16" t="s">
        <v>81</v>
      </c>
      <c r="BK298" s="139">
        <f t="shared" si="139"/>
        <v>0</v>
      </c>
      <c r="BL298" s="16" t="s">
        <v>178</v>
      </c>
      <c r="BM298" s="138" t="s">
        <v>2345</v>
      </c>
    </row>
    <row r="299" spans="2:65" s="11" customFormat="1" ht="25.95" customHeight="1">
      <c r="B299" s="115"/>
      <c r="D299" s="116" t="s">
        <v>72</v>
      </c>
      <c r="E299" s="117" t="s">
        <v>2839</v>
      </c>
      <c r="F299" s="117" t="s">
        <v>2840</v>
      </c>
      <c r="I299" s="118"/>
      <c r="J299" s="119">
        <f>BK299</f>
        <v>0</v>
      </c>
      <c r="L299" s="115"/>
      <c r="M299" s="120"/>
      <c r="P299" s="121">
        <f>SUM(P300:P310)</f>
        <v>0</v>
      </c>
      <c r="R299" s="121">
        <f>SUM(R300:R310)</f>
        <v>0</v>
      </c>
      <c r="T299" s="122">
        <f>SUM(T300:T310)</f>
        <v>0</v>
      </c>
      <c r="AR299" s="116" t="s">
        <v>81</v>
      </c>
      <c r="AT299" s="123" t="s">
        <v>72</v>
      </c>
      <c r="AU299" s="123" t="s">
        <v>73</v>
      </c>
      <c r="AY299" s="116" t="s">
        <v>171</v>
      </c>
      <c r="BK299" s="124">
        <f>SUM(BK300:BK310)</f>
        <v>0</v>
      </c>
    </row>
    <row r="300" spans="2:65" s="1" customFormat="1" ht="24.15" customHeight="1">
      <c r="B300" s="31"/>
      <c r="C300" s="127" t="s">
        <v>1427</v>
      </c>
      <c r="D300" s="127" t="s">
        <v>173</v>
      </c>
      <c r="E300" s="128" t="s">
        <v>2841</v>
      </c>
      <c r="F300" s="129" t="s">
        <v>2842</v>
      </c>
      <c r="G300" s="130" t="s">
        <v>2710</v>
      </c>
      <c r="H300" s="131">
        <v>250</v>
      </c>
      <c r="I300" s="132"/>
      <c r="J300" s="133">
        <f t="shared" ref="J300:J310" si="140">ROUND(I300*H300,2)</f>
        <v>0</v>
      </c>
      <c r="K300" s="129" t="s">
        <v>19</v>
      </c>
      <c r="L300" s="31"/>
      <c r="M300" s="134" t="s">
        <v>19</v>
      </c>
      <c r="N300" s="135" t="s">
        <v>44</v>
      </c>
      <c r="P300" s="136">
        <f t="shared" ref="P300:P310" si="141">O300*H300</f>
        <v>0</v>
      </c>
      <c r="Q300" s="136">
        <v>0</v>
      </c>
      <c r="R300" s="136">
        <f t="shared" ref="R300:R310" si="142">Q300*H300</f>
        <v>0</v>
      </c>
      <c r="S300" s="136">
        <v>0</v>
      </c>
      <c r="T300" s="137">
        <f t="shared" ref="T300:T310" si="143">S300*H300</f>
        <v>0</v>
      </c>
      <c r="AR300" s="138" t="s">
        <v>178</v>
      </c>
      <c r="AT300" s="138" t="s">
        <v>173</v>
      </c>
      <c r="AU300" s="138" t="s">
        <v>81</v>
      </c>
      <c r="AY300" s="16" t="s">
        <v>171</v>
      </c>
      <c r="BE300" s="139">
        <f t="shared" ref="BE300:BE310" si="144">IF(N300="základní",J300,0)</f>
        <v>0</v>
      </c>
      <c r="BF300" s="139">
        <f t="shared" ref="BF300:BF310" si="145">IF(N300="snížená",J300,0)</f>
        <v>0</v>
      </c>
      <c r="BG300" s="139">
        <f t="shared" ref="BG300:BG310" si="146">IF(N300="zákl. přenesená",J300,0)</f>
        <v>0</v>
      </c>
      <c r="BH300" s="139">
        <f t="shared" ref="BH300:BH310" si="147">IF(N300="sníž. přenesená",J300,0)</f>
        <v>0</v>
      </c>
      <c r="BI300" s="139">
        <f t="shared" ref="BI300:BI310" si="148">IF(N300="nulová",J300,0)</f>
        <v>0</v>
      </c>
      <c r="BJ300" s="16" t="s">
        <v>81</v>
      </c>
      <c r="BK300" s="139">
        <f t="shared" ref="BK300:BK310" si="149">ROUND(I300*H300,2)</f>
        <v>0</v>
      </c>
      <c r="BL300" s="16" t="s">
        <v>178</v>
      </c>
      <c r="BM300" s="138" t="s">
        <v>2355</v>
      </c>
    </row>
    <row r="301" spans="2:65" s="1" customFormat="1" ht="24.15" customHeight="1">
      <c r="B301" s="31"/>
      <c r="C301" s="127" t="s">
        <v>1436</v>
      </c>
      <c r="D301" s="127" t="s">
        <v>173</v>
      </c>
      <c r="E301" s="128" t="s">
        <v>2843</v>
      </c>
      <c r="F301" s="129" t="s">
        <v>2844</v>
      </c>
      <c r="G301" s="130" t="s">
        <v>2715</v>
      </c>
      <c r="H301" s="131">
        <v>1</v>
      </c>
      <c r="I301" s="132"/>
      <c r="J301" s="133">
        <f t="shared" si="140"/>
        <v>0</v>
      </c>
      <c r="K301" s="129" t="s">
        <v>19</v>
      </c>
      <c r="L301" s="31"/>
      <c r="M301" s="134" t="s">
        <v>19</v>
      </c>
      <c r="N301" s="135" t="s">
        <v>44</v>
      </c>
      <c r="P301" s="136">
        <f t="shared" si="141"/>
        <v>0</v>
      </c>
      <c r="Q301" s="136">
        <v>0</v>
      </c>
      <c r="R301" s="136">
        <f t="shared" si="142"/>
        <v>0</v>
      </c>
      <c r="S301" s="136">
        <v>0</v>
      </c>
      <c r="T301" s="137">
        <f t="shared" si="143"/>
        <v>0</v>
      </c>
      <c r="AR301" s="138" t="s">
        <v>178</v>
      </c>
      <c r="AT301" s="138" t="s">
        <v>173</v>
      </c>
      <c r="AU301" s="138" t="s">
        <v>81</v>
      </c>
      <c r="AY301" s="16" t="s">
        <v>171</v>
      </c>
      <c r="BE301" s="139">
        <f t="shared" si="144"/>
        <v>0</v>
      </c>
      <c r="BF301" s="139">
        <f t="shared" si="145"/>
        <v>0</v>
      </c>
      <c r="BG301" s="139">
        <f t="shared" si="146"/>
        <v>0</v>
      </c>
      <c r="BH301" s="139">
        <f t="shared" si="147"/>
        <v>0</v>
      </c>
      <c r="BI301" s="139">
        <f t="shared" si="148"/>
        <v>0</v>
      </c>
      <c r="BJ301" s="16" t="s">
        <v>81</v>
      </c>
      <c r="BK301" s="139">
        <f t="shared" si="149"/>
        <v>0</v>
      </c>
      <c r="BL301" s="16" t="s">
        <v>178</v>
      </c>
      <c r="BM301" s="138" t="s">
        <v>2362</v>
      </c>
    </row>
    <row r="302" spans="2:65" s="1" customFormat="1" ht="24.15" customHeight="1">
      <c r="B302" s="31"/>
      <c r="C302" s="127" t="s">
        <v>1442</v>
      </c>
      <c r="D302" s="127" t="s">
        <v>173</v>
      </c>
      <c r="E302" s="128" t="s">
        <v>2845</v>
      </c>
      <c r="F302" s="129" t="s">
        <v>2846</v>
      </c>
      <c r="G302" s="130" t="s">
        <v>2715</v>
      </c>
      <c r="H302" s="131">
        <v>1</v>
      </c>
      <c r="I302" s="132"/>
      <c r="J302" s="133">
        <f t="shared" si="140"/>
        <v>0</v>
      </c>
      <c r="K302" s="129" t="s">
        <v>19</v>
      </c>
      <c r="L302" s="31"/>
      <c r="M302" s="134" t="s">
        <v>19</v>
      </c>
      <c r="N302" s="135" t="s">
        <v>44</v>
      </c>
      <c r="P302" s="136">
        <f t="shared" si="141"/>
        <v>0</v>
      </c>
      <c r="Q302" s="136">
        <v>0</v>
      </c>
      <c r="R302" s="136">
        <f t="shared" si="142"/>
        <v>0</v>
      </c>
      <c r="S302" s="136">
        <v>0</v>
      </c>
      <c r="T302" s="137">
        <f t="shared" si="143"/>
        <v>0</v>
      </c>
      <c r="AR302" s="138" t="s">
        <v>178</v>
      </c>
      <c r="AT302" s="138" t="s">
        <v>173</v>
      </c>
      <c r="AU302" s="138" t="s">
        <v>81</v>
      </c>
      <c r="AY302" s="16" t="s">
        <v>171</v>
      </c>
      <c r="BE302" s="139">
        <f t="shared" si="144"/>
        <v>0</v>
      </c>
      <c r="BF302" s="139">
        <f t="shared" si="145"/>
        <v>0</v>
      </c>
      <c r="BG302" s="139">
        <f t="shared" si="146"/>
        <v>0</v>
      </c>
      <c r="BH302" s="139">
        <f t="shared" si="147"/>
        <v>0</v>
      </c>
      <c r="BI302" s="139">
        <f t="shared" si="148"/>
        <v>0</v>
      </c>
      <c r="BJ302" s="16" t="s">
        <v>81</v>
      </c>
      <c r="BK302" s="139">
        <f t="shared" si="149"/>
        <v>0</v>
      </c>
      <c r="BL302" s="16" t="s">
        <v>178</v>
      </c>
      <c r="BM302" s="138" t="s">
        <v>2369</v>
      </c>
    </row>
    <row r="303" spans="2:65" s="1" customFormat="1" ht="24.15" customHeight="1">
      <c r="B303" s="31"/>
      <c r="C303" s="127" t="s">
        <v>1448</v>
      </c>
      <c r="D303" s="127" t="s">
        <v>173</v>
      </c>
      <c r="E303" s="128" t="s">
        <v>2847</v>
      </c>
      <c r="F303" s="129" t="s">
        <v>2848</v>
      </c>
      <c r="G303" s="130" t="s">
        <v>2715</v>
      </c>
      <c r="H303" s="131">
        <v>1</v>
      </c>
      <c r="I303" s="132"/>
      <c r="J303" s="133">
        <f t="shared" si="140"/>
        <v>0</v>
      </c>
      <c r="K303" s="129" t="s">
        <v>19</v>
      </c>
      <c r="L303" s="31"/>
      <c r="M303" s="134" t="s">
        <v>19</v>
      </c>
      <c r="N303" s="135" t="s">
        <v>44</v>
      </c>
      <c r="P303" s="136">
        <f t="shared" si="141"/>
        <v>0</v>
      </c>
      <c r="Q303" s="136">
        <v>0</v>
      </c>
      <c r="R303" s="136">
        <f t="shared" si="142"/>
        <v>0</v>
      </c>
      <c r="S303" s="136">
        <v>0</v>
      </c>
      <c r="T303" s="137">
        <f t="shared" si="143"/>
        <v>0</v>
      </c>
      <c r="AR303" s="138" t="s">
        <v>178</v>
      </c>
      <c r="AT303" s="138" t="s">
        <v>173</v>
      </c>
      <c r="AU303" s="138" t="s">
        <v>81</v>
      </c>
      <c r="AY303" s="16" t="s">
        <v>171</v>
      </c>
      <c r="BE303" s="139">
        <f t="shared" si="144"/>
        <v>0</v>
      </c>
      <c r="BF303" s="139">
        <f t="shared" si="145"/>
        <v>0</v>
      </c>
      <c r="BG303" s="139">
        <f t="shared" si="146"/>
        <v>0</v>
      </c>
      <c r="BH303" s="139">
        <f t="shared" si="147"/>
        <v>0</v>
      </c>
      <c r="BI303" s="139">
        <f t="shared" si="148"/>
        <v>0</v>
      </c>
      <c r="BJ303" s="16" t="s">
        <v>81</v>
      </c>
      <c r="BK303" s="139">
        <f t="shared" si="149"/>
        <v>0</v>
      </c>
      <c r="BL303" s="16" t="s">
        <v>178</v>
      </c>
      <c r="BM303" s="138" t="s">
        <v>2374</v>
      </c>
    </row>
    <row r="304" spans="2:65" s="1" customFormat="1" ht="16.5" customHeight="1">
      <c r="B304" s="31"/>
      <c r="C304" s="127" t="s">
        <v>1453</v>
      </c>
      <c r="D304" s="127" t="s">
        <v>173</v>
      </c>
      <c r="E304" s="128" t="s">
        <v>2849</v>
      </c>
      <c r="F304" s="129" t="s">
        <v>2850</v>
      </c>
      <c r="G304" s="130" t="s">
        <v>2715</v>
      </c>
      <c r="H304" s="131">
        <v>10</v>
      </c>
      <c r="I304" s="132"/>
      <c r="J304" s="133">
        <f t="shared" si="140"/>
        <v>0</v>
      </c>
      <c r="K304" s="129" t="s">
        <v>19</v>
      </c>
      <c r="L304" s="31"/>
      <c r="M304" s="134" t="s">
        <v>19</v>
      </c>
      <c r="N304" s="135" t="s">
        <v>44</v>
      </c>
      <c r="P304" s="136">
        <f t="shared" si="141"/>
        <v>0</v>
      </c>
      <c r="Q304" s="136">
        <v>0</v>
      </c>
      <c r="R304" s="136">
        <f t="shared" si="142"/>
        <v>0</v>
      </c>
      <c r="S304" s="136">
        <v>0</v>
      </c>
      <c r="T304" s="137">
        <f t="shared" si="143"/>
        <v>0</v>
      </c>
      <c r="AR304" s="138" t="s">
        <v>178</v>
      </c>
      <c r="AT304" s="138" t="s">
        <v>173</v>
      </c>
      <c r="AU304" s="138" t="s">
        <v>81</v>
      </c>
      <c r="AY304" s="16" t="s">
        <v>171</v>
      </c>
      <c r="BE304" s="139">
        <f t="shared" si="144"/>
        <v>0</v>
      </c>
      <c r="BF304" s="139">
        <f t="shared" si="145"/>
        <v>0</v>
      </c>
      <c r="BG304" s="139">
        <f t="shared" si="146"/>
        <v>0</v>
      </c>
      <c r="BH304" s="139">
        <f t="shared" si="147"/>
        <v>0</v>
      </c>
      <c r="BI304" s="139">
        <f t="shared" si="148"/>
        <v>0</v>
      </c>
      <c r="BJ304" s="16" t="s">
        <v>81</v>
      </c>
      <c r="BK304" s="139">
        <f t="shared" si="149"/>
        <v>0</v>
      </c>
      <c r="BL304" s="16" t="s">
        <v>178</v>
      </c>
      <c r="BM304" s="138" t="s">
        <v>2378</v>
      </c>
    </row>
    <row r="305" spans="2:65" s="1" customFormat="1" ht="24.15" customHeight="1">
      <c r="B305" s="31"/>
      <c r="C305" s="127" t="s">
        <v>1458</v>
      </c>
      <c r="D305" s="127" t="s">
        <v>173</v>
      </c>
      <c r="E305" s="128" t="s">
        <v>2851</v>
      </c>
      <c r="F305" s="129" t="s">
        <v>2852</v>
      </c>
      <c r="G305" s="130" t="s">
        <v>2715</v>
      </c>
      <c r="H305" s="131">
        <v>6</v>
      </c>
      <c r="I305" s="132"/>
      <c r="J305" s="133">
        <f t="shared" si="140"/>
        <v>0</v>
      </c>
      <c r="K305" s="129" t="s">
        <v>19</v>
      </c>
      <c r="L305" s="31"/>
      <c r="M305" s="134" t="s">
        <v>19</v>
      </c>
      <c r="N305" s="135" t="s">
        <v>44</v>
      </c>
      <c r="P305" s="136">
        <f t="shared" si="141"/>
        <v>0</v>
      </c>
      <c r="Q305" s="136">
        <v>0</v>
      </c>
      <c r="R305" s="136">
        <f t="shared" si="142"/>
        <v>0</v>
      </c>
      <c r="S305" s="136">
        <v>0</v>
      </c>
      <c r="T305" s="137">
        <f t="shared" si="143"/>
        <v>0</v>
      </c>
      <c r="AR305" s="138" t="s">
        <v>178</v>
      </c>
      <c r="AT305" s="138" t="s">
        <v>173</v>
      </c>
      <c r="AU305" s="138" t="s">
        <v>81</v>
      </c>
      <c r="AY305" s="16" t="s">
        <v>171</v>
      </c>
      <c r="BE305" s="139">
        <f t="shared" si="144"/>
        <v>0</v>
      </c>
      <c r="BF305" s="139">
        <f t="shared" si="145"/>
        <v>0</v>
      </c>
      <c r="BG305" s="139">
        <f t="shared" si="146"/>
        <v>0</v>
      </c>
      <c r="BH305" s="139">
        <f t="shared" si="147"/>
        <v>0</v>
      </c>
      <c r="BI305" s="139">
        <f t="shared" si="148"/>
        <v>0</v>
      </c>
      <c r="BJ305" s="16" t="s">
        <v>81</v>
      </c>
      <c r="BK305" s="139">
        <f t="shared" si="149"/>
        <v>0</v>
      </c>
      <c r="BL305" s="16" t="s">
        <v>178</v>
      </c>
      <c r="BM305" s="138" t="s">
        <v>2383</v>
      </c>
    </row>
    <row r="306" spans="2:65" s="1" customFormat="1" ht="16.5" customHeight="1">
      <c r="B306" s="31"/>
      <c r="C306" s="127" t="s">
        <v>1463</v>
      </c>
      <c r="D306" s="127" t="s">
        <v>173</v>
      </c>
      <c r="E306" s="128" t="s">
        <v>2853</v>
      </c>
      <c r="F306" s="129" t="s">
        <v>2854</v>
      </c>
      <c r="G306" s="130" t="s">
        <v>328</v>
      </c>
      <c r="H306" s="131">
        <v>600</v>
      </c>
      <c r="I306" s="132"/>
      <c r="J306" s="133">
        <f t="shared" si="140"/>
        <v>0</v>
      </c>
      <c r="K306" s="129" t="s">
        <v>19</v>
      </c>
      <c r="L306" s="31"/>
      <c r="M306" s="134" t="s">
        <v>19</v>
      </c>
      <c r="N306" s="135" t="s">
        <v>44</v>
      </c>
      <c r="P306" s="136">
        <f t="shared" si="141"/>
        <v>0</v>
      </c>
      <c r="Q306" s="136">
        <v>0</v>
      </c>
      <c r="R306" s="136">
        <f t="shared" si="142"/>
        <v>0</v>
      </c>
      <c r="S306" s="136">
        <v>0</v>
      </c>
      <c r="T306" s="137">
        <f t="shared" si="143"/>
        <v>0</v>
      </c>
      <c r="AR306" s="138" t="s">
        <v>178</v>
      </c>
      <c r="AT306" s="138" t="s">
        <v>173</v>
      </c>
      <c r="AU306" s="138" t="s">
        <v>81</v>
      </c>
      <c r="AY306" s="16" t="s">
        <v>171</v>
      </c>
      <c r="BE306" s="139">
        <f t="shared" si="144"/>
        <v>0</v>
      </c>
      <c r="BF306" s="139">
        <f t="shared" si="145"/>
        <v>0</v>
      </c>
      <c r="BG306" s="139">
        <f t="shared" si="146"/>
        <v>0</v>
      </c>
      <c r="BH306" s="139">
        <f t="shared" si="147"/>
        <v>0</v>
      </c>
      <c r="BI306" s="139">
        <f t="shared" si="148"/>
        <v>0</v>
      </c>
      <c r="BJ306" s="16" t="s">
        <v>81</v>
      </c>
      <c r="BK306" s="139">
        <f t="shared" si="149"/>
        <v>0</v>
      </c>
      <c r="BL306" s="16" t="s">
        <v>178</v>
      </c>
      <c r="BM306" s="138" t="s">
        <v>2389</v>
      </c>
    </row>
    <row r="307" spans="2:65" s="1" customFormat="1" ht="24.15" customHeight="1">
      <c r="B307" s="31"/>
      <c r="C307" s="127" t="s">
        <v>1468</v>
      </c>
      <c r="D307" s="127" t="s">
        <v>173</v>
      </c>
      <c r="E307" s="128" t="s">
        <v>2855</v>
      </c>
      <c r="F307" s="129" t="s">
        <v>2856</v>
      </c>
      <c r="G307" s="130" t="s">
        <v>2715</v>
      </c>
      <c r="H307" s="131">
        <v>3</v>
      </c>
      <c r="I307" s="132"/>
      <c r="J307" s="133">
        <f t="shared" si="140"/>
        <v>0</v>
      </c>
      <c r="K307" s="129" t="s">
        <v>19</v>
      </c>
      <c r="L307" s="31"/>
      <c r="M307" s="134" t="s">
        <v>19</v>
      </c>
      <c r="N307" s="135" t="s">
        <v>44</v>
      </c>
      <c r="P307" s="136">
        <f t="shared" si="141"/>
        <v>0</v>
      </c>
      <c r="Q307" s="136">
        <v>0</v>
      </c>
      <c r="R307" s="136">
        <f t="shared" si="142"/>
        <v>0</v>
      </c>
      <c r="S307" s="136">
        <v>0</v>
      </c>
      <c r="T307" s="137">
        <f t="shared" si="143"/>
        <v>0</v>
      </c>
      <c r="AR307" s="138" t="s">
        <v>178</v>
      </c>
      <c r="AT307" s="138" t="s">
        <v>173</v>
      </c>
      <c r="AU307" s="138" t="s">
        <v>81</v>
      </c>
      <c r="AY307" s="16" t="s">
        <v>171</v>
      </c>
      <c r="BE307" s="139">
        <f t="shared" si="144"/>
        <v>0</v>
      </c>
      <c r="BF307" s="139">
        <f t="shared" si="145"/>
        <v>0</v>
      </c>
      <c r="BG307" s="139">
        <f t="shared" si="146"/>
        <v>0</v>
      </c>
      <c r="BH307" s="139">
        <f t="shared" si="147"/>
        <v>0</v>
      </c>
      <c r="BI307" s="139">
        <f t="shared" si="148"/>
        <v>0</v>
      </c>
      <c r="BJ307" s="16" t="s">
        <v>81</v>
      </c>
      <c r="BK307" s="139">
        <f t="shared" si="149"/>
        <v>0</v>
      </c>
      <c r="BL307" s="16" t="s">
        <v>178</v>
      </c>
      <c r="BM307" s="138" t="s">
        <v>2395</v>
      </c>
    </row>
    <row r="308" spans="2:65" s="1" customFormat="1" ht="16.5" customHeight="1">
      <c r="B308" s="31"/>
      <c r="C308" s="127" t="s">
        <v>1473</v>
      </c>
      <c r="D308" s="127" t="s">
        <v>173</v>
      </c>
      <c r="E308" s="128" t="s">
        <v>2857</v>
      </c>
      <c r="F308" s="129" t="s">
        <v>2858</v>
      </c>
      <c r="G308" s="130" t="s">
        <v>2715</v>
      </c>
      <c r="H308" s="131">
        <v>30</v>
      </c>
      <c r="I308" s="132"/>
      <c r="J308" s="133">
        <f t="shared" si="140"/>
        <v>0</v>
      </c>
      <c r="K308" s="129" t="s">
        <v>19</v>
      </c>
      <c r="L308" s="31"/>
      <c r="M308" s="134" t="s">
        <v>19</v>
      </c>
      <c r="N308" s="135" t="s">
        <v>44</v>
      </c>
      <c r="P308" s="136">
        <f t="shared" si="141"/>
        <v>0</v>
      </c>
      <c r="Q308" s="136">
        <v>0</v>
      </c>
      <c r="R308" s="136">
        <f t="shared" si="142"/>
        <v>0</v>
      </c>
      <c r="S308" s="136">
        <v>0</v>
      </c>
      <c r="T308" s="137">
        <f t="shared" si="143"/>
        <v>0</v>
      </c>
      <c r="AR308" s="138" t="s">
        <v>178</v>
      </c>
      <c r="AT308" s="138" t="s">
        <v>173</v>
      </c>
      <c r="AU308" s="138" t="s">
        <v>81</v>
      </c>
      <c r="AY308" s="16" t="s">
        <v>171</v>
      </c>
      <c r="BE308" s="139">
        <f t="shared" si="144"/>
        <v>0</v>
      </c>
      <c r="BF308" s="139">
        <f t="shared" si="145"/>
        <v>0</v>
      </c>
      <c r="BG308" s="139">
        <f t="shared" si="146"/>
        <v>0</v>
      </c>
      <c r="BH308" s="139">
        <f t="shared" si="147"/>
        <v>0</v>
      </c>
      <c r="BI308" s="139">
        <f t="shared" si="148"/>
        <v>0</v>
      </c>
      <c r="BJ308" s="16" t="s">
        <v>81</v>
      </c>
      <c r="BK308" s="139">
        <f t="shared" si="149"/>
        <v>0</v>
      </c>
      <c r="BL308" s="16" t="s">
        <v>178</v>
      </c>
      <c r="BM308" s="138" t="s">
        <v>2400</v>
      </c>
    </row>
    <row r="309" spans="2:65" s="1" customFormat="1" ht="24.15" customHeight="1">
      <c r="B309" s="31"/>
      <c r="C309" s="127" t="s">
        <v>1480</v>
      </c>
      <c r="D309" s="127" t="s">
        <v>173</v>
      </c>
      <c r="E309" s="128" t="s">
        <v>2859</v>
      </c>
      <c r="F309" s="129" t="s">
        <v>2860</v>
      </c>
      <c r="G309" s="130" t="s">
        <v>328</v>
      </c>
      <c r="H309" s="131">
        <v>400</v>
      </c>
      <c r="I309" s="132"/>
      <c r="J309" s="133">
        <f t="shared" si="140"/>
        <v>0</v>
      </c>
      <c r="K309" s="129" t="s">
        <v>19</v>
      </c>
      <c r="L309" s="31"/>
      <c r="M309" s="134" t="s">
        <v>19</v>
      </c>
      <c r="N309" s="135" t="s">
        <v>44</v>
      </c>
      <c r="P309" s="136">
        <f t="shared" si="141"/>
        <v>0</v>
      </c>
      <c r="Q309" s="136">
        <v>0</v>
      </c>
      <c r="R309" s="136">
        <f t="shared" si="142"/>
        <v>0</v>
      </c>
      <c r="S309" s="136">
        <v>0</v>
      </c>
      <c r="T309" s="137">
        <f t="shared" si="143"/>
        <v>0</v>
      </c>
      <c r="AR309" s="138" t="s">
        <v>178</v>
      </c>
      <c r="AT309" s="138" t="s">
        <v>173</v>
      </c>
      <c r="AU309" s="138" t="s">
        <v>81</v>
      </c>
      <c r="AY309" s="16" t="s">
        <v>171</v>
      </c>
      <c r="BE309" s="139">
        <f t="shared" si="144"/>
        <v>0</v>
      </c>
      <c r="BF309" s="139">
        <f t="shared" si="145"/>
        <v>0</v>
      </c>
      <c r="BG309" s="139">
        <f t="shared" si="146"/>
        <v>0</v>
      </c>
      <c r="BH309" s="139">
        <f t="shared" si="147"/>
        <v>0</v>
      </c>
      <c r="BI309" s="139">
        <f t="shared" si="148"/>
        <v>0</v>
      </c>
      <c r="BJ309" s="16" t="s">
        <v>81</v>
      </c>
      <c r="BK309" s="139">
        <f t="shared" si="149"/>
        <v>0</v>
      </c>
      <c r="BL309" s="16" t="s">
        <v>178</v>
      </c>
      <c r="BM309" s="138" t="s">
        <v>2406</v>
      </c>
    </row>
    <row r="310" spans="2:65" s="1" customFormat="1" ht="16.5" customHeight="1">
      <c r="B310" s="31"/>
      <c r="C310" s="127" t="s">
        <v>1489</v>
      </c>
      <c r="D310" s="127" t="s">
        <v>173</v>
      </c>
      <c r="E310" s="128" t="s">
        <v>2752</v>
      </c>
      <c r="F310" s="129" t="s">
        <v>2753</v>
      </c>
      <c r="G310" s="130" t="s">
        <v>2715</v>
      </c>
      <c r="H310" s="131">
        <v>10</v>
      </c>
      <c r="I310" s="132"/>
      <c r="J310" s="133">
        <f t="shared" si="140"/>
        <v>0</v>
      </c>
      <c r="K310" s="129" t="s">
        <v>19</v>
      </c>
      <c r="L310" s="31"/>
      <c r="M310" s="134" t="s">
        <v>19</v>
      </c>
      <c r="N310" s="135" t="s">
        <v>44</v>
      </c>
      <c r="P310" s="136">
        <f t="shared" si="141"/>
        <v>0</v>
      </c>
      <c r="Q310" s="136">
        <v>0</v>
      </c>
      <c r="R310" s="136">
        <f t="shared" si="142"/>
        <v>0</v>
      </c>
      <c r="S310" s="136">
        <v>0</v>
      </c>
      <c r="T310" s="137">
        <f t="shared" si="143"/>
        <v>0</v>
      </c>
      <c r="AR310" s="138" t="s">
        <v>178</v>
      </c>
      <c r="AT310" s="138" t="s">
        <v>173</v>
      </c>
      <c r="AU310" s="138" t="s">
        <v>81</v>
      </c>
      <c r="AY310" s="16" t="s">
        <v>171</v>
      </c>
      <c r="BE310" s="139">
        <f t="shared" si="144"/>
        <v>0</v>
      </c>
      <c r="BF310" s="139">
        <f t="shared" si="145"/>
        <v>0</v>
      </c>
      <c r="BG310" s="139">
        <f t="shared" si="146"/>
        <v>0</v>
      </c>
      <c r="BH310" s="139">
        <f t="shared" si="147"/>
        <v>0</v>
      </c>
      <c r="BI310" s="139">
        <f t="shared" si="148"/>
        <v>0</v>
      </c>
      <c r="BJ310" s="16" t="s">
        <v>81</v>
      </c>
      <c r="BK310" s="139">
        <f t="shared" si="149"/>
        <v>0</v>
      </c>
      <c r="BL310" s="16" t="s">
        <v>178</v>
      </c>
      <c r="BM310" s="138" t="s">
        <v>2414</v>
      </c>
    </row>
    <row r="311" spans="2:65" s="11" customFormat="1" ht="25.95" customHeight="1">
      <c r="B311" s="115"/>
      <c r="D311" s="116" t="s">
        <v>72</v>
      </c>
      <c r="E311" s="117" t="s">
        <v>2861</v>
      </c>
      <c r="F311" s="117" t="s">
        <v>2862</v>
      </c>
      <c r="I311" s="118"/>
      <c r="J311" s="119">
        <f>BK311</f>
        <v>0</v>
      </c>
      <c r="L311" s="115"/>
      <c r="M311" s="120"/>
      <c r="P311" s="121">
        <f>SUM(P312:P318)</f>
        <v>0</v>
      </c>
      <c r="R311" s="121">
        <f>SUM(R312:R318)</f>
        <v>0</v>
      </c>
      <c r="T311" s="122">
        <f>SUM(T312:T318)</f>
        <v>0</v>
      </c>
      <c r="AR311" s="116" t="s">
        <v>81</v>
      </c>
      <c r="AT311" s="123" t="s">
        <v>72</v>
      </c>
      <c r="AU311" s="123" t="s">
        <v>73</v>
      </c>
      <c r="AY311" s="116" t="s">
        <v>171</v>
      </c>
      <c r="BK311" s="124">
        <f>SUM(BK312:BK318)</f>
        <v>0</v>
      </c>
    </row>
    <row r="312" spans="2:65" s="1" customFormat="1" ht="16.5" customHeight="1">
      <c r="B312" s="31"/>
      <c r="C312" s="127" t="s">
        <v>1494</v>
      </c>
      <c r="D312" s="127" t="s">
        <v>173</v>
      </c>
      <c r="E312" s="128" t="s">
        <v>2863</v>
      </c>
      <c r="F312" s="129" t="s">
        <v>2864</v>
      </c>
      <c r="G312" s="130" t="s">
        <v>2710</v>
      </c>
      <c r="H312" s="131">
        <v>130</v>
      </c>
      <c r="I312" s="132"/>
      <c r="J312" s="133">
        <f t="shared" ref="J312:J318" si="150">ROUND(I312*H312,2)</f>
        <v>0</v>
      </c>
      <c r="K312" s="129" t="s">
        <v>19</v>
      </c>
      <c r="L312" s="31"/>
      <c r="M312" s="134" t="s">
        <v>19</v>
      </c>
      <c r="N312" s="135" t="s">
        <v>44</v>
      </c>
      <c r="P312" s="136">
        <f t="shared" ref="P312:P318" si="151">O312*H312</f>
        <v>0</v>
      </c>
      <c r="Q312" s="136">
        <v>0</v>
      </c>
      <c r="R312" s="136">
        <f t="shared" ref="R312:R318" si="152">Q312*H312</f>
        <v>0</v>
      </c>
      <c r="S312" s="136">
        <v>0</v>
      </c>
      <c r="T312" s="137">
        <f t="shared" ref="T312:T318" si="153">S312*H312</f>
        <v>0</v>
      </c>
      <c r="AR312" s="138" t="s">
        <v>178</v>
      </c>
      <c r="AT312" s="138" t="s">
        <v>173</v>
      </c>
      <c r="AU312" s="138" t="s">
        <v>81</v>
      </c>
      <c r="AY312" s="16" t="s">
        <v>171</v>
      </c>
      <c r="BE312" s="139">
        <f t="shared" ref="BE312:BE318" si="154">IF(N312="základní",J312,0)</f>
        <v>0</v>
      </c>
      <c r="BF312" s="139">
        <f t="shared" ref="BF312:BF318" si="155">IF(N312="snížená",J312,0)</f>
        <v>0</v>
      </c>
      <c r="BG312" s="139">
        <f t="shared" ref="BG312:BG318" si="156">IF(N312="zákl. přenesená",J312,0)</f>
        <v>0</v>
      </c>
      <c r="BH312" s="139">
        <f t="shared" ref="BH312:BH318" si="157">IF(N312="sníž. přenesená",J312,0)</f>
        <v>0</v>
      </c>
      <c r="BI312" s="139">
        <f t="shared" ref="BI312:BI318" si="158">IF(N312="nulová",J312,0)</f>
        <v>0</v>
      </c>
      <c r="BJ312" s="16" t="s">
        <v>81</v>
      </c>
      <c r="BK312" s="139">
        <f t="shared" ref="BK312:BK318" si="159">ROUND(I312*H312,2)</f>
        <v>0</v>
      </c>
      <c r="BL312" s="16" t="s">
        <v>178</v>
      </c>
      <c r="BM312" s="138" t="s">
        <v>2421</v>
      </c>
    </row>
    <row r="313" spans="2:65" s="1" customFormat="1" ht="16.5" customHeight="1">
      <c r="B313" s="31"/>
      <c r="C313" s="127" t="s">
        <v>1499</v>
      </c>
      <c r="D313" s="127" t="s">
        <v>173</v>
      </c>
      <c r="E313" s="128" t="s">
        <v>2865</v>
      </c>
      <c r="F313" s="129" t="s">
        <v>2866</v>
      </c>
      <c r="G313" s="130" t="s">
        <v>328</v>
      </c>
      <c r="H313" s="131">
        <v>400</v>
      </c>
      <c r="I313" s="132"/>
      <c r="J313" s="133">
        <f t="shared" si="150"/>
        <v>0</v>
      </c>
      <c r="K313" s="129" t="s">
        <v>19</v>
      </c>
      <c r="L313" s="31"/>
      <c r="M313" s="134" t="s">
        <v>19</v>
      </c>
      <c r="N313" s="135" t="s">
        <v>44</v>
      </c>
      <c r="P313" s="136">
        <f t="shared" si="151"/>
        <v>0</v>
      </c>
      <c r="Q313" s="136">
        <v>0</v>
      </c>
      <c r="R313" s="136">
        <f t="shared" si="152"/>
        <v>0</v>
      </c>
      <c r="S313" s="136">
        <v>0</v>
      </c>
      <c r="T313" s="137">
        <f t="shared" si="153"/>
        <v>0</v>
      </c>
      <c r="AR313" s="138" t="s">
        <v>178</v>
      </c>
      <c r="AT313" s="138" t="s">
        <v>173</v>
      </c>
      <c r="AU313" s="138" t="s">
        <v>81</v>
      </c>
      <c r="AY313" s="16" t="s">
        <v>171</v>
      </c>
      <c r="BE313" s="139">
        <f t="shared" si="154"/>
        <v>0</v>
      </c>
      <c r="BF313" s="139">
        <f t="shared" si="155"/>
        <v>0</v>
      </c>
      <c r="BG313" s="139">
        <f t="shared" si="156"/>
        <v>0</v>
      </c>
      <c r="BH313" s="139">
        <f t="shared" si="157"/>
        <v>0</v>
      </c>
      <c r="BI313" s="139">
        <f t="shared" si="158"/>
        <v>0</v>
      </c>
      <c r="BJ313" s="16" t="s">
        <v>81</v>
      </c>
      <c r="BK313" s="139">
        <f t="shared" si="159"/>
        <v>0</v>
      </c>
      <c r="BL313" s="16" t="s">
        <v>178</v>
      </c>
      <c r="BM313" s="138" t="s">
        <v>2431</v>
      </c>
    </row>
    <row r="314" spans="2:65" s="1" customFormat="1" ht="16.5" customHeight="1">
      <c r="B314" s="31"/>
      <c r="C314" s="127" t="s">
        <v>1504</v>
      </c>
      <c r="D314" s="127" t="s">
        <v>173</v>
      </c>
      <c r="E314" s="128" t="s">
        <v>2867</v>
      </c>
      <c r="F314" s="129" t="s">
        <v>2868</v>
      </c>
      <c r="G314" s="130" t="s">
        <v>2715</v>
      </c>
      <c r="H314" s="131">
        <v>1</v>
      </c>
      <c r="I314" s="132"/>
      <c r="J314" s="133">
        <f t="shared" si="150"/>
        <v>0</v>
      </c>
      <c r="K314" s="129" t="s">
        <v>19</v>
      </c>
      <c r="L314" s="31"/>
      <c r="M314" s="134" t="s">
        <v>19</v>
      </c>
      <c r="N314" s="135" t="s">
        <v>44</v>
      </c>
      <c r="P314" s="136">
        <f t="shared" si="151"/>
        <v>0</v>
      </c>
      <c r="Q314" s="136">
        <v>0</v>
      </c>
      <c r="R314" s="136">
        <f t="shared" si="152"/>
        <v>0</v>
      </c>
      <c r="S314" s="136">
        <v>0</v>
      </c>
      <c r="T314" s="137">
        <f t="shared" si="153"/>
        <v>0</v>
      </c>
      <c r="AR314" s="138" t="s">
        <v>178</v>
      </c>
      <c r="AT314" s="138" t="s">
        <v>173</v>
      </c>
      <c r="AU314" s="138" t="s">
        <v>81</v>
      </c>
      <c r="AY314" s="16" t="s">
        <v>171</v>
      </c>
      <c r="BE314" s="139">
        <f t="shared" si="154"/>
        <v>0</v>
      </c>
      <c r="BF314" s="139">
        <f t="shared" si="155"/>
        <v>0</v>
      </c>
      <c r="BG314" s="139">
        <f t="shared" si="156"/>
        <v>0</v>
      </c>
      <c r="BH314" s="139">
        <f t="shared" si="157"/>
        <v>0</v>
      </c>
      <c r="BI314" s="139">
        <f t="shared" si="158"/>
        <v>0</v>
      </c>
      <c r="BJ314" s="16" t="s">
        <v>81</v>
      </c>
      <c r="BK314" s="139">
        <f t="shared" si="159"/>
        <v>0</v>
      </c>
      <c r="BL314" s="16" t="s">
        <v>178</v>
      </c>
      <c r="BM314" s="138" t="s">
        <v>2441</v>
      </c>
    </row>
    <row r="315" spans="2:65" s="1" customFormat="1" ht="16.5" customHeight="1">
      <c r="B315" s="31"/>
      <c r="C315" s="127" t="s">
        <v>1509</v>
      </c>
      <c r="D315" s="127" t="s">
        <v>173</v>
      </c>
      <c r="E315" s="128" t="s">
        <v>2869</v>
      </c>
      <c r="F315" s="129" t="s">
        <v>2870</v>
      </c>
      <c r="G315" s="130" t="s">
        <v>2715</v>
      </c>
      <c r="H315" s="131">
        <v>5</v>
      </c>
      <c r="I315" s="132"/>
      <c r="J315" s="133">
        <f t="shared" si="150"/>
        <v>0</v>
      </c>
      <c r="K315" s="129" t="s">
        <v>19</v>
      </c>
      <c r="L315" s="31"/>
      <c r="M315" s="134" t="s">
        <v>19</v>
      </c>
      <c r="N315" s="135" t="s">
        <v>44</v>
      </c>
      <c r="P315" s="136">
        <f t="shared" si="151"/>
        <v>0</v>
      </c>
      <c r="Q315" s="136">
        <v>0</v>
      </c>
      <c r="R315" s="136">
        <f t="shared" si="152"/>
        <v>0</v>
      </c>
      <c r="S315" s="136">
        <v>0</v>
      </c>
      <c r="T315" s="137">
        <f t="shared" si="153"/>
        <v>0</v>
      </c>
      <c r="AR315" s="138" t="s">
        <v>178</v>
      </c>
      <c r="AT315" s="138" t="s">
        <v>173</v>
      </c>
      <c r="AU315" s="138" t="s">
        <v>81</v>
      </c>
      <c r="AY315" s="16" t="s">
        <v>171</v>
      </c>
      <c r="BE315" s="139">
        <f t="shared" si="154"/>
        <v>0</v>
      </c>
      <c r="BF315" s="139">
        <f t="shared" si="155"/>
        <v>0</v>
      </c>
      <c r="BG315" s="139">
        <f t="shared" si="156"/>
        <v>0</v>
      </c>
      <c r="BH315" s="139">
        <f t="shared" si="157"/>
        <v>0</v>
      </c>
      <c r="BI315" s="139">
        <f t="shared" si="158"/>
        <v>0</v>
      </c>
      <c r="BJ315" s="16" t="s">
        <v>81</v>
      </c>
      <c r="BK315" s="139">
        <f t="shared" si="159"/>
        <v>0</v>
      </c>
      <c r="BL315" s="16" t="s">
        <v>178</v>
      </c>
      <c r="BM315" s="138" t="s">
        <v>2449</v>
      </c>
    </row>
    <row r="316" spans="2:65" s="1" customFormat="1" ht="16.5" customHeight="1">
      <c r="B316" s="31"/>
      <c r="C316" s="127" t="s">
        <v>1514</v>
      </c>
      <c r="D316" s="127" t="s">
        <v>173</v>
      </c>
      <c r="E316" s="128" t="s">
        <v>2871</v>
      </c>
      <c r="F316" s="129" t="s">
        <v>2872</v>
      </c>
      <c r="G316" s="130" t="s">
        <v>2715</v>
      </c>
      <c r="H316" s="131">
        <v>5</v>
      </c>
      <c r="I316" s="132"/>
      <c r="J316" s="133">
        <f t="shared" si="150"/>
        <v>0</v>
      </c>
      <c r="K316" s="129" t="s">
        <v>19</v>
      </c>
      <c r="L316" s="31"/>
      <c r="M316" s="134" t="s">
        <v>19</v>
      </c>
      <c r="N316" s="135" t="s">
        <v>44</v>
      </c>
      <c r="P316" s="136">
        <f t="shared" si="151"/>
        <v>0</v>
      </c>
      <c r="Q316" s="136">
        <v>0</v>
      </c>
      <c r="R316" s="136">
        <f t="shared" si="152"/>
        <v>0</v>
      </c>
      <c r="S316" s="136">
        <v>0</v>
      </c>
      <c r="T316" s="137">
        <f t="shared" si="153"/>
        <v>0</v>
      </c>
      <c r="AR316" s="138" t="s">
        <v>178</v>
      </c>
      <c r="AT316" s="138" t="s">
        <v>173</v>
      </c>
      <c r="AU316" s="138" t="s">
        <v>81</v>
      </c>
      <c r="AY316" s="16" t="s">
        <v>171</v>
      </c>
      <c r="BE316" s="139">
        <f t="shared" si="154"/>
        <v>0</v>
      </c>
      <c r="BF316" s="139">
        <f t="shared" si="155"/>
        <v>0</v>
      </c>
      <c r="BG316" s="139">
        <f t="shared" si="156"/>
        <v>0</v>
      </c>
      <c r="BH316" s="139">
        <f t="shared" si="157"/>
        <v>0</v>
      </c>
      <c r="BI316" s="139">
        <f t="shared" si="158"/>
        <v>0</v>
      </c>
      <c r="BJ316" s="16" t="s">
        <v>81</v>
      </c>
      <c r="BK316" s="139">
        <f t="shared" si="159"/>
        <v>0</v>
      </c>
      <c r="BL316" s="16" t="s">
        <v>178</v>
      </c>
      <c r="BM316" s="138" t="s">
        <v>2459</v>
      </c>
    </row>
    <row r="317" spans="2:65" s="1" customFormat="1" ht="16.5" customHeight="1">
      <c r="B317" s="31"/>
      <c r="C317" s="127" t="s">
        <v>1524</v>
      </c>
      <c r="D317" s="127" t="s">
        <v>173</v>
      </c>
      <c r="E317" s="128" t="s">
        <v>2873</v>
      </c>
      <c r="F317" s="129" t="s">
        <v>2874</v>
      </c>
      <c r="G317" s="130" t="s">
        <v>2715</v>
      </c>
      <c r="H317" s="131">
        <v>5</v>
      </c>
      <c r="I317" s="132"/>
      <c r="J317" s="133">
        <f t="shared" si="150"/>
        <v>0</v>
      </c>
      <c r="K317" s="129" t="s">
        <v>19</v>
      </c>
      <c r="L317" s="31"/>
      <c r="M317" s="134" t="s">
        <v>19</v>
      </c>
      <c r="N317" s="135" t="s">
        <v>44</v>
      </c>
      <c r="P317" s="136">
        <f t="shared" si="151"/>
        <v>0</v>
      </c>
      <c r="Q317" s="136">
        <v>0</v>
      </c>
      <c r="R317" s="136">
        <f t="shared" si="152"/>
        <v>0</v>
      </c>
      <c r="S317" s="136">
        <v>0</v>
      </c>
      <c r="T317" s="137">
        <f t="shared" si="153"/>
        <v>0</v>
      </c>
      <c r="AR317" s="138" t="s">
        <v>178</v>
      </c>
      <c r="AT317" s="138" t="s">
        <v>173</v>
      </c>
      <c r="AU317" s="138" t="s">
        <v>81</v>
      </c>
      <c r="AY317" s="16" t="s">
        <v>171</v>
      </c>
      <c r="BE317" s="139">
        <f t="shared" si="154"/>
        <v>0</v>
      </c>
      <c r="BF317" s="139">
        <f t="shared" si="155"/>
        <v>0</v>
      </c>
      <c r="BG317" s="139">
        <f t="shared" si="156"/>
        <v>0</v>
      </c>
      <c r="BH317" s="139">
        <f t="shared" si="157"/>
        <v>0</v>
      </c>
      <c r="BI317" s="139">
        <f t="shared" si="158"/>
        <v>0</v>
      </c>
      <c r="BJ317" s="16" t="s">
        <v>81</v>
      </c>
      <c r="BK317" s="139">
        <f t="shared" si="159"/>
        <v>0</v>
      </c>
      <c r="BL317" s="16" t="s">
        <v>178</v>
      </c>
      <c r="BM317" s="138" t="s">
        <v>2468</v>
      </c>
    </row>
    <row r="318" spans="2:65" s="1" customFormat="1" ht="16.5" customHeight="1">
      <c r="B318" s="31"/>
      <c r="C318" s="127" t="s">
        <v>1529</v>
      </c>
      <c r="D318" s="127" t="s">
        <v>173</v>
      </c>
      <c r="E318" s="128" t="s">
        <v>2752</v>
      </c>
      <c r="F318" s="129" t="s">
        <v>2753</v>
      </c>
      <c r="G318" s="130" t="s">
        <v>2715</v>
      </c>
      <c r="H318" s="131">
        <v>10</v>
      </c>
      <c r="I318" s="132"/>
      <c r="J318" s="133">
        <f t="shared" si="150"/>
        <v>0</v>
      </c>
      <c r="K318" s="129" t="s">
        <v>19</v>
      </c>
      <c r="L318" s="31"/>
      <c r="M318" s="134" t="s">
        <v>19</v>
      </c>
      <c r="N318" s="135" t="s">
        <v>44</v>
      </c>
      <c r="P318" s="136">
        <f t="shared" si="151"/>
        <v>0</v>
      </c>
      <c r="Q318" s="136">
        <v>0</v>
      </c>
      <c r="R318" s="136">
        <f t="shared" si="152"/>
        <v>0</v>
      </c>
      <c r="S318" s="136">
        <v>0</v>
      </c>
      <c r="T318" s="137">
        <f t="shared" si="153"/>
        <v>0</v>
      </c>
      <c r="AR318" s="138" t="s">
        <v>178</v>
      </c>
      <c r="AT318" s="138" t="s">
        <v>173</v>
      </c>
      <c r="AU318" s="138" t="s">
        <v>81</v>
      </c>
      <c r="AY318" s="16" t="s">
        <v>171</v>
      </c>
      <c r="BE318" s="139">
        <f t="shared" si="154"/>
        <v>0</v>
      </c>
      <c r="BF318" s="139">
        <f t="shared" si="155"/>
        <v>0</v>
      </c>
      <c r="BG318" s="139">
        <f t="shared" si="156"/>
        <v>0</v>
      </c>
      <c r="BH318" s="139">
        <f t="shared" si="157"/>
        <v>0</v>
      </c>
      <c r="BI318" s="139">
        <f t="shared" si="158"/>
        <v>0</v>
      </c>
      <c r="BJ318" s="16" t="s">
        <v>81</v>
      </c>
      <c r="BK318" s="139">
        <f t="shared" si="159"/>
        <v>0</v>
      </c>
      <c r="BL318" s="16" t="s">
        <v>178</v>
      </c>
      <c r="BM318" s="138" t="s">
        <v>2478</v>
      </c>
    </row>
    <row r="319" spans="2:65" s="11" customFormat="1" ht="25.95" customHeight="1">
      <c r="B319" s="115"/>
      <c r="D319" s="116" t="s">
        <v>72</v>
      </c>
      <c r="E319" s="117" t="s">
        <v>2875</v>
      </c>
      <c r="F319" s="117" t="s">
        <v>2876</v>
      </c>
      <c r="I319" s="118"/>
      <c r="J319" s="119">
        <f>BK319</f>
        <v>0</v>
      </c>
      <c r="L319" s="115"/>
      <c r="M319" s="120"/>
      <c r="P319" s="121">
        <f>SUM(P320:P325)</f>
        <v>0</v>
      </c>
      <c r="R319" s="121">
        <f>SUM(R320:R325)</f>
        <v>0</v>
      </c>
      <c r="T319" s="122">
        <f>SUM(T320:T325)</f>
        <v>0</v>
      </c>
      <c r="AR319" s="116" t="s">
        <v>81</v>
      </c>
      <c r="AT319" s="123" t="s">
        <v>72</v>
      </c>
      <c r="AU319" s="123" t="s">
        <v>73</v>
      </c>
      <c r="AY319" s="116" t="s">
        <v>171</v>
      </c>
      <c r="BK319" s="124">
        <f>SUM(BK320:BK325)</f>
        <v>0</v>
      </c>
    </row>
    <row r="320" spans="2:65" s="1" customFormat="1" ht="16.5" customHeight="1">
      <c r="B320" s="31"/>
      <c r="C320" s="127" t="s">
        <v>1534</v>
      </c>
      <c r="D320" s="127" t="s">
        <v>173</v>
      </c>
      <c r="E320" s="128" t="s">
        <v>2877</v>
      </c>
      <c r="F320" s="129" t="s">
        <v>2878</v>
      </c>
      <c r="G320" s="130" t="s">
        <v>2710</v>
      </c>
      <c r="H320" s="131">
        <v>90</v>
      </c>
      <c r="I320" s="132"/>
      <c r="J320" s="133">
        <f t="shared" ref="J320:J325" si="160">ROUND(I320*H320,2)</f>
        <v>0</v>
      </c>
      <c r="K320" s="129" t="s">
        <v>19</v>
      </c>
      <c r="L320" s="31"/>
      <c r="M320" s="134" t="s">
        <v>19</v>
      </c>
      <c r="N320" s="135" t="s">
        <v>44</v>
      </c>
      <c r="P320" s="136">
        <f t="shared" ref="P320:P325" si="161">O320*H320</f>
        <v>0</v>
      </c>
      <c r="Q320" s="136">
        <v>0</v>
      </c>
      <c r="R320" s="136">
        <f t="shared" ref="R320:R325" si="162">Q320*H320</f>
        <v>0</v>
      </c>
      <c r="S320" s="136">
        <v>0</v>
      </c>
      <c r="T320" s="137">
        <f t="shared" ref="T320:T325" si="163">S320*H320</f>
        <v>0</v>
      </c>
      <c r="AR320" s="138" t="s">
        <v>178</v>
      </c>
      <c r="AT320" s="138" t="s">
        <v>173</v>
      </c>
      <c r="AU320" s="138" t="s">
        <v>81</v>
      </c>
      <c r="AY320" s="16" t="s">
        <v>171</v>
      </c>
      <c r="BE320" s="139">
        <f t="shared" ref="BE320:BE325" si="164">IF(N320="základní",J320,0)</f>
        <v>0</v>
      </c>
      <c r="BF320" s="139">
        <f t="shared" ref="BF320:BF325" si="165">IF(N320="snížená",J320,0)</f>
        <v>0</v>
      </c>
      <c r="BG320" s="139">
        <f t="shared" ref="BG320:BG325" si="166">IF(N320="zákl. přenesená",J320,0)</f>
        <v>0</v>
      </c>
      <c r="BH320" s="139">
        <f t="shared" ref="BH320:BH325" si="167">IF(N320="sníž. přenesená",J320,0)</f>
        <v>0</v>
      </c>
      <c r="BI320" s="139">
        <f t="shared" ref="BI320:BI325" si="168">IF(N320="nulová",J320,0)</f>
        <v>0</v>
      </c>
      <c r="BJ320" s="16" t="s">
        <v>81</v>
      </c>
      <c r="BK320" s="139">
        <f t="shared" ref="BK320:BK325" si="169">ROUND(I320*H320,2)</f>
        <v>0</v>
      </c>
      <c r="BL320" s="16" t="s">
        <v>178</v>
      </c>
      <c r="BM320" s="138" t="s">
        <v>2488</v>
      </c>
    </row>
    <row r="321" spans="2:65" s="1" customFormat="1" ht="16.5" customHeight="1">
      <c r="B321" s="31"/>
      <c r="C321" s="127" t="s">
        <v>1541</v>
      </c>
      <c r="D321" s="127" t="s">
        <v>173</v>
      </c>
      <c r="E321" s="128" t="s">
        <v>2879</v>
      </c>
      <c r="F321" s="129" t="s">
        <v>2880</v>
      </c>
      <c r="G321" s="130" t="s">
        <v>328</v>
      </c>
      <c r="H321" s="131">
        <v>200</v>
      </c>
      <c r="I321" s="132"/>
      <c r="J321" s="133">
        <f t="shared" si="160"/>
        <v>0</v>
      </c>
      <c r="K321" s="129" t="s">
        <v>19</v>
      </c>
      <c r="L321" s="31"/>
      <c r="M321" s="134" t="s">
        <v>19</v>
      </c>
      <c r="N321" s="135" t="s">
        <v>44</v>
      </c>
      <c r="P321" s="136">
        <f t="shared" si="161"/>
        <v>0</v>
      </c>
      <c r="Q321" s="136">
        <v>0</v>
      </c>
      <c r="R321" s="136">
        <f t="shared" si="162"/>
        <v>0</v>
      </c>
      <c r="S321" s="136">
        <v>0</v>
      </c>
      <c r="T321" s="137">
        <f t="shared" si="163"/>
        <v>0</v>
      </c>
      <c r="AR321" s="138" t="s">
        <v>178</v>
      </c>
      <c r="AT321" s="138" t="s">
        <v>173</v>
      </c>
      <c r="AU321" s="138" t="s">
        <v>81</v>
      </c>
      <c r="AY321" s="16" t="s">
        <v>171</v>
      </c>
      <c r="BE321" s="139">
        <f t="shared" si="164"/>
        <v>0</v>
      </c>
      <c r="BF321" s="139">
        <f t="shared" si="165"/>
        <v>0</v>
      </c>
      <c r="BG321" s="139">
        <f t="shared" si="166"/>
        <v>0</v>
      </c>
      <c r="BH321" s="139">
        <f t="shared" si="167"/>
        <v>0</v>
      </c>
      <c r="BI321" s="139">
        <f t="shared" si="168"/>
        <v>0</v>
      </c>
      <c r="BJ321" s="16" t="s">
        <v>81</v>
      </c>
      <c r="BK321" s="139">
        <f t="shared" si="169"/>
        <v>0</v>
      </c>
      <c r="BL321" s="16" t="s">
        <v>178</v>
      </c>
      <c r="BM321" s="138" t="s">
        <v>2498</v>
      </c>
    </row>
    <row r="322" spans="2:65" s="1" customFormat="1" ht="16.5" customHeight="1">
      <c r="B322" s="31"/>
      <c r="C322" s="127" t="s">
        <v>1545</v>
      </c>
      <c r="D322" s="127" t="s">
        <v>173</v>
      </c>
      <c r="E322" s="128" t="s">
        <v>2881</v>
      </c>
      <c r="F322" s="129" t="s">
        <v>2882</v>
      </c>
      <c r="G322" s="130" t="s">
        <v>2715</v>
      </c>
      <c r="H322" s="131">
        <v>550</v>
      </c>
      <c r="I322" s="132"/>
      <c r="J322" s="133">
        <f t="shared" si="160"/>
        <v>0</v>
      </c>
      <c r="K322" s="129" t="s">
        <v>19</v>
      </c>
      <c r="L322" s="31"/>
      <c r="M322" s="134" t="s">
        <v>19</v>
      </c>
      <c r="N322" s="135" t="s">
        <v>44</v>
      </c>
      <c r="P322" s="136">
        <f t="shared" si="161"/>
        <v>0</v>
      </c>
      <c r="Q322" s="136">
        <v>0</v>
      </c>
      <c r="R322" s="136">
        <f t="shared" si="162"/>
        <v>0</v>
      </c>
      <c r="S322" s="136">
        <v>0</v>
      </c>
      <c r="T322" s="137">
        <f t="shared" si="163"/>
        <v>0</v>
      </c>
      <c r="AR322" s="138" t="s">
        <v>178</v>
      </c>
      <c r="AT322" s="138" t="s">
        <v>173</v>
      </c>
      <c r="AU322" s="138" t="s">
        <v>81</v>
      </c>
      <c r="AY322" s="16" t="s">
        <v>171</v>
      </c>
      <c r="BE322" s="139">
        <f t="shared" si="164"/>
        <v>0</v>
      </c>
      <c r="BF322" s="139">
        <f t="shared" si="165"/>
        <v>0</v>
      </c>
      <c r="BG322" s="139">
        <f t="shared" si="166"/>
        <v>0</v>
      </c>
      <c r="BH322" s="139">
        <f t="shared" si="167"/>
        <v>0</v>
      </c>
      <c r="BI322" s="139">
        <f t="shared" si="168"/>
        <v>0</v>
      </c>
      <c r="BJ322" s="16" t="s">
        <v>81</v>
      </c>
      <c r="BK322" s="139">
        <f t="shared" si="169"/>
        <v>0</v>
      </c>
      <c r="BL322" s="16" t="s">
        <v>178</v>
      </c>
      <c r="BM322" s="138" t="s">
        <v>2507</v>
      </c>
    </row>
    <row r="323" spans="2:65" s="1" customFormat="1" ht="21.75" customHeight="1">
      <c r="B323" s="31"/>
      <c r="C323" s="127" t="s">
        <v>1550</v>
      </c>
      <c r="D323" s="127" t="s">
        <v>173</v>
      </c>
      <c r="E323" s="128" t="s">
        <v>2883</v>
      </c>
      <c r="F323" s="129" t="s">
        <v>2884</v>
      </c>
      <c r="G323" s="130" t="s">
        <v>2715</v>
      </c>
      <c r="H323" s="131">
        <v>1</v>
      </c>
      <c r="I323" s="132"/>
      <c r="J323" s="133">
        <f t="shared" si="160"/>
        <v>0</v>
      </c>
      <c r="K323" s="129" t="s">
        <v>19</v>
      </c>
      <c r="L323" s="31"/>
      <c r="M323" s="134" t="s">
        <v>19</v>
      </c>
      <c r="N323" s="135" t="s">
        <v>44</v>
      </c>
      <c r="P323" s="136">
        <f t="shared" si="161"/>
        <v>0</v>
      </c>
      <c r="Q323" s="136">
        <v>0</v>
      </c>
      <c r="R323" s="136">
        <f t="shared" si="162"/>
        <v>0</v>
      </c>
      <c r="S323" s="136">
        <v>0</v>
      </c>
      <c r="T323" s="137">
        <f t="shared" si="163"/>
        <v>0</v>
      </c>
      <c r="AR323" s="138" t="s">
        <v>178</v>
      </c>
      <c r="AT323" s="138" t="s">
        <v>173</v>
      </c>
      <c r="AU323" s="138" t="s">
        <v>81</v>
      </c>
      <c r="AY323" s="16" t="s">
        <v>171</v>
      </c>
      <c r="BE323" s="139">
        <f t="shared" si="164"/>
        <v>0</v>
      </c>
      <c r="BF323" s="139">
        <f t="shared" si="165"/>
        <v>0</v>
      </c>
      <c r="BG323" s="139">
        <f t="shared" si="166"/>
        <v>0</v>
      </c>
      <c r="BH323" s="139">
        <f t="shared" si="167"/>
        <v>0</v>
      </c>
      <c r="BI323" s="139">
        <f t="shared" si="168"/>
        <v>0</v>
      </c>
      <c r="BJ323" s="16" t="s">
        <v>81</v>
      </c>
      <c r="BK323" s="139">
        <f t="shared" si="169"/>
        <v>0</v>
      </c>
      <c r="BL323" s="16" t="s">
        <v>178</v>
      </c>
      <c r="BM323" s="138" t="s">
        <v>2517</v>
      </c>
    </row>
    <row r="324" spans="2:65" s="1" customFormat="1" ht="16.5" customHeight="1">
      <c r="B324" s="31"/>
      <c r="C324" s="127" t="s">
        <v>1556</v>
      </c>
      <c r="D324" s="127" t="s">
        <v>173</v>
      </c>
      <c r="E324" s="128" t="s">
        <v>2885</v>
      </c>
      <c r="F324" s="129" t="s">
        <v>2886</v>
      </c>
      <c r="G324" s="130" t="s">
        <v>2715</v>
      </c>
      <c r="H324" s="131">
        <v>1</v>
      </c>
      <c r="I324" s="132"/>
      <c r="J324" s="133">
        <f t="shared" si="160"/>
        <v>0</v>
      </c>
      <c r="K324" s="129" t="s">
        <v>19</v>
      </c>
      <c r="L324" s="31"/>
      <c r="M324" s="134" t="s">
        <v>19</v>
      </c>
      <c r="N324" s="135" t="s">
        <v>44</v>
      </c>
      <c r="P324" s="136">
        <f t="shared" si="161"/>
        <v>0</v>
      </c>
      <c r="Q324" s="136">
        <v>0</v>
      </c>
      <c r="R324" s="136">
        <f t="shared" si="162"/>
        <v>0</v>
      </c>
      <c r="S324" s="136">
        <v>0</v>
      </c>
      <c r="T324" s="137">
        <f t="shared" si="163"/>
        <v>0</v>
      </c>
      <c r="AR324" s="138" t="s">
        <v>178</v>
      </c>
      <c r="AT324" s="138" t="s">
        <v>173</v>
      </c>
      <c r="AU324" s="138" t="s">
        <v>81</v>
      </c>
      <c r="AY324" s="16" t="s">
        <v>171</v>
      </c>
      <c r="BE324" s="139">
        <f t="shared" si="164"/>
        <v>0</v>
      </c>
      <c r="BF324" s="139">
        <f t="shared" si="165"/>
        <v>0</v>
      </c>
      <c r="BG324" s="139">
        <f t="shared" si="166"/>
        <v>0</v>
      </c>
      <c r="BH324" s="139">
        <f t="shared" si="167"/>
        <v>0</v>
      </c>
      <c r="BI324" s="139">
        <f t="shared" si="168"/>
        <v>0</v>
      </c>
      <c r="BJ324" s="16" t="s">
        <v>81</v>
      </c>
      <c r="BK324" s="139">
        <f t="shared" si="169"/>
        <v>0</v>
      </c>
      <c r="BL324" s="16" t="s">
        <v>178</v>
      </c>
      <c r="BM324" s="138" t="s">
        <v>2529</v>
      </c>
    </row>
    <row r="325" spans="2:65" s="1" customFormat="1" ht="16.5" customHeight="1">
      <c r="B325" s="31"/>
      <c r="C325" s="127" t="s">
        <v>1561</v>
      </c>
      <c r="D325" s="127" t="s">
        <v>173</v>
      </c>
      <c r="E325" s="128" t="s">
        <v>2752</v>
      </c>
      <c r="F325" s="129" t="s">
        <v>2753</v>
      </c>
      <c r="G325" s="130" t="s">
        <v>2715</v>
      </c>
      <c r="H325" s="131">
        <v>10</v>
      </c>
      <c r="I325" s="132"/>
      <c r="J325" s="133">
        <f t="shared" si="160"/>
        <v>0</v>
      </c>
      <c r="K325" s="129" t="s">
        <v>19</v>
      </c>
      <c r="L325" s="31"/>
      <c r="M325" s="134" t="s">
        <v>19</v>
      </c>
      <c r="N325" s="135" t="s">
        <v>44</v>
      </c>
      <c r="P325" s="136">
        <f t="shared" si="161"/>
        <v>0</v>
      </c>
      <c r="Q325" s="136">
        <v>0</v>
      </c>
      <c r="R325" s="136">
        <f t="shared" si="162"/>
        <v>0</v>
      </c>
      <c r="S325" s="136">
        <v>0</v>
      </c>
      <c r="T325" s="137">
        <f t="shared" si="163"/>
        <v>0</v>
      </c>
      <c r="AR325" s="138" t="s">
        <v>178</v>
      </c>
      <c r="AT325" s="138" t="s">
        <v>173</v>
      </c>
      <c r="AU325" s="138" t="s">
        <v>81</v>
      </c>
      <c r="AY325" s="16" t="s">
        <v>171</v>
      </c>
      <c r="BE325" s="139">
        <f t="shared" si="164"/>
        <v>0</v>
      </c>
      <c r="BF325" s="139">
        <f t="shared" si="165"/>
        <v>0</v>
      </c>
      <c r="BG325" s="139">
        <f t="shared" si="166"/>
        <v>0</v>
      </c>
      <c r="BH325" s="139">
        <f t="shared" si="167"/>
        <v>0</v>
      </c>
      <c r="BI325" s="139">
        <f t="shared" si="168"/>
        <v>0</v>
      </c>
      <c r="BJ325" s="16" t="s">
        <v>81</v>
      </c>
      <c r="BK325" s="139">
        <f t="shared" si="169"/>
        <v>0</v>
      </c>
      <c r="BL325" s="16" t="s">
        <v>178</v>
      </c>
      <c r="BM325" s="138" t="s">
        <v>2536</v>
      </c>
    </row>
    <row r="326" spans="2:65" s="11" customFormat="1" ht="25.95" customHeight="1">
      <c r="B326" s="115"/>
      <c r="D326" s="116" t="s">
        <v>72</v>
      </c>
      <c r="E326" s="117" t="s">
        <v>2887</v>
      </c>
      <c r="F326" s="117" t="s">
        <v>2888</v>
      </c>
      <c r="I326" s="118"/>
      <c r="J326" s="119">
        <f>BK326</f>
        <v>0</v>
      </c>
      <c r="L326" s="115"/>
      <c r="M326" s="120"/>
      <c r="P326" s="121">
        <f>SUM(P327:P329)</f>
        <v>0</v>
      </c>
      <c r="R326" s="121">
        <f>SUM(R327:R329)</f>
        <v>0</v>
      </c>
      <c r="T326" s="122">
        <f>SUM(T327:T329)</f>
        <v>0</v>
      </c>
      <c r="AR326" s="116" t="s">
        <v>81</v>
      </c>
      <c r="AT326" s="123" t="s">
        <v>72</v>
      </c>
      <c r="AU326" s="123" t="s">
        <v>73</v>
      </c>
      <c r="AY326" s="116" t="s">
        <v>171</v>
      </c>
      <c r="BK326" s="124">
        <f>SUM(BK327:BK329)</f>
        <v>0</v>
      </c>
    </row>
    <row r="327" spans="2:65" s="1" customFormat="1" ht="16.5" customHeight="1">
      <c r="B327" s="31"/>
      <c r="C327" s="127" t="s">
        <v>1579</v>
      </c>
      <c r="D327" s="127" t="s">
        <v>173</v>
      </c>
      <c r="E327" s="128" t="s">
        <v>2889</v>
      </c>
      <c r="F327" s="129" t="s">
        <v>2890</v>
      </c>
      <c r="G327" s="130" t="s">
        <v>2710</v>
      </c>
      <c r="H327" s="131">
        <v>60</v>
      </c>
      <c r="I327" s="132"/>
      <c r="J327" s="133">
        <f>ROUND(I327*H327,2)</f>
        <v>0</v>
      </c>
      <c r="K327" s="129" t="s">
        <v>19</v>
      </c>
      <c r="L327" s="31"/>
      <c r="M327" s="134" t="s">
        <v>19</v>
      </c>
      <c r="N327" s="135" t="s">
        <v>44</v>
      </c>
      <c r="P327" s="136">
        <f>O327*H327</f>
        <v>0</v>
      </c>
      <c r="Q327" s="136">
        <v>0</v>
      </c>
      <c r="R327" s="136">
        <f>Q327*H327</f>
        <v>0</v>
      </c>
      <c r="S327" s="136">
        <v>0</v>
      </c>
      <c r="T327" s="137">
        <f>S327*H327</f>
        <v>0</v>
      </c>
      <c r="AR327" s="138" t="s">
        <v>178</v>
      </c>
      <c r="AT327" s="138" t="s">
        <v>173</v>
      </c>
      <c r="AU327" s="138" t="s">
        <v>81</v>
      </c>
      <c r="AY327" s="16" t="s">
        <v>171</v>
      </c>
      <c r="BE327" s="139">
        <f>IF(N327="základní",J327,0)</f>
        <v>0</v>
      </c>
      <c r="BF327" s="139">
        <f>IF(N327="snížená",J327,0)</f>
        <v>0</v>
      </c>
      <c r="BG327" s="139">
        <f>IF(N327="zákl. přenesená",J327,0)</f>
        <v>0</v>
      </c>
      <c r="BH327" s="139">
        <f>IF(N327="sníž. přenesená",J327,0)</f>
        <v>0</v>
      </c>
      <c r="BI327" s="139">
        <f>IF(N327="nulová",J327,0)</f>
        <v>0</v>
      </c>
      <c r="BJ327" s="16" t="s">
        <v>81</v>
      </c>
      <c r="BK327" s="139">
        <f>ROUND(I327*H327,2)</f>
        <v>0</v>
      </c>
      <c r="BL327" s="16" t="s">
        <v>178</v>
      </c>
      <c r="BM327" s="138" t="s">
        <v>2547</v>
      </c>
    </row>
    <row r="328" spans="2:65" s="1" customFormat="1" ht="24.15" customHeight="1">
      <c r="B328" s="31"/>
      <c r="C328" s="127" t="s">
        <v>1584</v>
      </c>
      <c r="D328" s="127" t="s">
        <v>173</v>
      </c>
      <c r="E328" s="128" t="s">
        <v>2891</v>
      </c>
      <c r="F328" s="129" t="s">
        <v>2892</v>
      </c>
      <c r="G328" s="130" t="s">
        <v>328</v>
      </c>
      <c r="H328" s="131">
        <v>1500</v>
      </c>
      <c r="I328" s="132"/>
      <c r="J328" s="133">
        <f>ROUND(I328*H328,2)</f>
        <v>0</v>
      </c>
      <c r="K328" s="129" t="s">
        <v>19</v>
      </c>
      <c r="L328" s="31"/>
      <c r="M328" s="134" t="s">
        <v>19</v>
      </c>
      <c r="N328" s="135" t="s">
        <v>44</v>
      </c>
      <c r="P328" s="136">
        <f>O328*H328</f>
        <v>0</v>
      </c>
      <c r="Q328" s="136">
        <v>0</v>
      </c>
      <c r="R328" s="136">
        <f>Q328*H328</f>
        <v>0</v>
      </c>
      <c r="S328" s="136">
        <v>0</v>
      </c>
      <c r="T328" s="137">
        <f>S328*H328</f>
        <v>0</v>
      </c>
      <c r="AR328" s="138" t="s">
        <v>178</v>
      </c>
      <c r="AT328" s="138" t="s">
        <v>173</v>
      </c>
      <c r="AU328" s="138" t="s">
        <v>81</v>
      </c>
      <c r="AY328" s="16" t="s">
        <v>171</v>
      </c>
      <c r="BE328" s="139">
        <f>IF(N328="základní",J328,0)</f>
        <v>0</v>
      </c>
      <c r="BF328" s="139">
        <f>IF(N328="snížená",J328,0)</f>
        <v>0</v>
      </c>
      <c r="BG328" s="139">
        <f>IF(N328="zákl. přenesená",J328,0)</f>
        <v>0</v>
      </c>
      <c r="BH328" s="139">
        <f>IF(N328="sníž. přenesená",J328,0)</f>
        <v>0</v>
      </c>
      <c r="BI328" s="139">
        <f>IF(N328="nulová",J328,0)</f>
        <v>0</v>
      </c>
      <c r="BJ328" s="16" t="s">
        <v>81</v>
      </c>
      <c r="BK328" s="139">
        <f>ROUND(I328*H328,2)</f>
        <v>0</v>
      </c>
      <c r="BL328" s="16" t="s">
        <v>178</v>
      </c>
      <c r="BM328" s="138" t="s">
        <v>2558</v>
      </c>
    </row>
    <row r="329" spans="2:65" s="1" customFormat="1" ht="24.15" customHeight="1">
      <c r="B329" s="31"/>
      <c r="C329" s="127" t="s">
        <v>1593</v>
      </c>
      <c r="D329" s="127" t="s">
        <v>173</v>
      </c>
      <c r="E329" s="128" t="s">
        <v>2893</v>
      </c>
      <c r="F329" s="129" t="s">
        <v>2894</v>
      </c>
      <c r="G329" s="130" t="s">
        <v>328</v>
      </c>
      <c r="H329" s="131">
        <v>120</v>
      </c>
      <c r="I329" s="132"/>
      <c r="J329" s="133">
        <f>ROUND(I329*H329,2)</f>
        <v>0</v>
      </c>
      <c r="K329" s="129" t="s">
        <v>19</v>
      </c>
      <c r="L329" s="31"/>
      <c r="M329" s="134" t="s">
        <v>19</v>
      </c>
      <c r="N329" s="135" t="s">
        <v>44</v>
      </c>
      <c r="P329" s="136">
        <f>O329*H329</f>
        <v>0</v>
      </c>
      <c r="Q329" s="136">
        <v>0</v>
      </c>
      <c r="R329" s="136">
        <f>Q329*H329</f>
        <v>0</v>
      </c>
      <c r="S329" s="136">
        <v>0</v>
      </c>
      <c r="T329" s="137">
        <f>S329*H329</f>
        <v>0</v>
      </c>
      <c r="AR329" s="138" t="s">
        <v>178</v>
      </c>
      <c r="AT329" s="138" t="s">
        <v>173</v>
      </c>
      <c r="AU329" s="138" t="s">
        <v>81</v>
      </c>
      <c r="AY329" s="16" t="s">
        <v>171</v>
      </c>
      <c r="BE329" s="139">
        <f>IF(N329="základní",J329,0)</f>
        <v>0</v>
      </c>
      <c r="BF329" s="139">
        <f>IF(N329="snížená",J329,0)</f>
        <v>0</v>
      </c>
      <c r="BG329" s="139">
        <f>IF(N329="zákl. přenesená",J329,0)</f>
        <v>0</v>
      </c>
      <c r="BH329" s="139">
        <f>IF(N329="sníž. přenesená",J329,0)</f>
        <v>0</v>
      </c>
      <c r="BI329" s="139">
        <f>IF(N329="nulová",J329,0)</f>
        <v>0</v>
      </c>
      <c r="BJ329" s="16" t="s">
        <v>81</v>
      </c>
      <c r="BK329" s="139">
        <f>ROUND(I329*H329,2)</f>
        <v>0</v>
      </c>
      <c r="BL329" s="16" t="s">
        <v>178</v>
      </c>
      <c r="BM329" s="138" t="s">
        <v>2568</v>
      </c>
    </row>
    <row r="330" spans="2:65" s="11" customFormat="1" ht="25.95" customHeight="1">
      <c r="B330" s="115"/>
      <c r="D330" s="116" t="s">
        <v>72</v>
      </c>
      <c r="E330" s="117" t="s">
        <v>2895</v>
      </c>
      <c r="F330" s="117" t="s">
        <v>2896</v>
      </c>
      <c r="I330" s="118"/>
      <c r="J330" s="119">
        <f>BK330</f>
        <v>0</v>
      </c>
      <c r="L330" s="115"/>
      <c r="M330" s="120"/>
      <c r="P330" s="121">
        <f>P331+P332+P339+P346+P353</f>
        <v>0</v>
      </c>
      <c r="R330" s="121">
        <f>R331+R332+R339+R346+R353</f>
        <v>0</v>
      </c>
      <c r="T330" s="122">
        <f>T331+T332+T339+T346+T353</f>
        <v>0</v>
      </c>
      <c r="AR330" s="116" t="s">
        <v>81</v>
      </c>
      <c r="AT330" s="123" t="s">
        <v>72</v>
      </c>
      <c r="AU330" s="123" t="s">
        <v>73</v>
      </c>
      <c r="AY330" s="116" t="s">
        <v>171</v>
      </c>
      <c r="BK330" s="124">
        <f>BK331+BK332+BK339+BK346+BK353</f>
        <v>0</v>
      </c>
    </row>
    <row r="331" spans="2:65" s="1" customFormat="1" ht="21.75" customHeight="1">
      <c r="B331" s="31"/>
      <c r="C331" s="127" t="s">
        <v>1597</v>
      </c>
      <c r="D331" s="127" t="s">
        <v>173</v>
      </c>
      <c r="E331" s="128" t="s">
        <v>2897</v>
      </c>
      <c r="F331" s="129" t="s">
        <v>2898</v>
      </c>
      <c r="G331" s="130" t="s">
        <v>2710</v>
      </c>
      <c r="H331" s="131">
        <v>120</v>
      </c>
      <c r="I331" s="132"/>
      <c r="J331" s="133">
        <f>ROUND(I331*H331,2)</f>
        <v>0</v>
      </c>
      <c r="K331" s="129" t="s">
        <v>19</v>
      </c>
      <c r="L331" s="31"/>
      <c r="M331" s="134" t="s">
        <v>19</v>
      </c>
      <c r="N331" s="135" t="s">
        <v>44</v>
      </c>
      <c r="P331" s="136">
        <f>O331*H331</f>
        <v>0</v>
      </c>
      <c r="Q331" s="136">
        <v>0</v>
      </c>
      <c r="R331" s="136">
        <f>Q331*H331</f>
        <v>0</v>
      </c>
      <c r="S331" s="136">
        <v>0</v>
      </c>
      <c r="T331" s="137">
        <f>S331*H331</f>
        <v>0</v>
      </c>
      <c r="AR331" s="138" t="s">
        <v>178</v>
      </c>
      <c r="AT331" s="138" t="s">
        <v>173</v>
      </c>
      <c r="AU331" s="138" t="s">
        <v>81</v>
      </c>
      <c r="AY331" s="16" t="s">
        <v>171</v>
      </c>
      <c r="BE331" s="139">
        <f>IF(N331="základní",J331,0)</f>
        <v>0</v>
      </c>
      <c r="BF331" s="139">
        <f>IF(N331="snížená",J331,0)</f>
        <v>0</v>
      </c>
      <c r="BG331" s="139">
        <f>IF(N331="zákl. přenesená",J331,0)</f>
        <v>0</v>
      </c>
      <c r="BH331" s="139">
        <f>IF(N331="sníž. přenesená",J331,0)</f>
        <v>0</v>
      </c>
      <c r="BI331" s="139">
        <f>IF(N331="nulová",J331,0)</f>
        <v>0</v>
      </c>
      <c r="BJ331" s="16" t="s">
        <v>81</v>
      </c>
      <c r="BK331" s="139">
        <f>ROUND(I331*H331,2)</f>
        <v>0</v>
      </c>
      <c r="BL331" s="16" t="s">
        <v>178</v>
      </c>
      <c r="BM331" s="138" t="s">
        <v>2579</v>
      </c>
    </row>
    <row r="332" spans="2:65" s="11" customFormat="1" ht="22.8" customHeight="1">
      <c r="B332" s="115"/>
      <c r="D332" s="116" t="s">
        <v>72</v>
      </c>
      <c r="E332" s="125" t="s">
        <v>2899</v>
      </c>
      <c r="F332" s="125" t="s">
        <v>2900</v>
      </c>
      <c r="I332" s="118"/>
      <c r="J332" s="126">
        <f>BK332</f>
        <v>0</v>
      </c>
      <c r="L332" s="115"/>
      <c r="M332" s="120"/>
      <c r="P332" s="121">
        <f>SUM(P333:P338)</f>
        <v>0</v>
      </c>
      <c r="R332" s="121">
        <f>SUM(R333:R338)</f>
        <v>0</v>
      </c>
      <c r="T332" s="122">
        <f>SUM(T333:T338)</f>
        <v>0</v>
      </c>
      <c r="AR332" s="116" t="s">
        <v>81</v>
      </c>
      <c r="AT332" s="123" t="s">
        <v>72</v>
      </c>
      <c r="AU332" s="123" t="s">
        <v>81</v>
      </c>
      <c r="AY332" s="116" t="s">
        <v>171</v>
      </c>
      <c r="BK332" s="124">
        <f>SUM(BK333:BK338)</f>
        <v>0</v>
      </c>
    </row>
    <row r="333" spans="2:65" s="1" customFormat="1" ht="16.5" customHeight="1">
      <c r="B333" s="31"/>
      <c r="C333" s="165" t="s">
        <v>1602</v>
      </c>
      <c r="D333" s="165" t="s">
        <v>263</v>
      </c>
      <c r="E333" s="166" t="s">
        <v>2901</v>
      </c>
      <c r="F333" s="167" t="s">
        <v>2902</v>
      </c>
      <c r="G333" s="168" t="s">
        <v>2715</v>
      </c>
      <c r="H333" s="169">
        <v>1</v>
      </c>
      <c r="I333" s="170"/>
      <c r="J333" s="171">
        <f t="shared" ref="J333:J338" si="170">ROUND(I333*H333,2)</f>
        <v>0</v>
      </c>
      <c r="K333" s="167" t="s">
        <v>19</v>
      </c>
      <c r="L333" s="172"/>
      <c r="M333" s="173" t="s">
        <v>19</v>
      </c>
      <c r="N333" s="174" t="s">
        <v>44</v>
      </c>
      <c r="P333" s="136">
        <f t="shared" ref="P333:P338" si="171">O333*H333</f>
        <v>0</v>
      </c>
      <c r="Q333" s="136">
        <v>0</v>
      </c>
      <c r="R333" s="136">
        <f t="shared" ref="R333:R338" si="172">Q333*H333</f>
        <v>0</v>
      </c>
      <c r="S333" s="136">
        <v>0</v>
      </c>
      <c r="T333" s="137">
        <f t="shared" ref="T333:T338" si="173">S333*H333</f>
        <v>0</v>
      </c>
      <c r="AR333" s="138" t="s">
        <v>245</v>
      </c>
      <c r="AT333" s="138" t="s">
        <v>263</v>
      </c>
      <c r="AU333" s="138" t="s">
        <v>83</v>
      </c>
      <c r="AY333" s="16" t="s">
        <v>171</v>
      </c>
      <c r="BE333" s="139">
        <f t="shared" ref="BE333:BE338" si="174">IF(N333="základní",J333,0)</f>
        <v>0</v>
      </c>
      <c r="BF333" s="139">
        <f t="shared" ref="BF333:BF338" si="175">IF(N333="snížená",J333,0)</f>
        <v>0</v>
      </c>
      <c r="BG333" s="139">
        <f t="shared" ref="BG333:BG338" si="176">IF(N333="zákl. přenesená",J333,0)</f>
        <v>0</v>
      </c>
      <c r="BH333" s="139">
        <f t="shared" ref="BH333:BH338" si="177">IF(N333="sníž. přenesená",J333,0)</f>
        <v>0</v>
      </c>
      <c r="BI333" s="139">
        <f t="shared" ref="BI333:BI338" si="178">IF(N333="nulová",J333,0)</f>
        <v>0</v>
      </c>
      <c r="BJ333" s="16" t="s">
        <v>81</v>
      </c>
      <c r="BK333" s="139">
        <f t="shared" ref="BK333:BK338" si="179">ROUND(I333*H333,2)</f>
        <v>0</v>
      </c>
      <c r="BL333" s="16" t="s">
        <v>178</v>
      </c>
      <c r="BM333" s="138" t="s">
        <v>2587</v>
      </c>
    </row>
    <row r="334" spans="2:65" s="1" customFormat="1" ht="24.15" customHeight="1">
      <c r="B334" s="31"/>
      <c r="C334" s="165" t="s">
        <v>1608</v>
      </c>
      <c r="D334" s="165" t="s">
        <v>263</v>
      </c>
      <c r="E334" s="166" t="s">
        <v>2903</v>
      </c>
      <c r="F334" s="167" t="s">
        <v>2904</v>
      </c>
      <c r="G334" s="168" t="s">
        <v>2715</v>
      </c>
      <c r="H334" s="169">
        <v>5</v>
      </c>
      <c r="I334" s="170"/>
      <c r="J334" s="171">
        <f t="shared" si="170"/>
        <v>0</v>
      </c>
      <c r="K334" s="167" t="s">
        <v>19</v>
      </c>
      <c r="L334" s="172"/>
      <c r="M334" s="173" t="s">
        <v>19</v>
      </c>
      <c r="N334" s="174" t="s">
        <v>44</v>
      </c>
      <c r="P334" s="136">
        <f t="shared" si="171"/>
        <v>0</v>
      </c>
      <c r="Q334" s="136">
        <v>0</v>
      </c>
      <c r="R334" s="136">
        <f t="shared" si="172"/>
        <v>0</v>
      </c>
      <c r="S334" s="136">
        <v>0</v>
      </c>
      <c r="T334" s="137">
        <f t="shared" si="173"/>
        <v>0</v>
      </c>
      <c r="AR334" s="138" t="s">
        <v>245</v>
      </c>
      <c r="AT334" s="138" t="s">
        <v>263</v>
      </c>
      <c r="AU334" s="138" t="s">
        <v>83</v>
      </c>
      <c r="AY334" s="16" t="s">
        <v>171</v>
      </c>
      <c r="BE334" s="139">
        <f t="shared" si="174"/>
        <v>0</v>
      </c>
      <c r="BF334" s="139">
        <f t="shared" si="175"/>
        <v>0</v>
      </c>
      <c r="BG334" s="139">
        <f t="shared" si="176"/>
        <v>0</v>
      </c>
      <c r="BH334" s="139">
        <f t="shared" si="177"/>
        <v>0</v>
      </c>
      <c r="BI334" s="139">
        <f t="shared" si="178"/>
        <v>0</v>
      </c>
      <c r="BJ334" s="16" t="s">
        <v>81</v>
      </c>
      <c r="BK334" s="139">
        <f t="shared" si="179"/>
        <v>0</v>
      </c>
      <c r="BL334" s="16" t="s">
        <v>178</v>
      </c>
      <c r="BM334" s="138" t="s">
        <v>2591</v>
      </c>
    </row>
    <row r="335" spans="2:65" s="1" customFormat="1" ht="16.5" customHeight="1">
      <c r="B335" s="31"/>
      <c r="C335" s="165" t="s">
        <v>1614</v>
      </c>
      <c r="D335" s="165" t="s">
        <v>263</v>
      </c>
      <c r="E335" s="166" t="s">
        <v>2905</v>
      </c>
      <c r="F335" s="167" t="s">
        <v>2906</v>
      </c>
      <c r="G335" s="168" t="s">
        <v>2715</v>
      </c>
      <c r="H335" s="169">
        <v>1</v>
      </c>
      <c r="I335" s="170"/>
      <c r="J335" s="171">
        <f t="shared" si="170"/>
        <v>0</v>
      </c>
      <c r="K335" s="167" t="s">
        <v>19</v>
      </c>
      <c r="L335" s="172"/>
      <c r="M335" s="173" t="s">
        <v>19</v>
      </c>
      <c r="N335" s="174" t="s">
        <v>44</v>
      </c>
      <c r="P335" s="136">
        <f t="shared" si="171"/>
        <v>0</v>
      </c>
      <c r="Q335" s="136">
        <v>0</v>
      </c>
      <c r="R335" s="136">
        <f t="shared" si="172"/>
        <v>0</v>
      </c>
      <c r="S335" s="136">
        <v>0</v>
      </c>
      <c r="T335" s="137">
        <f t="shared" si="173"/>
        <v>0</v>
      </c>
      <c r="AR335" s="138" t="s">
        <v>245</v>
      </c>
      <c r="AT335" s="138" t="s">
        <v>263</v>
      </c>
      <c r="AU335" s="138" t="s">
        <v>83</v>
      </c>
      <c r="AY335" s="16" t="s">
        <v>171</v>
      </c>
      <c r="BE335" s="139">
        <f t="shared" si="174"/>
        <v>0</v>
      </c>
      <c r="BF335" s="139">
        <f t="shared" si="175"/>
        <v>0</v>
      </c>
      <c r="BG335" s="139">
        <f t="shared" si="176"/>
        <v>0</v>
      </c>
      <c r="BH335" s="139">
        <f t="shared" si="177"/>
        <v>0</v>
      </c>
      <c r="BI335" s="139">
        <f t="shared" si="178"/>
        <v>0</v>
      </c>
      <c r="BJ335" s="16" t="s">
        <v>81</v>
      </c>
      <c r="BK335" s="139">
        <f t="shared" si="179"/>
        <v>0</v>
      </c>
      <c r="BL335" s="16" t="s">
        <v>178</v>
      </c>
      <c r="BM335" s="138" t="s">
        <v>2603</v>
      </c>
    </row>
    <row r="336" spans="2:65" s="1" customFormat="1" ht="16.5" customHeight="1">
      <c r="B336" s="31"/>
      <c r="C336" s="165" t="s">
        <v>1619</v>
      </c>
      <c r="D336" s="165" t="s">
        <v>263</v>
      </c>
      <c r="E336" s="166" t="s">
        <v>2907</v>
      </c>
      <c r="F336" s="167" t="s">
        <v>2908</v>
      </c>
      <c r="G336" s="168" t="s">
        <v>2715</v>
      </c>
      <c r="H336" s="169">
        <v>12</v>
      </c>
      <c r="I336" s="170"/>
      <c r="J336" s="171">
        <f t="shared" si="170"/>
        <v>0</v>
      </c>
      <c r="K336" s="167" t="s">
        <v>19</v>
      </c>
      <c r="L336" s="172"/>
      <c r="M336" s="173" t="s">
        <v>19</v>
      </c>
      <c r="N336" s="174" t="s">
        <v>44</v>
      </c>
      <c r="P336" s="136">
        <f t="shared" si="171"/>
        <v>0</v>
      </c>
      <c r="Q336" s="136">
        <v>0</v>
      </c>
      <c r="R336" s="136">
        <f t="shared" si="172"/>
        <v>0</v>
      </c>
      <c r="S336" s="136">
        <v>0</v>
      </c>
      <c r="T336" s="137">
        <f t="shared" si="173"/>
        <v>0</v>
      </c>
      <c r="AR336" s="138" t="s">
        <v>245</v>
      </c>
      <c r="AT336" s="138" t="s">
        <v>263</v>
      </c>
      <c r="AU336" s="138" t="s">
        <v>83</v>
      </c>
      <c r="AY336" s="16" t="s">
        <v>171</v>
      </c>
      <c r="BE336" s="139">
        <f t="shared" si="174"/>
        <v>0</v>
      </c>
      <c r="BF336" s="139">
        <f t="shared" si="175"/>
        <v>0</v>
      </c>
      <c r="BG336" s="139">
        <f t="shared" si="176"/>
        <v>0</v>
      </c>
      <c r="BH336" s="139">
        <f t="shared" si="177"/>
        <v>0</v>
      </c>
      <c r="BI336" s="139">
        <f t="shared" si="178"/>
        <v>0</v>
      </c>
      <c r="BJ336" s="16" t="s">
        <v>81</v>
      </c>
      <c r="BK336" s="139">
        <f t="shared" si="179"/>
        <v>0</v>
      </c>
      <c r="BL336" s="16" t="s">
        <v>178</v>
      </c>
      <c r="BM336" s="138" t="s">
        <v>2614</v>
      </c>
    </row>
    <row r="337" spans="2:65" s="1" customFormat="1" ht="16.5" customHeight="1">
      <c r="B337" s="31"/>
      <c r="C337" s="165" t="s">
        <v>1626</v>
      </c>
      <c r="D337" s="165" t="s">
        <v>263</v>
      </c>
      <c r="E337" s="166" t="s">
        <v>2909</v>
      </c>
      <c r="F337" s="167" t="s">
        <v>2910</v>
      </c>
      <c r="G337" s="168" t="s">
        <v>2715</v>
      </c>
      <c r="H337" s="169">
        <v>2</v>
      </c>
      <c r="I337" s="170"/>
      <c r="J337" s="171">
        <f t="shared" si="170"/>
        <v>0</v>
      </c>
      <c r="K337" s="167" t="s">
        <v>19</v>
      </c>
      <c r="L337" s="172"/>
      <c r="M337" s="173" t="s">
        <v>19</v>
      </c>
      <c r="N337" s="174" t="s">
        <v>44</v>
      </c>
      <c r="P337" s="136">
        <f t="shared" si="171"/>
        <v>0</v>
      </c>
      <c r="Q337" s="136">
        <v>0</v>
      </c>
      <c r="R337" s="136">
        <f t="shared" si="172"/>
        <v>0</v>
      </c>
      <c r="S337" s="136">
        <v>0</v>
      </c>
      <c r="T337" s="137">
        <f t="shared" si="173"/>
        <v>0</v>
      </c>
      <c r="AR337" s="138" t="s">
        <v>245</v>
      </c>
      <c r="AT337" s="138" t="s">
        <v>263</v>
      </c>
      <c r="AU337" s="138" t="s">
        <v>83</v>
      </c>
      <c r="AY337" s="16" t="s">
        <v>171</v>
      </c>
      <c r="BE337" s="139">
        <f t="shared" si="174"/>
        <v>0</v>
      </c>
      <c r="BF337" s="139">
        <f t="shared" si="175"/>
        <v>0</v>
      </c>
      <c r="BG337" s="139">
        <f t="shared" si="176"/>
        <v>0</v>
      </c>
      <c r="BH337" s="139">
        <f t="shared" si="177"/>
        <v>0</v>
      </c>
      <c r="BI337" s="139">
        <f t="shared" si="178"/>
        <v>0</v>
      </c>
      <c r="BJ337" s="16" t="s">
        <v>81</v>
      </c>
      <c r="BK337" s="139">
        <f t="shared" si="179"/>
        <v>0</v>
      </c>
      <c r="BL337" s="16" t="s">
        <v>178</v>
      </c>
      <c r="BM337" s="138" t="s">
        <v>2626</v>
      </c>
    </row>
    <row r="338" spans="2:65" s="1" customFormat="1" ht="16.5" customHeight="1">
      <c r="B338" s="31"/>
      <c r="C338" s="165" t="s">
        <v>1631</v>
      </c>
      <c r="D338" s="165" t="s">
        <v>263</v>
      </c>
      <c r="E338" s="166" t="s">
        <v>2911</v>
      </c>
      <c r="F338" s="167" t="s">
        <v>2912</v>
      </c>
      <c r="G338" s="168" t="s">
        <v>2715</v>
      </c>
      <c r="H338" s="169">
        <v>2</v>
      </c>
      <c r="I338" s="170"/>
      <c r="J338" s="171">
        <f t="shared" si="170"/>
        <v>0</v>
      </c>
      <c r="K338" s="167" t="s">
        <v>19</v>
      </c>
      <c r="L338" s="172"/>
      <c r="M338" s="173" t="s">
        <v>19</v>
      </c>
      <c r="N338" s="174" t="s">
        <v>44</v>
      </c>
      <c r="P338" s="136">
        <f t="shared" si="171"/>
        <v>0</v>
      </c>
      <c r="Q338" s="136">
        <v>0</v>
      </c>
      <c r="R338" s="136">
        <f t="shared" si="172"/>
        <v>0</v>
      </c>
      <c r="S338" s="136">
        <v>0</v>
      </c>
      <c r="T338" s="137">
        <f t="shared" si="173"/>
        <v>0</v>
      </c>
      <c r="AR338" s="138" t="s">
        <v>245</v>
      </c>
      <c r="AT338" s="138" t="s">
        <v>263</v>
      </c>
      <c r="AU338" s="138" t="s">
        <v>83</v>
      </c>
      <c r="AY338" s="16" t="s">
        <v>171</v>
      </c>
      <c r="BE338" s="139">
        <f t="shared" si="174"/>
        <v>0</v>
      </c>
      <c r="BF338" s="139">
        <f t="shared" si="175"/>
        <v>0</v>
      </c>
      <c r="BG338" s="139">
        <f t="shared" si="176"/>
        <v>0</v>
      </c>
      <c r="BH338" s="139">
        <f t="shared" si="177"/>
        <v>0</v>
      </c>
      <c r="BI338" s="139">
        <f t="shared" si="178"/>
        <v>0</v>
      </c>
      <c r="BJ338" s="16" t="s">
        <v>81</v>
      </c>
      <c r="BK338" s="139">
        <f t="shared" si="179"/>
        <v>0</v>
      </c>
      <c r="BL338" s="16" t="s">
        <v>178</v>
      </c>
      <c r="BM338" s="138" t="s">
        <v>2638</v>
      </c>
    </row>
    <row r="339" spans="2:65" s="11" customFormat="1" ht="22.8" customHeight="1">
      <c r="B339" s="115"/>
      <c r="D339" s="116" t="s">
        <v>72</v>
      </c>
      <c r="E339" s="125" t="s">
        <v>2913</v>
      </c>
      <c r="F339" s="125" t="s">
        <v>2914</v>
      </c>
      <c r="I339" s="118"/>
      <c r="J339" s="126">
        <f>BK339</f>
        <v>0</v>
      </c>
      <c r="L339" s="115"/>
      <c r="M339" s="120"/>
      <c r="P339" s="121">
        <f>SUM(P340:P345)</f>
        <v>0</v>
      </c>
      <c r="R339" s="121">
        <f>SUM(R340:R345)</f>
        <v>0</v>
      </c>
      <c r="T339" s="122">
        <f>SUM(T340:T345)</f>
        <v>0</v>
      </c>
      <c r="AR339" s="116" t="s">
        <v>81</v>
      </c>
      <c r="AT339" s="123" t="s">
        <v>72</v>
      </c>
      <c r="AU339" s="123" t="s">
        <v>81</v>
      </c>
      <c r="AY339" s="116" t="s">
        <v>171</v>
      </c>
      <c r="BK339" s="124">
        <f>SUM(BK340:BK345)</f>
        <v>0</v>
      </c>
    </row>
    <row r="340" spans="2:65" s="1" customFormat="1" ht="16.5" customHeight="1">
      <c r="B340" s="31"/>
      <c r="C340" s="165" t="s">
        <v>1635</v>
      </c>
      <c r="D340" s="165" t="s">
        <v>263</v>
      </c>
      <c r="E340" s="166" t="s">
        <v>2901</v>
      </c>
      <c r="F340" s="167" t="s">
        <v>2902</v>
      </c>
      <c r="G340" s="168" t="s">
        <v>2715</v>
      </c>
      <c r="H340" s="169">
        <v>1</v>
      </c>
      <c r="I340" s="170"/>
      <c r="J340" s="171">
        <f t="shared" ref="J340:J345" si="180">ROUND(I340*H340,2)</f>
        <v>0</v>
      </c>
      <c r="K340" s="167" t="s">
        <v>19</v>
      </c>
      <c r="L340" s="172"/>
      <c r="M340" s="173" t="s">
        <v>19</v>
      </c>
      <c r="N340" s="174" t="s">
        <v>44</v>
      </c>
      <c r="P340" s="136">
        <f t="shared" ref="P340:P345" si="181">O340*H340</f>
        <v>0</v>
      </c>
      <c r="Q340" s="136">
        <v>0</v>
      </c>
      <c r="R340" s="136">
        <f t="shared" ref="R340:R345" si="182">Q340*H340</f>
        <v>0</v>
      </c>
      <c r="S340" s="136">
        <v>0</v>
      </c>
      <c r="T340" s="137">
        <f t="shared" ref="T340:T345" si="183">S340*H340</f>
        <v>0</v>
      </c>
      <c r="AR340" s="138" t="s">
        <v>245</v>
      </c>
      <c r="AT340" s="138" t="s">
        <v>263</v>
      </c>
      <c r="AU340" s="138" t="s">
        <v>83</v>
      </c>
      <c r="AY340" s="16" t="s">
        <v>171</v>
      </c>
      <c r="BE340" s="139">
        <f t="shared" ref="BE340:BE345" si="184">IF(N340="základní",J340,0)</f>
        <v>0</v>
      </c>
      <c r="BF340" s="139">
        <f t="shared" ref="BF340:BF345" si="185">IF(N340="snížená",J340,0)</f>
        <v>0</v>
      </c>
      <c r="BG340" s="139">
        <f t="shared" ref="BG340:BG345" si="186">IF(N340="zákl. přenesená",J340,0)</f>
        <v>0</v>
      </c>
      <c r="BH340" s="139">
        <f t="shared" ref="BH340:BH345" si="187">IF(N340="sníž. přenesená",J340,0)</f>
        <v>0</v>
      </c>
      <c r="BI340" s="139">
        <f t="shared" ref="BI340:BI345" si="188">IF(N340="nulová",J340,0)</f>
        <v>0</v>
      </c>
      <c r="BJ340" s="16" t="s">
        <v>81</v>
      </c>
      <c r="BK340" s="139">
        <f t="shared" ref="BK340:BK345" si="189">ROUND(I340*H340,2)</f>
        <v>0</v>
      </c>
      <c r="BL340" s="16" t="s">
        <v>178</v>
      </c>
      <c r="BM340" s="138" t="s">
        <v>2650</v>
      </c>
    </row>
    <row r="341" spans="2:65" s="1" customFormat="1" ht="24.15" customHeight="1">
      <c r="B341" s="31"/>
      <c r="C341" s="165" t="s">
        <v>1641</v>
      </c>
      <c r="D341" s="165" t="s">
        <v>263</v>
      </c>
      <c r="E341" s="166" t="s">
        <v>2903</v>
      </c>
      <c r="F341" s="167" t="s">
        <v>2904</v>
      </c>
      <c r="G341" s="168" t="s">
        <v>2715</v>
      </c>
      <c r="H341" s="169">
        <v>2</v>
      </c>
      <c r="I341" s="170"/>
      <c r="J341" s="171">
        <f t="shared" si="180"/>
        <v>0</v>
      </c>
      <c r="K341" s="167" t="s">
        <v>19</v>
      </c>
      <c r="L341" s="172"/>
      <c r="M341" s="173" t="s">
        <v>19</v>
      </c>
      <c r="N341" s="174" t="s">
        <v>44</v>
      </c>
      <c r="P341" s="136">
        <f t="shared" si="181"/>
        <v>0</v>
      </c>
      <c r="Q341" s="136">
        <v>0</v>
      </c>
      <c r="R341" s="136">
        <f t="shared" si="182"/>
        <v>0</v>
      </c>
      <c r="S341" s="136">
        <v>0</v>
      </c>
      <c r="T341" s="137">
        <f t="shared" si="183"/>
        <v>0</v>
      </c>
      <c r="AR341" s="138" t="s">
        <v>245</v>
      </c>
      <c r="AT341" s="138" t="s">
        <v>263</v>
      </c>
      <c r="AU341" s="138" t="s">
        <v>83</v>
      </c>
      <c r="AY341" s="16" t="s">
        <v>171</v>
      </c>
      <c r="BE341" s="139">
        <f t="shared" si="184"/>
        <v>0</v>
      </c>
      <c r="BF341" s="139">
        <f t="shared" si="185"/>
        <v>0</v>
      </c>
      <c r="BG341" s="139">
        <f t="shared" si="186"/>
        <v>0</v>
      </c>
      <c r="BH341" s="139">
        <f t="shared" si="187"/>
        <v>0</v>
      </c>
      <c r="BI341" s="139">
        <f t="shared" si="188"/>
        <v>0</v>
      </c>
      <c r="BJ341" s="16" t="s">
        <v>81</v>
      </c>
      <c r="BK341" s="139">
        <f t="shared" si="189"/>
        <v>0</v>
      </c>
      <c r="BL341" s="16" t="s">
        <v>178</v>
      </c>
      <c r="BM341" s="138" t="s">
        <v>2661</v>
      </c>
    </row>
    <row r="342" spans="2:65" s="1" customFormat="1" ht="16.5" customHeight="1">
      <c r="B342" s="31"/>
      <c r="C342" s="165" t="s">
        <v>1646</v>
      </c>
      <c r="D342" s="165" t="s">
        <v>263</v>
      </c>
      <c r="E342" s="166" t="s">
        <v>2905</v>
      </c>
      <c r="F342" s="167" t="s">
        <v>2906</v>
      </c>
      <c r="G342" s="168" t="s">
        <v>2715</v>
      </c>
      <c r="H342" s="169">
        <v>1</v>
      </c>
      <c r="I342" s="170"/>
      <c r="J342" s="171">
        <f t="shared" si="180"/>
        <v>0</v>
      </c>
      <c r="K342" s="167" t="s">
        <v>19</v>
      </c>
      <c r="L342" s="172"/>
      <c r="M342" s="173" t="s">
        <v>19</v>
      </c>
      <c r="N342" s="174" t="s">
        <v>44</v>
      </c>
      <c r="P342" s="136">
        <f t="shared" si="181"/>
        <v>0</v>
      </c>
      <c r="Q342" s="136">
        <v>0</v>
      </c>
      <c r="R342" s="136">
        <f t="shared" si="182"/>
        <v>0</v>
      </c>
      <c r="S342" s="136">
        <v>0</v>
      </c>
      <c r="T342" s="137">
        <f t="shared" si="183"/>
        <v>0</v>
      </c>
      <c r="AR342" s="138" t="s">
        <v>245</v>
      </c>
      <c r="AT342" s="138" t="s">
        <v>263</v>
      </c>
      <c r="AU342" s="138" t="s">
        <v>83</v>
      </c>
      <c r="AY342" s="16" t="s">
        <v>171</v>
      </c>
      <c r="BE342" s="139">
        <f t="shared" si="184"/>
        <v>0</v>
      </c>
      <c r="BF342" s="139">
        <f t="shared" si="185"/>
        <v>0</v>
      </c>
      <c r="BG342" s="139">
        <f t="shared" si="186"/>
        <v>0</v>
      </c>
      <c r="BH342" s="139">
        <f t="shared" si="187"/>
        <v>0</v>
      </c>
      <c r="BI342" s="139">
        <f t="shared" si="188"/>
        <v>0</v>
      </c>
      <c r="BJ342" s="16" t="s">
        <v>81</v>
      </c>
      <c r="BK342" s="139">
        <f t="shared" si="189"/>
        <v>0</v>
      </c>
      <c r="BL342" s="16" t="s">
        <v>178</v>
      </c>
      <c r="BM342" s="138" t="s">
        <v>2674</v>
      </c>
    </row>
    <row r="343" spans="2:65" s="1" customFormat="1" ht="16.5" customHeight="1">
      <c r="B343" s="31"/>
      <c r="C343" s="165" t="s">
        <v>1653</v>
      </c>
      <c r="D343" s="165" t="s">
        <v>263</v>
      </c>
      <c r="E343" s="166" t="s">
        <v>2907</v>
      </c>
      <c r="F343" s="167" t="s">
        <v>2908</v>
      </c>
      <c r="G343" s="168" t="s">
        <v>2715</v>
      </c>
      <c r="H343" s="169">
        <v>9</v>
      </c>
      <c r="I343" s="170"/>
      <c r="J343" s="171">
        <f t="shared" si="180"/>
        <v>0</v>
      </c>
      <c r="K343" s="167" t="s">
        <v>19</v>
      </c>
      <c r="L343" s="172"/>
      <c r="M343" s="173" t="s">
        <v>19</v>
      </c>
      <c r="N343" s="174" t="s">
        <v>44</v>
      </c>
      <c r="P343" s="136">
        <f t="shared" si="181"/>
        <v>0</v>
      </c>
      <c r="Q343" s="136">
        <v>0</v>
      </c>
      <c r="R343" s="136">
        <f t="shared" si="182"/>
        <v>0</v>
      </c>
      <c r="S343" s="136">
        <v>0</v>
      </c>
      <c r="T343" s="137">
        <f t="shared" si="183"/>
        <v>0</v>
      </c>
      <c r="AR343" s="138" t="s">
        <v>245</v>
      </c>
      <c r="AT343" s="138" t="s">
        <v>263</v>
      </c>
      <c r="AU343" s="138" t="s">
        <v>83</v>
      </c>
      <c r="AY343" s="16" t="s">
        <v>171</v>
      </c>
      <c r="BE343" s="139">
        <f t="shared" si="184"/>
        <v>0</v>
      </c>
      <c r="BF343" s="139">
        <f t="shared" si="185"/>
        <v>0</v>
      </c>
      <c r="BG343" s="139">
        <f t="shared" si="186"/>
        <v>0</v>
      </c>
      <c r="BH343" s="139">
        <f t="shared" si="187"/>
        <v>0</v>
      </c>
      <c r="BI343" s="139">
        <f t="shared" si="188"/>
        <v>0</v>
      </c>
      <c r="BJ343" s="16" t="s">
        <v>81</v>
      </c>
      <c r="BK343" s="139">
        <f t="shared" si="189"/>
        <v>0</v>
      </c>
      <c r="BL343" s="16" t="s">
        <v>178</v>
      </c>
      <c r="BM343" s="138" t="s">
        <v>2915</v>
      </c>
    </row>
    <row r="344" spans="2:65" s="1" customFormat="1" ht="16.5" customHeight="1">
      <c r="B344" s="31"/>
      <c r="C344" s="165" t="s">
        <v>1658</v>
      </c>
      <c r="D344" s="165" t="s">
        <v>263</v>
      </c>
      <c r="E344" s="166" t="s">
        <v>2909</v>
      </c>
      <c r="F344" s="167" t="s">
        <v>2910</v>
      </c>
      <c r="G344" s="168" t="s">
        <v>2715</v>
      </c>
      <c r="H344" s="169">
        <v>1</v>
      </c>
      <c r="I344" s="170"/>
      <c r="J344" s="171">
        <f t="shared" si="180"/>
        <v>0</v>
      </c>
      <c r="K344" s="167" t="s">
        <v>19</v>
      </c>
      <c r="L344" s="172"/>
      <c r="M344" s="173" t="s">
        <v>19</v>
      </c>
      <c r="N344" s="174" t="s">
        <v>44</v>
      </c>
      <c r="P344" s="136">
        <f t="shared" si="181"/>
        <v>0</v>
      </c>
      <c r="Q344" s="136">
        <v>0</v>
      </c>
      <c r="R344" s="136">
        <f t="shared" si="182"/>
        <v>0</v>
      </c>
      <c r="S344" s="136">
        <v>0</v>
      </c>
      <c r="T344" s="137">
        <f t="shared" si="183"/>
        <v>0</v>
      </c>
      <c r="AR344" s="138" t="s">
        <v>245</v>
      </c>
      <c r="AT344" s="138" t="s">
        <v>263</v>
      </c>
      <c r="AU344" s="138" t="s">
        <v>83</v>
      </c>
      <c r="AY344" s="16" t="s">
        <v>171</v>
      </c>
      <c r="BE344" s="139">
        <f t="shared" si="184"/>
        <v>0</v>
      </c>
      <c r="BF344" s="139">
        <f t="shared" si="185"/>
        <v>0</v>
      </c>
      <c r="BG344" s="139">
        <f t="shared" si="186"/>
        <v>0</v>
      </c>
      <c r="BH344" s="139">
        <f t="shared" si="187"/>
        <v>0</v>
      </c>
      <c r="BI344" s="139">
        <f t="shared" si="188"/>
        <v>0</v>
      </c>
      <c r="BJ344" s="16" t="s">
        <v>81</v>
      </c>
      <c r="BK344" s="139">
        <f t="shared" si="189"/>
        <v>0</v>
      </c>
      <c r="BL344" s="16" t="s">
        <v>178</v>
      </c>
      <c r="BM344" s="138" t="s">
        <v>2916</v>
      </c>
    </row>
    <row r="345" spans="2:65" s="1" customFormat="1" ht="16.5" customHeight="1">
      <c r="B345" s="31"/>
      <c r="C345" s="165" t="s">
        <v>1664</v>
      </c>
      <c r="D345" s="165" t="s">
        <v>263</v>
      </c>
      <c r="E345" s="166" t="s">
        <v>2911</v>
      </c>
      <c r="F345" s="167" t="s">
        <v>2912</v>
      </c>
      <c r="G345" s="168" t="s">
        <v>2715</v>
      </c>
      <c r="H345" s="169">
        <v>2</v>
      </c>
      <c r="I345" s="170"/>
      <c r="J345" s="171">
        <f t="shared" si="180"/>
        <v>0</v>
      </c>
      <c r="K345" s="167" t="s">
        <v>19</v>
      </c>
      <c r="L345" s="172"/>
      <c r="M345" s="173" t="s">
        <v>19</v>
      </c>
      <c r="N345" s="174" t="s">
        <v>44</v>
      </c>
      <c r="P345" s="136">
        <f t="shared" si="181"/>
        <v>0</v>
      </c>
      <c r="Q345" s="136">
        <v>0</v>
      </c>
      <c r="R345" s="136">
        <f t="shared" si="182"/>
        <v>0</v>
      </c>
      <c r="S345" s="136">
        <v>0</v>
      </c>
      <c r="T345" s="137">
        <f t="shared" si="183"/>
        <v>0</v>
      </c>
      <c r="AR345" s="138" t="s">
        <v>245</v>
      </c>
      <c r="AT345" s="138" t="s">
        <v>263</v>
      </c>
      <c r="AU345" s="138" t="s">
        <v>83</v>
      </c>
      <c r="AY345" s="16" t="s">
        <v>171</v>
      </c>
      <c r="BE345" s="139">
        <f t="shared" si="184"/>
        <v>0</v>
      </c>
      <c r="BF345" s="139">
        <f t="shared" si="185"/>
        <v>0</v>
      </c>
      <c r="BG345" s="139">
        <f t="shared" si="186"/>
        <v>0</v>
      </c>
      <c r="BH345" s="139">
        <f t="shared" si="187"/>
        <v>0</v>
      </c>
      <c r="BI345" s="139">
        <f t="shared" si="188"/>
        <v>0</v>
      </c>
      <c r="BJ345" s="16" t="s">
        <v>81</v>
      </c>
      <c r="BK345" s="139">
        <f t="shared" si="189"/>
        <v>0</v>
      </c>
      <c r="BL345" s="16" t="s">
        <v>178</v>
      </c>
      <c r="BM345" s="138" t="s">
        <v>2917</v>
      </c>
    </row>
    <row r="346" spans="2:65" s="11" customFormat="1" ht="22.8" customHeight="1">
      <c r="B346" s="115"/>
      <c r="D346" s="116" t="s">
        <v>72</v>
      </c>
      <c r="E346" s="125" t="s">
        <v>2918</v>
      </c>
      <c r="F346" s="125" t="s">
        <v>2919</v>
      </c>
      <c r="I346" s="118"/>
      <c r="J346" s="126">
        <f>BK346</f>
        <v>0</v>
      </c>
      <c r="L346" s="115"/>
      <c r="M346" s="120"/>
      <c r="P346" s="121">
        <f>SUM(P347:P352)</f>
        <v>0</v>
      </c>
      <c r="R346" s="121">
        <f>SUM(R347:R352)</f>
        <v>0</v>
      </c>
      <c r="T346" s="122">
        <f>SUM(T347:T352)</f>
        <v>0</v>
      </c>
      <c r="AR346" s="116" t="s">
        <v>81</v>
      </c>
      <c r="AT346" s="123" t="s">
        <v>72</v>
      </c>
      <c r="AU346" s="123" t="s">
        <v>81</v>
      </c>
      <c r="AY346" s="116" t="s">
        <v>171</v>
      </c>
      <c r="BK346" s="124">
        <f>SUM(BK347:BK352)</f>
        <v>0</v>
      </c>
    </row>
    <row r="347" spans="2:65" s="1" customFormat="1" ht="16.5" customHeight="1">
      <c r="B347" s="31"/>
      <c r="C347" s="165" t="s">
        <v>1669</v>
      </c>
      <c r="D347" s="165" t="s">
        <v>263</v>
      </c>
      <c r="E347" s="166" t="s">
        <v>2901</v>
      </c>
      <c r="F347" s="167" t="s">
        <v>2902</v>
      </c>
      <c r="G347" s="168" t="s">
        <v>2715</v>
      </c>
      <c r="H347" s="169">
        <v>1</v>
      </c>
      <c r="I347" s="170"/>
      <c r="J347" s="171">
        <f t="shared" ref="J347:J352" si="190">ROUND(I347*H347,2)</f>
        <v>0</v>
      </c>
      <c r="K347" s="167" t="s">
        <v>19</v>
      </c>
      <c r="L347" s="172"/>
      <c r="M347" s="173" t="s">
        <v>19</v>
      </c>
      <c r="N347" s="174" t="s">
        <v>44</v>
      </c>
      <c r="P347" s="136">
        <f t="shared" ref="P347:P352" si="191">O347*H347</f>
        <v>0</v>
      </c>
      <c r="Q347" s="136">
        <v>0</v>
      </c>
      <c r="R347" s="136">
        <f t="shared" ref="R347:R352" si="192">Q347*H347</f>
        <v>0</v>
      </c>
      <c r="S347" s="136">
        <v>0</v>
      </c>
      <c r="T347" s="137">
        <f t="shared" ref="T347:T352" si="193">S347*H347</f>
        <v>0</v>
      </c>
      <c r="AR347" s="138" t="s">
        <v>245</v>
      </c>
      <c r="AT347" s="138" t="s">
        <v>263</v>
      </c>
      <c r="AU347" s="138" t="s">
        <v>83</v>
      </c>
      <c r="AY347" s="16" t="s">
        <v>171</v>
      </c>
      <c r="BE347" s="139">
        <f t="shared" ref="BE347:BE352" si="194">IF(N347="základní",J347,0)</f>
        <v>0</v>
      </c>
      <c r="BF347" s="139">
        <f t="shared" ref="BF347:BF352" si="195">IF(N347="snížená",J347,0)</f>
        <v>0</v>
      </c>
      <c r="BG347" s="139">
        <f t="shared" ref="BG347:BG352" si="196">IF(N347="zákl. přenesená",J347,0)</f>
        <v>0</v>
      </c>
      <c r="BH347" s="139">
        <f t="shared" ref="BH347:BH352" si="197">IF(N347="sníž. přenesená",J347,0)</f>
        <v>0</v>
      </c>
      <c r="BI347" s="139">
        <f t="shared" ref="BI347:BI352" si="198">IF(N347="nulová",J347,0)</f>
        <v>0</v>
      </c>
      <c r="BJ347" s="16" t="s">
        <v>81</v>
      </c>
      <c r="BK347" s="139">
        <f t="shared" ref="BK347:BK352" si="199">ROUND(I347*H347,2)</f>
        <v>0</v>
      </c>
      <c r="BL347" s="16" t="s">
        <v>178</v>
      </c>
      <c r="BM347" s="138" t="s">
        <v>2920</v>
      </c>
    </row>
    <row r="348" spans="2:65" s="1" customFormat="1" ht="24.15" customHeight="1">
      <c r="B348" s="31"/>
      <c r="C348" s="165" t="s">
        <v>1674</v>
      </c>
      <c r="D348" s="165" t="s">
        <v>263</v>
      </c>
      <c r="E348" s="166" t="s">
        <v>2903</v>
      </c>
      <c r="F348" s="167" t="s">
        <v>2904</v>
      </c>
      <c r="G348" s="168" t="s">
        <v>2715</v>
      </c>
      <c r="H348" s="169">
        <v>1</v>
      </c>
      <c r="I348" s="170"/>
      <c r="J348" s="171">
        <f t="shared" si="190"/>
        <v>0</v>
      </c>
      <c r="K348" s="167" t="s">
        <v>19</v>
      </c>
      <c r="L348" s="172"/>
      <c r="M348" s="173" t="s">
        <v>19</v>
      </c>
      <c r="N348" s="174" t="s">
        <v>44</v>
      </c>
      <c r="P348" s="136">
        <f t="shared" si="191"/>
        <v>0</v>
      </c>
      <c r="Q348" s="136">
        <v>0</v>
      </c>
      <c r="R348" s="136">
        <f t="shared" si="192"/>
        <v>0</v>
      </c>
      <c r="S348" s="136">
        <v>0</v>
      </c>
      <c r="T348" s="137">
        <f t="shared" si="193"/>
        <v>0</v>
      </c>
      <c r="AR348" s="138" t="s">
        <v>245</v>
      </c>
      <c r="AT348" s="138" t="s">
        <v>263</v>
      </c>
      <c r="AU348" s="138" t="s">
        <v>83</v>
      </c>
      <c r="AY348" s="16" t="s">
        <v>171</v>
      </c>
      <c r="BE348" s="139">
        <f t="shared" si="194"/>
        <v>0</v>
      </c>
      <c r="BF348" s="139">
        <f t="shared" si="195"/>
        <v>0</v>
      </c>
      <c r="BG348" s="139">
        <f t="shared" si="196"/>
        <v>0</v>
      </c>
      <c r="BH348" s="139">
        <f t="shared" si="197"/>
        <v>0</v>
      </c>
      <c r="BI348" s="139">
        <f t="shared" si="198"/>
        <v>0</v>
      </c>
      <c r="BJ348" s="16" t="s">
        <v>81</v>
      </c>
      <c r="BK348" s="139">
        <f t="shared" si="199"/>
        <v>0</v>
      </c>
      <c r="BL348" s="16" t="s">
        <v>178</v>
      </c>
      <c r="BM348" s="138" t="s">
        <v>2921</v>
      </c>
    </row>
    <row r="349" spans="2:65" s="1" customFormat="1" ht="16.5" customHeight="1">
      <c r="B349" s="31"/>
      <c r="C349" s="165" t="s">
        <v>1679</v>
      </c>
      <c r="D349" s="165" t="s">
        <v>263</v>
      </c>
      <c r="E349" s="166" t="s">
        <v>2905</v>
      </c>
      <c r="F349" s="167" t="s">
        <v>2906</v>
      </c>
      <c r="G349" s="168" t="s">
        <v>2715</v>
      </c>
      <c r="H349" s="169">
        <v>1</v>
      </c>
      <c r="I349" s="170"/>
      <c r="J349" s="171">
        <f t="shared" si="190"/>
        <v>0</v>
      </c>
      <c r="K349" s="167" t="s">
        <v>19</v>
      </c>
      <c r="L349" s="172"/>
      <c r="M349" s="173" t="s">
        <v>19</v>
      </c>
      <c r="N349" s="174" t="s">
        <v>44</v>
      </c>
      <c r="P349" s="136">
        <f t="shared" si="191"/>
        <v>0</v>
      </c>
      <c r="Q349" s="136">
        <v>0</v>
      </c>
      <c r="R349" s="136">
        <f t="shared" si="192"/>
        <v>0</v>
      </c>
      <c r="S349" s="136">
        <v>0</v>
      </c>
      <c r="T349" s="137">
        <f t="shared" si="193"/>
        <v>0</v>
      </c>
      <c r="AR349" s="138" t="s">
        <v>245</v>
      </c>
      <c r="AT349" s="138" t="s">
        <v>263</v>
      </c>
      <c r="AU349" s="138" t="s">
        <v>83</v>
      </c>
      <c r="AY349" s="16" t="s">
        <v>171</v>
      </c>
      <c r="BE349" s="139">
        <f t="shared" si="194"/>
        <v>0</v>
      </c>
      <c r="BF349" s="139">
        <f t="shared" si="195"/>
        <v>0</v>
      </c>
      <c r="BG349" s="139">
        <f t="shared" si="196"/>
        <v>0</v>
      </c>
      <c r="BH349" s="139">
        <f t="shared" si="197"/>
        <v>0</v>
      </c>
      <c r="BI349" s="139">
        <f t="shared" si="198"/>
        <v>0</v>
      </c>
      <c r="BJ349" s="16" t="s">
        <v>81</v>
      </c>
      <c r="BK349" s="139">
        <f t="shared" si="199"/>
        <v>0</v>
      </c>
      <c r="BL349" s="16" t="s">
        <v>178</v>
      </c>
      <c r="BM349" s="138" t="s">
        <v>2922</v>
      </c>
    </row>
    <row r="350" spans="2:65" s="1" customFormat="1" ht="16.5" customHeight="1">
      <c r="B350" s="31"/>
      <c r="C350" s="165" t="s">
        <v>1684</v>
      </c>
      <c r="D350" s="165" t="s">
        <v>263</v>
      </c>
      <c r="E350" s="166" t="s">
        <v>2907</v>
      </c>
      <c r="F350" s="167" t="s">
        <v>2908</v>
      </c>
      <c r="G350" s="168" t="s">
        <v>2715</v>
      </c>
      <c r="H350" s="169">
        <v>4</v>
      </c>
      <c r="I350" s="170"/>
      <c r="J350" s="171">
        <f t="shared" si="190"/>
        <v>0</v>
      </c>
      <c r="K350" s="167" t="s">
        <v>19</v>
      </c>
      <c r="L350" s="172"/>
      <c r="M350" s="173" t="s">
        <v>19</v>
      </c>
      <c r="N350" s="174" t="s">
        <v>44</v>
      </c>
      <c r="P350" s="136">
        <f t="shared" si="191"/>
        <v>0</v>
      </c>
      <c r="Q350" s="136">
        <v>0</v>
      </c>
      <c r="R350" s="136">
        <f t="shared" si="192"/>
        <v>0</v>
      </c>
      <c r="S350" s="136">
        <v>0</v>
      </c>
      <c r="T350" s="137">
        <f t="shared" si="193"/>
        <v>0</v>
      </c>
      <c r="AR350" s="138" t="s">
        <v>245</v>
      </c>
      <c r="AT350" s="138" t="s">
        <v>263</v>
      </c>
      <c r="AU350" s="138" t="s">
        <v>83</v>
      </c>
      <c r="AY350" s="16" t="s">
        <v>171</v>
      </c>
      <c r="BE350" s="139">
        <f t="shared" si="194"/>
        <v>0</v>
      </c>
      <c r="BF350" s="139">
        <f t="shared" si="195"/>
        <v>0</v>
      </c>
      <c r="BG350" s="139">
        <f t="shared" si="196"/>
        <v>0</v>
      </c>
      <c r="BH350" s="139">
        <f t="shared" si="197"/>
        <v>0</v>
      </c>
      <c r="BI350" s="139">
        <f t="shared" si="198"/>
        <v>0</v>
      </c>
      <c r="BJ350" s="16" t="s">
        <v>81</v>
      </c>
      <c r="BK350" s="139">
        <f t="shared" si="199"/>
        <v>0</v>
      </c>
      <c r="BL350" s="16" t="s">
        <v>178</v>
      </c>
      <c r="BM350" s="138" t="s">
        <v>2923</v>
      </c>
    </row>
    <row r="351" spans="2:65" s="1" customFormat="1" ht="16.5" customHeight="1">
      <c r="B351" s="31"/>
      <c r="C351" s="165" t="s">
        <v>1690</v>
      </c>
      <c r="D351" s="165" t="s">
        <v>263</v>
      </c>
      <c r="E351" s="166" t="s">
        <v>2909</v>
      </c>
      <c r="F351" s="167" t="s">
        <v>2910</v>
      </c>
      <c r="G351" s="168" t="s">
        <v>2715</v>
      </c>
      <c r="H351" s="169">
        <v>1</v>
      </c>
      <c r="I351" s="170"/>
      <c r="J351" s="171">
        <f t="shared" si="190"/>
        <v>0</v>
      </c>
      <c r="K351" s="167" t="s">
        <v>19</v>
      </c>
      <c r="L351" s="172"/>
      <c r="M351" s="173" t="s">
        <v>19</v>
      </c>
      <c r="N351" s="174" t="s">
        <v>44</v>
      </c>
      <c r="P351" s="136">
        <f t="shared" si="191"/>
        <v>0</v>
      </c>
      <c r="Q351" s="136">
        <v>0</v>
      </c>
      <c r="R351" s="136">
        <f t="shared" si="192"/>
        <v>0</v>
      </c>
      <c r="S351" s="136">
        <v>0</v>
      </c>
      <c r="T351" s="137">
        <f t="shared" si="193"/>
        <v>0</v>
      </c>
      <c r="AR351" s="138" t="s">
        <v>245</v>
      </c>
      <c r="AT351" s="138" t="s">
        <v>263</v>
      </c>
      <c r="AU351" s="138" t="s">
        <v>83</v>
      </c>
      <c r="AY351" s="16" t="s">
        <v>171</v>
      </c>
      <c r="BE351" s="139">
        <f t="shared" si="194"/>
        <v>0</v>
      </c>
      <c r="BF351" s="139">
        <f t="shared" si="195"/>
        <v>0</v>
      </c>
      <c r="BG351" s="139">
        <f t="shared" si="196"/>
        <v>0</v>
      </c>
      <c r="BH351" s="139">
        <f t="shared" si="197"/>
        <v>0</v>
      </c>
      <c r="BI351" s="139">
        <f t="shared" si="198"/>
        <v>0</v>
      </c>
      <c r="BJ351" s="16" t="s">
        <v>81</v>
      </c>
      <c r="BK351" s="139">
        <f t="shared" si="199"/>
        <v>0</v>
      </c>
      <c r="BL351" s="16" t="s">
        <v>178</v>
      </c>
      <c r="BM351" s="138" t="s">
        <v>2924</v>
      </c>
    </row>
    <row r="352" spans="2:65" s="1" customFormat="1" ht="16.5" customHeight="1">
      <c r="B352" s="31"/>
      <c r="C352" s="165" t="s">
        <v>1695</v>
      </c>
      <c r="D352" s="165" t="s">
        <v>263</v>
      </c>
      <c r="E352" s="166" t="s">
        <v>2911</v>
      </c>
      <c r="F352" s="167" t="s">
        <v>2912</v>
      </c>
      <c r="G352" s="168" t="s">
        <v>2715</v>
      </c>
      <c r="H352" s="169">
        <v>2</v>
      </c>
      <c r="I352" s="170"/>
      <c r="J352" s="171">
        <f t="shared" si="190"/>
        <v>0</v>
      </c>
      <c r="K352" s="167" t="s">
        <v>19</v>
      </c>
      <c r="L352" s="172"/>
      <c r="M352" s="173" t="s">
        <v>19</v>
      </c>
      <c r="N352" s="174" t="s">
        <v>44</v>
      </c>
      <c r="P352" s="136">
        <f t="shared" si="191"/>
        <v>0</v>
      </c>
      <c r="Q352" s="136">
        <v>0</v>
      </c>
      <c r="R352" s="136">
        <f t="shared" si="192"/>
        <v>0</v>
      </c>
      <c r="S352" s="136">
        <v>0</v>
      </c>
      <c r="T352" s="137">
        <f t="shared" si="193"/>
        <v>0</v>
      </c>
      <c r="AR352" s="138" t="s">
        <v>245</v>
      </c>
      <c r="AT352" s="138" t="s">
        <v>263</v>
      </c>
      <c r="AU352" s="138" t="s">
        <v>83</v>
      </c>
      <c r="AY352" s="16" t="s">
        <v>171</v>
      </c>
      <c r="BE352" s="139">
        <f t="shared" si="194"/>
        <v>0</v>
      </c>
      <c r="BF352" s="139">
        <f t="shared" si="195"/>
        <v>0</v>
      </c>
      <c r="BG352" s="139">
        <f t="shared" si="196"/>
        <v>0</v>
      </c>
      <c r="BH352" s="139">
        <f t="shared" si="197"/>
        <v>0</v>
      </c>
      <c r="BI352" s="139">
        <f t="shared" si="198"/>
        <v>0</v>
      </c>
      <c r="BJ352" s="16" t="s">
        <v>81</v>
      </c>
      <c r="BK352" s="139">
        <f t="shared" si="199"/>
        <v>0</v>
      </c>
      <c r="BL352" s="16" t="s">
        <v>178</v>
      </c>
      <c r="BM352" s="138" t="s">
        <v>2925</v>
      </c>
    </row>
    <row r="353" spans="2:65" s="11" customFormat="1" ht="22.8" customHeight="1">
      <c r="B353" s="115"/>
      <c r="D353" s="116" t="s">
        <v>72</v>
      </c>
      <c r="E353" s="125" t="s">
        <v>2926</v>
      </c>
      <c r="F353" s="125" t="s">
        <v>2927</v>
      </c>
      <c r="I353" s="118"/>
      <c r="J353" s="126">
        <f>BK353</f>
        <v>0</v>
      </c>
      <c r="L353" s="115"/>
      <c r="M353" s="120"/>
      <c r="P353" s="121">
        <f>SUM(P354:P359)</f>
        <v>0</v>
      </c>
      <c r="R353" s="121">
        <f>SUM(R354:R359)</f>
        <v>0</v>
      </c>
      <c r="T353" s="122">
        <f>SUM(T354:T359)</f>
        <v>0</v>
      </c>
      <c r="AR353" s="116" t="s">
        <v>81</v>
      </c>
      <c r="AT353" s="123" t="s">
        <v>72</v>
      </c>
      <c r="AU353" s="123" t="s">
        <v>81</v>
      </c>
      <c r="AY353" s="116" t="s">
        <v>171</v>
      </c>
      <c r="BK353" s="124">
        <f>SUM(BK354:BK359)</f>
        <v>0</v>
      </c>
    </row>
    <row r="354" spans="2:65" s="1" customFormat="1" ht="16.5" customHeight="1">
      <c r="B354" s="31"/>
      <c r="C354" s="165" t="s">
        <v>1700</v>
      </c>
      <c r="D354" s="165" t="s">
        <v>263</v>
      </c>
      <c r="E354" s="166" t="s">
        <v>2901</v>
      </c>
      <c r="F354" s="167" t="s">
        <v>2902</v>
      </c>
      <c r="G354" s="168" t="s">
        <v>2715</v>
      </c>
      <c r="H354" s="169">
        <v>1</v>
      </c>
      <c r="I354" s="170"/>
      <c r="J354" s="171">
        <f t="shared" ref="J354:J359" si="200">ROUND(I354*H354,2)</f>
        <v>0</v>
      </c>
      <c r="K354" s="167" t="s">
        <v>19</v>
      </c>
      <c r="L354" s="172"/>
      <c r="M354" s="173" t="s">
        <v>19</v>
      </c>
      <c r="N354" s="174" t="s">
        <v>44</v>
      </c>
      <c r="P354" s="136">
        <f t="shared" ref="P354:P359" si="201">O354*H354</f>
        <v>0</v>
      </c>
      <c r="Q354" s="136">
        <v>0</v>
      </c>
      <c r="R354" s="136">
        <f t="shared" ref="R354:R359" si="202">Q354*H354</f>
        <v>0</v>
      </c>
      <c r="S354" s="136">
        <v>0</v>
      </c>
      <c r="T354" s="137">
        <f t="shared" ref="T354:T359" si="203">S354*H354</f>
        <v>0</v>
      </c>
      <c r="AR354" s="138" t="s">
        <v>245</v>
      </c>
      <c r="AT354" s="138" t="s">
        <v>263</v>
      </c>
      <c r="AU354" s="138" t="s">
        <v>83</v>
      </c>
      <c r="AY354" s="16" t="s">
        <v>171</v>
      </c>
      <c r="BE354" s="139">
        <f t="shared" ref="BE354:BE359" si="204">IF(N354="základní",J354,0)</f>
        <v>0</v>
      </c>
      <c r="BF354" s="139">
        <f t="shared" ref="BF354:BF359" si="205">IF(N354="snížená",J354,0)</f>
        <v>0</v>
      </c>
      <c r="BG354" s="139">
        <f t="shared" ref="BG354:BG359" si="206">IF(N354="zákl. přenesená",J354,0)</f>
        <v>0</v>
      </c>
      <c r="BH354" s="139">
        <f t="shared" ref="BH354:BH359" si="207">IF(N354="sníž. přenesená",J354,0)</f>
        <v>0</v>
      </c>
      <c r="BI354" s="139">
        <f t="shared" ref="BI354:BI359" si="208">IF(N354="nulová",J354,0)</f>
        <v>0</v>
      </c>
      <c r="BJ354" s="16" t="s">
        <v>81</v>
      </c>
      <c r="BK354" s="139">
        <f t="shared" ref="BK354:BK359" si="209">ROUND(I354*H354,2)</f>
        <v>0</v>
      </c>
      <c r="BL354" s="16" t="s">
        <v>178</v>
      </c>
      <c r="BM354" s="138" t="s">
        <v>2928</v>
      </c>
    </row>
    <row r="355" spans="2:65" s="1" customFormat="1" ht="24.15" customHeight="1">
      <c r="B355" s="31"/>
      <c r="C355" s="165" t="s">
        <v>1705</v>
      </c>
      <c r="D355" s="165" t="s">
        <v>263</v>
      </c>
      <c r="E355" s="166" t="s">
        <v>2903</v>
      </c>
      <c r="F355" s="167" t="s">
        <v>2904</v>
      </c>
      <c r="G355" s="168" t="s">
        <v>2715</v>
      </c>
      <c r="H355" s="169">
        <v>1</v>
      </c>
      <c r="I355" s="170"/>
      <c r="J355" s="171">
        <f t="shared" si="200"/>
        <v>0</v>
      </c>
      <c r="K355" s="167" t="s">
        <v>19</v>
      </c>
      <c r="L355" s="172"/>
      <c r="M355" s="173" t="s">
        <v>19</v>
      </c>
      <c r="N355" s="174" t="s">
        <v>44</v>
      </c>
      <c r="P355" s="136">
        <f t="shared" si="201"/>
        <v>0</v>
      </c>
      <c r="Q355" s="136">
        <v>0</v>
      </c>
      <c r="R355" s="136">
        <f t="shared" si="202"/>
        <v>0</v>
      </c>
      <c r="S355" s="136">
        <v>0</v>
      </c>
      <c r="T355" s="137">
        <f t="shared" si="203"/>
        <v>0</v>
      </c>
      <c r="AR355" s="138" t="s">
        <v>245</v>
      </c>
      <c r="AT355" s="138" t="s">
        <v>263</v>
      </c>
      <c r="AU355" s="138" t="s">
        <v>83</v>
      </c>
      <c r="AY355" s="16" t="s">
        <v>171</v>
      </c>
      <c r="BE355" s="139">
        <f t="shared" si="204"/>
        <v>0</v>
      </c>
      <c r="BF355" s="139">
        <f t="shared" si="205"/>
        <v>0</v>
      </c>
      <c r="BG355" s="139">
        <f t="shared" si="206"/>
        <v>0</v>
      </c>
      <c r="BH355" s="139">
        <f t="shared" si="207"/>
        <v>0</v>
      </c>
      <c r="BI355" s="139">
        <f t="shared" si="208"/>
        <v>0</v>
      </c>
      <c r="BJ355" s="16" t="s">
        <v>81</v>
      </c>
      <c r="BK355" s="139">
        <f t="shared" si="209"/>
        <v>0</v>
      </c>
      <c r="BL355" s="16" t="s">
        <v>178</v>
      </c>
      <c r="BM355" s="138" t="s">
        <v>2929</v>
      </c>
    </row>
    <row r="356" spans="2:65" s="1" customFormat="1" ht="16.5" customHeight="1">
      <c r="B356" s="31"/>
      <c r="C356" s="165" t="s">
        <v>1710</v>
      </c>
      <c r="D356" s="165" t="s">
        <v>263</v>
      </c>
      <c r="E356" s="166" t="s">
        <v>2905</v>
      </c>
      <c r="F356" s="167" t="s">
        <v>2906</v>
      </c>
      <c r="G356" s="168" t="s">
        <v>2715</v>
      </c>
      <c r="H356" s="169">
        <v>1</v>
      </c>
      <c r="I356" s="170"/>
      <c r="J356" s="171">
        <f t="shared" si="200"/>
        <v>0</v>
      </c>
      <c r="K356" s="167" t="s">
        <v>19</v>
      </c>
      <c r="L356" s="172"/>
      <c r="M356" s="173" t="s">
        <v>19</v>
      </c>
      <c r="N356" s="174" t="s">
        <v>44</v>
      </c>
      <c r="P356" s="136">
        <f t="shared" si="201"/>
        <v>0</v>
      </c>
      <c r="Q356" s="136">
        <v>0</v>
      </c>
      <c r="R356" s="136">
        <f t="shared" si="202"/>
        <v>0</v>
      </c>
      <c r="S356" s="136">
        <v>0</v>
      </c>
      <c r="T356" s="137">
        <f t="shared" si="203"/>
        <v>0</v>
      </c>
      <c r="AR356" s="138" t="s">
        <v>245</v>
      </c>
      <c r="AT356" s="138" t="s">
        <v>263</v>
      </c>
      <c r="AU356" s="138" t="s">
        <v>83</v>
      </c>
      <c r="AY356" s="16" t="s">
        <v>171</v>
      </c>
      <c r="BE356" s="139">
        <f t="shared" si="204"/>
        <v>0</v>
      </c>
      <c r="BF356" s="139">
        <f t="shared" si="205"/>
        <v>0</v>
      </c>
      <c r="BG356" s="139">
        <f t="shared" si="206"/>
        <v>0</v>
      </c>
      <c r="BH356" s="139">
        <f t="shared" si="207"/>
        <v>0</v>
      </c>
      <c r="BI356" s="139">
        <f t="shared" si="208"/>
        <v>0</v>
      </c>
      <c r="BJ356" s="16" t="s">
        <v>81</v>
      </c>
      <c r="BK356" s="139">
        <f t="shared" si="209"/>
        <v>0</v>
      </c>
      <c r="BL356" s="16" t="s">
        <v>178</v>
      </c>
      <c r="BM356" s="138" t="s">
        <v>2930</v>
      </c>
    </row>
    <row r="357" spans="2:65" s="1" customFormat="1" ht="16.5" customHeight="1">
      <c r="B357" s="31"/>
      <c r="C357" s="165" t="s">
        <v>1715</v>
      </c>
      <c r="D357" s="165" t="s">
        <v>263</v>
      </c>
      <c r="E357" s="166" t="s">
        <v>2907</v>
      </c>
      <c r="F357" s="167" t="s">
        <v>2908</v>
      </c>
      <c r="G357" s="168" t="s">
        <v>2715</v>
      </c>
      <c r="H357" s="169">
        <v>5</v>
      </c>
      <c r="I357" s="170"/>
      <c r="J357" s="171">
        <f t="shared" si="200"/>
        <v>0</v>
      </c>
      <c r="K357" s="167" t="s">
        <v>19</v>
      </c>
      <c r="L357" s="172"/>
      <c r="M357" s="173" t="s">
        <v>19</v>
      </c>
      <c r="N357" s="174" t="s">
        <v>44</v>
      </c>
      <c r="P357" s="136">
        <f t="shared" si="201"/>
        <v>0</v>
      </c>
      <c r="Q357" s="136">
        <v>0</v>
      </c>
      <c r="R357" s="136">
        <f t="shared" si="202"/>
        <v>0</v>
      </c>
      <c r="S357" s="136">
        <v>0</v>
      </c>
      <c r="T357" s="137">
        <f t="shared" si="203"/>
        <v>0</v>
      </c>
      <c r="AR357" s="138" t="s">
        <v>245</v>
      </c>
      <c r="AT357" s="138" t="s">
        <v>263</v>
      </c>
      <c r="AU357" s="138" t="s">
        <v>83</v>
      </c>
      <c r="AY357" s="16" t="s">
        <v>171</v>
      </c>
      <c r="BE357" s="139">
        <f t="shared" si="204"/>
        <v>0</v>
      </c>
      <c r="BF357" s="139">
        <f t="shared" si="205"/>
        <v>0</v>
      </c>
      <c r="BG357" s="139">
        <f t="shared" si="206"/>
        <v>0</v>
      </c>
      <c r="BH357" s="139">
        <f t="shared" si="207"/>
        <v>0</v>
      </c>
      <c r="BI357" s="139">
        <f t="shared" si="208"/>
        <v>0</v>
      </c>
      <c r="BJ357" s="16" t="s">
        <v>81</v>
      </c>
      <c r="BK357" s="139">
        <f t="shared" si="209"/>
        <v>0</v>
      </c>
      <c r="BL357" s="16" t="s">
        <v>178</v>
      </c>
      <c r="BM357" s="138" t="s">
        <v>2931</v>
      </c>
    </row>
    <row r="358" spans="2:65" s="1" customFormat="1" ht="16.5" customHeight="1">
      <c r="B358" s="31"/>
      <c r="C358" s="165" t="s">
        <v>1721</v>
      </c>
      <c r="D358" s="165" t="s">
        <v>263</v>
      </c>
      <c r="E358" s="166" t="s">
        <v>2909</v>
      </c>
      <c r="F358" s="167" t="s">
        <v>2910</v>
      </c>
      <c r="G358" s="168" t="s">
        <v>2715</v>
      </c>
      <c r="H358" s="169">
        <v>1</v>
      </c>
      <c r="I358" s="170"/>
      <c r="J358" s="171">
        <f t="shared" si="200"/>
        <v>0</v>
      </c>
      <c r="K358" s="167" t="s">
        <v>19</v>
      </c>
      <c r="L358" s="172"/>
      <c r="M358" s="173" t="s">
        <v>19</v>
      </c>
      <c r="N358" s="174" t="s">
        <v>44</v>
      </c>
      <c r="P358" s="136">
        <f t="shared" si="201"/>
        <v>0</v>
      </c>
      <c r="Q358" s="136">
        <v>0</v>
      </c>
      <c r="R358" s="136">
        <f t="shared" si="202"/>
        <v>0</v>
      </c>
      <c r="S358" s="136">
        <v>0</v>
      </c>
      <c r="T358" s="137">
        <f t="shared" si="203"/>
        <v>0</v>
      </c>
      <c r="AR358" s="138" t="s">
        <v>245</v>
      </c>
      <c r="AT358" s="138" t="s">
        <v>263</v>
      </c>
      <c r="AU358" s="138" t="s">
        <v>83</v>
      </c>
      <c r="AY358" s="16" t="s">
        <v>171</v>
      </c>
      <c r="BE358" s="139">
        <f t="shared" si="204"/>
        <v>0</v>
      </c>
      <c r="BF358" s="139">
        <f t="shared" si="205"/>
        <v>0</v>
      </c>
      <c r="BG358" s="139">
        <f t="shared" si="206"/>
        <v>0</v>
      </c>
      <c r="BH358" s="139">
        <f t="shared" si="207"/>
        <v>0</v>
      </c>
      <c r="BI358" s="139">
        <f t="shared" si="208"/>
        <v>0</v>
      </c>
      <c r="BJ358" s="16" t="s">
        <v>81</v>
      </c>
      <c r="BK358" s="139">
        <f t="shared" si="209"/>
        <v>0</v>
      </c>
      <c r="BL358" s="16" t="s">
        <v>178</v>
      </c>
      <c r="BM358" s="138" t="s">
        <v>2932</v>
      </c>
    </row>
    <row r="359" spans="2:65" s="1" customFormat="1" ht="16.5" customHeight="1">
      <c r="B359" s="31"/>
      <c r="C359" s="165" t="s">
        <v>1727</v>
      </c>
      <c r="D359" s="165" t="s">
        <v>263</v>
      </c>
      <c r="E359" s="166" t="s">
        <v>2911</v>
      </c>
      <c r="F359" s="167" t="s">
        <v>2912</v>
      </c>
      <c r="G359" s="168" t="s">
        <v>2715</v>
      </c>
      <c r="H359" s="169">
        <v>2</v>
      </c>
      <c r="I359" s="170"/>
      <c r="J359" s="171">
        <f t="shared" si="200"/>
        <v>0</v>
      </c>
      <c r="K359" s="167" t="s">
        <v>19</v>
      </c>
      <c r="L359" s="172"/>
      <c r="M359" s="173" t="s">
        <v>19</v>
      </c>
      <c r="N359" s="174" t="s">
        <v>44</v>
      </c>
      <c r="P359" s="136">
        <f t="shared" si="201"/>
        <v>0</v>
      </c>
      <c r="Q359" s="136">
        <v>0</v>
      </c>
      <c r="R359" s="136">
        <f t="shared" si="202"/>
        <v>0</v>
      </c>
      <c r="S359" s="136">
        <v>0</v>
      </c>
      <c r="T359" s="137">
        <f t="shared" si="203"/>
        <v>0</v>
      </c>
      <c r="AR359" s="138" t="s">
        <v>245</v>
      </c>
      <c r="AT359" s="138" t="s">
        <v>263</v>
      </c>
      <c r="AU359" s="138" t="s">
        <v>83</v>
      </c>
      <c r="AY359" s="16" t="s">
        <v>171</v>
      </c>
      <c r="BE359" s="139">
        <f t="shared" si="204"/>
        <v>0</v>
      </c>
      <c r="BF359" s="139">
        <f t="shared" si="205"/>
        <v>0</v>
      </c>
      <c r="BG359" s="139">
        <f t="shared" si="206"/>
        <v>0</v>
      </c>
      <c r="BH359" s="139">
        <f t="shared" si="207"/>
        <v>0</v>
      </c>
      <c r="BI359" s="139">
        <f t="shared" si="208"/>
        <v>0</v>
      </c>
      <c r="BJ359" s="16" t="s">
        <v>81</v>
      </c>
      <c r="BK359" s="139">
        <f t="shared" si="209"/>
        <v>0</v>
      </c>
      <c r="BL359" s="16" t="s">
        <v>178</v>
      </c>
      <c r="BM359" s="138" t="s">
        <v>2933</v>
      </c>
    </row>
    <row r="360" spans="2:65" s="11" customFormat="1" ht="25.95" customHeight="1">
      <c r="B360" s="115"/>
      <c r="D360" s="116" t="s">
        <v>72</v>
      </c>
      <c r="E360" s="117" t="s">
        <v>2934</v>
      </c>
      <c r="F360" s="117" t="s">
        <v>2935</v>
      </c>
      <c r="I360" s="118"/>
      <c r="J360" s="119">
        <f>BK360</f>
        <v>0</v>
      </c>
      <c r="L360" s="115"/>
      <c r="M360" s="120"/>
      <c r="P360" s="121">
        <f>SUM(P361:P369)</f>
        <v>0</v>
      </c>
      <c r="R360" s="121">
        <f>SUM(R361:R369)</f>
        <v>0</v>
      </c>
      <c r="T360" s="122">
        <f>SUM(T361:T369)</f>
        <v>0</v>
      </c>
      <c r="AR360" s="116" t="s">
        <v>81</v>
      </c>
      <c r="AT360" s="123" t="s">
        <v>72</v>
      </c>
      <c r="AU360" s="123" t="s">
        <v>73</v>
      </c>
      <c r="AY360" s="116" t="s">
        <v>171</v>
      </c>
      <c r="BK360" s="124">
        <f>SUM(BK361:BK369)</f>
        <v>0</v>
      </c>
    </row>
    <row r="361" spans="2:65" s="1" customFormat="1" ht="21.75" customHeight="1">
      <c r="B361" s="31"/>
      <c r="C361" s="127" t="s">
        <v>1732</v>
      </c>
      <c r="D361" s="127" t="s">
        <v>173</v>
      </c>
      <c r="E361" s="128" t="s">
        <v>2936</v>
      </c>
      <c r="F361" s="129" t="s">
        <v>2937</v>
      </c>
      <c r="G361" s="130" t="s">
        <v>2710</v>
      </c>
      <c r="H361" s="131">
        <v>280</v>
      </c>
      <c r="I361" s="132"/>
      <c r="J361" s="133">
        <f t="shared" ref="J361:J369" si="210">ROUND(I361*H361,2)</f>
        <v>0</v>
      </c>
      <c r="K361" s="129" t="s">
        <v>19</v>
      </c>
      <c r="L361" s="31"/>
      <c r="M361" s="134" t="s">
        <v>19</v>
      </c>
      <c r="N361" s="135" t="s">
        <v>44</v>
      </c>
      <c r="P361" s="136">
        <f t="shared" ref="P361:P369" si="211">O361*H361</f>
        <v>0</v>
      </c>
      <c r="Q361" s="136">
        <v>0</v>
      </c>
      <c r="R361" s="136">
        <f t="shared" ref="R361:R369" si="212">Q361*H361</f>
        <v>0</v>
      </c>
      <c r="S361" s="136">
        <v>0</v>
      </c>
      <c r="T361" s="137">
        <f t="shared" ref="T361:T369" si="213">S361*H361</f>
        <v>0</v>
      </c>
      <c r="AR361" s="138" t="s">
        <v>178</v>
      </c>
      <c r="AT361" s="138" t="s">
        <v>173</v>
      </c>
      <c r="AU361" s="138" t="s">
        <v>81</v>
      </c>
      <c r="AY361" s="16" t="s">
        <v>171</v>
      </c>
      <c r="BE361" s="139">
        <f t="shared" ref="BE361:BE369" si="214">IF(N361="základní",J361,0)</f>
        <v>0</v>
      </c>
      <c r="BF361" s="139">
        <f t="shared" ref="BF361:BF369" si="215">IF(N361="snížená",J361,0)</f>
        <v>0</v>
      </c>
      <c r="BG361" s="139">
        <f t="shared" ref="BG361:BG369" si="216">IF(N361="zákl. přenesená",J361,0)</f>
        <v>0</v>
      </c>
      <c r="BH361" s="139">
        <f t="shared" ref="BH361:BH369" si="217">IF(N361="sníž. přenesená",J361,0)</f>
        <v>0</v>
      </c>
      <c r="BI361" s="139">
        <f t="shared" ref="BI361:BI369" si="218">IF(N361="nulová",J361,0)</f>
        <v>0</v>
      </c>
      <c r="BJ361" s="16" t="s">
        <v>81</v>
      </c>
      <c r="BK361" s="139">
        <f t="shared" ref="BK361:BK369" si="219">ROUND(I361*H361,2)</f>
        <v>0</v>
      </c>
      <c r="BL361" s="16" t="s">
        <v>178</v>
      </c>
      <c r="BM361" s="138" t="s">
        <v>2938</v>
      </c>
    </row>
    <row r="362" spans="2:65" s="1" customFormat="1" ht="21.75" customHeight="1">
      <c r="B362" s="31"/>
      <c r="C362" s="127" t="s">
        <v>1737</v>
      </c>
      <c r="D362" s="127" t="s">
        <v>173</v>
      </c>
      <c r="E362" s="128" t="s">
        <v>2939</v>
      </c>
      <c r="F362" s="129" t="s">
        <v>2940</v>
      </c>
      <c r="G362" s="130" t="s">
        <v>2715</v>
      </c>
      <c r="H362" s="131">
        <v>1</v>
      </c>
      <c r="I362" s="132"/>
      <c r="J362" s="133">
        <f t="shared" si="210"/>
        <v>0</v>
      </c>
      <c r="K362" s="129" t="s">
        <v>19</v>
      </c>
      <c r="L362" s="31"/>
      <c r="M362" s="134" t="s">
        <v>19</v>
      </c>
      <c r="N362" s="135" t="s">
        <v>44</v>
      </c>
      <c r="P362" s="136">
        <f t="shared" si="211"/>
        <v>0</v>
      </c>
      <c r="Q362" s="136">
        <v>0</v>
      </c>
      <c r="R362" s="136">
        <f t="shared" si="212"/>
        <v>0</v>
      </c>
      <c r="S362" s="136">
        <v>0</v>
      </c>
      <c r="T362" s="137">
        <f t="shared" si="213"/>
        <v>0</v>
      </c>
      <c r="AR362" s="138" t="s">
        <v>178</v>
      </c>
      <c r="AT362" s="138" t="s">
        <v>173</v>
      </c>
      <c r="AU362" s="138" t="s">
        <v>81</v>
      </c>
      <c r="AY362" s="16" t="s">
        <v>171</v>
      </c>
      <c r="BE362" s="139">
        <f t="shared" si="214"/>
        <v>0</v>
      </c>
      <c r="BF362" s="139">
        <f t="shared" si="215"/>
        <v>0</v>
      </c>
      <c r="BG362" s="139">
        <f t="shared" si="216"/>
        <v>0</v>
      </c>
      <c r="BH362" s="139">
        <f t="shared" si="217"/>
        <v>0</v>
      </c>
      <c r="BI362" s="139">
        <f t="shared" si="218"/>
        <v>0</v>
      </c>
      <c r="BJ362" s="16" t="s">
        <v>81</v>
      </c>
      <c r="BK362" s="139">
        <f t="shared" si="219"/>
        <v>0</v>
      </c>
      <c r="BL362" s="16" t="s">
        <v>178</v>
      </c>
      <c r="BM362" s="138" t="s">
        <v>2941</v>
      </c>
    </row>
    <row r="363" spans="2:65" s="1" customFormat="1" ht="21.75" customHeight="1">
      <c r="B363" s="31"/>
      <c r="C363" s="127" t="s">
        <v>1742</v>
      </c>
      <c r="D363" s="127" t="s">
        <v>173</v>
      </c>
      <c r="E363" s="128" t="s">
        <v>2942</v>
      </c>
      <c r="F363" s="129" t="s">
        <v>2943</v>
      </c>
      <c r="G363" s="130" t="s">
        <v>2715</v>
      </c>
      <c r="H363" s="131">
        <v>1</v>
      </c>
      <c r="I363" s="132"/>
      <c r="J363" s="133">
        <f t="shared" si="210"/>
        <v>0</v>
      </c>
      <c r="K363" s="129" t="s">
        <v>19</v>
      </c>
      <c r="L363" s="31"/>
      <c r="M363" s="134" t="s">
        <v>19</v>
      </c>
      <c r="N363" s="135" t="s">
        <v>44</v>
      </c>
      <c r="P363" s="136">
        <f t="shared" si="211"/>
        <v>0</v>
      </c>
      <c r="Q363" s="136">
        <v>0</v>
      </c>
      <c r="R363" s="136">
        <f t="shared" si="212"/>
        <v>0</v>
      </c>
      <c r="S363" s="136">
        <v>0</v>
      </c>
      <c r="T363" s="137">
        <f t="shared" si="213"/>
        <v>0</v>
      </c>
      <c r="AR363" s="138" t="s">
        <v>178</v>
      </c>
      <c r="AT363" s="138" t="s">
        <v>173</v>
      </c>
      <c r="AU363" s="138" t="s">
        <v>81</v>
      </c>
      <c r="AY363" s="16" t="s">
        <v>171</v>
      </c>
      <c r="BE363" s="139">
        <f t="shared" si="214"/>
        <v>0</v>
      </c>
      <c r="BF363" s="139">
        <f t="shared" si="215"/>
        <v>0</v>
      </c>
      <c r="BG363" s="139">
        <f t="shared" si="216"/>
        <v>0</v>
      </c>
      <c r="BH363" s="139">
        <f t="shared" si="217"/>
        <v>0</v>
      </c>
      <c r="BI363" s="139">
        <f t="shared" si="218"/>
        <v>0</v>
      </c>
      <c r="BJ363" s="16" t="s">
        <v>81</v>
      </c>
      <c r="BK363" s="139">
        <f t="shared" si="219"/>
        <v>0</v>
      </c>
      <c r="BL363" s="16" t="s">
        <v>178</v>
      </c>
      <c r="BM363" s="138" t="s">
        <v>2944</v>
      </c>
    </row>
    <row r="364" spans="2:65" s="1" customFormat="1" ht="16.5" customHeight="1">
      <c r="B364" s="31"/>
      <c r="C364" s="127" t="s">
        <v>1746</v>
      </c>
      <c r="D364" s="127" t="s">
        <v>173</v>
      </c>
      <c r="E364" s="128" t="s">
        <v>2945</v>
      </c>
      <c r="F364" s="129" t="s">
        <v>2946</v>
      </c>
      <c r="G364" s="130" t="s">
        <v>2715</v>
      </c>
      <c r="H364" s="131">
        <v>3</v>
      </c>
      <c r="I364" s="132"/>
      <c r="J364" s="133">
        <f t="shared" si="210"/>
        <v>0</v>
      </c>
      <c r="K364" s="129" t="s">
        <v>19</v>
      </c>
      <c r="L364" s="31"/>
      <c r="M364" s="134" t="s">
        <v>19</v>
      </c>
      <c r="N364" s="135" t="s">
        <v>44</v>
      </c>
      <c r="P364" s="136">
        <f t="shared" si="211"/>
        <v>0</v>
      </c>
      <c r="Q364" s="136">
        <v>0</v>
      </c>
      <c r="R364" s="136">
        <f t="shared" si="212"/>
        <v>0</v>
      </c>
      <c r="S364" s="136">
        <v>0</v>
      </c>
      <c r="T364" s="137">
        <f t="shared" si="213"/>
        <v>0</v>
      </c>
      <c r="AR364" s="138" t="s">
        <v>178</v>
      </c>
      <c r="AT364" s="138" t="s">
        <v>173</v>
      </c>
      <c r="AU364" s="138" t="s">
        <v>81</v>
      </c>
      <c r="AY364" s="16" t="s">
        <v>171</v>
      </c>
      <c r="BE364" s="139">
        <f t="shared" si="214"/>
        <v>0</v>
      </c>
      <c r="BF364" s="139">
        <f t="shared" si="215"/>
        <v>0</v>
      </c>
      <c r="BG364" s="139">
        <f t="shared" si="216"/>
        <v>0</v>
      </c>
      <c r="BH364" s="139">
        <f t="shared" si="217"/>
        <v>0</v>
      </c>
      <c r="BI364" s="139">
        <f t="shared" si="218"/>
        <v>0</v>
      </c>
      <c r="BJ364" s="16" t="s">
        <v>81</v>
      </c>
      <c r="BK364" s="139">
        <f t="shared" si="219"/>
        <v>0</v>
      </c>
      <c r="BL364" s="16" t="s">
        <v>178</v>
      </c>
      <c r="BM364" s="138" t="s">
        <v>2947</v>
      </c>
    </row>
    <row r="365" spans="2:65" s="1" customFormat="1" ht="16.5" customHeight="1">
      <c r="B365" s="31"/>
      <c r="C365" s="127" t="s">
        <v>1750</v>
      </c>
      <c r="D365" s="127" t="s">
        <v>173</v>
      </c>
      <c r="E365" s="128" t="s">
        <v>2948</v>
      </c>
      <c r="F365" s="129" t="s">
        <v>2949</v>
      </c>
      <c r="G365" s="130" t="s">
        <v>2715</v>
      </c>
      <c r="H365" s="131">
        <v>12</v>
      </c>
      <c r="I365" s="132"/>
      <c r="J365" s="133">
        <f t="shared" si="210"/>
        <v>0</v>
      </c>
      <c r="K365" s="129" t="s">
        <v>19</v>
      </c>
      <c r="L365" s="31"/>
      <c r="M365" s="134" t="s">
        <v>19</v>
      </c>
      <c r="N365" s="135" t="s">
        <v>44</v>
      </c>
      <c r="P365" s="136">
        <f t="shared" si="211"/>
        <v>0</v>
      </c>
      <c r="Q365" s="136">
        <v>0</v>
      </c>
      <c r="R365" s="136">
        <f t="shared" si="212"/>
        <v>0</v>
      </c>
      <c r="S365" s="136">
        <v>0</v>
      </c>
      <c r="T365" s="137">
        <f t="shared" si="213"/>
        <v>0</v>
      </c>
      <c r="AR365" s="138" t="s">
        <v>178</v>
      </c>
      <c r="AT365" s="138" t="s">
        <v>173</v>
      </c>
      <c r="AU365" s="138" t="s">
        <v>81</v>
      </c>
      <c r="AY365" s="16" t="s">
        <v>171</v>
      </c>
      <c r="BE365" s="139">
        <f t="shared" si="214"/>
        <v>0</v>
      </c>
      <c r="BF365" s="139">
        <f t="shared" si="215"/>
        <v>0</v>
      </c>
      <c r="BG365" s="139">
        <f t="shared" si="216"/>
        <v>0</v>
      </c>
      <c r="BH365" s="139">
        <f t="shared" si="217"/>
        <v>0</v>
      </c>
      <c r="BI365" s="139">
        <f t="shared" si="218"/>
        <v>0</v>
      </c>
      <c r="BJ365" s="16" t="s">
        <v>81</v>
      </c>
      <c r="BK365" s="139">
        <f t="shared" si="219"/>
        <v>0</v>
      </c>
      <c r="BL365" s="16" t="s">
        <v>178</v>
      </c>
      <c r="BM365" s="138" t="s">
        <v>2950</v>
      </c>
    </row>
    <row r="366" spans="2:65" s="1" customFormat="1" ht="16.5" customHeight="1">
      <c r="B366" s="31"/>
      <c r="C366" s="127" t="s">
        <v>1755</v>
      </c>
      <c r="D366" s="127" t="s">
        <v>173</v>
      </c>
      <c r="E366" s="128" t="s">
        <v>2951</v>
      </c>
      <c r="F366" s="129" t="s">
        <v>2952</v>
      </c>
      <c r="G366" s="130" t="s">
        <v>2715</v>
      </c>
      <c r="H366" s="131">
        <v>1</v>
      </c>
      <c r="I366" s="132"/>
      <c r="J366" s="133">
        <f t="shared" si="210"/>
        <v>0</v>
      </c>
      <c r="K366" s="129" t="s">
        <v>19</v>
      </c>
      <c r="L366" s="31"/>
      <c r="M366" s="134" t="s">
        <v>19</v>
      </c>
      <c r="N366" s="135" t="s">
        <v>44</v>
      </c>
      <c r="P366" s="136">
        <f t="shared" si="211"/>
        <v>0</v>
      </c>
      <c r="Q366" s="136">
        <v>0</v>
      </c>
      <c r="R366" s="136">
        <f t="shared" si="212"/>
        <v>0</v>
      </c>
      <c r="S366" s="136">
        <v>0</v>
      </c>
      <c r="T366" s="137">
        <f t="shared" si="213"/>
        <v>0</v>
      </c>
      <c r="AR366" s="138" t="s">
        <v>178</v>
      </c>
      <c r="AT366" s="138" t="s">
        <v>173</v>
      </c>
      <c r="AU366" s="138" t="s">
        <v>81</v>
      </c>
      <c r="AY366" s="16" t="s">
        <v>171</v>
      </c>
      <c r="BE366" s="139">
        <f t="shared" si="214"/>
        <v>0</v>
      </c>
      <c r="BF366" s="139">
        <f t="shared" si="215"/>
        <v>0</v>
      </c>
      <c r="BG366" s="139">
        <f t="shared" si="216"/>
        <v>0</v>
      </c>
      <c r="BH366" s="139">
        <f t="shared" si="217"/>
        <v>0</v>
      </c>
      <c r="BI366" s="139">
        <f t="shared" si="218"/>
        <v>0</v>
      </c>
      <c r="BJ366" s="16" t="s">
        <v>81</v>
      </c>
      <c r="BK366" s="139">
        <f t="shared" si="219"/>
        <v>0</v>
      </c>
      <c r="BL366" s="16" t="s">
        <v>178</v>
      </c>
      <c r="BM366" s="138" t="s">
        <v>2953</v>
      </c>
    </row>
    <row r="367" spans="2:65" s="1" customFormat="1" ht="16.5" customHeight="1">
      <c r="B367" s="31"/>
      <c r="C367" s="127" t="s">
        <v>1760</v>
      </c>
      <c r="D367" s="127" t="s">
        <v>173</v>
      </c>
      <c r="E367" s="128" t="s">
        <v>2954</v>
      </c>
      <c r="F367" s="129" t="s">
        <v>2955</v>
      </c>
      <c r="G367" s="130" t="s">
        <v>2715</v>
      </c>
      <c r="H367" s="131">
        <v>2</v>
      </c>
      <c r="I367" s="132"/>
      <c r="J367" s="133">
        <f t="shared" si="210"/>
        <v>0</v>
      </c>
      <c r="K367" s="129" t="s">
        <v>19</v>
      </c>
      <c r="L367" s="31"/>
      <c r="M367" s="134" t="s">
        <v>19</v>
      </c>
      <c r="N367" s="135" t="s">
        <v>44</v>
      </c>
      <c r="P367" s="136">
        <f t="shared" si="211"/>
        <v>0</v>
      </c>
      <c r="Q367" s="136">
        <v>0</v>
      </c>
      <c r="R367" s="136">
        <f t="shared" si="212"/>
        <v>0</v>
      </c>
      <c r="S367" s="136">
        <v>0</v>
      </c>
      <c r="T367" s="137">
        <f t="shared" si="213"/>
        <v>0</v>
      </c>
      <c r="AR367" s="138" t="s">
        <v>178</v>
      </c>
      <c r="AT367" s="138" t="s">
        <v>173</v>
      </c>
      <c r="AU367" s="138" t="s">
        <v>81</v>
      </c>
      <c r="AY367" s="16" t="s">
        <v>171</v>
      </c>
      <c r="BE367" s="139">
        <f t="shared" si="214"/>
        <v>0</v>
      </c>
      <c r="BF367" s="139">
        <f t="shared" si="215"/>
        <v>0</v>
      </c>
      <c r="BG367" s="139">
        <f t="shared" si="216"/>
        <v>0</v>
      </c>
      <c r="BH367" s="139">
        <f t="shared" si="217"/>
        <v>0</v>
      </c>
      <c r="BI367" s="139">
        <f t="shared" si="218"/>
        <v>0</v>
      </c>
      <c r="BJ367" s="16" t="s">
        <v>81</v>
      </c>
      <c r="BK367" s="139">
        <f t="shared" si="219"/>
        <v>0</v>
      </c>
      <c r="BL367" s="16" t="s">
        <v>178</v>
      </c>
      <c r="BM367" s="138" t="s">
        <v>2956</v>
      </c>
    </row>
    <row r="368" spans="2:65" s="1" customFormat="1" ht="16.5" customHeight="1">
      <c r="B368" s="31"/>
      <c r="C368" s="127" t="s">
        <v>1765</v>
      </c>
      <c r="D368" s="127" t="s">
        <v>173</v>
      </c>
      <c r="E368" s="128" t="s">
        <v>2957</v>
      </c>
      <c r="F368" s="129" t="s">
        <v>2958</v>
      </c>
      <c r="G368" s="130" t="s">
        <v>2715</v>
      </c>
      <c r="H368" s="131">
        <v>11</v>
      </c>
      <c r="I368" s="132"/>
      <c r="J368" s="133">
        <f t="shared" si="210"/>
        <v>0</v>
      </c>
      <c r="K368" s="129" t="s">
        <v>19</v>
      </c>
      <c r="L368" s="31"/>
      <c r="M368" s="134" t="s">
        <v>19</v>
      </c>
      <c r="N368" s="135" t="s">
        <v>44</v>
      </c>
      <c r="P368" s="136">
        <f t="shared" si="211"/>
        <v>0</v>
      </c>
      <c r="Q368" s="136">
        <v>0</v>
      </c>
      <c r="R368" s="136">
        <f t="shared" si="212"/>
        <v>0</v>
      </c>
      <c r="S368" s="136">
        <v>0</v>
      </c>
      <c r="T368" s="137">
        <f t="shared" si="213"/>
        <v>0</v>
      </c>
      <c r="AR368" s="138" t="s">
        <v>178</v>
      </c>
      <c r="AT368" s="138" t="s">
        <v>173</v>
      </c>
      <c r="AU368" s="138" t="s">
        <v>81</v>
      </c>
      <c r="AY368" s="16" t="s">
        <v>171</v>
      </c>
      <c r="BE368" s="139">
        <f t="shared" si="214"/>
        <v>0</v>
      </c>
      <c r="BF368" s="139">
        <f t="shared" si="215"/>
        <v>0</v>
      </c>
      <c r="BG368" s="139">
        <f t="shared" si="216"/>
        <v>0</v>
      </c>
      <c r="BH368" s="139">
        <f t="shared" si="217"/>
        <v>0</v>
      </c>
      <c r="BI368" s="139">
        <f t="shared" si="218"/>
        <v>0</v>
      </c>
      <c r="BJ368" s="16" t="s">
        <v>81</v>
      </c>
      <c r="BK368" s="139">
        <f t="shared" si="219"/>
        <v>0</v>
      </c>
      <c r="BL368" s="16" t="s">
        <v>178</v>
      </c>
      <c r="BM368" s="138" t="s">
        <v>2959</v>
      </c>
    </row>
    <row r="369" spans="2:65" s="1" customFormat="1" ht="24.15" customHeight="1">
      <c r="B369" s="31"/>
      <c r="C369" s="127" t="s">
        <v>1782</v>
      </c>
      <c r="D369" s="127" t="s">
        <v>173</v>
      </c>
      <c r="E369" s="128" t="s">
        <v>2960</v>
      </c>
      <c r="F369" s="129" t="s">
        <v>2961</v>
      </c>
      <c r="G369" s="130" t="s">
        <v>328</v>
      </c>
      <c r="H369" s="131">
        <v>600</v>
      </c>
      <c r="I369" s="132"/>
      <c r="J369" s="133">
        <f t="shared" si="210"/>
        <v>0</v>
      </c>
      <c r="K369" s="129" t="s">
        <v>19</v>
      </c>
      <c r="L369" s="31"/>
      <c r="M369" s="134" t="s">
        <v>19</v>
      </c>
      <c r="N369" s="135" t="s">
        <v>44</v>
      </c>
      <c r="P369" s="136">
        <f t="shared" si="211"/>
        <v>0</v>
      </c>
      <c r="Q369" s="136">
        <v>0</v>
      </c>
      <c r="R369" s="136">
        <f t="shared" si="212"/>
        <v>0</v>
      </c>
      <c r="S369" s="136">
        <v>0</v>
      </c>
      <c r="T369" s="137">
        <f t="shared" si="213"/>
        <v>0</v>
      </c>
      <c r="AR369" s="138" t="s">
        <v>178</v>
      </c>
      <c r="AT369" s="138" t="s">
        <v>173</v>
      </c>
      <c r="AU369" s="138" t="s">
        <v>81</v>
      </c>
      <c r="AY369" s="16" t="s">
        <v>171</v>
      </c>
      <c r="BE369" s="139">
        <f t="shared" si="214"/>
        <v>0</v>
      </c>
      <c r="BF369" s="139">
        <f t="shared" si="215"/>
        <v>0</v>
      </c>
      <c r="BG369" s="139">
        <f t="shared" si="216"/>
        <v>0</v>
      </c>
      <c r="BH369" s="139">
        <f t="shared" si="217"/>
        <v>0</v>
      </c>
      <c r="BI369" s="139">
        <f t="shared" si="218"/>
        <v>0</v>
      </c>
      <c r="BJ369" s="16" t="s">
        <v>81</v>
      </c>
      <c r="BK369" s="139">
        <f t="shared" si="219"/>
        <v>0</v>
      </c>
      <c r="BL369" s="16" t="s">
        <v>178</v>
      </c>
      <c r="BM369" s="138" t="s">
        <v>2962</v>
      </c>
    </row>
    <row r="370" spans="2:65" s="11" customFormat="1" ht="25.95" customHeight="1">
      <c r="B370" s="115"/>
      <c r="D370" s="116" t="s">
        <v>72</v>
      </c>
      <c r="E370" s="117" t="s">
        <v>2963</v>
      </c>
      <c r="F370" s="117" t="s">
        <v>2964</v>
      </c>
      <c r="I370" s="118"/>
      <c r="J370" s="119">
        <f>BK370</f>
        <v>0</v>
      </c>
      <c r="L370" s="115"/>
      <c r="M370" s="120"/>
      <c r="P370" s="121">
        <f>SUM(P371:P377)</f>
        <v>0</v>
      </c>
      <c r="R370" s="121">
        <f>SUM(R371:R377)</f>
        <v>0</v>
      </c>
      <c r="T370" s="122">
        <f>SUM(T371:T377)</f>
        <v>0</v>
      </c>
      <c r="AR370" s="116" t="s">
        <v>81</v>
      </c>
      <c r="AT370" s="123" t="s">
        <v>72</v>
      </c>
      <c r="AU370" s="123" t="s">
        <v>73</v>
      </c>
      <c r="AY370" s="116" t="s">
        <v>171</v>
      </c>
      <c r="BK370" s="124">
        <f>SUM(BK371:BK377)</f>
        <v>0</v>
      </c>
    </row>
    <row r="371" spans="2:65" s="1" customFormat="1" ht="16.5" customHeight="1">
      <c r="B371" s="31"/>
      <c r="C371" s="127" t="s">
        <v>1787</v>
      </c>
      <c r="D371" s="127" t="s">
        <v>173</v>
      </c>
      <c r="E371" s="128" t="s">
        <v>2965</v>
      </c>
      <c r="F371" s="129" t="s">
        <v>2966</v>
      </c>
      <c r="G371" s="130" t="s">
        <v>2710</v>
      </c>
      <c r="H371" s="131">
        <v>200</v>
      </c>
      <c r="I371" s="132"/>
      <c r="J371" s="133">
        <f t="shared" ref="J371:J377" si="220">ROUND(I371*H371,2)</f>
        <v>0</v>
      </c>
      <c r="K371" s="129" t="s">
        <v>19</v>
      </c>
      <c r="L371" s="31"/>
      <c r="M371" s="134" t="s">
        <v>19</v>
      </c>
      <c r="N371" s="135" t="s">
        <v>44</v>
      </c>
      <c r="P371" s="136">
        <f t="shared" ref="P371:P377" si="221">O371*H371</f>
        <v>0</v>
      </c>
      <c r="Q371" s="136">
        <v>0</v>
      </c>
      <c r="R371" s="136">
        <f t="shared" ref="R371:R377" si="222">Q371*H371</f>
        <v>0</v>
      </c>
      <c r="S371" s="136">
        <v>0</v>
      </c>
      <c r="T371" s="137">
        <f t="shared" ref="T371:T377" si="223">S371*H371</f>
        <v>0</v>
      </c>
      <c r="AR371" s="138" t="s">
        <v>178</v>
      </c>
      <c r="AT371" s="138" t="s">
        <v>173</v>
      </c>
      <c r="AU371" s="138" t="s">
        <v>81</v>
      </c>
      <c r="AY371" s="16" t="s">
        <v>171</v>
      </c>
      <c r="BE371" s="139">
        <f t="shared" ref="BE371:BE377" si="224">IF(N371="základní",J371,0)</f>
        <v>0</v>
      </c>
      <c r="BF371" s="139">
        <f t="shared" ref="BF371:BF377" si="225">IF(N371="snížená",J371,0)</f>
        <v>0</v>
      </c>
      <c r="BG371" s="139">
        <f t="shared" ref="BG371:BG377" si="226">IF(N371="zákl. přenesená",J371,0)</f>
        <v>0</v>
      </c>
      <c r="BH371" s="139">
        <f t="shared" ref="BH371:BH377" si="227">IF(N371="sníž. přenesená",J371,0)</f>
        <v>0</v>
      </c>
      <c r="BI371" s="139">
        <f t="shared" ref="BI371:BI377" si="228">IF(N371="nulová",J371,0)</f>
        <v>0</v>
      </c>
      <c r="BJ371" s="16" t="s">
        <v>81</v>
      </c>
      <c r="BK371" s="139">
        <f t="shared" ref="BK371:BK377" si="229">ROUND(I371*H371,2)</f>
        <v>0</v>
      </c>
      <c r="BL371" s="16" t="s">
        <v>178</v>
      </c>
      <c r="BM371" s="138" t="s">
        <v>2967</v>
      </c>
    </row>
    <row r="372" spans="2:65" s="1" customFormat="1" ht="24.15" customHeight="1">
      <c r="B372" s="31"/>
      <c r="C372" s="127" t="s">
        <v>1792</v>
      </c>
      <c r="D372" s="127" t="s">
        <v>173</v>
      </c>
      <c r="E372" s="128" t="s">
        <v>2968</v>
      </c>
      <c r="F372" s="129" t="s">
        <v>2969</v>
      </c>
      <c r="G372" s="130" t="s">
        <v>2715</v>
      </c>
      <c r="H372" s="131">
        <v>1</v>
      </c>
      <c r="I372" s="132"/>
      <c r="J372" s="133">
        <f t="shared" si="220"/>
        <v>0</v>
      </c>
      <c r="K372" s="129" t="s">
        <v>19</v>
      </c>
      <c r="L372" s="31"/>
      <c r="M372" s="134" t="s">
        <v>19</v>
      </c>
      <c r="N372" s="135" t="s">
        <v>44</v>
      </c>
      <c r="P372" s="136">
        <f t="shared" si="221"/>
        <v>0</v>
      </c>
      <c r="Q372" s="136">
        <v>0</v>
      </c>
      <c r="R372" s="136">
        <f t="shared" si="222"/>
        <v>0</v>
      </c>
      <c r="S372" s="136">
        <v>0</v>
      </c>
      <c r="T372" s="137">
        <f t="shared" si="223"/>
        <v>0</v>
      </c>
      <c r="AR372" s="138" t="s">
        <v>178</v>
      </c>
      <c r="AT372" s="138" t="s">
        <v>173</v>
      </c>
      <c r="AU372" s="138" t="s">
        <v>81</v>
      </c>
      <c r="AY372" s="16" t="s">
        <v>171</v>
      </c>
      <c r="BE372" s="139">
        <f t="shared" si="224"/>
        <v>0</v>
      </c>
      <c r="BF372" s="139">
        <f t="shared" si="225"/>
        <v>0</v>
      </c>
      <c r="BG372" s="139">
        <f t="shared" si="226"/>
        <v>0</v>
      </c>
      <c r="BH372" s="139">
        <f t="shared" si="227"/>
        <v>0</v>
      </c>
      <c r="BI372" s="139">
        <f t="shared" si="228"/>
        <v>0</v>
      </c>
      <c r="BJ372" s="16" t="s">
        <v>81</v>
      </c>
      <c r="BK372" s="139">
        <f t="shared" si="229"/>
        <v>0</v>
      </c>
      <c r="BL372" s="16" t="s">
        <v>178</v>
      </c>
      <c r="BM372" s="138" t="s">
        <v>2970</v>
      </c>
    </row>
    <row r="373" spans="2:65" s="1" customFormat="1" ht="24.15" customHeight="1">
      <c r="B373" s="31"/>
      <c r="C373" s="127" t="s">
        <v>1797</v>
      </c>
      <c r="D373" s="127" t="s">
        <v>173</v>
      </c>
      <c r="E373" s="128" t="s">
        <v>2971</v>
      </c>
      <c r="F373" s="129" t="s">
        <v>2972</v>
      </c>
      <c r="G373" s="130" t="s">
        <v>2715</v>
      </c>
      <c r="H373" s="131">
        <v>1</v>
      </c>
      <c r="I373" s="132"/>
      <c r="J373" s="133">
        <f t="shared" si="220"/>
        <v>0</v>
      </c>
      <c r="K373" s="129" t="s">
        <v>19</v>
      </c>
      <c r="L373" s="31"/>
      <c r="M373" s="134" t="s">
        <v>19</v>
      </c>
      <c r="N373" s="135" t="s">
        <v>44</v>
      </c>
      <c r="P373" s="136">
        <f t="shared" si="221"/>
        <v>0</v>
      </c>
      <c r="Q373" s="136">
        <v>0</v>
      </c>
      <c r="R373" s="136">
        <f t="shared" si="222"/>
        <v>0</v>
      </c>
      <c r="S373" s="136">
        <v>0</v>
      </c>
      <c r="T373" s="137">
        <f t="shared" si="223"/>
        <v>0</v>
      </c>
      <c r="AR373" s="138" t="s">
        <v>178</v>
      </c>
      <c r="AT373" s="138" t="s">
        <v>173</v>
      </c>
      <c r="AU373" s="138" t="s">
        <v>81</v>
      </c>
      <c r="AY373" s="16" t="s">
        <v>171</v>
      </c>
      <c r="BE373" s="139">
        <f t="shared" si="224"/>
        <v>0</v>
      </c>
      <c r="BF373" s="139">
        <f t="shared" si="225"/>
        <v>0</v>
      </c>
      <c r="BG373" s="139">
        <f t="shared" si="226"/>
        <v>0</v>
      </c>
      <c r="BH373" s="139">
        <f t="shared" si="227"/>
        <v>0</v>
      </c>
      <c r="BI373" s="139">
        <f t="shared" si="228"/>
        <v>0</v>
      </c>
      <c r="BJ373" s="16" t="s">
        <v>81</v>
      </c>
      <c r="BK373" s="139">
        <f t="shared" si="229"/>
        <v>0</v>
      </c>
      <c r="BL373" s="16" t="s">
        <v>178</v>
      </c>
      <c r="BM373" s="138" t="s">
        <v>2973</v>
      </c>
    </row>
    <row r="374" spans="2:65" s="1" customFormat="1" ht="24.15" customHeight="1">
      <c r="B374" s="31"/>
      <c r="C374" s="127" t="s">
        <v>1801</v>
      </c>
      <c r="D374" s="127" t="s">
        <v>173</v>
      </c>
      <c r="E374" s="128" t="s">
        <v>2974</v>
      </c>
      <c r="F374" s="129" t="s">
        <v>2975</v>
      </c>
      <c r="G374" s="130" t="s">
        <v>2715</v>
      </c>
      <c r="H374" s="131">
        <v>1</v>
      </c>
      <c r="I374" s="132"/>
      <c r="J374" s="133">
        <f t="shared" si="220"/>
        <v>0</v>
      </c>
      <c r="K374" s="129" t="s">
        <v>19</v>
      </c>
      <c r="L374" s="31"/>
      <c r="M374" s="134" t="s">
        <v>19</v>
      </c>
      <c r="N374" s="135" t="s">
        <v>44</v>
      </c>
      <c r="P374" s="136">
        <f t="shared" si="221"/>
        <v>0</v>
      </c>
      <c r="Q374" s="136">
        <v>0</v>
      </c>
      <c r="R374" s="136">
        <f t="shared" si="222"/>
        <v>0</v>
      </c>
      <c r="S374" s="136">
        <v>0</v>
      </c>
      <c r="T374" s="137">
        <f t="shared" si="223"/>
        <v>0</v>
      </c>
      <c r="AR374" s="138" t="s">
        <v>178</v>
      </c>
      <c r="AT374" s="138" t="s">
        <v>173</v>
      </c>
      <c r="AU374" s="138" t="s">
        <v>81</v>
      </c>
      <c r="AY374" s="16" t="s">
        <v>171</v>
      </c>
      <c r="BE374" s="139">
        <f t="shared" si="224"/>
        <v>0</v>
      </c>
      <c r="BF374" s="139">
        <f t="shared" si="225"/>
        <v>0</v>
      </c>
      <c r="BG374" s="139">
        <f t="shared" si="226"/>
        <v>0</v>
      </c>
      <c r="BH374" s="139">
        <f t="shared" si="227"/>
        <v>0</v>
      </c>
      <c r="BI374" s="139">
        <f t="shared" si="228"/>
        <v>0</v>
      </c>
      <c r="BJ374" s="16" t="s">
        <v>81</v>
      </c>
      <c r="BK374" s="139">
        <f t="shared" si="229"/>
        <v>0</v>
      </c>
      <c r="BL374" s="16" t="s">
        <v>178</v>
      </c>
      <c r="BM374" s="138" t="s">
        <v>2976</v>
      </c>
    </row>
    <row r="375" spans="2:65" s="1" customFormat="1" ht="16.5" customHeight="1">
      <c r="B375" s="31"/>
      <c r="C375" s="127" t="s">
        <v>1806</v>
      </c>
      <c r="D375" s="127" t="s">
        <v>173</v>
      </c>
      <c r="E375" s="128" t="s">
        <v>2977</v>
      </c>
      <c r="F375" s="129" t="s">
        <v>2978</v>
      </c>
      <c r="G375" s="130" t="s">
        <v>2715</v>
      </c>
      <c r="H375" s="131">
        <v>1</v>
      </c>
      <c r="I375" s="132"/>
      <c r="J375" s="133">
        <f t="shared" si="220"/>
        <v>0</v>
      </c>
      <c r="K375" s="129" t="s">
        <v>19</v>
      </c>
      <c r="L375" s="31"/>
      <c r="M375" s="134" t="s">
        <v>19</v>
      </c>
      <c r="N375" s="135" t="s">
        <v>44</v>
      </c>
      <c r="P375" s="136">
        <f t="shared" si="221"/>
        <v>0</v>
      </c>
      <c r="Q375" s="136">
        <v>0</v>
      </c>
      <c r="R375" s="136">
        <f t="shared" si="222"/>
        <v>0</v>
      </c>
      <c r="S375" s="136">
        <v>0</v>
      </c>
      <c r="T375" s="137">
        <f t="shared" si="223"/>
        <v>0</v>
      </c>
      <c r="AR375" s="138" t="s">
        <v>178</v>
      </c>
      <c r="AT375" s="138" t="s">
        <v>173</v>
      </c>
      <c r="AU375" s="138" t="s">
        <v>81</v>
      </c>
      <c r="AY375" s="16" t="s">
        <v>171</v>
      </c>
      <c r="BE375" s="139">
        <f t="shared" si="224"/>
        <v>0</v>
      </c>
      <c r="BF375" s="139">
        <f t="shared" si="225"/>
        <v>0</v>
      </c>
      <c r="BG375" s="139">
        <f t="shared" si="226"/>
        <v>0</v>
      </c>
      <c r="BH375" s="139">
        <f t="shared" si="227"/>
        <v>0</v>
      </c>
      <c r="BI375" s="139">
        <f t="shared" si="228"/>
        <v>0</v>
      </c>
      <c r="BJ375" s="16" t="s">
        <v>81</v>
      </c>
      <c r="BK375" s="139">
        <f t="shared" si="229"/>
        <v>0</v>
      </c>
      <c r="BL375" s="16" t="s">
        <v>178</v>
      </c>
      <c r="BM375" s="138" t="s">
        <v>2979</v>
      </c>
    </row>
    <row r="376" spans="2:65" s="1" customFormat="1" ht="24.15" customHeight="1">
      <c r="B376" s="31"/>
      <c r="C376" s="127" t="s">
        <v>1811</v>
      </c>
      <c r="D376" s="127" t="s">
        <v>173</v>
      </c>
      <c r="E376" s="128" t="s">
        <v>2980</v>
      </c>
      <c r="F376" s="129" t="s">
        <v>2981</v>
      </c>
      <c r="G376" s="130" t="s">
        <v>2715</v>
      </c>
      <c r="H376" s="131">
        <v>2</v>
      </c>
      <c r="I376" s="132"/>
      <c r="J376" s="133">
        <f t="shared" si="220"/>
        <v>0</v>
      </c>
      <c r="K376" s="129" t="s">
        <v>19</v>
      </c>
      <c r="L376" s="31"/>
      <c r="M376" s="134" t="s">
        <v>19</v>
      </c>
      <c r="N376" s="135" t="s">
        <v>44</v>
      </c>
      <c r="P376" s="136">
        <f t="shared" si="221"/>
        <v>0</v>
      </c>
      <c r="Q376" s="136">
        <v>0</v>
      </c>
      <c r="R376" s="136">
        <f t="shared" si="222"/>
        <v>0</v>
      </c>
      <c r="S376" s="136">
        <v>0</v>
      </c>
      <c r="T376" s="137">
        <f t="shared" si="223"/>
        <v>0</v>
      </c>
      <c r="AR376" s="138" t="s">
        <v>178</v>
      </c>
      <c r="AT376" s="138" t="s">
        <v>173</v>
      </c>
      <c r="AU376" s="138" t="s">
        <v>81</v>
      </c>
      <c r="AY376" s="16" t="s">
        <v>171</v>
      </c>
      <c r="BE376" s="139">
        <f t="shared" si="224"/>
        <v>0</v>
      </c>
      <c r="BF376" s="139">
        <f t="shared" si="225"/>
        <v>0</v>
      </c>
      <c r="BG376" s="139">
        <f t="shared" si="226"/>
        <v>0</v>
      </c>
      <c r="BH376" s="139">
        <f t="shared" si="227"/>
        <v>0</v>
      </c>
      <c r="BI376" s="139">
        <f t="shared" si="228"/>
        <v>0</v>
      </c>
      <c r="BJ376" s="16" t="s">
        <v>81</v>
      </c>
      <c r="BK376" s="139">
        <f t="shared" si="229"/>
        <v>0</v>
      </c>
      <c r="BL376" s="16" t="s">
        <v>178</v>
      </c>
      <c r="BM376" s="138" t="s">
        <v>2982</v>
      </c>
    </row>
    <row r="377" spans="2:65" s="1" customFormat="1" ht="16.5" customHeight="1">
      <c r="B377" s="31"/>
      <c r="C377" s="127" t="s">
        <v>1816</v>
      </c>
      <c r="D377" s="127" t="s">
        <v>173</v>
      </c>
      <c r="E377" s="128" t="s">
        <v>2983</v>
      </c>
      <c r="F377" s="129" t="s">
        <v>2984</v>
      </c>
      <c r="G377" s="130" t="s">
        <v>328</v>
      </c>
      <c r="H377" s="131">
        <v>50</v>
      </c>
      <c r="I377" s="132"/>
      <c r="J377" s="133">
        <f t="shared" si="220"/>
        <v>0</v>
      </c>
      <c r="K377" s="129" t="s">
        <v>19</v>
      </c>
      <c r="L377" s="31"/>
      <c r="M377" s="134" t="s">
        <v>19</v>
      </c>
      <c r="N377" s="135" t="s">
        <v>44</v>
      </c>
      <c r="P377" s="136">
        <f t="shared" si="221"/>
        <v>0</v>
      </c>
      <c r="Q377" s="136">
        <v>0</v>
      </c>
      <c r="R377" s="136">
        <f t="shared" si="222"/>
        <v>0</v>
      </c>
      <c r="S377" s="136">
        <v>0</v>
      </c>
      <c r="T377" s="137">
        <f t="shared" si="223"/>
        <v>0</v>
      </c>
      <c r="AR377" s="138" t="s">
        <v>178</v>
      </c>
      <c r="AT377" s="138" t="s">
        <v>173</v>
      </c>
      <c r="AU377" s="138" t="s">
        <v>81</v>
      </c>
      <c r="AY377" s="16" t="s">
        <v>171</v>
      </c>
      <c r="BE377" s="139">
        <f t="shared" si="224"/>
        <v>0</v>
      </c>
      <c r="BF377" s="139">
        <f t="shared" si="225"/>
        <v>0</v>
      </c>
      <c r="BG377" s="139">
        <f t="shared" si="226"/>
        <v>0</v>
      </c>
      <c r="BH377" s="139">
        <f t="shared" si="227"/>
        <v>0</v>
      </c>
      <c r="BI377" s="139">
        <f t="shared" si="228"/>
        <v>0</v>
      </c>
      <c r="BJ377" s="16" t="s">
        <v>81</v>
      </c>
      <c r="BK377" s="139">
        <f t="shared" si="229"/>
        <v>0</v>
      </c>
      <c r="BL377" s="16" t="s">
        <v>178</v>
      </c>
      <c r="BM377" s="138" t="s">
        <v>2985</v>
      </c>
    </row>
    <row r="378" spans="2:65" s="11" customFormat="1" ht="25.95" customHeight="1">
      <c r="B378" s="115"/>
      <c r="D378" s="116" t="s">
        <v>72</v>
      </c>
      <c r="E378" s="117" t="s">
        <v>2986</v>
      </c>
      <c r="F378" s="117" t="s">
        <v>2667</v>
      </c>
      <c r="I378" s="118"/>
      <c r="J378" s="119">
        <f>BK378</f>
        <v>0</v>
      </c>
      <c r="L378" s="115"/>
      <c r="M378" s="120"/>
      <c r="P378" s="121">
        <f>SUM(P379:P384)</f>
        <v>0</v>
      </c>
      <c r="R378" s="121">
        <f>SUM(R379:R384)</f>
        <v>0</v>
      </c>
      <c r="T378" s="122">
        <f>SUM(T379:T384)</f>
        <v>0</v>
      </c>
      <c r="AR378" s="116" t="s">
        <v>81</v>
      </c>
      <c r="AT378" s="123" t="s">
        <v>72</v>
      </c>
      <c r="AU378" s="123" t="s">
        <v>73</v>
      </c>
      <c r="AY378" s="116" t="s">
        <v>171</v>
      </c>
      <c r="BK378" s="124">
        <f>SUM(BK379:BK384)</f>
        <v>0</v>
      </c>
    </row>
    <row r="379" spans="2:65" s="1" customFormat="1" ht="16.5" customHeight="1">
      <c r="B379" s="31"/>
      <c r="C379" s="127" t="s">
        <v>1820</v>
      </c>
      <c r="D379" s="127" t="s">
        <v>173</v>
      </c>
      <c r="E379" s="128" t="s">
        <v>2987</v>
      </c>
      <c r="F379" s="129" t="s">
        <v>2988</v>
      </c>
      <c r="G379" s="130" t="s">
        <v>1724</v>
      </c>
      <c r="H379" s="131">
        <v>1</v>
      </c>
      <c r="I379" s="132"/>
      <c r="J379" s="133">
        <f t="shared" ref="J379:J384" si="230">ROUND(I379*H379,2)</f>
        <v>0</v>
      </c>
      <c r="K379" s="129" t="s">
        <v>19</v>
      </c>
      <c r="L379" s="31"/>
      <c r="M379" s="134" t="s">
        <v>19</v>
      </c>
      <c r="N379" s="135" t="s">
        <v>44</v>
      </c>
      <c r="P379" s="136">
        <f t="shared" ref="P379:P384" si="231">O379*H379</f>
        <v>0</v>
      </c>
      <c r="Q379" s="136">
        <v>0</v>
      </c>
      <c r="R379" s="136">
        <f t="shared" ref="R379:R384" si="232">Q379*H379</f>
        <v>0</v>
      </c>
      <c r="S379" s="136">
        <v>0</v>
      </c>
      <c r="T379" s="137">
        <f t="shared" ref="T379:T384" si="233">S379*H379</f>
        <v>0</v>
      </c>
      <c r="AR379" s="138" t="s">
        <v>178</v>
      </c>
      <c r="AT379" s="138" t="s">
        <v>173</v>
      </c>
      <c r="AU379" s="138" t="s">
        <v>81</v>
      </c>
      <c r="AY379" s="16" t="s">
        <v>171</v>
      </c>
      <c r="BE379" s="139">
        <f t="shared" ref="BE379:BE384" si="234">IF(N379="základní",J379,0)</f>
        <v>0</v>
      </c>
      <c r="BF379" s="139">
        <f t="shared" ref="BF379:BF384" si="235">IF(N379="snížená",J379,0)</f>
        <v>0</v>
      </c>
      <c r="BG379" s="139">
        <f t="shared" ref="BG379:BG384" si="236">IF(N379="zákl. přenesená",J379,0)</f>
        <v>0</v>
      </c>
      <c r="BH379" s="139">
        <f t="shared" ref="BH379:BH384" si="237">IF(N379="sníž. přenesená",J379,0)</f>
        <v>0</v>
      </c>
      <c r="BI379" s="139">
        <f t="shared" ref="BI379:BI384" si="238">IF(N379="nulová",J379,0)</f>
        <v>0</v>
      </c>
      <c r="BJ379" s="16" t="s">
        <v>81</v>
      </c>
      <c r="BK379" s="139">
        <f t="shared" ref="BK379:BK384" si="239">ROUND(I379*H379,2)</f>
        <v>0</v>
      </c>
      <c r="BL379" s="16" t="s">
        <v>178</v>
      </c>
      <c r="BM379" s="138" t="s">
        <v>2989</v>
      </c>
    </row>
    <row r="380" spans="2:65" s="1" customFormat="1" ht="16.5" customHeight="1">
      <c r="B380" s="31"/>
      <c r="C380" s="127" t="s">
        <v>1825</v>
      </c>
      <c r="D380" s="127" t="s">
        <v>173</v>
      </c>
      <c r="E380" s="128" t="s">
        <v>2990</v>
      </c>
      <c r="F380" s="129" t="s">
        <v>2991</v>
      </c>
      <c r="G380" s="130" t="s">
        <v>1724</v>
      </c>
      <c r="H380" s="131">
        <v>1</v>
      </c>
      <c r="I380" s="132"/>
      <c r="J380" s="133">
        <f t="shared" si="230"/>
        <v>0</v>
      </c>
      <c r="K380" s="129" t="s">
        <v>19</v>
      </c>
      <c r="L380" s="31"/>
      <c r="M380" s="134" t="s">
        <v>19</v>
      </c>
      <c r="N380" s="135" t="s">
        <v>44</v>
      </c>
      <c r="P380" s="136">
        <f t="shared" si="231"/>
        <v>0</v>
      </c>
      <c r="Q380" s="136">
        <v>0</v>
      </c>
      <c r="R380" s="136">
        <f t="shared" si="232"/>
        <v>0</v>
      </c>
      <c r="S380" s="136">
        <v>0</v>
      </c>
      <c r="T380" s="137">
        <f t="shared" si="233"/>
        <v>0</v>
      </c>
      <c r="AR380" s="138" t="s">
        <v>178</v>
      </c>
      <c r="AT380" s="138" t="s">
        <v>173</v>
      </c>
      <c r="AU380" s="138" t="s">
        <v>81</v>
      </c>
      <c r="AY380" s="16" t="s">
        <v>171</v>
      </c>
      <c r="BE380" s="139">
        <f t="shared" si="234"/>
        <v>0</v>
      </c>
      <c r="BF380" s="139">
        <f t="shared" si="235"/>
        <v>0</v>
      </c>
      <c r="BG380" s="139">
        <f t="shared" si="236"/>
        <v>0</v>
      </c>
      <c r="BH380" s="139">
        <f t="shared" si="237"/>
        <v>0</v>
      </c>
      <c r="BI380" s="139">
        <f t="shared" si="238"/>
        <v>0</v>
      </c>
      <c r="BJ380" s="16" t="s">
        <v>81</v>
      </c>
      <c r="BK380" s="139">
        <f t="shared" si="239"/>
        <v>0</v>
      </c>
      <c r="BL380" s="16" t="s">
        <v>178</v>
      </c>
      <c r="BM380" s="138" t="s">
        <v>2992</v>
      </c>
    </row>
    <row r="381" spans="2:65" s="1" customFormat="1" ht="21.75" customHeight="1">
      <c r="B381" s="31"/>
      <c r="C381" s="127" t="s">
        <v>1830</v>
      </c>
      <c r="D381" s="127" t="s">
        <v>173</v>
      </c>
      <c r="E381" s="128" t="s">
        <v>2993</v>
      </c>
      <c r="F381" s="129" t="s">
        <v>2994</v>
      </c>
      <c r="G381" s="130" t="s">
        <v>2710</v>
      </c>
      <c r="H381" s="131">
        <v>100</v>
      </c>
      <c r="I381" s="132"/>
      <c r="J381" s="133">
        <f t="shared" si="230"/>
        <v>0</v>
      </c>
      <c r="K381" s="129" t="s">
        <v>19</v>
      </c>
      <c r="L381" s="31"/>
      <c r="M381" s="134" t="s">
        <v>19</v>
      </c>
      <c r="N381" s="135" t="s">
        <v>44</v>
      </c>
      <c r="P381" s="136">
        <f t="shared" si="231"/>
        <v>0</v>
      </c>
      <c r="Q381" s="136">
        <v>0</v>
      </c>
      <c r="R381" s="136">
        <f t="shared" si="232"/>
        <v>0</v>
      </c>
      <c r="S381" s="136">
        <v>0</v>
      </c>
      <c r="T381" s="137">
        <f t="shared" si="233"/>
        <v>0</v>
      </c>
      <c r="AR381" s="138" t="s">
        <v>178</v>
      </c>
      <c r="AT381" s="138" t="s">
        <v>173</v>
      </c>
      <c r="AU381" s="138" t="s">
        <v>81</v>
      </c>
      <c r="AY381" s="16" t="s">
        <v>171</v>
      </c>
      <c r="BE381" s="139">
        <f t="shared" si="234"/>
        <v>0</v>
      </c>
      <c r="BF381" s="139">
        <f t="shared" si="235"/>
        <v>0</v>
      </c>
      <c r="BG381" s="139">
        <f t="shared" si="236"/>
        <v>0</v>
      </c>
      <c r="BH381" s="139">
        <f t="shared" si="237"/>
        <v>0</v>
      </c>
      <c r="BI381" s="139">
        <f t="shared" si="238"/>
        <v>0</v>
      </c>
      <c r="BJ381" s="16" t="s">
        <v>81</v>
      </c>
      <c r="BK381" s="139">
        <f t="shared" si="239"/>
        <v>0</v>
      </c>
      <c r="BL381" s="16" t="s">
        <v>178</v>
      </c>
      <c r="BM381" s="138" t="s">
        <v>2995</v>
      </c>
    </row>
    <row r="382" spans="2:65" s="1" customFormat="1" ht="16.5" customHeight="1">
      <c r="B382" s="31"/>
      <c r="C382" s="127" t="s">
        <v>1835</v>
      </c>
      <c r="D382" s="127" t="s">
        <v>173</v>
      </c>
      <c r="E382" s="128" t="s">
        <v>2996</v>
      </c>
      <c r="F382" s="129" t="s">
        <v>2997</v>
      </c>
      <c r="G382" s="130" t="s">
        <v>1724</v>
      </c>
      <c r="H382" s="131">
        <v>1</v>
      </c>
      <c r="I382" s="132"/>
      <c r="J382" s="133">
        <f t="shared" si="230"/>
        <v>0</v>
      </c>
      <c r="K382" s="129" t="s">
        <v>19</v>
      </c>
      <c r="L382" s="31"/>
      <c r="M382" s="134" t="s">
        <v>19</v>
      </c>
      <c r="N382" s="135" t="s">
        <v>44</v>
      </c>
      <c r="P382" s="136">
        <f t="shared" si="231"/>
        <v>0</v>
      </c>
      <c r="Q382" s="136">
        <v>0</v>
      </c>
      <c r="R382" s="136">
        <f t="shared" si="232"/>
        <v>0</v>
      </c>
      <c r="S382" s="136">
        <v>0</v>
      </c>
      <c r="T382" s="137">
        <f t="shared" si="233"/>
        <v>0</v>
      </c>
      <c r="AR382" s="138" t="s">
        <v>178</v>
      </c>
      <c r="AT382" s="138" t="s">
        <v>173</v>
      </c>
      <c r="AU382" s="138" t="s">
        <v>81</v>
      </c>
      <c r="AY382" s="16" t="s">
        <v>171</v>
      </c>
      <c r="BE382" s="139">
        <f t="shared" si="234"/>
        <v>0</v>
      </c>
      <c r="BF382" s="139">
        <f t="shared" si="235"/>
        <v>0</v>
      </c>
      <c r="BG382" s="139">
        <f t="shared" si="236"/>
        <v>0</v>
      </c>
      <c r="BH382" s="139">
        <f t="shared" si="237"/>
        <v>0</v>
      </c>
      <c r="BI382" s="139">
        <f t="shared" si="238"/>
        <v>0</v>
      </c>
      <c r="BJ382" s="16" t="s">
        <v>81</v>
      </c>
      <c r="BK382" s="139">
        <f t="shared" si="239"/>
        <v>0</v>
      </c>
      <c r="BL382" s="16" t="s">
        <v>178</v>
      </c>
      <c r="BM382" s="138" t="s">
        <v>2998</v>
      </c>
    </row>
    <row r="383" spans="2:65" s="1" customFormat="1" ht="16.5" customHeight="1">
      <c r="B383" s="31"/>
      <c r="C383" s="127" t="s">
        <v>1840</v>
      </c>
      <c r="D383" s="127" t="s">
        <v>173</v>
      </c>
      <c r="E383" s="128" t="s">
        <v>2999</v>
      </c>
      <c r="F383" s="129" t="s">
        <v>3000</v>
      </c>
      <c r="G383" s="130" t="s">
        <v>1724</v>
      </c>
      <c r="H383" s="131">
        <v>1</v>
      </c>
      <c r="I383" s="132"/>
      <c r="J383" s="133">
        <f t="shared" si="230"/>
        <v>0</v>
      </c>
      <c r="K383" s="129" t="s">
        <v>19</v>
      </c>
      <c r="L383" s="31"/>
      <c r="M383" s="134" t="s">
        <v>19</v>
      </c>
      <c r="N383" s="135" t="s">
        <v>44</v>
      </c>
      <c r="P383" s="136">
        <f t="shared" si="231"/>
        <v>0</v>
      </c>
      <c r="Q383" s="136">
        <v>0</v>
      </c>
      <c r="R383" s="136">
        <f t="shared" si="232"/>
        <v>0</v>
      </c>
      <c r="S383" s="136">
        <v>0</v>
      </c>
      <c r="T383" s="137">
        <f t="shared" si="233"/>
        <v>0</v>
      </c>
      <c r="AR383" s="138" t="s">
        <v>178</v>
      </c>
      <c r="AT383" s="138" t="s">
        <v>173</v>
      </c>
      <c r="AU383" s="138" t="s">
        <v>81</v>
      </c>
      <c r="AY383" s="16" t="s">
        <v>171</v>
      </c>
      <c r="BE383" s="139">
        <f t="shared" si="234"/>
        <v>0</v>
      </c>
      <c r="BF383" s="139">
        <f t="shared" si="235"/>
        <v>0</v>
      </c>
      <c r="BG383" s="139">
        <f t="shared" si="236"/>
        <v>0</v>
      </c>
      <c r="BH383" s="139">
        <f t="shared" si="237"/>
        <v>0</v>
      </c>
      <c r="BI383" s="139">
        <f t="shared" si="238"/>
        <v>0</v>
      </c>
      <c r="BJ383" s="16" t="s">
        <v>81</v>
      </c>
      <c r="BK383" s="139">
        <f t="shared" si="239"/>
        <v>0</v>
      </c>
      <c r="BL383" s="16" t="s">
        <v>178</v>
      </c>
      <c r="BM383" s="138" t="s">
        <v>3001</v>
      </c>
    </row>
    <row r="384" spans="2:65" s="1" customFormat="1" ht="16.5" customHeight="1">
      <c r="B384" s="31"/>
      <c r="C384" s="127" t="s">
        <v>1852</v>
      </c>
      <c r="D384" s="127" t="s">
        <v>173</v>
      </c>
      <c r="E384" s="128" t="s">
        <v>3002</v>
      </c>
      <c r="F384" s="129" t="s">
        <v>3003</v>
      </c>
      <c r="G384" s="130" t="s">
        <v>1724</v>
      </c>
      <c r="H384" s="131">
        <v>1</v>
      </c>
      <c r="I384" s="132"/>
      <c r="J384" s="133">
        <f t="shared" si="230"/>
        <v>0</v>
      </c>
      <c r="K384" s="129" t="s">
        <v>19</v>
      </c>
      <c r="L384" s="31"/>
      <c r="M384" s="180" t="s">
        <v>19</v>
      </c>
      <c r="N384" s="181" t="s">
        <v>44</v>
      </c>
      <c r="O384" s="178"/>
      <c r="P384" s="182">
        <f t="shared" si="231"/>
        <v>0</v>
      </c>
      <c r="Q384" s="182">
        <v>0</v>
      </c>
      <c r="R384" s="182">
        <f t="shared" si="232"/>
        <v>0</v>
      </c>
      <c r="S384" s="182">
        <v>0</v>
      </c>
      <c r="T384" s="183">
        <f t="shared" si="233"/>
        <v>0</v>
      </c>
      <c r="AR384" s="138" t="s">
        <v>178</v>
      </c>
      <c r="AT384" s="138" t="s">
        <v>173</v>
      </c>
      <c r="AU384" s="138" t="s">
        <v>81</v>
      </c>
      <c r="AY384" s="16" t="s">
        <v>171</v>
      </c>
      <c r="BE384" s="139">
        <f t="shared" si="234"/>
        <v>0</v>
      </c>
      <c r="BF384" s="139">
        <f t="shared" si="235"/>
        <v>0</v>
      </c>
      <c r="BG384" s="139">
        <f t="shared" si="236"/>
        <v>0</v>
      </c>
      <c r="BH384" s="139">
        <f t="shared" si="237"/>
        <v>0</v>
      </c>
      <c r="BI384" s="139">
        <f t="shared" si="238"/>
        <v>0</v>
      </c>
      <c r="BJ384" s="16" t="s">
        <v>81</v>
      </c>
      <c r="BK384" s="139">
        <f t="shared" si="239"/>
        <v>0</v>
      </c>
      <c r="BL384" s="16" t="s">
        <v>178</v>
      </c>
      <c r="BM384" s="138" t="s">
        <v>3004</v>
      </c>
    </row>
    <row r="385" spans="2:12" s="1" customFormat="1" ht="6.9" customHeight="1">
      <c r="B385" s="40"/>
      <c r="C385" s="41"/>
      <c r="D385" s="41"/>
      <c r="E385" s="41"/>
      <c r="F385" s="41"/>
      <c r="G385" s="41"/>
      <c r="H385" s="41"/>
      <c r="I385" s="41"/>
      <c r="J385" s="41"/>
      <c r="K385" s="41"/>
      <c r="L385" s="31"/>
    </row>
  </sheetData>
  <sheetProtection algorithmName="SHA-512" hashValue="yGbtqclFlG0ZzI12aJKSQmGFm5vvid36Hq7iBa7yyEOg9Ol3QXimMMWT5+DfExRvzxNBji0ZGFypeHO1tD1Fkw==" saltValue="b9IBjlQdXBvOFh/WiNRaXmL1QFwmhJGZm2519euTDqNfRV2+pLP0w6Mbbx3hiS2d46kuc/hBE8VHoy+luNdqbA==" spinCount="100000" sheet="1" objects="1" scenarios="1" formatColumns="0" formatRows="0" autoFilter="0"/>
  <autoFilter ref="C104:K384" xr:uid="{00000000-0009-0000-0000-000002000000}"/>
  <mergeCells count="9">
    <mergeCell ref="E50:H50"/>
    <mergeCell ref="E95:H95"/>
    <mergeCell ref="E97:H9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46"/>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14"/>
      <c r="M2" s="214"/>
      <c r="N2" s="214"/>
      <c r="O2" s="214"/>
      <c r="P2" s="214"/>
      <c r="Q2" s="214"/>
      <c r="R2" s="214"/>
      <c r="S2" s="214"/>
      <c r="T2" s="214"/>
      <c r="U2" s="214"/>
      <c r="V2" s="214"/>
      <c r="AT2" s="16" t="s">
        <v>89</v>
      </c>
    </row>
    <row r="3" spans="2:46" ht="6.9" customHeight="1">
      <c r="B3" s="17"/>
      <c r="C3" s="18"/>
      <c r="D3" s="18"/>
      <c r="E3" s="18"/>
      <c r="F3" s="18"/>
      <c r="G3" s="18"/>
      <c r="H3" s="18"/>
      <c r="I3" s="18"/>
      <c r="J3" s="18"/>
      <c r="K3" s="18"/>
      <c r="L3" s="19"/>
      <c r="AT3" s="16" t="s">
        <v>83</v>
      </c>
    </row>
    <row r="4" spans="2:46" ht="24.9" customHeight="1">
      <c r="B4" s="19"/>
      <c r="D4" s="20" t="s">
        <v>106</v>
      </c>
      <c r="L4" s="19"/>
      <c r="M4" s="85" t="s">
        <v>10</v>
      </c>
      <c r="AT4" s="16" t="s">
        <v>4</v>
      </c>
    </row>
    <row r="5" spans="2:46" ht="6.9" customHeight="1">
      <c r="B5" s="19"/>
      <c r="L5" s="19"/>
    </row>
    <row r="6" spans="2:46" ht="12" customHeight="1">
      <c r="B6" s="19"/>
      <c r="D6" s="26" t="s">
        <v>16</v>
      </c>
      <c r="L6" s="19"/>
    </row>
    <row r="7" spans="2:46" ht="26.25" customHeight="1">
      <c r="B7" s="19"/>
      <c r="E7" s="229" t="str">
        <f>'Rekapitulace stavby'!K6</f>
        <v>VZDĚLÁVACÍ INSTITUCE RAJHRAD, MEZINÁRODNÍ AKADEMIE SV. BENEDIKTA Z NURSIE PRO UMĚLECKÉ VZDĚLÁVÁNÍ</v>
      </c>
      <c r="F7" s="230"/>
      <c r="G7" s="230"/>
      <c r="H7" s="230"/>
      <c r="L7" s="19"/>
    </row>
    <row r="8" spans="2:46" s="1" customFormat="1" ht="12" customHeight="1">
      <c r="B8" s="31"/>
      <c r="D8" s="26" t="s">
        <v>107</v>
      </c>
      <c r="L8" s="31"/>
    </row>
    <row r="9" spans="2:46" s="1" customFormat="1" ht="16.5" customHeight="1">
      <c r="B9" s="31"/>
      <c r="E9" s="192" t="s">
        <v>3005</v>
      </c>
      <c r="F9" s="231"/>
      <c r="G9" s="231"/>
      <c r="H9" s="231"/>
      <c r="L9" s="31"/>
    </row>
    <row r="10" spans="2:46" s="1" customFormat="1" ht="10.199999999999999">
      <c r="B10" s="31"/>
      <c r="L10" s="31"/>
    </row>
    <row r="11" spans="2:46" s="1" customFormat="1" ht="12" customHeight="1">
      <c r="B11" s="31"/>
      <c r="D11" s="26" t="s">
        <v>18</v>
      </c>
      <c r="F11" s="24" t="s">
        <v>19</v>
      </c>
      <c r="I11" s="26" t="s">
        <v>20</v>
      </c>
      <c r="J11" s="24" t="s">
        <v>19</v>
      </c>
      <c r="L11" s="31"/>
    </row>
    <row r="12" spans="2:46" s="1" customFormat="1" ht="12" customHeight="1">
      <c r="B12" s="31"/>
      <c r="D12" s="26" t="s">
        <v>21</v>
      </c>
      <c r="F12" s="24" t="s">
        <v>22</v>
      </c>
      <c r="I12" s="26" t="s">
        <v>23</v>
      </c>
      <c r="J12" s="48" t="str">
        <f>'Rekapitulace stavby'!AN8</f>
        <v>26. 9. 2023</v>
      </c>
      <c r="L12" s="31"/>
    </row>
    <row r="13" spans="2:46" s="1" customFormat="1" ht="10.8" customHeight="1">
      <c r="B13" s="31"/>
      <c r="L13" s="31"/>
    </row>
    <row r="14" spans="2:46" s="1" customFormat="1" ht="12" customHeight="1">
      <c r="B14" s="31"/>
      <c r="D14" s="26" t="s">
        <v>25</v>
      </c>
      <c r="I14" s="26" t="s">
        <v>26</v>
      </c>
      <c r="J14" s="24" t="str">
        <f>IF('Rekapitulace stavby'!AN10="","",'Rekapitulace stavby'!AN10)</f>
        <v/>
      </c>
      <c r="L14" s="31"/>
    </row>
    <row r="15" spans="2:46" s="1" customFormat="1" ht="18" customHeight="1">
      <c r="B15" s="31"/>
      <c r="E15" s="24" t="str">
        <f>IF('Rekapitulace stavby'!E11="","",'Rekapitulace stavby'!E11)</f>
        <v xml:space="preserve"> </v>
      </c>
      <c r="I15" s="26" t="s">
        <v>28</v>
      </c>
      <c r="J15" s="24" t="str">
        <f>IF('Rekapitulace stavby'!AN11="","",'Rekapitulace stavby'!AN11)</f>
        <v/>
      </c>
      <c r="L15" s="31"/>
    </row>
    <row r="16" spans="2:4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16.5" customHeight="1">
      <c r="B27" s="86"/>
      <c r="E27" s="218" t="s">
        <v>19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ROUND(J89,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ROUND((SUM(BE89:BE245)),  2)</f>
        <v>0</v>
      </c>
      <c r="I33" s="89">
        <v>0.21</v>
      </c>
      <c r="J33" s="88">
        <f>ROUND(((SUM(BE89:BE245))*I33),  2)</f>
        <v>0</v>
      </c>
      <c r="L33" s="31"/>
    </row>
    <row r="34" spans="2:12" s="1" customFormat="1" ht="14.4" customHeight="1">
      <c r="B34" s="31"/>
      <c r="E34" s="26" t="s">
        <v>45</v>
      </c>
      <c r="F34" s="88">
        <f>ROUND((SUM(BF89:BF245)),  2)</f>
        <v>0</v>
      </c>
      <c r="I34" s="89">
        <v>0.15</v>
      </c>
      <c r="J34" s="88">
        <f>ROUND(((SUM(BF89:BF245))*I34),  2)</f>
        <v>0</v>
      </c>
      <c r="L34" s="31"/>
    </row>
    <row r="35" spans="2:12" s="1" customFormat="1" ht="14.4" hidden="1" customHeight="1">
      <c r="B35" s="31"/>
      <c r="E35" s="26" t="s">
        <v>46</v>
      </c>
      <c r="F35" s="88">
        <f>ROUND((SUM(BG89:BG245)),  2)</f>
        <v>0</v>
      </c>
      <c r="I35" s="89">
        <v>0.21</v>
      </c>
      <c r="J35" s="88">
        <f>0</f>
        <v>0</v>
      </c>
      <c r="L35" s="31"/>
    </row>
    <row r="36" spans="2:12" s="1" customFormat="1" ht="14.4" hidden="1" customHeight="1">
      <c r="B36" s="31"/>
      <c r="E36" s="26" t="s">
        <v>47</v>
      </c>
      <c r="F36" s="88">
        <f>ROUND((SUM(BH89:BH245)),  2)</f>
        <v>0</v>
      </c>
      <c r="I36" s="89">
        <v>0.15</v>
      </c>
      <c r="J36" s="88">
        <f>0</f>
        <v>0</v>
      </c>
      <c r="L36" s="31"/>
    </row>
    <row r="37" spans="2:12" s="1" customFormat="1" ht="14.4" hidden="1" customHeight="1">
      <c r="B37" s="31"/>
      <c r="E37" s="26" t="s">
        <v>48</v>
      </c>
      <c r="F37" s="88">
        <f>ROUND((SUM(BI89:BI245)),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17-2023_C - TZB_ZTI</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J89</f>
        <v>0</v>
      </c>
      <c r="L59" s="31"/>
      <c r="AU59" s="16" t="s">
        <v>113</v>
      </c>
    </row>
    <row r="60" spans="2:47" s="8" customFormat="1" ht="24.9" customHeight="1">
      <c r="B60" s="99"/>
      <c r="D60" s="100" t="s">
        <v>3006</v>
      </c>
      <c r="E60" s="101"/>
      <c r="F60" s="101"/>
      <c r="G60" s="101"/>
      <c r="H60" s="101"/>
      <c r="I60" s="101"/>
      <c r="J60" s="102">
        <f>J90</f>
        <v>0</v>
      </c>
      <c r="L60" s="99"/>
    </row>
    <row r="61" spans="2:47" s="8" customFormat="1" ht="24.9" customHeight="1">
      <c r="B61" s="99"/>
      <c r="D61" s="100" t="s">
        <v>3007</v>
      </c>
      <c r="E61" s="101"/>
      <c r="F61" s="101"/>
      <c r="G61" s="101"/>
      <c r="H61" s="101"/>
      <c r="I61" s="101"/>
      <c r="J61" s="102">
        <f>J110</f>
        <v>0</v>
      </c>
      <c r="L61" s="99"/>
    </row>
    <row r="62" spans="2:47" s="8" customFormat="1" ht="24.9" customHeight="1">
      <c r="B62" s="99"/>
      <c r="D62" s="100" t="s">
        <v>3008</v>
      </c>
      <c r="E62" s="101"/>
      <c r="F62" s="101"/>
      <c r="G62" s="101"/>
      <c r="H62" s="101"/>
      <c r="I62" s="101"/>
      <c r="J62" s="102">
        <f>J130</f>
        <v>0</v>
      </c>
      <c r="L62" s="99"/>
    </row>
    <row r="63" spans="2:47" s="8" customFormat="1" ht="24.9" customHeight="1">
      <c r="B63" s="99"/>
      <c r="D63" s="100" t="s">
        <v>3009</v>
      </c>
      <c r="E63" s="101"/>
      <c r="F63" s="101"/>
      <c r="G63" s="101"/>
      <c r="H63" s="101"/>
      <c r="I63" s="101"/>
      <c r="J63" s="102">
        <f>J176</f>
        <v>0</v>
      </c>
      <c r="L63" s="99"/>
    </row>
    <row r="64" spans="2:47" s="8" customFormat="1" ht="24.9" customHeight="1">
      <c r="B64" s="99"/>
      <c r="D64" s="100" t="s">
        <v>3010</v>
      </c>
      <c r="E64" s="101"/>
      <c r="F64" s="101"/>
      <c r="G64" s="101"/>
      <c r="H64" s="101"/>
      <c r="I64" s="101"/>
      <c r="J64" s="102">
        <f>J192</f>
        <v>0</v>
      </c>
      <c r="L64" s="99"/>
    </row>
    <row r="65" spans="2:12" s="8" customFormat="1" ht="24.9" customHeight="1">
      <c r="B65" s="99"/>
      <c r="D65" s="100" t="s">
        <v>3011</v>
      </c>
      <c r="E65" s="101"/>
      <c r="F65" s="101"/>
      <c r="G65" s="101"/>
      <c r="H65" s="101"/>
      <c r="I65" s="101"/>
      <c r="J65" s="102">
        <f>J210</f>
        <v>0</v>
      </c>
      <c r="L65" s="99"/>
    </row>
    <row r="66" spans="2:12" s="8" customFormat="1" ht="24.9" customHeight="1">
      <c r="B66" s="99"/>
      <c r="D66" s="100" t="s">
        <v>3012</v>
      </c>
      <c r="E66" s="101"/>
      <c r="F66" s="101"/>
      <c r="G66" s="101"/>
      <c r="H66" s="101"/>
      <c r="I66" s="101"/>
      <c r="J66" s="102">
        <f>J214</f>
        <v>0</v>
      </c>
      <c r="L66" s="99"/>
    </row>
    <row r="67" spans="2:12" s="8" customFormat="1" ht="24.9" customHeight="1">
      <c r="B67" s="99"/>
      <c r="D67" s="100" t="s">
        <v>3013</v>
      </c>
      <c r="E67" s="101"/>
      <c r="F67" s="101"/>
      <c r="G67" s="101"/>
      <c r="H67" s="101"/>
      <c r="I67" s="101"/>
      <c r="J67" s="102">
        <f>J229</f>
        <v>0</v>
      </c>
      <c r="L67" s="99"/>
    </row>
    <row r="68" spans="2:12" s="8" customFormat="1" ht="24.9" customHeight="1">
      <c r="B68" s="99"/>
      <c r="D68" s="100" t="s">
        <v>151</v>
      </c>
      <c r="E68" s="101"/>
      <c r="F68" s="101"/>
      <c r="G68" s="101"/>
      <c r="H68" s="101"/>
      <c r="I68" s="101"/>
      <c r="J68" s="102">
        <f>J242</f>
        <v>0</v>
      </c>
      <c r="L68" s="99"/>
    </row>
    <row r="69" spans="2:12" s="9" customFormat="1" ht="19.95" customHeight="1">
      <c r="B69" s="103"/>
      <c r="D69" s="104" t="s">
        <v>152</v>
      </c>
      <c r="E69" s="105"/>
      <c r="F69" s="105"/>
      <c r="G69" s="105"/>
      <c r="H69" s="105"/>
      <c r="I69" s="105"/>
      <c r="J69" s="106">
        <f>J243</f>
        <v>0</v>
      </c>
      <c r="L69" s="103"/>
    </row>
    <row r="70" spans="2:12" s="1" customFormat="1" ht="21.75" customHeight="1">
      <c r="B70" s="31"/>
      <c r="L70" s="31"/>
    </row>
    <row r="71" spans="2:12" s="1" customFormat="1" ht="6.9" customHeight="1">
      <c r="B71" s="40"/>
      <c r="C71" s="41"/>
      <c r="D71" s="41"/>
      <c r="E71" s="41"/>
      <c r="F71" s="41"/>
      <c r="G71" s="41"/>
      <c r="H71" s="41"/>
      <c r="I71" s="41"/>
      <c r="J71" s="41"/>
      <c r="K71" s="41"/>
      <c r="L71" s="31"/>
    </row>
    <row r="75" spans="2:12" s="1" customFormat="1" ht="6.9" customHeight="1">
      <c r="B75" s="42"/>
      <c r="C75" s="43"/>
      <c r="D75" s="43"/>
      <c r="E75" s="43"/>
      <c r="F75" s="43"/>
      <c r="G75" s="43"/>
      <c r="H75" s="43"/>
      <c r="I75" s="43"/>
      <c r="J75" s="43"/>
      <c r="K75" s="43"/>
      <c r="L75" s="31"/>
    </row>
    <row r="76" spans="2:12" s="1" customFormat="1" ht="24.9" customHeight="1">
      <c r="B76" s="31"/>
      <c r="C76" s="20" t="s">
        <v>156</v>
      </c>
      <c r="L76" s="31"/>
    </row>
    <row r="77" spans="2:12" s="1" customFormat="1" ht="6.9" customHeight="1">
      <c r="B77" s="31"/>
      <c r="L77" s="31"/>
    </row>
    <row r="78" spans="2:12" s="1" customFormat="1" ht="12" customHeight="1">
      <c r="B78" s="31"/>
      <c r="C78" s="26" t="s">
        <v>16</v>
      </c>
      <c r="L78" s="31"/>
    </row>
    <row r="79" spans="2:12" s="1" customFormat="1" ht="26.25" customHeight="1">
      <c r="B79" s="31"/>
      <c r="E79" s="229" t="str">
        <f>E7</f>
        <v>VZDĚLÁVACÍ INSTITUCE RAJHRAD, MEZINÁRODNÍ AKADEMIE SV. BENEDIKTA Z NURSIE PRO UMĚLECKÉ VZDĚLÁVÁNÍ</v>
      </c>
      <c r="F79" s="230"/>
      <c r="G79" s="230"/>
      <c r="H79" s="230"/>
      <c r="L79" s="31"/>
    </row>
    <row r="80" spans="2:12" s="1" customFormat="1" ht="12" customHeight="1">
      <c r="B80" s="31"/>
      <c r="C80" s="26" t="s">
        <v>107</v>
      </c>
      <c r="L80" s="31"/>
    </row>
    <row r="81" spans="2:65" s="1" customFormat="1" ht="16.5" customHeight="1">
      <c r="B81" s="31"/>
      <c r="E81" s="192" t="str">
        <f>E9</f>
        <v>17-2023_C - TZB_ZTI</v>
      </c>
      <c r="F81" s="231"/>
      <c r="G81" s="231"/>
      <c r="H81" s="231"/>
      <c r="L81" s="31"/>
    </row>
    <row r="82" spans="2:65" s="1" customFormat="1" ht="6.9" customHeight="1">
      <c r="B82" s="31"/>
      <c r="L82" s="31"/>
    </row>
    <row r="83" spans="2:65" s="1" customFormat="1" ht="12" customHeight="1">
      <c r="B83" s="31"/>
      <c r="C83" s="26" t="s">
        <v>21</v>
      </c>
      <c r="F83" s="24" t="str">
        <f>F12</f>
        <v>Rajhrad</v>
      </c>
      <c r="I83" s="26" t="s">
        <v>23</v>
      </c>
      <c r="J83" s="48" t="str">
        <f>IF(J12="","",J12)</f>
        <v>26. 9. 2023</v>
      </c>
      <c r="L83" s="31"/>
    </row>
    <row r="84" spans="2:65" s="1" customFormat="1" ht="6.9" customHeight="1">
      <c r="B84" s="31"/>
      <c r="L84" s="31"/>
    </row>
    <row r="85" spans="2:65" s="1" customFormat="1" ht="25.65" customHeight="1">
      <c r="B85" s="31"/>
      <c r="C85" s="26" t="s">
        <v>25</v>
      </c>
      <c r="F85" s="24" t="str">
        <f>E15</f>
        <v xml:space="preserve"> </v>
      </c>
      <c r="I85" s="26" t="s">
        <v>31</v>
      </c>
      <c r="J85" s="29" t="str">
        <f>E21</f>
        <v>PEER COLLECTIVE s.r.o.</v>
      </c>
      <c r="L85" s="31"/>
    </row>
    <row r="86" spans="2:65" s="1" customFormat="1" ht="15.15" customHeight="1">
      <c r="B86" s="31"/>
      <c r="C86" s="26" t="s">
        <v>29</v>
      </c>
      <c r="F86" s="24" t="str">
        <f>IF(E18="","",E18)</f>
        <v>Vyplň údaj</v>
      </c>
      <c r="I86" s="26" t="s">
        <v>36</v>
      </c>
      <c r="J86" s="29" t="str">
        <f>E24</f>
        <v xml:space="preserve"> </v>
      </c>
      <c r="L86" s="31"/>
    </row>
    <row r="87" spans="2:65" s="1" customFormat="1" ht="10.35" customHeight="1">
      <c r="B87" s="31"/>
      <c r="L87" s="31"/>
    </row>
    <row r="88" spans="2:65" s="10" customFormat="1" ht="29.25" customHeight="1">
      <c r="B88" s="107"/>
      <c r="C88" s="108" t="s">
        <v>157</v>
      </c>
      <c r="D88" s="109" t="s">
        <v>58</v>
      </c>
      <c r="E88" s="109" t="s">
        <v>54</v>
      </c>
      <c r="F88" s="109" t="s">
        <v>55</v>
      </c>
      <c r="G88" s="109" t="s">
        <v>158</v>
      </c>
      <c r="H88" s="109" t="s">
        <v>159</v>
      </c>
      <c r="I88" s="109" t="s">
        <v>160</v>
      </c>
      <c r="J88" s="109" t="s">
        <v>112</v>
      </c>
      <c r="K88" s="110" t="s">
        <v>161</v>
      </c>
      <c r="L88" s="107"/>
      <c r="M88" s="55" t="s">
        <v>19</v>
      </c>
      <c r="N88" s="56" t="s">
        <v>43</v>
      </c>
      <c r="O88" s="56" t="s">
        <v>162</v>
      </c>
      <c r="P88" s="56" t="s">
        <v>163</v>
      </c>
      <c r="Q88" s="56" t="s">
        <v>164</v>
      </c>
      <c r="R88" s="56" t="s">
        <v>165</v>
      </c>
      <c r="S88" s="56" t="s">
        <v>166</v>
      </c>
      <c r="T88" s="57" t="s">
        <v>167</v>
      </c>
    </row>
    <row r="89" spans="2:65" s="1" customFormat="1" ht="22.8" customHeight="1">
      <c r="B89" s="31"/>
      <c r="C89" s="60" t="s">
        <v>168</v>
      </c>
      <c r="J89" s="111">
        <f>BK89</f>
        <v>0</v>
      </c>
      <c r="L89" s="31"/>
      <c r="M89" s="58"/>
      <c r="N89" s="49"/>
      <c r="O89" s="49"/>
      <c r="P89" s="112">
        <f>P90+P110+P130+P176+P192+P210+P214+P229+P242</f>
        <v>0</v>
      </c>
      <c r="Q89" s="49"/>
      <c r="R89" s="112">
        <f>R90+R110+R130+R176+R192+R210+R214+R229+R242</f>
        <v>0</v>
      </c>
      <c r="S89" s="49"/>
      <c r="T89" s="113">
        <f>T90+T110+T130+T176+T192+T210+T214+T229+T242</f>
        <v>0</v>
      </c>
      <c r="AT89" s="16" t="s">
        <v>72</v>
      </c>
      <c r="AU89" s="16" t="s">
        <v>113</v>
      </c>
      <c r="BK89" s="114">
        <f>BK90+BK110+BK130+BK176+BK192+BK210+BK214+BK229+BK242</f>
        <v>0</v>
      </c>
    </row>
    <row r="90" spans="2:65" s="11" customFormat="1" ht="25.95" customHeight="1">
      <c r="B90" s="115"/>
      <c r="D90" s="116" t="s">
        <v>72</v>
      </c>
      <c r="E90" s="117" t="s">
        <v>1247</v>
      </c>
      <c r="F90" s="117" t="s">
        <v>3014</v>
      </c>
      <c r="I90" s="118"/>
      <c r="J90" s="119">
        <f>BK90</f>
        <v>0</v>
      </c>
      <c r="L90" s="115"/>
      <c r="M90" s="120"/>
      <c r="P90" s="121">
        <f>SUM(P91:P109)</f>
        <v>0</v>
      </c>
      <c r="R90" s="121">
        <f>SUM(R91:R109)</f>
        <v>0</v>
      </c>
      <c r="T90" s="122">
        <f>SUM(T91:T109)</f>
        <v>0</v>
      </c>
      <c r="AR90" s="116" t="s">
        <v>83</v>
      </c>
      <c r="AT90" s="123" t="s">
        <v>72</v>
      </c>
      <c r="AU90" s="123" t="s">
        <v>73</v>
      </c>
      <c r="AY90" s="116" t="s">
        <v>171</v>
      </c>
      <c r="BK90" s="124">
        <f>SUM(BK91:BK109)</f>
        <v>0</v>
      </c>
    </row>
    <row r="91" spans="2:65" s="1" customFormat="1" ht="24.15" customHeight="1">
      <c r="B91" s="31"/>
      <c r="C91" s="127" t="s">
        <v>81</v>
      </c>
      <c r="D91" s="127" t="s">
        <v>173</v>
      </c>
      <c r="E91" s="128" t="s">
        <v>3015</v>
      </c>
      <c r="F91" s="129" t="s">
        <v>3016</v>
      </c>
      <c r="G91" s="130" t="s">
        <v>328</v>
      </c>
      <c r="H91" s="131">
        <v>30</v>
      </c>
      <c r="I91" s="132"/>
      <c r="J91" s="133">
        <f t="shared" ref="J91:J109" si="0">ROUND(I91*H91,2)</f>
        <v>0</v>
      </c>
      <c r="K91" s="129" t="s">
        <v>19</v>
      </c>
      <c r="L91" s="31"/>
      <c r="M91" s="134" t="s">
        <v>19</v>
      </c>
      <c r="N91" s="135" t="s">
        <v>44</v>
      </c>
      <c r="P91" s="136">
        <f t="shared" ref="P91:P109" si="1">O91*H91</f>
        <v>0</v>
      </c>
      <c r="Q91" s="136">
        <v>0</v>
      </c>
      <c r="R91" s="136">
        <f t="shared" ref="R91:R109" si="2">Q91*H91</f>
        <v>0</v>
      </c>
      <c r="S91" s="136">
        <v>0</v>
      </c>
      <c r="T91" s="137">
        <f t="shared" ref="T91:T109" si="3">S91*H91</f>
        <v>0</v>
      </c>
      <c r="AR91" s="138" t="s">
        <v>311</v>
      </c>
      <c r="AT91" s="138" t="s">
        <v>173</v>
      </c>
      <c r="AU91" s="138" t="s">
        <v>81</v>
      </c>
      <c r="AY91" s="16" t="s">
        <v>171</v>
      </c>
      <c r="BE91" s="139">
        <f t="shared" ref="BE91:BE109" si="4">IF(N91="základní",J91,0)</f>
        <v>0</v>
      </c>
      <c r="BF91" s="139">
        <f t="shared" ref="BF91:BF109" si="5">IF(N91="snížená",J91,0)</f>
        <v>0</v>
      </c>
      <c r="BG91" s="139">
        <f t="shared" ref="BG91:BG109" si="6">IF(N91="zákl. přenesená",J91,0)</f>
        <v>0</v>
      </c>
      <c r="BH91" s="139">
        <f t="shared" ref="BH91:BH109" si="7">IF(N91="sníž. přenesená",J91,0)</f>
        <v>0</v>
      </c>
      <c r="BI91" s="139">
        <f t="shared" ref="BI91:BI109" si="8">IF(N91="nulová",J91,0)</f>
        <v>0</v>
      </c>
      <c r="BJ91" s="16" t="s">
        <v>81</v>
      </c>
      <c r="BK91" s="139">
        <f t="shared" ref="BK91:BK109" si="9">ROUND(I91*H91,2)</f>
        <v>0</v>
      </c>
      <c r="BL91" s="16" t="s">
        <v>311</v>
      </c>
      <c r="BM91" s="138" t="s">
        <v>178</v>
      </c>
    </row>
    <row r="92" spans="2:65" s="1" customFormat="1" ht="24.15" customHeight="1">
      <c r="B92" s="31"/>
      <c r="C92" s="127" t="s">
        <v>83</v>
      </c>
      <c r="D92" s="127" t="s">
        <v>173</v>
      </c>
      <c r="E92" s="128" t="s">
        <v>3017</v>
      </c>
      <c r="F92" s="129" t="s">
        <v>3018</v>
      </c>
      <c r="G92" s="130" t="s">
        <v>328</v>
      </c>
      <c r="H92" s="131">
        <v>45</v>
      </c>
      <c r="I92" s="132"/>
      <c r="J92" s="133">
        <f t="shared" si="0"/>
        <v>0</v>
      </c>
      <c r="K92" s="129" t="s">
        <v>19</v>
      </c>
      <c r="L92" s="31"/>
      <c r="M92" s="134" t="s">
        <v>19</v>
      </c>
      <c r="N92" s="135" t="s">
        <v>44</v>
      </c>
      <c r="P92" s="136">
        <f t="shared" si="1"/>
        <v>0</v>
      </c>
      <c r="Q92" s="136">
        <v>0</v>
      </c>
      <c r="R92" s="136">
        <f t="shared" si="2"/>
        <v>0</v>
      </c>
      <c r="S92" s="136">
        <v>0</v>
      </c>
      <c r="T92" s="137">
        <f t="shared" si="3"/>
        <v>0</v>
      </c>
      <c r="AR92" s="138" t="s">
        <v>311</v>
      </c>
      <c r="AT92" s="138" t="s">
        <v>173</v>
      </c>
      <c r="AU92" s="138" t="s">
        <v>81</v>
      </c>
      <c r="AY92" s="16" t="s">
        <v>171</v>
      </c>
      <c r="BE92" s="139">
        <f t="shared" si="4"/>
        <v>0</v>
      </c>
      <c r="BF92" s="139">
        <f t="shared" si="5"/>
        <v>0</v>
      </c>
      <c r="BG92" s="139">
        <f t="shared" si="6"/>
        <v>0</v>
      </c>
      <c r="BH92" s="139">
        <f t="shared" si="7"/>
        <v>0</v>
      </c>
      <c r="BI92" s="139">
        <f t="shared" si="8"/>
        <v>0</v>
      </c>
      <c r="BJ92" s="16" t="s">
        <v>81</v>
      </c>
      <c r="BK92" s="139">
        <f t="shared" si="9"/>
        <v>0</v>
      </c>
      <c r="BL92" s="16" t="s">
        <v>311</v>
      </c>
      <c r="BM92" s="138" t="s">
        <v>231</v>
      </c>
    </row>
    <row r="93" spans="2:65" s="1" customFormat="1" ht="24.15" customHeight="1">
      <c r="B93" s="31"/>
      <c r="C93" s="127" t="s">
        <v>102</v>
      </c>
      <c r="D93" s="127" t="s">
        <v>173</v>
      </c>
      <c r="E93" s="128" t="s">
        <v>3019</v>
      </c>
      <c r="F93" s="129" t="s">
        <v>3020</v>
      </c>
      <c r="G93" s="130" t="s">
        <v>328</v>
      </c>
      <c r="H93" s="131">
        <v>38</v>
      </c>
      <c r="I93" s="132"/>
      <c r="J93" s="133">
        <f t="shared" si="0"/>
        <v>0</v>
      </c>
      <c r="K93" s="129" t="s">
        <v>19</v>
      </c>
      <c r="L93" s="31"/>
      <c r="M93" s="134" t="s">
        <v>19</v>
      </c>
      <c r="N93" s="135" t="s">
        <v>44</v>
      </c>
      <c r="P93" s="136">
        <f t="shared" si="1"/>
        <v>0</v>
      </c>
      <c r="Q93" s="136">
        <v>0</v>
      </c>
      <c r="R93" s="136">
        <f t="shared" si="2"/>
        <v>0</v>
      </c>
      <c r="S93" s="136">
        <v>0</v>
      </c>
      <c r="T93" s="137">
        <f t="shared" si="3"/>
        <v>0</v>
      </c>
      <c r="AR93" s="138" t="s">
        <v>311</v>
      </c>
      <c r="AT93" s="138" t="s">
        <v>173</v>
      </c>
      <c r="AU93" s="138" t="s">
        <v>81</v>
      </c>
      <c r="AY93" s="16" t="s">
        <v>171</v>
      </c>
      <c r="BE93" s="139">
        <f t="shared" si="4"/>
        <v>0</v>
      </c>
      <c r="BF93" s="139">
        <f t="shared" si="5"/>
        <v>0</v>
      </c>
      <c r="BG93" s="139">
        <f t="shared" si="6"/>
        <v>0</v>
      </c>
      <c r="BH93" s="139">
        <f t="shared" si="7"/>
        <v>0</v>
      </c>
      <c r="BI93" s="139">
        <f t="shared" si="8"/>
        <v>0</v>
      </c>
      <c r="BJ93" s="16" t="s">
        <v>81</v>
      </c>
      <c r="BK93" s="139">
        <f t="shared" si="9"/>
        <v>0</v>
      </c>
      <c r="BL93" s="16" t="s">
        <v>311</v>
      </c>
      <c r="BM93" s="138" t="s">
        <v>245</v>
      </c>
    </row>
    <row r="94" spans="2:65" s="1" customFormat="1" ht="24.15" customHeight="1">
      <c r="B94" s="31"/>
      <c r="C94" s="127" t="s">
        <v>178</v>
      </c>
      <c r="D94" s="127" t="s">
        <v>173</v>
      </c>
      <c r="E94" s="128" t="s">
        <v>3021</v>
      </c>
      <c r="F94" s="129" t="s">
        <v>3022</v>
      </c>
      <c r="G94" s="130" t="s">
        <v>328</v>
      </c>
      <c r="H94" s="131">
        <v>18</v>
      </c>
      <c r="I94" s="132"/>
      <c r="J94" s="133">
        <f t="shared" si="0"/>
        <v>0</v>
      </c>
      <c r="K94" s="129" t="s">
        <v>19</v>
      </c>
      <c r="L94" s="31"/>
      <c r="M94" s="134" t="s">
        <v>19</v>
      </c>
      <c r="N94" s="135" t="s">
        <v>44</v>
      </c>
      <c r="P94" s="136">
        <f t="shared" si="1"/>
        <v>0</v>
      </c>
      <c r="Q94" s="136">
        <v>0</v>
      </c>
      <c r="R94" s="136">
        <f t="shared" si="2"/>
        <v>0</v>
      </c>
      <c r="S94" s="136">
        <v>0</v>
      </c>
      <c r="T94" s="137">
        <f t="shared" si="3"/>
        <v>0</v>
      </c>
      <c r="AR94" s="138" t="s">
        <v>311</v>
      </c>
      <c r="AT94" s="138" t="s">
        <v>173</v>
      </c>
      <c r="AU94" s="138" t="s">
        <v>81</v>
      </c>
      <c r="AY94" s="16" t="s">
        <v>171</v>
      </c>
      <c r="BE94" s="139">
        <f t="shared" si="4"/>
        <v>0</v>
      </c>
      <c r="BF94" s="139">
        <f t="shared" si="5"/>
        <v>0</v>
      </c>
      <c r="BG94" s="139">
        <f t="shared" si="6"/>
        <v>0</v>
      </c>
      <c r="BH94" s="139">
        <f t="shared" si="7"/>
        <v>0</v>
      </c>
      <c r="BI94" s="139">
        <f t="shared" si="8"/>
        <v>0</v>
      </c>
      <c r="BJ94" s="16" t="s">
        <v>81</v>
      </c>
      <c r="BK94" s="139">
        <f t="shared" si="9"/>
        <v>0</v>
      </c>
      <c r="BL94" s="16" t="s">
        <v>311</v>
      </c>
      <c r="BM94" s="138" t="s">
        <v>262</v>
      </c>
    </row>
    <row r="95" spans="2:65" s="1" customFormat="1" ht="24.15" customHeight="1">
      <c r="B95" s="31"/>
      <c r="C95" s="127" t="s">
        <v>225</v>
      </c>
      <c r="D95" s="127" t="s">
        <v>173</v>
      </c>
      <c r="E95" s="128" t="s">
        <v>3023</v>
      </c>
      <c r="F95" s="129" t="s">
        <v>3024</v>
      </c>
      <c r="G95" s="130" t="s">
        <v>328</v>
      </c>
      <c r="H95" s="131">
        <v>10</v>
      </c>
      <c r="I95" s="132"/>
      <c r="J95" s="133">
        <f t="shared" si="0"/>
        <v>0</v>
      </c>
      <c r="K95" s="129" t="s">
        <v>19</v>
      </c>
      <c r="L95" s="31"/>
      <c r="M95" s="134" t="s">
        <v>19</v>
      </c>
      <c r="N95" s="135" t="s">
        <v>44</v>
      </c>
      <c r="P95" s="136">
        <f t="shared" si="1"/>
        <v>0</v>
      </c>
      <c r="Q95" s="136">
        <v>0</v>
      </c>
      <c r="R95" s="136">
        <f t="shared" si="2"/>
        <v>0</v>
      </c>
      <c r="S95" s="136">
        <v>0</v>
      </c>
      <c r="T95" s="137">
        <f t="shared" si="3"/>
        <v>0</v>
      </c>
      <c r="AR95" s="138" t="s">
        <v>311</v>
      </c>
      <c r="AT95" s="138" t="s">
        <v>173</v>
      </c>
      <c r="AU95" s="138" t="s">
        <v>81</v>
      </c>
      <c r="AY95" s="16" t="s">
        <v>171</v>
      </c>
      <c r="BE95" s="139">
        <f t="shared" si="4"/>
        <v>0</v>
      </c>
      <c r="BF95" s="139">
        <f t="shared" si="5"/>
        <v>0</v>
      </c>
      <c r="BG95" s="139">
        <f t="shared" si="6"/>
        <v>0</v>
      </c>
      <c r="BH95" s="139">
        <f t="shared" si="7"/>
        <v>0</v>
      </c>
      <c r="BI95" s="139">
        <f t="shared" si="8"/>
        <v>0</v>
      </c>
      <c r="BJ95" s="16" t="s">
        <v>81</v>
      </c>
      <c r="BK95" s="139">
        <f t="shared" si="9"/>
        <v>0</v>
      </c>
      <c r="BL95" s="16" t="s">
        <v>311</v>
      </c>
      <c r="BM95" s="138" t="s">
        <v>278</v>
      </c>
    </row>
    <row r="96" spans="2:65" s="1" customFormat="1" ht="24.15" customHeight="1">
      <c r="B96" s="31"/>
      <c r="C96" s="127" t="s">
        <v>231</v>
      </c>
      <c r="D96" s="127" t="s">
        <v>173</v>
      </c>
      <c r="E96" s="128" t="s">
        <v>3025</v>
      </c>
      <c r="F96" s="129" t="s">
        <v>3026</v>
      </c>
      <c r="G96" s="130" t="s">
        <v>328</v>
      </c>
      <c r="H96" s="131">
        <v>49</v>
      </c>
      <c r="I96" s="132"/>
      <c r="J96" s="133">
        <f t="shared" si="0"/>
        <v>0</v>
      </c>
      <c r="K96" s="129" t="s">
        <v>19</v>
      </c>
      <c r="L96" s="31"/>
      <c r="M96" s="134" t="s">
        <v>19</v>
      </c>
      <c r="N96" s="135" t="s">
        <v>44</v>
      </c>
      <c r="P96" s="136">
        <f t="shared" si="1"/>
        <v>0</v>
      </c>
      <c r="Q96" s="136">
        <v>0</v>
      </c>
      <c r="R96" s="136">
        <f t="shared" si="2"/>
        <v>0</v>
      </c>
      <c r="S96" s="136">
        <v>0</v>
      </c>
      <c r="T96" s="137">
        <f t="shared" si="3"/>
        <v>0</v>
      </c>
      <c r="AR96" s="138" t="s">
        <v>311</v>
      </c>
      <c r="AT96" s="138" t="s">
        <v>173</v>
      </c>
      <c r="AU96" s="138" t="s">
        <v>81</v>
      </c>
      <c r="AY96" s="16" t="s">
        <v>171</v>
      </c>
      <c r="BE96" s="139">
        <f t="shared" si="4"/>
        <v>0</v>
      </c>
      <c r="BF96" s="139">
        <f t="shared" si="5"/>
        <v>0</v>
      </c>
      <c r="BG96" s="139">
        <f t="shared" si="6"/>
        <v>0</v>
      </c>
      <c r="BH96" s="139">
        <f t="shared" si="7"/>
        <v>0</v>
      </c>
      <c r="BI96" s="139">
        <f t="shared" si="8"/>
        <v>0</v>
      </c>
      <c r="BJ96" s="16" t="s">
        <v>81</v>
      </c>
      <c r="BK96" s="139">
        <f t="shared" si="9"/>
        <v>0</v>
      </c>
      <c r="BL96" s="16" t="s">
        <v>311</v>
      </c>
      <c r="BM96" s="138" t="s">
        <v>297</v>
      </c>
    </row>
    <row r="97" spans="2:65" s="1" customFormat="1" ht="24.15" customHeight="1">
      <c r="B97" s="31"/>
      <c r="C97" s="127" t="s">
        <v>238</v>
      </c>
      <c r="D97" s="127" t="s">
        <v>173</v>
      </c>
      <c r="E97" s="128" t="s">
        <v>3027</v>
      </c>
      <c r="F97" s="129" t="s">
        <v>3028</v>
      </c>
      <c r="G97" s="130" t="s">
        <v>402</v>
      </c>
      <c r="H97" s="131">
        <v>45</v>
      </c>
      <c r="I97" s="132"/>
      <c r="J97" s="133">
        <f t="shared" si="0"/>
        <v>0</v>
      </c>
      <c r="K97" s="129" t="s">
        <v>19</v>
      </c>
      <c r="L97" s="31"/>
      <c r="M97" s="134" t="s">
        <v>19</v>
      </c>
      <c r="N97" s="135" t="s">
        <v>44</v>
      </c>
      <c r="P97" s="136">
        <f t="shared" si="1"/>
        <v>0</v>
      </c>
      <c r="Q97" s="136">
        <v>0</v>
      </c>
      <c r="R97" s="136">
        <f t="shared" si="2"/>
        <v>0</v>
      </c>
      <c r="S97" s="136">
        <v>0</v>
      </c>
      <c r="T97" s="137">
        <f t="shared" si="3"/>
        <v>0</v>
      </c>
      <c r="AR97" s="138" t="s">
        <v>311</v>
      </c>
      <c r="AT97" s="138" t="s">
        <v>173</v>
      </c>
      <c r="AU97" s="138" t="s">
        <v>81</v>
      </c>
      <c r="AY97" s="16" t="s">
        <v>171</v>
      </c>
      <c r="BE97" s="139">
        <f t="shared" si="4"/>
        <v>0</v>
      </c>
      <c r="BF97" s="139">
        <f t="shared" si="5"/>
        <v>0</v>
      </c>
      <c r="BG97" s="139">
        <f t="shared" si="6"/>
        <v>0</v>
      </c>
      <c r="BH97" s="139">
        <f t="shared" si="7"/>
        <v>0</v>
      </c>
      <c r="BI97" s="139">
        <f t="shared" si="8"/>
        <v>0</v>
      </c>
      <c r="BJ97" s="16" t="s">
        <v>81</v>
      </c>
      <c r="BK97" s="139">
        <f t="shared" si="9"/>
        <v>0</v>
      </c>
      <c r="BL97" s="16" t="s">
        <v>311</v>
      </c>
      <c r="BM97" s="138" t="s">
        <v>311</v>
      </c>
    </row>
    <row r="98" spans="2:65" s="1" customFormat="1" ht="16.5" customHeight="1">
      <c r="B98" s="31"/>
      <c r="C98" s="127" t="s">
        <v>245</v>
      </c>
      <c r="D98" s="127" t="s">
        <v>173</v>
      </c>
      <c r="E98" s="128" t="s">
        <v>3029</v>
      </c>
      <c r="F98" s="129" t="s">
        <v>3030</v>
      </c>
      <c r="G98" s="130" t="s">
        <v>402</v>
      </c>
      <c r="H98" s="131">
        <v>10</v>
      </c>
      <c r="I98" s="132"/>
      <c r="J98" s="133">
        <f t="shared" si="0"/>
        <v>0</v>
      </c>
      <c r="K98" s="129" t="s">
        <v>19</v>
      </c>
      <c r="L98" s="31"/>
      <c r="M98" s="134" t="s">
        <v>19</v>
      </c>
      <c r="N98" s="135" t="s">
        <v>44</v>
      </c>
      <c r="P98" s="136">
        <f t="shared" si="1"/>
        <v>0</v>
      </c>
      <c r="Q98" s="136">
        <v>0</v>
      </c>
      <c r="R98" s="136">
        <f t="shared" si="2"/>
        <v>0</v>
      </c>
      <c r="S98" s="136">
        <v>0</v>
      </c>
      <c r="T98" s="137">
        <f t="shared" si="3"/>
        <v>0</v>
      </c>
      <c r="AR98" s="138" t="s">
        <v>311</v>
      </c>
      <c r="AT98" s="138" t="s">
        <v>173</v>
      </c>
      <c r="AU98" s="138" t="s">
        <v>81</v>
      </c>
      <c r="AY98" s="16" t="s">
        <v>171</v>
      </c>
      <c r="BE98" s="139">
        <f t="shared" si="4"/>
        <v>0</v>
      </c>
      <c r="BF98" s="139">
        <f t="shared" si="5"/>
        <v>0</v>
      </c>
      <c r="BG98" s="139">
        <f t="shared" si="6"/>
        <v>0</v>
      </c>
      <c r="BH98" s="139">
        <f t="shared" si="7"/>
        <v>0</v>
      </c>
      <c r="BI98" s="139">
        <f t="shared" si="8"/>
        <v>0</v>
      </c>
      <c r="BJ98" s="16" t="s">
        <v>81</v>
      </c>
      <c r="BK98" s="139">
        <f t="shared" si="9"/>
        <v>0</v>
      </c>
      <c r="BL98" s="16" t="s">
        <v>311</v>
      </c>
      <c r="BM98" s="138" t="s">
        <v>325</v>
      </c>
    </row>
    <row r="99" spans="2:65" s="1" customFormat="1" ht="16.5" customHeight="1">
      <c r="B99" s="31"/>
      <c r="C99" s="127" t="s">
        <v>254</v>
      </c>
      <c r="D99" s="127" t="s">
        <v>173</v>
      </c>
      <c r="E99" s="128" t="s">
        <v>3031</v>
      </c>
      <c r="F99" s="129" t="s">
        <v>3032</v>
      </c>
      <c r="G99" s="130" t="s">
        <v>402</v>
      </c>
      <c r="H99" s="131">
        <v>14</v>
      </c>
      <c r="I99" s="132"/>
      <c r="J99" s="133">
        <f t="shared" si="0"/>
        <v>0</v>
      </c>
      <c r="K99" s="129" t="s">
        <v>19</v>
      </c>
      <c r="L99" s="31"/>
      <c r="M99" s="134" t="s">
        <v>19</v>
      </c>
      <c r="N99" s="135" t="s">
        <v>44</v>
      </c>
      <c r="P99" s="136">
        <f t="shared" si="1"/>
        <v>0</v>
      </c>
      <c r="Q99" s="136">
        <v>0</v>
      </c>
      <c r="R99" s="136">
        <f t="shared" si="2"/>
        <v>0</v>
      </c>
      <c r="S99" s="136">
        <v>0</v>
      </c>
      <c r="T99" s="137">
        <f t="shared" si="3"/>
        <v>0</v>
      </c>
      <c r="AR99" s="138" t="s">
        <v>311</v>
      </c>
      <c r="AT99" s="138" t="s">
        <v>173</v>
      </c>
      <c r="AU99" s="138" t="s">
        <v>81</v>
      </c>
      <c r="AY99" s="16" t="s">
        <v>171</v>
      </c>
      <c r="BE99" s="139">
        <f t="shared" si="4"/>
        <v>0</v>
      </c>
      <c r="BF99" s="139">
        <f t="shared" si="5"/>
        <v>0</v>
      </c>
      <c r="BG99" s="139">
        <f t="shared" si="6"/>
        <v>0</v>
      </c>
      <c r="BH99" s="139">
        <f t="shared" si="7"/>
        <v>0</v>
      </c>
      <c r="BI99" s="139">
        <f t="shared" si="8"/>
        <v>0</v>
      </c>
      <c r="BJ99" s="16" t="s">
        <v>81</v>
      </c>
      <c r="BK99" s="139">
        <f t="shared" si="9"/>
        <v>0</v>
      </c>
      <c r="BL99" s="16" t="s">
        <v>311</v>
      </c>
      <c r="BM99" s="138" t="s">
        <v>351</v>
      </c>
    </row>
    <row r="100" spans="2:65" s="1" customFormat="1" ht="21.75" customHeight="1">
      <c r="B100" s="31"/>
      <c r="C100" s="127" t="s">
        <v>262</v>
      </c>
      <c r="D100" s="127" t="s">
        <v>173</v>
      </c>
      <c r="E100" s="128" t="s">
        <v>3033</v>
      </c>
      <c r="F100" s="129" t="s">
        <v>3034</v>
      </c>
      <c r="G100" s="130" t="s">
        <v>402</v>
      </c>
      <c r="H100" s="131">
        <v>10</v>
      </c>
      <c r="I100" s="132"/>
      <c r="J100" s="133">
        <f t="shared" si="0"/>
        <v>0</v>
      </c>
      <c r="K100" s="129" t="s">
        <v>19</v>
      </c>
      <c r="L100" s="31"/>
      <c r="M100" s="134" t="s">
        <v>19</v>
      </c>
      <c r="N100" s="135" t="s">
        <v>44</v>
      </c>
      <c r="P100" s="136">
        <f t="shared" si="1"/>
        <v>0</v>
      </c>
      <c r="Q100" s="136">
        <v>0</v>
      </c>
      <c r="R100" s="136">
        <f t="shared" si="2"/>
        <v>0</v>
      </c>
      <c r="S100" s="136">
        <v>0</v>
      </c>
      <c r="T100" s="137">
        <f t="shared" si="3"/>
        <v>0</v>
      </c>
      <c r="AR100" s="138" t="s">
        <v>311</v>
      </c>
      <c r="AT100" s="138" t="s">
        <v>173</v>
      </c>
      <c r="AU100" s="138" t="s">
        <v>81</v>
      </c>
      <c r="AY100" s="16" t="s">
        <v>171</v>
      </c>
      <c r="BE100" s="139">
        <f t="shared" si="4"/>
        <v>0</v>
      </c>
      <c r="BF100" s="139">
        <f t="shared" si="5"/>
        <v>0</v>
      </c>
      <c r="BG100" s="139">
        <f t="shared" si="6"/>
        <v>0</v>
      </c>
      <c r="BH100" s="139">
        <f t="shared" si="7"/>
        <v>0</v>
      </c>
      <c r="BI100" s="139">
        <f t="shared" si="8"/>
        <v>0</v>
      </c>
      <c r="BJ100" s="16" t="s">
        <v>81</v>
      </c>
      <c r="BK100" s="139">
        <f t="shared" si="9"/>
        <v>0</v>
      </c>
      <c r="BL100" s="16" t="s">
        <v>311</v>
      </c>
      <c r="BM100" s="138" t="s">
        <v>367</v>
      </c>
    </row>
    <row r="101" spans="2:65" s="1" customFormat="1" ht="21.75" customHeight="1">
      <c r="B101" s="31"/>
      <c r="C101" s="127" t="s">
        <v>269</v>
      </c>
      <c r="D101" s="127" t="s">
        <v>173</v>
      </c>
      <c r="E101" s="128" t="s">
        <v>3035</v>
      </c>
      <c r="F101" s="129" t="s">
        <v>3036</v>
      </c>
      <c r="G101" s="130" t="s">
        <v>328</v>
      </c>
      <c r="H101" s="131">
        <v>219.5</v>
      </c>
      <c r="I101" s="132"/>
      <c r="J101" s="133">
        <f t="shared" si="0"/>
        <v>0</v>
      </c>
      <c r="K101" s="129" t="s">
        <v>19</v>
      </c>
      <c r="L101" s="31"/>
      <c r="M101" s="134" t="s">
        <v>19</v>
      </c>
      <c r="N101" s="135" t="s">
        <v>44</v>
      </c>
      <c r="P101" s="136">
        <f t="shared" si="1"/>
        <v>0</v>
      </c>
      <c r="Q101" s="136">
        <v>0</v>
      </c>
      <c r="R101" s="136">
        <f t="shared" si="2"/>
        <v>0</v>
      </c>
      <c r="S101" s="136">
        <v>0</v>
      </c>
      <c r="T101" s="137">
        <f t="shared" si="3"/>
        <v>0</v>
      </c>
      <c r="AR101" s="138" t="s">
        <v>311</v>
      </c>
      <c r="AT101" s="138" t="s">
        <v>173</v>
      </c>
      <c r="AU101" s="138" t="s">
        <v>81</v>
      </c>
      <c r="AY101" s="16" t="s">
        <v>171</v>
      </c>
      <c r="BE101" s="139">
        <f t="shared" si="4"/>
        <v>0</v>
      </c>
      <c r="BF101" s="139">
        <f t="shared" si="5"/>
        <v>0</v>
      </c>
      <c r="BG101" s="139">
        <f t="shared" si="6"/>
        <v>0</v>
      </c>
      <c r="BH101" s="139">
        <f t="shared" si="7"/>
        <v>0</v>
      </c>
      <c r="BI101" s="139">
        <f t="shared" si="8"/>
        <v>0</v>
      </c>
      <c r="BJ101" s="16" t="s">
        <v>81</v>
      </c>
      <c r="BK101" s="139">
        <f t="shared" si="9"/>
        <v>0</v>
      </c>
      <c r="BL101" s="16" t="s">
        <v>311</v>
      </c>
      <c r="BM101" s="138" t="s">
        <v>388</v>
      </c>
    </row>
    <row r="102" spans="2:65" s="1" customFormat="1" ht="21.75" customHeight="1">
      <c r="B102" s="31"/>
      <c r="C102" s="127" t="s">
        <v>278</v>
      </c>
      <c r="D102" s="127" t="s">
        <v>173</v>
      </c>
      <c r="E102" s="128" t="s">
        <v>3037</v>
      </c>
      <c r="F102" s="129" t="s">
        <v>3038</v>
      </c>
      <c r="G102" s="130" t="s">
        <v>328</v>
      </c>
      <c r="H102" s="131">
        <v>38</v>
      </c>
      <c r="I102" s="132"/>
      <c r="J102" s="133">
        <f t="shared" si="0"/>
        <v>0</v>
      </c>
      <c r="K102" s="129" t="s">
        <v>19</v>
      </c>
      <c r="L102" s="31"/>
      <c r="M102" s="134" t="s">
        <v>19</v>
      </c>
      <c r="N102" s="135" t="s">
        <v>44</v>
      </c>
      <c r="P102" s="136">
        <f t="shared" si="1"/>
        <v>0</v>
      </c>
      <c r="Q102" s="136">
        <v>0</v>
      </c>
      <c r="R102" s="136">
        <f t="shared" si="2"/>
        <v>0</v>
      </c>
      <c r="S102" s="136">
        <v>0</v>
      </c>
      <c r="T102" s="137">
        <f t="shared" si="3"/>
        <v>0</v>
      </c>
      <c r="AR102" s="138" t="s">
        <v>311</v>
      </c>
      <c r="AT102" s="138" t="s">
        <v>173</v>
      </c>
      <c r="AU102" s="138" t="s">
        <v>81</v>
      </c>
      <c r="AY102" s="16" t="s">
        <v>171</v>
      </c>
      <c r="BE102" s="139">
        <f t="shared" si="4"/>
        <v>0</v>
      </c>
      <c r="BF102" s="139">
        <f t="shared" si="5"/>
        <v>0</v>
      </c>
      <c r="BG102" s="139">
        <f t="shared" si="6"/>
        <v>0</v>
      </c>
      <c r="BH102" s="139">
        <f t="shared" si="7"/>
        <v>0</v>
      </c>
      <c r="BI102" s="139">
        <f t="shared" si="8"/>
        <v>0</v>
      </c>
      <c r="BJ102" s="16" t="s">
        <v>81</v>
      </c>
      <c r="BK102" s="139">
        <f t="shared" si="9"/>
        <v>0</v>
      </c>
      <c r="BL102" s="16" t="s">
        <v>311</v>
      </c>
      <c r="BM102" s="138" t="s">
        <v>408</v>
      </c>
    </row>
    <row r="103" spans="2:65" s="1" customFormat="1" ht="21.75" customHeight="1">
      <c r="B103" s="31"/>
      <c r="C103" s="127" t="s">
        <v>291</v>
      </c>
      <c r="D103" s="127" t="s">
        <v>173</v>
      </c>
      <c r="E103" s="128" t="s">
        <v>3039</v>
      </c>
      <c r="F103" s="129" t="s">
        <v>3040</v>
      </c>
      <c r="G103" s="130" t="s">
        <v>402</v>
      </c>
      <c r="H103" s="131">
        <v>3</v>
      </c>
      <c r="I103" s="132"/>
      <c r="J103" s="133">
        <f t="shared" si="0"/>
        <v>0</v>
      </c>
      <c r="K103" s="129" t="s">
        <v>19</v>
      </c>
      <c r="L103" s="31"/>
      <c r="M103" s="134" t="s">
        <v>19</v>
      </c>
      <c r="N103" s="135" t="s">
        <v>44</v>
      </c>
      <c r="P103" s="136">
        <f t="shared" si="1"/>
        <v>0</v>
      </c>
      <c r="Q103" s="136">
        <v>0</v>
      </c>
      <c r="R103" s="136">
        <f t="shared" si="2"/>
        <v>0</v>
      </c>
      <c r="S103" s="136">
        <v>0</v>
      </c>
      <c r="T103" s="137">
        <f t="shared" si="3"/>
        <v>0</v>
      </c>
      <c r="AR103" s="138" t="s">
        <v>311</v>
      </c>
      <c r="AT103" s="138" t="s">
        <v>173</v>
      </c>
      <c r="AU103" s="138" t="s">
        <v>81</v>
      </c>
      <c r="AY103" s="16" t="s">
        <v>171</v>
      </c>
      <c r="BE103" s="139">
        <f t="shared" si="4"/>
        <v>0</v>
      </c>
      <c r="BF103" s="139">
        <f t="shared" si="5"/>
        <v>0</v>
      </c>
      <c r="BG103" s="139">
        <f t="shared" si="6"/>
        <v>0</v>
      </c>
      <c r="BH103" s="139">
        <f t="shared" si="7"/>
        <v>0</v>
      </c>
      <c r="BI103" s="139">
        <f t="shared" si="8"/>
        <v>0</v>
      </c>
      <c r="BJ103" s="16" t="s">
        <v>81</v>
      </c>
      <c r="BK103" s="139">
        <f t="shared" si="9"/>
        <v>0</v>
      </c>
      <c r="BL103" s="16" t="s">
        <v>311</v>
      </c>
      <c r="BM103" s="138" t="s">
        <v>416</v>
      </c>
    </row>
    <row r="104" spans="2:65" s="1" customFormat="1" ht="24.15" customHeight="1">
      <c r="B104" s="31"/>
      <c r="C104" s="127" t="s">
        <v>297</v>
      </c>
      <c r="D104" s="127" t="s">
        <v>173</v>
      </c>
      <c r="E104" s="128" t="s">
        <v>3041</v>
      </c>
      <c r="F104" s="129" t="s">
        <v>3042</v>
      </c>
      <c r="G104" s="130" t="s">
        <v>402</v>
      </c>
      <c r="H104" s="131">
        <v>73</v>
      </c>
      <c r="I104" s="132"/>
      <c r="J104" s="133">
        <f t="shared" si="0"/>
        <v>0</v>
      </c>
      <c r="K104" s="129" t="s">
        <v>19</v>
      </c>
      <c r="L104" s="31"/>
      <c r="M104" s="134" t="s">
        <v>19</v>
      </c>
      <c r="N104" s="135" t="s">
        <v>44</v>
      </c>
      <c r="P104" s="136">
        <f t="shared" si="1"/>
        <v>0</v>
      </c>
      <c r="Q104" s="136">
        <v>0</v>
      </c>
      <c r="R104" s="136">
        <f t="shared" si="2"/>
        <v>0</v>
      </c>
      <c r="S104" s="136">
        <v>0</v>
      </c>
      <c r="T104" s="137">
        <f t="shared" si="3"/>
        <v>0</v>
      </c>
      <c r="AR104" s="138" t="s">
        <v>311</v>
      </c>
      <c r="AT104" s="138" t="s">
        <v>173</v>
      </c>
      <c r="AU104" s="138" t="s">
        <v>81</v>
      </c>
      <c r="AY104" s="16" t="s">
        <v>171</v>
      </c>
      <c r="BE104" s="139">
        <f t="shared" si="4"/>
        <v>0</v>
      </c>
      <c r="BF104" s="139">
        <f t="shared" si="5"/>
        <v>0</v>
      </c>
      <c r="BG104" s="139">
        <f t="shared" si="6"/>
        <v>0</v>
      </c>
      <c r="BH104" s="139">
        <f t="shared" si="7"/>
        <v>0</v>
      </c>
      <c r="BI104" s="139">
        <f t="shared" si="8"/>
        <v>0</v>
      </c>
      <c r="BJ104" s="16" t="s">
        <v>81</v>
      </c>
      <c r="BK104" s="139">
        <f t="shared" si="9"/>
        <v>0</v>
      </c>
      <c r="BL104" s="16" t="s">
        <v>311</v>
      </c>
      <c r="BM104" s="138" t="s">
        <v>432</v>
      </c>
    </row>
    <row r="105" spans="2:65" s="1" customFormat="1" ht="24.15" customHeight="1">
      <c r="B105" s="31"/>
      <c r="C105" s="127" t="s">
        <v>8</v>
      </c>
      <c r="D105" s="127" t="s">
        <v>173</v>
      </c>
      <c r="E105" s="128" t="s">
        <v>3043</v>
      </c>
      <c r="F105" s="129" t="s">
        <v>3044</v>
      </c>
      <c r="G105" s="130" t="s">
        <v>402</v>
      </c>
      <c r="H105" s="131">
        <v>41</v>
      </c>
      <c r="I105" s="132"/>
      <c r="J105" s="133">
        <f t="shared" si="0"/>
        <v>0</v>
      </c>
      <c r="K105" s="129" t="s">
        <v>19</v>
      </c>
      <c r="L105" s="31"/>
      <c r="M105" s="134" t="s">
        <v>19</v>
      </c>
      <c r="N105" s="135" t="s">
        <v>44</v>
      </c>
      <c r="P105" s="136">
        <f t="shared" si="1"/>
        <v>0</v>
      </c>
      <c r="Q105" s="136">
        <v>0</v>
      </c>
      <c r="R105" s="136">
        <f t="shared" si="2"/>
        <v>0</v>
      </c>
      <c r="S105" s="136">
        <v>0</v>
      </c>
      <c r="T105" s="137">
        <f t="shared" si="3"/>
        <v>0</v>
      </c>
      <c r="AR105" s="138" t="s">
        <v>311</v>
      </c>
      <c r="AT105" s="138" t="s">
        <v>173</v>
      </c>
      <c r="AU105" s="138" t="s">
        <v>81</v>
      </c>
      <c r="AY105" s="16" t="s">
        <v>171</v>
      </c>
      <c r="BE105" s="139">
        <f t="shared" si="4"/>
        <v>0</v>
      </c>
      <c r="BF105" s="139">
        <f t="shared" si="5"/>
        <v>0</v>
      </c>
      <c r="BG105" s="139">
        <f t="shared" si="6"/>
        <v>0</v>
      </c>
      <c r="BH105" s="139">
        <f t="shared" si="7"/>
        <v>0</v>
      </c>
      <c r="BI105" s="139">
        <f t="shared" si="8"/>
        <v>0</v>
      </c>
      <c r="BJ105" s="16" t="s">
        <v>81</v>
      </c>
      <c r="BK105" s="139">
        <f t="shared" si="9"/>
        <v>0</v>
      </c>
      <c r="BL105" s="16" t="s">
        <v>311</v>
      </c>
      <c r="BM105" s="138" t="s">
        <v>454</v>
      </c>
    </row>
    <row r="106" spans="2:65" s="1" customFormat="1" ht="24.15" customHeight="1">
      <c r="B106" s="31"/>
      <c r="C106" s="127" t="s">
        <v>311</v>
      </c>
      <c r="D106" s="127" t="s">
        <v>173</v>
      </c>
      <c r="E106" s="128" t="s">
        <v>3045</v>
      </c>
      <c r="F106" s="129" t="s">
        <v>3046</v>
      </c>
      <c r="G106" s="130" t="s">
        <v>692</v>
      </c>
      <c r="H106" s="131">
        <v>1</v>
      </c>
      <c r="I106" s="132"/>
      <c r="J106" s="133">
        <f t="shared" si="0"/>
        <v>0</v>
      </c>
      <c r="K106" s="129" t="s">
        <v>19</v>
      </c>
      <c r="L106" s="31"/>
      <c r="M106" s="134" t="s">
        <v>19</v>
      </c>
      <c r="N106" s="135" t="s">
        <v>44</v>
      </c>
      <c r="P106" s="136">
        <f t="shared" si="1"/>
        <v>0</v>
      </c>
      <c r="Q106" s="136">
        <v>0</v>
      </c>
      <c r="R106" s="136">
        <f t="shared" si="2"/>
        <v>0</v>
      </c>
      <c r="S106" s="136">
        <v>0</v>
      </c>
      <c r="T106" s="137">
        <f t="shared" si="3"/>
        <v>0</v>
      </c>
      <c r="AR106" s="138" t="s">
        <v>311</v>
      </c>
      <c r="AT106" s="138" t="s">
        <v>173</v>
      </c>
      <c r="AU106" s="138" t="s">
        <v>81</v>
      </c>
      <c r="AY106" s="16" t="s">
        <v>171</v>
      </c>
      <c r="BE106" s="139">
        <f t="shared" si="4"/>
        <v>0</v>
      </c>
      <c r="BF106" s="139">
        <f t="shared" si="5"/>
        <v>0</v>
      </c>
      <c r="BG106" s="139">
        <f t="shared" si="6"/>
        <v>0</v>
      </c>
      <c r="BH106" s="139">
        <f t="shared" si="7"/>
        <v>0</v>
      </c>
      <c r="BI106" s="139">
        <f t="shared" si="8"/>
        <v>0</v>
      </c>
      <c r="BJ106" s="16" t="s">
        <v>81</v>
      </c>
      <c r="BK106" s="139">
        <f t="shared" si="9"/>
        <v>0</v>
      </c>
      <c r="BL106" s="16" t="s">
        <v>311</v>
      </c>
      <c r="BM106" s="138" t="s">
        <v>481</v>
      </c>
    </row>
    <row r="107" spans="2:65" s="1" customFormat="1" ht="24.15" customHeight="1">
      <c r="B107" s="31"/>
      <c r="C107" s="127" t="s">
        <v>320</v>
      </c>
      <c r="D107" s="127" t="s">
        <v>173</v>
      </c>
      <c r="E107" s="128" t="s">
        <v>3047</v>
      </c>
      <c r="F107" s="129" t="s">
        <v>3048</v>
      </c>
      <c r="G107" s="130" t="s">
        <v>328</v>
      </c>
      <c r="H107" s="131">
        <v>3</v>
      </c>
      <c r="I107" s="132"/>
      <c r="J107" s="133">
        <f t="shared" si="0"/>
        <v>0</v>
      </c>
      <c r="K107" s="129" t="s">
        <v>19</v>
      </c>
      <c r="L107" s="31"/>
      <c r="M107" s="134" t="s">
        <v>19</v>
      </c>
      <c r="N107" s="135" t="s">
        <v>44</v>
      </c>
      <c r="P107" s="136">
        <f t="shared" si="1"/>
        <v>0</v>
      </c>
      <c r="Q107" s="136">
        <v>0</v>
      </c>
      <c r="R107" s="136">
        <f t="shared" si="2"/>
        <v>0</v>
      </c>
      <c r="S107" s="136">
        <v>0</v>
      </c>
      <c r="T107" s="137">
        <f t="shared" si="3"/>
        <v>0</v>
      </c>
      <c r="AR107" s="138" t="s">
        <v>311</v>
      </c>
      <c r="AT107" s="138" t="s">
        <v>173</v>
      </c>
      <c r="AU107" s="138" t="s">
        <v>81</v>
      </c>
      <c r="AY107" s="16" t="s">
        <v>171</v>
      </c>
      <c r="BE107" s="139">
        <f t="shared" si="4"/>
        <v>0</v>
      </c>
      <c r="BF107" s="139">
        <f t="shared" si="5"/>
        <v>0</v>
      </c>
      <c r="BG107" s="139">
        <f t="shared" si="6"/>
        <v>0</v>
      </c>
      <c r="BH107" s="139">
        <f t="shared" si="7"/>
        <v>0</v>
      </c>
      <c r="BI107" s="139">
        <f t="shared" si="8"/>
        <v>0</v>
      </c>
      <c r="BJ107" s="16" t="s">
        <v>81</v>
      </c>
      <c r="BK107" s="139">
        <f t="shared" si="9"/>
        <v>0</v>
      </c>
      <c r="BL107" s="16" t="s">
        <v>311</v>
      </c>
      <c r="BM107" s="138" t="s">
        <v>494</v>
      </c>
    </row>
    <row r="108" spans="2:65" s="1" customFormat="1" ht="24.15" customHeight="1">
      <c r="B108" s="31"/>
      <c r="C108" s="127" t="s">
        <v>325</v>
      </c>
      <c r="D108" s="127" t="s">
        <v>173</v>
      </c>
      <c r="E108" s="128" t="s">
        <v>3049</v>
      </c>
      <c r="F108" s="129" t="s">
        <v>3050</v>
      </c>
      <c r="G108" s="130" t="s">
        <v>2710</v>
      </c>
      <c r="H108" s="131">
        <v>32</v>
      </c>
      <c r="I108" s="132"/>
      <c r="J108" s="133">
        <f t="shared" si="0"/>
        <v>0</v>
      </c>
      <c r="K108" s="129" t="s">
        <v>19</v>
      </c>
      <c r="L108" s="31"/>
      <c r="M108" s="134" t="s">
        <v>19</v>
      </c>
      <c r="N108" s="135" t="s">
        <v>44</v>
      </c>
      <c r="P108" s="136">
        <f t="shared" si="1"/>
        <v>0</v>
      </c>
      <c r="Q108" s="136">
        <v>0</v>
      </c>
      <c r="R108" s="136">
        <f t="shared" si="2"/>
        <v>0</v>
      </c>
      <c r="S108" s="136">
        <v>0</v>
      </c>
      <c r="T108" s="137">
        <f t="shared" si="3"/>
        <v>0</v>
      </c>
      <c r="AR108" s="138" t="s">
        <v>311</v>
      </c>
      <c r="AT108" s="138" t="s">
        <v>173</v>
      </c>
      <c r="AU108" s="138" t="s">
        <v>81</v>
      </c>
      <c r="AY108" s="16" t="s">
        <v>171</v>
      </c>
      <c r="BE108" s="139">
        <f t="shared" si="4"/>
        <v>0</v>
      </c>
      <c r="BF108" s="139">
        <f t="shared" si="5"/>
        <v>0</v>
      </c>
      <c r="BG108" s="139">
        <f t="shared" si="6"/>
        <v>0</v>
      </c>
      <c r="BH108" s="139">
        <f t="shared" si="7"/>
        <v>0</v>
      </c>
      <c r="BI108" s="139">
        <f t="shared" si="8"/>
        <v>0</v>
      </c>
      <c r="BJ108" s="16" t="s">
        <v>81</v>
      </c>
      <c r="BK108" s="139">
        <f t="shared" si="9"/>
        <v>0</v>
      </c>
      <c r="BL108" s="16" t="s">
        <v>311</v>
      </c>
      <c r="BM108" s="138" t="s">
        <v>505</v>
      </c>
    </row>
    <row r="109" spans="2:65" s="1" customFormat="1" ht="24.15" customHeight="1">
      <c r="B109" s="31"/>
      <c r="C109" s="127" t="s">
        <v>337</v>
      </c>
      <c r="D109" s="127" t="s">
        <v>173</v>
      </c>
      <c r="E109" s="128" t="s">
        <v>1258</v>
      </c>
      <c r="F109" s="129" t="s">
        <v>3051</v>
      </c>
      <c r="G109" s="130" t="s">
        <v>983</v>
      </c>
      <c r="H109" s="176"/>
      <c r="I109" s="132"/>
      <c r="J109" s="133">
        <f t="shared" si="0"/>
        <v>0</v>
      </c>
      <c r="K109" s="129" t="s">
        <v>19</v>
      </c>
      <c r="L109" s="31"/>
      <c r="M109" s="134" t="s">
        <v>19</v>
      </c>
      <c r="N109" s="135" t="s">
        <v>44</v>
      </c>
      <c r="P109" s="136">
        <f t="shared" si="1"/>
        <v>0</v>
      </c>
      <c r="Q109" s="136">
        <v>0</v>
      </c>
      <c r="R109" s="136">
        <f t="shared" si="2"/>
        <v>0</v>
      </c>
      <c r="S109" s="136">
        <v>0</v>
      </c>
      <c r="T109" s="137">
        <f t="shared" si="3"/>
        <v>0</v>
      </c>
      <c r="AR109" s="138" t="s">
        <v>311</v>
      </c>
      <c r="AT109" s="138" t="s">
        <v>173</v>
      </c>
      <c r="AU109" s="138" t="s">
        <v>81</v>
      </c>
      <c r="AY109" s="16" t="s">
        <v>171</v>
      </c>
      <c r="BE109" s="139">
        <f t="shared" si="4"/>
        <v>0</v>
      </c>
      <c r="BF109" s="139">
        <f t="shared" si="5"/>
        <v>0</v>
      </c>
      <c r="BG109" s="139">
        <f t="shared" si="6"/>
        <v>0</v>
      </c>
      <c r="BH109" s="139">
        <f t="shared" si="7"/>
        <v>0</v>
      </c>
      <c r="BI109" s="139">
        <f t="shared" si="8"/>
        <v>0</v>
      </c>
      <c r="BJ109" s="16" t="s">
        <v>81</v>
      </c>
      <c r="BK109" s="139">
        <f t="shared" si="9"/>
        <v>0</v>
      </c>
      <c r="BL109" s="16" t="s">
        <v>311</v>
      </c>
      <c r="BM109" s="138" t="s">
        <v>525</v>
      </c>
    </row>
    <row r="110" spans="2:65" s="11" customFormat="1" ht="25.95" customHeight="1">
      <c r="B110" s="115"/>
      <c r="D110" s="116" t="s">
        <v>72</v>
      </c>
      <c r="E110" s="117" t="s">
        <v>3052</v>
      </c>
      <c r="F110" s="117" t="s">
        <v>3053</v>
      </c>
      <c r="I110" s="118"/>
      <c r="J110" s="119">
        <f>BK110</f>
        <v>0</v>
      </c>
      <c r="L110" s="115"/>
      <c r="M110" s="120"/>
      <c r="P110" s="121">
        <f>SUM(P111:P129)</f>
        <v>0</v>
      </c>
      <c r="R110" s="121">
        <f>SUM(R111:R129)</f>
        <v>0</v>
      </c>
      <c r="T110" s="122">
        <f>SUM(T111:T129)</f>
        <v>0</v>
      </c>
      <c r="AR110" s="116" t="s">
        <v>83</v>
      </c>
      <c r="AT110" s="123" t="s">
        <v>72</v>
      </c>
      <c r="AU110" s="123" t="s">
        <v>73</v>
      </c>
      <c r="AY110" s="116" t="s">
        <v>171</v>
      </c>
      <c r="BK110" s="124">
        <f>SUM(BK111:BK129)</f>
        <v>0</v>
      </c>
    </row>
    <row r="111" spans="2:65" s="1" customFormat="1" ht="24.15" customHeight="1">
      <c r="B111" s="31"/>
      <c r="C111" s="127" t="s">
        <v>351</v>
      </c>
      <c r="D111" s="127" t="s">
        <v>173</v>
      </c>
      <c r="E111" s="128" t="s">
        <v>3054</v>
      </c>
      <c r="F111" s="129" t="s">
        <v>3055</v>
      </c>
      <c r="G111" s="130" t="s">
        <v>328</v>
      </c>
      <c r="H111" s="131">
        <v>11</v>
      </c>
      <c r="I111" s="132"/>
      <c r="J111" s="133">
        <f t="shared" ref="J111:J129" si="10">ROUND(I111*H111,2)</f>
        <v>0</v>
      </c>
      <c r="K111" s="129" t="s">
        <v>19</v>
      </c>
      <c r="L111" s="31"/>
      <c r="M111" s="134" t="s">
        <v>19</v>
      </c>
      <c r="N111" s="135" t="s">
        <v>44</v>
      </c>
      <c r="P111" s="136">
        <f t="shared" ref="P111:P129" si="11">O111*H111</f>
        <v>0</v>
      </c>
      <c r="Q111" s="136">
        <v>0</v>
      </c>
      <c r="R111" s="136">
        <f t="shared" ref="R111:R129" si="12">Q111*H111</f>
        <v>0</v>
      </c>
      <c r="S111" s="136">
        <v>0</v>
      </c>
      <c r="T111" s="137">
        <f t="shared" ref="T111:T129" si="13">S111*H111</f>
        <v>0</v>
      </c>
      <c r="AR111" s="138" t="s">
        <v>178</v>
      </c>
      <c r="AT111" s="138" t="s">
        <v>173</v>
      </c>
      <c r="AU111" s="138" t="s">
        <v>81</v>
      </c>
      <c r="AY111" s="16" t="s">
        <v>171</v>
      </c>
      <c r="BE111" s="139">
        <f t="shared" ref="BE111:BE129" si="14">IF(N111="základní",J111,0)</f>
        <v>0</v>
      </c>
      <c r="BF111" s="139">
        <f t="shared" ref="BF111:BF129" si="15">IF(N111="snížená",J111,0)</f>
        <v>0</v>
      </c>
      <c r="BG111" s="139">
        <f t="shared" ref="BG111:BG129" si="16">IF(N111="zákl. přenesená",J111,0)</f>
        <v>0</v>
      </c>
      <c r="BH111" s="139">
        <f t="shared" ref="BH111:BH129" si="17">IF(N111="sníž. přenesená",J111,0)</f>
        <v>0</v>
      </c>
      <c r="BI111" s="139">
        <f t="shared" ref="BI111:BI129" si="18">IF(N111="nulová",J111,0)</f>
        <v>0</v>
      </c>
      <c r="BJ111" s="16" t="s">
        <v>81</v>
      </c>
      <c r="BK111" s="139">
        <f t="shared" ref="BK111:BK129" si="19">ROUND(I111*H111,2)</f>
        <v>0</v>
      </c>
      <c r="BL111" s="16" t="s">
        <v>178</v>
      </c>
      <c r="BM111" s="138" t="s">
        <v>541</v>
      </c>
    </row>
    <row r="112" spans="2:65" s="1" customFormat="1" ht="24.15" customHeight="1">
      <c r="B112" s="31"/>
      <c r="C112" s="127" t="s">
        <v>7</v>
      </c>
      <c r="D112" s="127" t="s">
        <v>173</v>
      </c>
      <c r="E112" s="128" t="s">
        <v>3056</v>
      </c>
      <c r="F112" s="129" t="s">
        <v>3057</v>
      </c>
      <c r="G112" s="130" t="s">
        <v>328</v>
      </c>
      <c r="H112" s="131">
        <v>127</v>
      </c>
      <c r="I112" s="132"/>
      <c r="J112" s="133">
        <f t="shared" si="10"/>
        <v>0</v>
      </c>
      <c r="K112" s="129" t="s">
        <v>19</v>
      </c>
      <c r="L112" s="31"/>
      <c r="M112" s="134" t="s">
        <v>19</v>
      </c>
      <c r="N112" s="135" t="s">
        <v>44</v>
      </c>
      <c r="P112" s="136">
        <f t="shared" si="11"/>
        <v>0</v>
      </c>
      <c r="Q112" s="136">
        <v>0</v>
      </c>
      <c r="R112" s="136">
        <f t="shared" si="12"/>
        <v>0</v>
      </c>
      <c r="S112" s="136">
        <v>0</v>
      </c>
      <c r="T112" s="137">
        <f t="shared" si="13"/>
        <v>0</v>
      </c>
      <c r="AR112" s="138" t="s">
        <v>178</v>
      </c>
      <c r="AT112" s="138" t="s">
        <v>173</v>
      </c>
      <c r="AU112" s="138" t="s">
        <v>81</v>
      </c>
      <c r="AY112" s="16" t="s">
        <v>171</v>
      </c>
      <c r="BE112" s="139">
        <f t="shared" si="14"/>
        <v>0</v>
      </c>
      <c r="BF112" s="139">
        <f t="shared" si="15"/>
        <v>0</v>
      </c>
      <c r="BG112" s="139">
        <f t="shared" si="16"/>
        <v>0</v>
      </c>
      <c r="BH112" s="139">
        <f t="shared" si="17"/>
        <v>0</v>
      </c>
      <c r="BI112" s="139">
        <f t="shared" si="18"/>
        <v>0</v>
      </c>
      <c r="BJ112" s="16" t="s">
        <v>81</v>
      </c>
      <c r="BK112" s="139">
        <f t="shared" si="19"/>
        <v>0</v>
      </c>
      <c r="BL112" s="16" t="s">
        <v>178</v>
      </c>
      <c r="BM112" s="138" t="s">
        <v>553</v>
      </c>
    </row>
    <row r="113" spans="2:65" s="1" customFormat="1" ht="24.15" customHeight="1">
      <c r="B113" s="31"/>
      <c r="C113" s="127" t="s">
        <v>367</v>
      </c>
      <c r="D113" s="127" t="s">
        <v>173</v>
      </c>
      <c r="E113" s="128" t="s">
        <v>3058</v>
      </c>
      <c r="F113" s="129" t="s">
        <v>3059</v>
      </c>
      <c r="G113" s="130" t="s">
        <v>328</v>
      </c>
      <c r="H113" s="131">
        <v>61</v>
      </c>
      <c r="I113" s="132"/>
      <c r="J113" s="133">
        <f t="shared" si="10"/>
        <v>0</v>
      </c>
      <c r="K113" s="129" t="s">
        <v>19</v>
      </c>
      <c r="L113" s="31"/>
      <c r="M113" s="134" t="s">
        <v>19</v>
      </c>
      <c r="N113" s="135" t="s">
        <v>44</v>
      </c>
      <c r="P113" s="136">
        <f t="shared" si="11"/>
        <v>0</v>
      </c>
      <c r="Q113" s="136">
        <v>0</v>
      </c>
      <c r="R113" s="136">
        <f t="shared" si="12"/>
        <v>0</v>
      </c>
      <c r="S113" s="136">
        <v>0</v>
      </c>
      <c r="T113" s="137">
        <f t="shared" si="13"/>
        <v>0</v>
      </c>
      <c r="AR113" s="138" t="s">
        <v>178</v>
      </c>
      <c r="AT113" s="138" t="s">
        <v>173</v>
      </c>
      <c r="AU113" s="138" t="s">
        <v>81</v>
      </c>
      <c r="AY113" s="16" t="s">
        <v>171</v>
      </c>
      <c r="BE113" s="139">
        <f t="shared" si="14"/>
        <v>0</v>
      </c>
      <c r="BF113" s="139">
        <f t="shared" si="15"/>
        <v>0</v>
      </c>
      <c r="BG113" s="139">
        <f t="shared" si="16"/>
        <v>0</v>
      </c>
      <c r="BH113" s="139">
        <f t="shared" si="17"/>
        <v>0</v>
      </c>
      <c r="BI113" s="139">
        <f t="shared" si="18"/>
        <v>0</v>
      </c>
      <c r="BJ113" s="16" t="s">
        <v>81</v>
      </c>
      <c r="BK113" s="139">
        <f t="shared" si="19"/>
        <v>0</v>
      </c>
      <c r="BL113" s="16" t="s">
        <v>178</v>
      </c>
      <c r="BM113" s="138" t="s">
        <v>565</v>
      </c>
    </row>
    <row r="114" spans="2:65" s="1" customFormat="1" ht="24.15" customHeight="1">
      <c r="B114" s="31"/>
      <c r="C114" s="127" t="s">
        <v>378</v>
      </c>
      <c r="D114" s="127" t="s">
        <v>173</v>
      </c>
      <c r="E114" s="128" t="s">
        <v>3060</v>
      </c>
      <c r="F114" s="129" t="s">
        <v>3061</v>
      </c>
      <c r="G114" s="130" t="s">
        <v>328</v>
      </c>
      <c r="H114" s="131">
        <v>21</v>
      </c>
      <c r="I114" s="132"/>
      <c r="J114" s="133">
        <f t="shared" si="10"/>
        <v>0</v>
      </c>
      <c r="K114" s="129" t="s">
        <v>19</v>
      </c>
      <c r="L114" s="31"/>
      <c r="M114" s="134" t="s">
        <v>19</v>
      </c>
      <c r="N114" s="135" t="s">
        <v>44</v>
      </c>
      <c r="P114" s="136">
        <f t="shared" si="11"/>
        <v>0</v>
      </c>
      <c r="Q114" s="136">
        <v>0</v>
      </c>
      <c r="R114" s="136">
        <f t="shared" si="12"/>
        <v>0</v>
      </c>
      <c r="S114" s="136">
        <v>0</v>
      </c>
      <c r="T114" s="137">
        <f t="shared" si="13"/>
        <v>0</v>
      </c>
      <c r="AR114" s="138" t="s">
        <v>178</v>
      </c>
      <c r="AT114" s="138" t="s">
        <v>173</v>
      </c>
      <c r="AU114" s="138" t="s">
        <v>81</v>
      </c>
      <c r="AY114" s="16" t="s">
        <v>171</v>
      </c>
      <c r="BE114" s="139">
        <f t="shared" si="14"/>
        <v>0</v>
      </c>
      <c r="BF114" s="139">
        <f t="shared" si="15"/>
        <v>0</v>
      </c>
      <c r="BG114" s="139">
        <f t="shared" si="16"/>
        <v>0</v>
      </c>
      <c r="BH114" s="139">
        <f t="shared" si="17"/>
        <v>0</v>
      </c>
      <c r="BI114" s="139">
        <f t="shared" si="18"/>
        <v>0</v>
      </c>
      <c r="BJ114" s="16" t="s">
        <v>81</v>
      </c>
      <c r="BK114" s="139">
        <f t="shared" si="19"/>
        <v>0</v>
      </c>
      <c r="BL114" s="16" t="s">
        <v>178</v>
      </c>
      <c r="BM114" s="138" t="s">
        <v>584</v>
      </c>
    </row>
    <row r="115" spans="2:65" s="1" customFormat="1" ht="24.15" customHeight="1">
      <c r="B115" s="31"/>
      <c r="C115" s="127" t="s">
        <v>388</v>
      </c>
      <c r="D115" s="127" t="s">
        <v>173</v>
      </c>
      <c r="E115" s="128" t="s">
        <v>3062</v>
      </c>
      <c r="F115" s="129" t="s">
        <v>3063</v>
      </c>
      <c r="G115" s="130" t="s">
        <v>402</v>
      </c>
      <c r="H115" s="131">
        <v>8</v>
      </c>
      <c r="I115" s="132"/>
      <c r="J115" s="133">
        <f t="shared" si="10"/>
        <v>0</v>
      </c>
      <c r="K115" s="129" t="s">
        <v>19</v>
      </c>
      <c r="L115" s="31"/>
      <c r="M115" s="134" t="s">
        <v>19</v>
      </c>
      <c r="N115" s="135" t="s">
        <v>44</v>
      </c>
      <c r="P115" s="136">
        <f t="shared" si="11"/>
        <v>0</v>
      </c>
      <c r="Q115" s="136">
        <v>0</v>
      </c>
      <c r="R115" s="136">
        <f t="shared" si="12"/>
        <v>0</v>
      </c>
      <c r="S115" s="136">
        <v>0</v>
      </c>
      <c r="T115" s="137">
        <f t="shared" si="13"/>
        <v>0</v>
      </c>
      <c r="AR115" s="138" t="s">
        <v>178</v>
      </c>
      <c r="AT115" s="138" t="s">
        <v>173</v>
      </c>
      <c r="AU115" s="138" t="s">
        <v>81</v>
      </c>
      <c r="AY115" s="16" t="s">
        <v>171</v>
      </c>
      <c r="BE115" s="139">
        <f t="shared" si="14"/>
        <v>0</v>
      </c>
      <c r="BF115" s="139">
        <f t="shared" si="15"/>
        <v>0</v>
      </c>
      <c r="BG115" s="139">
        <f t="shared" si="16"/>
        <v>0</v>
      </c>
      <c r="BH115" s="139">
        <f t="shared" si="17"/>
        <v>0</v>
      </c>
      <c r="BI115" s="139">
        <f t="shared" si="18"/>
        <v>0</v>
      </c>
      <c r="BJ115" s="16" t="s">
        <v>81</v>
      </c>
      <c r="BK115" s="139">
        <f t="shared" si="19"/>
        <v>0</v>
      </c>
      <c r="BL115" s="16" t="s">
        <v>178</v>
      </c>
      <c r="BM115" s="138" t="s">
        <v>598</v>
      </c>
    </row>
    <row r="116" spans="2:65" s="1" customFormat="1" ht="24.15" customHeight="1">
      <c r="B116" s="31"/>
      <c r="C116" s="127" t="s">
        <v>399</v>
      </c>
      <c r="D116" s="127" t="s">
        <v>173</v>
      </c>
      <c r="E116" s="128" t="s">
        <v>3064</v>
      </c>
      <c r="F116" s="129" t="s">
        <v>3065</v>
      </c>
      <c r="G116" s="130" t="s">
        <v>328</v>
      </c>
      <c r="H116" s="131">
        <v>72</v>
      </c>
      <c r="I116" s="132"/>
      <c r="J116" s="133">
        <f t="shared" si="10"/>
        <v>0</v>
      </c>
      <c r="K116" s="129" t="s">
        <v>19</v>
      </c>
      <c r="L116" s="31"/>
      <c r="M116" s="134" t="s">
        <v>19</v>
      </c>
      <c r="N116" s="135" t="s">
        <v>44</v>
      </c>
      <c r="P116" s="136">
        <f t="shared" si="11"/>
        <v>0</v>
      </c>
      <c r="Q116" s="136">
        <v>0</v>
      </c>
      <c r="R116" s="136">
        <f t="shared" si="12"/>
        <v>0</v>
      </c>
      <c r="S116" s="136">
        <v>0</v>
      </c>
      <c r="T116" s="137">
        <f t="shared" si="13"/>
        <v>0</v>
      </c>
      <c r="AR116" s="138" t="s">
        <v>178</v>
      </c>
      <c r="AT116" s="138" t="s">
        <v>173</v>
      </c>
      <c r="AU116" s="138" t="s">
        <v>81</v>
      </c>
      <c r="AY116" s="16" t="s">
        <v>171</v>
      </c>
      <c r="BE116" s="139">
        <f t="shared" si="14"/>
        <v>0</v>
      </c>
      <c r="BF116" s="139">
        <f t="shared" si="15"/>
        <v>0</v>
      </c>
      <c r="BG116" s="139">
        <f t="shared" si="16"/>
        <v>0</v>
      </c>
      <c r="BH116" s="139">
        <f t="shared" si="17"/>
        <v>0</v>
      </c>
      <c r="BI116" s="139">
        <f t="shared" si="18"/>
        <v>0</v>
      </c>
      <c r="BJ116" s="16" t="s">
        <v>81</v>
      </c>
      <c r="BK116" s="139">
        <f t="shared" si="19"/>
        <v>0</v>
      </c>
      <c r="BL116" s="16" t="s">
        <v>178</v>
      </c>
      <c r="BM116" s="138" t="s">
        <v>610</v>
      </c>
    </row>
    <row r="117" spans="2:65" s="1" customFormat="1" ht="24.15" customHeight="1">
      <c r="B117" s="31"/>
      <c r="C117" s="127" t="s">
        <v>408</v>
      </c>
      <c r="D117" s="127" t="s">
        <v>173</v>
      </c>
      <c r="E117" s="128" t="s">
        <v>3066</v>
      </c>
      <c r="F117" s="129" t="s">
        <v>3067</v>
      </c>
      <c r="G117" s="130" t="s">
        <v>328</v>
      </c>
      <c r="H117" s="131">
        <v>82</v>
      </c>
      <c r="I117" s="132"/>
      <c r="J117" s="133">
        <f t="shared" si="10"/>
        <v>0</v>
      </c>
      <c r="K117" s="129" t="s">
        <v>19</v>
      </c>
      <c r="L117" s="31"/>
      <c r="M117" s="134" t="s">
        <v>19</v>
      </c>
      <c r="N117" s="135" t="s">
        <v>44</v>
      </c>
      <c r="P117" s="136">
        <f t="shared" si="11"/>
        <v>0</v>
      </c>
      <c r="Q117" s="136">
        <v>0</v>
      </c>
      <c r="R117" s="136">
        <f t="shared" si="12"/>
        <v>0</v>
      </c>
      <c r="S117" s="136">
        <v>0</v>
      </c>
      <c r="T117" s="137">
        <f t="shared" si="13"/>
        <v>0</v>
      </c>
      <c r="AR117" s="138" t="s">
        <v>178</v>
      </c>
      <c r="AT117" s="138" t="s">
        <v>173</v>
      </c>
      <c r="AU117" s="138" t="s">
        <v>81</v>
      </c>
      <c r="AY117" s="16" t="s">
        <v>171</v>
      </c>
      <c r="BE117" s="139">
        <f t="shared" si="14"/>
        <v>0</v>
      </c>
      <c r="BF117" s="139">
        <f t="shared" si="15"/>
        <v>0</v>
      </c>
      <c r="BG117" s="139">
        <f t="shared" si="16"/>
        <v>0</v>
      </c>
      <c r="BH117" s="139">
        <f t="shared" si="17"/>
        <v>0</v>
      </c>
      <c r="BI117" s="139">
        <f t="shared" si="18"/>
        <v>0</v>
      </c>
      <c r="BJ117" s="16" t="s">
        <v>81</v>
      </c>
      <c r="BK117" s="139">
        <f t="shared" si="19"/>
        <v>0</v>
      </c>
      <c r="BL117" s="16" t="s">
        <v>178</v>
      </c>
      <c r="BM117" s="138" t="s">
        <v>625</v>
      </c>
    </row>
    <row r="118" spans="2:65" s="1" customFormat="1" ht="24.15" customHeight="1">
      <c r="B118" s="31"/>
      <c r="C118" s="127" t="s">
        <v>412</v>
      </c>
      <c r="D118" s="127" t="s">
        <v>173</v>
      </c>
      <c r="E118" s="128" t="s">
        <v>3068</v>
      </c>
      <c r="F118" s="129" t="s">
        <v>3069</v>
      </c>
      <c r="G118" s="130" t="s">
        <v>328</v>
      </c>
      <c r="H118" s="131">
        <v>55</v>
      </c>
      <c r="I118" s="132"/>
      <c r="J118" s="133">
        <f t="shared" si="10"/>
        <v>0</v>
      </c>
      <c r="K118" s="129" t="s">
        <v>19</v>
      </c>
      <c r="L118" s="31"/>
      <c r="M118" s="134" t="s">
        <v>19</v>
      </c>
      <c r="N118" s="135" t="s">
        <v>44</v>
      </c>
      <c r="P118" s="136">
        <f t="shared" si="11"/>
        <v>0</v>
      </c>
      <c r="Q118" s="136">
        <v>0</v>
      </c>
      <c r="R118" s="136">
        <f t="shared" si="12"/>
        <v>0</v>
      </c>
      <c r="S118" s="136">
        <v>0</v>
      </c>
      <c r="T118" s="137">
        <f t="shared" si="13"/>
        <v>0</v>
      </c>
      <c r="AR118" s="138" t="s">
        <v>178</v>
      </c>
      <c r="AT118" s="138" t="s">
        <v>173</v>
      </c>
      <c r="AU118" s="138" t="s">
        <v>81</v>
      </c>
      <c r="AY118" s="16" t="s">
        <v>171</v>
      </c>
      <c r="BE118" s="139">
        <f t="shared" si="14"/>
        <v>0</v>
      </c>
      <c r="BF118" s="139">
        <f t="shared" si="15"/>
        <v>0</v>
      </c>
      <c r="BG118" s="139">
        <f t="shared" si="16"/>
        <v>0</v>
      </c>
      <c r="BH118" s="139">
        <f t="shared" si="17"/>
        <v>0</v>
      </c>
      <c r="BI118" s="139">
        <f t="shared" si="18"/>
        <v>0</v>
      </c>
      <c r="BJ118" s="16" t="s">
        <v>81</v>
      </c>
      <c r="BK118" s="139">
        <f t="shared" si="19"/>
        <v>0</v>
      </c>
      <c r="BL118" s="16" t="s">
        <v>178</v>
      </c>
      <c r="BM118" s="138" t="s">
        <v>635</v>
      </c>
    </row>
    <row r="119" spans="2:65" s="1" customFormat="1" ht="24.15" customHeight="1">
      <c r="B119" s="31"/>
      <c r="C119" s="127" t="s">
        <v>416</v>
      </c>
      <c r="D119" s="127" t="s">
        <v>173</v>
      </c>
      <c r="E119" s="128" t="s">
        <v>3070</v>
      </c>
      <c r="F119" s="129" t="s">
        <v>3071</v>
      </c>
      <c r="G119" s="130" t="s">
        <v>402</v>
      </c>
      <c r="H119" s="131">
        <v>57</v>
      </c>
      <c r="I119" s="132"/>
      <c r="J119" s="133">
        <f t="shared" si="10"/>
        <v>0</v>
      </c>
      <c r="K119" s="129" t="s">
        <v>19</v>
      </c>
      <c r="L119" s="31"/>
      <c r="M119" s="134" t="s">
        <v>19</v>
      </c>
      <c r="N119" s="135" t="s">
        <v>44</v>
      </c>
      <c r="P119" s="136">
        <f t="shared" si="11"/>
        <v>0</v>
      </c>
      <c r="Q119" s="136">
        <v>0</v>
      </c>
      <c r="R119" s="136">
        <f t="shared" si="12"/>
        <v>0</v>
      </c>
      <c r="S119" s="136">
        <v>0</v>
      </c>
      <c r="T119" s="137">
        <f t="shared" si="13"/>
        <v>0</v>
      </c>
      <c r="AR119" s="138" t="s">
        <v>178</v>
      </c>
      <c r="AT119" s="138" t="s">
        <v>173</v>
      </c>
      <c r="AU119" s="138" t="s">
        <v>81</v>
      </c>
      <c r="AY119" s="16" t="s">
        <v>171</v>
      </c>
      <c r="BE119" s="139">
        <f t="shared" si="14"/>
        <v>0</v>
      </c>
      <c r="BF119" s="139">
        <f t="shared" si="15"/>
        <v>0</v>
      </c>
      <c r="BG119" s="139">
        <f t="shared" si="16"/>
        <v>0</v>
      </c>
      <c r="BH119" s="139">
        <f t="shared" si="17"/>
        <v>0</v>
      </c>
      <c r="BI119" s="139">
        <f t="shared" si="18"/>
        <v>0</v>
      </c>
      <c r="BJ119" s="16" t="s">
        <v>81</v>
      </c>
      <c r="BK119" s="139">
        <f t="shared" si="19"/>
        <v>0</v>
      </c>
      <c r="BL119" s="16" t="s">
        <v>178</v>
      </c>
      <c r="BM119" s="138" t="s">
        <v>668</v>
      </c>
    </row>
    <row r="120" spans="2:65" s="1" customFormat="1" ht="16.5" customHeight="1">
      <c r="B120" s="31"/>
      <c r="C120" s="127" t="s">
        <v>420</v>
      </c>
      <c r="D120" s="127" t="s">
        <v>173</v>
      </c>
      <c r="E120" s="128" t="s">
        <v>3072</v>
      </c>
      <c r="F120" s="129" t="s">
        <v>3073</v>
      </c>
      <c r="G120" s="130" t="s">
        <v>402</v>
      </c>
      <c r="H120" s="131">
        <v>56</v>
      </c>
      <c r="I120" s="132"/>
      <c r="J120" s="133">
        <f t="shared" si="10"/>
        <v>0</v>
      </c>
      <c r="K120" s="129" t="s">
        <v>19</v>
      </c>
      <c r="L120" s="31"/>
      <c r="M120" s="134" t="s">
        <v>19</v>
      </c>
      <c r="N120" s="135" t="s">
        <v>44</v>
      </c>
      <c r="P120" s="136">
        <f t="shared" si="11"/>
        <v>0</v>
      </c>
      <c r="Q120" s="136">
        <v>0</v>
      </c>
      <c r="R120" s="136">
        <f t="shared" si="12"/>
        <v>0</v>
      </c>
      <c r="S120" s="136">
        <v>0</v>
      </c>
      <c r="T120" s="137">
        <f t="shared" si="13"/>
        <v>0</v>
      </c>
      <c r="AR120" s="138" t="s">
        <v>178</v>
      </c>
      <c r="AT120" s="138" t="s">
        <v>173</v>
      </c>
      <c r="AU120" s="138" t="s">
        <v>81</v>
      </c>
      <c r="AY120" s="16" t="s">
        <v>171</v>
      </c>
      <c r="BE120" s="139">
        <f t="shared" si="14"/>
        <v>0</v>
      </c>
      <c r="BF120" s="139">
        <f t="shared" si="15"/>
        <v>0</v>
      </c>
      <c r="BG120" s="139">
        <f t="shared" si="16"/>
        <v>0</v>
      </c>
      <c r="BH120" s="139">
        <f t="shared" si="17"/>
        <v>0</v>
      </c>
      <c r="BI120" s="139">
        <f t="shared" si="18"/>
        <v>0</v>
      </c>
      <c r="BJ120" s="16" t="s">
        <v>81</v>
      </c>
      <c r="BK120" s="139">
        <f t="shared" si="19"/>
        <v>0</v>
      </c>
      <c r="BL120" s="16" t="s">
        <v>178</v>
      </c>
      <c r="BM120" s="138" t="s">
        <v>678</v>
      </c>
    </row>
    <row r="121" spans="2:65" s="1" customFormat="1" ht="24.15" customHeight="1">
      <c r="B121" s="31"/>
      <c r="C121" s="127" t="s">
        <v>432</v>
      </c>
      <c r="D121" s="127" t="s">
        <v>173</v>
      </c>
      <c r="E121" s="128" t="s">
        <v>3074</v>
      </c>
      <c r="F121" s="129" t="s">
        <v>3075</v>
      </c>
      <c r="G121" s="130" t="s">
        <v>402</v>
      </c>
      <c r="H121" s="131">
        <v>1</v>
      </c>
      <c r="I121" s="132"/>
      <c r="J121" s="133">
        <f t="shared" si="10"/>
        <v>0</v>
      </c>
      <c r="K121" s="129" t="s">
        <v>19</v>
      </c>
      <c r="L121" s="31"/>
      <c r="M121" s="134" t="s">
        <v>19</v>
      </c>
      <c r="N121" s="135" t="s">
        <v>44</v>
      </c>
      <c r="P121" s="136">
        <f t="shared" si="11"/>
        <v>0</v>
      </c>
      <c r="Q121" s="136">
        <v>0</v>
      </c>
      <c r="R121" s="136">
        <f t="shared" si="12"/>
        <v>0</v>
      </c>
      <c r="S121" s="136">
        <v>0</v>
      </c>
      <c r="T121" s="137">
        <f t="shared" si="13"/>
        <v>0</v>
      </c>
      <c r="AR121" s="138" t="s">
        <v>178</v>
      </c>
      <c r="AT121" s="138" t="s">
        <v>173</v>
      </c>
      <c r="AU121" s="138" t="s">
        <v>81</v>
      </c>
      <c r="AY121" s="16" t="s">
        <v>171</v>
      </c>
      <c r="BE121" s="139">
        <f t="shared" si="14"/>
        <v>0</v>
      </c>
      <c r="BF121" s="139">
        <f t="shared" si="15"/>
        <v>0</v>
      </c>
      <c r="BG121" s="139">
        <f t="shared" si="16"/>
        <v>0</v>
      </c>
      <c r="BH121" s="139">
        <f t="shared" si="17"/>
        <v>0</v>
      </c>
      <c r="BI121" s="139">
        <f t="shared" si="18"/>
        <v>0</v>
      </c>
      <c r="BJ121" s="16" t="s">
        <v>81</v>
      </c>
      <c r="BK121" s="139">
        <f t="shared" si="19"/>
        <v>0</v>
      </c>
      <c r="BL121" s="16" t="s">
        <v>178</v>
      </c>
      <c r="BM121" s="138" t="s">
        <v>689</v>
      </c>
    </row>
    <row r="122" spans="2:65" s="1" customFormat="1" ht="24.15" customHeight="1">
      <c r="B122" s="31"/>
      <c r="C122" s="127" t="s">
        <v>441</v>
      </c>
      <c r="D122" s="127" t="s">
        <v>173</v>
      </c>
      <c r="E122" s="128" t="s">
        <v>3076</v>
      </c>
      <c r="F122" s="129" t="s">
        <v>3077</v>
      </c>
      <c r="G122" s="130" t="s">
        <v>402</v>
      </c>
      <c r="H122" s="131">
        <v>16</v>
      </c>
      <c r="I122" s="132"/>
      <c r="J122" s="133">
        <f t="shared" si="10"/>
        <v>0</v>
      </c>
      <c r="K122" s="129" t="s">
        <v>19</v>
      </c>
      <c r="L122" s="31"/>
      <c r="M122" s="134" t="s">
        <v>19</v>
      </c>
      <c r="N122" s="135" t="s">
        <v>44</v>
      </c>
      <c r="P122" s="136">
        <f t="shared" si="11"/>
        <v>0</v>
      </c>
      <c r="Q122" s="136">
        <v>0</v>
      </c>
      <c r="R122" s="136">
        <f t="shared" si="12"/>
        <v>0</v>
      </c>
      <c r="S122" s="136">
        <v>0</v>
      </c>
      <c r="T122" s="137">
        <f t="shared" si="13"/>
        <v>0</v>
      </c>
      <c r="AR122" s="138" t="s">
        <v>178</v>
      </c>
      <c r="AT122" s="138" t="s">
        <v>173</v>
      </c>
      <c r="AU122" s="138" t="s">
        <v>81</v>
      </c>
      <c r="AY122" s="16" t="s">
        <v>171</v>
      </c>
      <c r="BE122" s="139">
        <f t="shared" si="14"/>
        <v>0</v>
      </c>
      <c r="BF122" s="139">
        <f t="shared" si="15"/>
        <v>0</v>
      </c>
      <c r="BG122" s="139">
        <f t="shared" si="16"/>
        <v>0</v>
      </c>
      <c r="BH122" s="139">
        <f t="shared" si="17"/>
        <v>0</v>
      </c>
      <c r="BI122" s="139">
        <f t="shared" si="18"/>
        <v>0</v>
      </c>
      <c r="BJ122" s="16" t="s">
        <v>81</v>
      </c>
      <c r="BK122" s="139">
        <f t="shared" si="19"/>
        <v>0</v>
      </c>
      <c r="BL122" s="16" t="s">
        <v>178</v>
      </c>
      <c r="BM122" s="138" t="s">
        <v>700</v>
      </c>
    </row>
    <row r="123" spans="2:65" s="1" customFormat="1" ht="24.15" customHeight="1">
      <c r="B123" s="31"/>
      <c r="C123" s="127" t="s">
        <v>454</v>
      </c>
      <c r="D123" s="127" t="s">
        <v>173</v>
      </c>
      <c r="E123" s="128" t="s">
        <v>3078</v>
      </c>
      <c r="F123" s="129" t="s">
        <v>3079</v>
      </c>
      <c r="G123" s="130" t="s">
        <v>402</v>
      </c>
      <c r="H123" s="131">
        <v>2</v>
      </c>
      <c r="I123" s="132"/>
      <c r="J123" s="133">
        <f t="shared" si="10"/>
        <v>0</v>
      </c>
      <c r="K123" s="129" t="s">
        <v>19</v>
      </c>
      <c r="L123" s="31"/>
      <c r="M123" s="134" t="s">
        <v>19</v>
      </c>
      <c r="N123" s="135" t="s">
        <v>44</v>
      </c>
      <c r="P123" s="136">
        <f t="shared" si="11"/>
        <v>0</v>
      </c>
      <c r="Q123" s="136">
        <v>0</v>
      </c>
      <c r="R123" s="136">
        <f t="shared" si="12"/>
        <v>0</v>
      </c>
      <c r="S123" s="136">
        <v>0</v>
      </c>
      <c r="T123" s="137">
        <f t="shared" si="13"/>
        <v>0</v>
      </c>
      <c r="AR123" s="138" t="s">
        <v>178</v>
      </c>
      <c r="AT123" s="138" t="s">
        <v>173</v>
      </c>
      <c r="AU123" s="138" t="s">
        <v>81</v>
      </c>
      <c r="AY123" s="16" t="s">
        <v>171</v>
      </c>
      <c r="BE123" s="139">
        <f t="shared" si="14"/>
        <v>0</v>
      </c>
      <c r="BF123" s="139">
        <f t="shared" si="15"/>
        <v>0</v>
      </c>
      <c r="BG123" s="139">
        <f t="shared" si="16"/>
        <v>0</v>
      </c>
      <c r="BH123" s="139">
        <f t="shared" si="17"/>
        <v>0</v>
      </c>
      <c r="BI123" s="139">
        <f t="shared" si="18"/>
        <v>0</v>
      </c>
      <c r="BJ123" s="16" t="s">
        <v>81</v>
      </c>
      <c r="BK123" s="139">
        <f t="shared" si="19"/>
        <v>0</v>
      </c>
      <c r="BL123" s="16" t="s">
        <v>178</v>
      </c>
      <c r="BM123" s="138" t="s">
        <v>711</v>
      </c>
    </row>
    <row r="124" spans="2:65" s="1" customFormat="1" ht="24.15" customHeight="1">
      <c r="B124" s="31"/>
      <c r="C124" s="127" t="s">
        <v>474</v>
      </c>
      <c r="D124" s="127" t="s">
        <v>173</v>
      </c>
      <c r="E124" s="128" t="s">
        <v>3080</v>
      </c>
      <c r="F124" s="129" t="s">
        <v>3081</v>
      </c>
      <c r="G124" s="130" t="s">
        <v>402</v>
      </c>
      <c r="H124" s="131">
        <v>1</v>
      </c>
      <c r="I124" s="132"/>
      <c r="J124" s="133">
        <f t="shared" si="10"/>
        <v>0</v>
      </c>
      <c r="K124" s="129" t="s">
        <v>19</v>
      </c>
      <c r="L124" s="31"/>
      <c r="M124" s="134" t="s">
        <v>19</v>
      </c>
      <c r="N124" s="135" t="s">
        <v>44</v>
      </c>
      <c r="P124" s="136">
        <f t="shared" si="11"/>
        <v>0</v>
      </c>
      <c r="Q124" s="136">
        <v>0</v>
      </c>
      <c r="R124" s="136">
        <f t="shared" si="12"/>
        <v>0</v>
      </c>
      <c r="S124" s="136">
        <v>0</v>
      </c>
      <c r="T124" s="137">
        <f t="shared" si="13"/>
        <v>0</v>
      </c>
      <c r="AR124" s="138" t="s">
        <v>178</v>
      </c>
      <c r="AT124" s="138" t="s">
        <v>173</v>
      </c>
      <c r="AU124" s="138" t="s">
        <v>81</v>
      </c>
      <c r="AY124" s="16" t="s">
        <v>171</v>
      </c>
      <c r="BE124" s="139">
        <f t="shared" si="14"/>
        <v>0</v>
      </c>
      <c r="BF124" s="139">
        <f t="shared" si="15"/>
        <v>0</v>
      </c>
      <c r="BG124" s="139">
        <f t="shared" si="16"/>
        <v>0</v>
      </c>
      <c r="BH124" s="139">
        <f t="shared" si="17"/>
        <v>0</v>
      </c>
      <c r="BI124" s="139">
        <f t="shared" si="18"/>
        <v>0</v>
      </c>
      <c r="BJ124" s="16" t="s">
        <v>81</v>
      </c>
      <c r="BK124" s="139">
        <f t="shared" si="19"/>
        <v>0</v>
      </c>
      <c r="BL124" s="16" t="s">
        <v>178</v>
      </c>
      <c r="BM124" s="138" t="s">
        <v>721</v>
      </c>
    </row>
    <row r="125" spans="2:65" s="1" customFormat="1" ht="16.5" customHeight="1">
      <c r="B125" s="31"/>
      <c r="C125" s="127" t="s">
        <v>481</v>
      </c>
      <c r="D125" s="127" t="s">
        <v>173</v>
      </c>
      <c r="E125" s="128" t="s">
        <v>3082</v>
      </c>
      <c r="F125" s="129" t="s">
        <v>3083</v>
      </c>
      <c r="G125" s="130" t="s">
        <v>328</v>
      </c>
      <c r="H125" s="131">
        <v>220</v>
      </c>
      <c r="I125" s="132"/>
      <c r="J125" s="133">
        <f t="shared" si="10"/>
        <v>0</v>
      </c>
      <c r="K125" s="129" t="s">
        <v>19</v>
      </c>
      <c r="L125" s="31"/>
      <c r="M125" s="134" t="s">
        <v>19</v>
      </c>
      <c r="N125" s="135" t="s">
        <v>44</v>
      </c>
      <c r="P125" s="136">
        <f t="shared" si="11"/>
        <v>0</v>
      </c>
      <c r="Q125" s="136">
        <v>0</v>
      </c>
      <c r="R125" s="136">
        <f t="shared" si="12"/>
        <v>0</v>
      </c>
      <c r="S125" s="136">
        <v>0</v>
      </c>
      <c r="T125" s="137">
        <f t="shared" si="13"/>
        <v>0</v>
      </c>
      <c r="AR125" s="138" t="s">
        <v>178</v>
      </c>
      <c r="AT125" s="138" t="s">
        <v>173</v>
      </c>
      <c r="AU125" s="138" t="s">
        <v>81</v>
      </c>
      <c r="AY125" s="16" t="s">
        <v>171</v>
      </c>
      <c r="BE125" s="139">
        <f t="shared" si="14"/>
        <v>0</v>
      </c>
      <c r="BF125" s="139">
        <f t="shared" si="15"/>
        <v>0</v>
      </c>
      <c r="BG125" s="139">
        <f t="shared" si="16"/>
        <v>0</v>
      </c>
      <c r="BH125" s="139">
        <f t="shared" si="17"/>
        <v>0</v>
      </c>
      <c r="BI125" s="139">
        <f t="shared" si="18"/>
        <v>0</v>
      </c>
      <c r="BJ125" s="16" t="s">
        <v>81</v>
      </c>
      <c r="BK125" s="139">
        <f t="shared" si="19"/>
        <v>0</v>
      </c>
      <c r="BL125" s="16" t="s">
        <v>178</v>
      </c>
      <c r="BM125" s="138" t="s">
        <v>731</v>
      </c>
    </row>
    <row r="126" spans="2:65" s="1" customFormat="1" ht="21.75" customHeight="1">
      <c r="B126" s="31"/>
      <c r="C126" s="127" t="s">
        <v>487</v>
      </c>
      <c r="D126" s="127" t="s">
        <v>173</v>
      </c>
      <c r="E126" s="128" t="s">
        <v>3084</v>
      </c>
      <c r="F126" s="129" t="s">
        <v>3085</v>
      </c>
      <c r="G126" s="130" t="s">
        <v>328</v>
      </c>
      <c r="H126" s="131">
        <v>220</v>
      </c>
      <c r="I126" s="132"/>
      <c r="J126" s="133">
        <f t="shared" si="10"/>
        <v>0</v>
      </c>
      <c r="K126" s="129" t="s">
        <v>19</v>
      </c>
      <c r="L126" s="31"/>
      <c r="M126" s="134" t="s">
        <v>19</v>
      </c>
      <c r="N126" s="135" t="s">
        <v>44</v>
      </c>
      <c r="P126" s="136">
        <f t="shared" si="11"/>
        <v>0</v>
      </c>
      <c r="Q126" s="136">
        <v>0</v>
      </c>
      <c r="R126" s="136">
        <f t="shared" si="12"/>
        <v>0</v>
      </c>
      <c r="S126" s="136">
        <v>0</v>
      </c>
      <c r="T126" s="137">
        <f t="shared" si="13"/>
        <v>0</v>
      </c>
      <c r="AR126" s="138" t="s">
        <v>178</v>
      </c>
      <c r="AT126" s="138" t="s">
        <v>173</v>
      </c>
      <c r="AU126" s="138" t="s">
        <v>81</v>
      </c>
      <c r="AY126" s="16" t="s">
        <v>171</v>
      </c>
      <c r="BE126" s="139">
        <f t="shared" si="14"/>
        <v>0</v>
      </c>
      <c r="BF126" s="139">
        <f t="shared" si="15"/>
        <v>0</v>
      </c>
      <c r="BG126" s="139">
        <f t="shared" si="16"/>
        <v>0</v>
      </c>
      <c r="BH126" s="139">
        <f t="shared" si="17"/>
        <v>0</v>
      </c>
      <c r="BI126" s="139">
        <f t="shared" si="18"/>
        <v>0</v>
      </c>
      <c r="BJ126" s="16" t="s">
        <v>81</v>
      </c>
      <c r="BK126" s="139">
        <f t="shared" si="19"/>
        <v>0</v>
      </c>
      <c r="BL126" s="16" t="s">
        <v>178</v>
      </c>
      <c r="BM126" s="138" t="s">
        <v>741</v>
      </c>
    </row>
    <row r="127" spans="2:65" s="1" customFormat="1" ht="16.5" customHeight="1">
      <c r="B127" s="31"/>
      <c r="C127" s="127" t="s">
        <v>494</v>
      </c>
      <c r="D127" s="127" t="s">
        <v>173</v>
      </c>
      <c r="E127" s="128" t="s">
        <v>3086</v>
      </c>
      <c r="F127" s="129" t="s">
        <v>3087</v>
      </c>
      <c r="G127" s="130" t="s">
        <v>402</v>
      </c>
      <c r="H127" s="131">
        <v>10</v>
      </c>
      <c r="I127" s="132"/>
      <c r="J127" s="133">
        <f t="shared" si="10"/>
        <v>0</v>
      </c>
      <c r="K127" s="129" t="s">
        <v>19</v>
      </c>
      <c r="L127" s="31"/>
      <c r="M127" s="134" t="s">
        <v>19</v>
      </c>
      <c r="N127" s="135" t="s">
        <v>44</v>
      </c>
      <c r="P127" s="136">
        <f t="shared" si="11"/>
        <v>0</v>
      </c>
      <c r="Q127" s="136">
        <v>0</v>
      </c>
      <c r="R127" s="136">
        <f t="shared" si="12"/>
        <v>0</v>
      </c>
      <c r="S127" s="136">
        <v>0</v>
      </c>
      <c r="T127" s="137">
        <f t="shared" si="13"/>
        <v>0</v>
      </c>
      <c r="AR127" s="138" t="s">
        <v>178</v>
      </c>
      <c r="AT127" s="138" t="s">
        <v>173</v>
      </c>
      <c r="AU127" s="138" t="s">
        <v>81</v>
      </c>
      <c r="AY127" s="16" t="s">
        <v>171</v>
      </c>
      <c r="BE127" s="139">
        <f t="shared" si="14"/>
        <v>0</v>
      </c>
      <c r="BF127" s="139">
        <f t="shared" si="15"/>
        <v>0</v>
      </c>
      <c r="BG127" s="139">
        <f t="shared" si="16"/>
        <v>0</v>
      </c>
      <c r="BH127" s="139">
        <f t="shared" si="17"/>
        <v>0</v>
      </c>
      <c r="BI127" s="139">
        <f t="shared" si="18"/>
        <v>0</v>
      </c>
      <c r="BJ127" s="16" t="s">
        <v>81</v>
      </c>
      <c r="BK127" s="139">
        <f t="shared" si="19"/>
        <v>0</v>
      </c>
      <c r="BL127" s="16" t="s">
        <v>178</v>
      </c>
      <c r="BM127" s="138" t="s">
        <v>778</v>
      </c>
    </row>
    <row r="128" spans="2:65" s="1" customFormat="1" ht="24.15" customHeight="1">
      <c r="B128" s="31"/>
      <c r="C128" s="127" t="s">
        <v>499</v>
      </c>
      <c r="D128" s="127" t="s">
        <v>173</v>
      </c>
      <c r="E128" s="128" t="s">
        <v>3088</v>
      </c>
      <c r="F128" s="129" t="s">
        <v>3089</v>
      </c>
      <c r="G128" s="130" t="s">
        <v>2710</v>
      </c>
      <c r="H128" s="131">
        <v>40</v>
      </c>
      <c r="I128" s="132"/>
      <c r="J128" s="133">
        <f t="shared" si="10"/>
        <v>0</v>
      </c>
      <c r="K128" s="129" t="s">
        <v>19</v>
      </c>
      <c r="L128" s="31"/>
      <c r="M128" s="134" t="s">
        <v>19</v>
      </c>
      <c r="N128" s="135" t="s">
        <v>44</v>
      </c>
      <c r="P128" s="136">
        <f t="shared" si="11"/>
        <v>0</v>
      </c>
      <c r="Q128" s="136">
        <v>0</v>
      </c>
      <c r="R128" s="136">
        <f t="shared" si="12"/>
        <v>0</v>
      </c>
      <c r="S128" s="136">
        <v>0</v>
      </c>
      <c r="T128" s="137">
        <f t="shared" si="13"/>
        <v>0</v>
      </c>
      <c r="AR128" s="138" t="s">
        <v>178</v>
      </c>
      <c r="AT128" s="138" t="s">
        <v>173</v>
      </c>
      <c r="AU128" s="138" t="s">
        <v>81</v>
      </c>
      <c r="AY128" s="16" t="s">
        <v>171</v>
      </c>
      <c r="BE128" s="139">
        <f t="shared" si="14"/>
        <v>0</v>
      </c>
      <c r="BF128" s="139">
        <f t="shared" si="15"/>
        <v>0</v>
      </c>
      <c r="BG128" s="139">
        <f t="shared" si="16"/>
        <v>0</v>
      </c>
      <c r="BH128" s="139">
        <f t="shared" si="17"/>
        <v>0</v>
      </c>
      <c r="BI128" s="139">
        <f t="shared" si="18"/>
        <v>0</v>
      </c>
      <c r="BJ128" s="16" t="s">
        <v>81</v>
      </c>
      <c r="BK128" s="139">
        <f t="shared" si="19"/>
        <v>0</v>
      </c>
      <c r="BL128" s="16" t="s">
        <v>178</v>
      </c>
      <c r="BM128" s="138" t="s">
        <v>795</v>
      </c>
    </row>
    <row r="129" spans="2:65" s="1" customFormat="1" ht="21.75" customHeight="1">
      <c r="B129" s="31"/>
      <c r="C129" s="127" t="s">
        <v>505</v>
      </c>
      <c r="D129" s="127" t="s">
        <v>173</v>
      </c>
      <c r="E129" s="128" t="s">
        <v>3090</v>
      </c>
      <c r="F129" s="129" t="s">
        <v>3091</v>
      </c>
      <c r="G129" s="130" t="s">
        <v>983</v>
      </c>
      <c r="H129" s="176"/>
      <c r="I129" s="132"/>
      <c r="J129" s="133">
        <f t="shared" si="10"/>
        <v>0</v>
      </c>
      <c r="K129" s="129" t="s">
        <v>19</v>
      </c>
      <c r="L129" s="31"/>
      <c r="M129" s="134" t="s">
        <v>19</v>
      </c>
      <c r="N129" s="135" t="s">
        <v>44</v>
      </c>
      <c r="P129" s="136">
        <f t="shared" si="11"/>
        <v>0</v>
      </c>
      <c r="Q129" s="136">
        <v>0</v>
      </c>
      <c r="R129" s="136">
        <f t="shared" si="12"/>
        <v>0</v>
      </c>
      <c r="S129" s="136">
        <v>0</v>
      </c>
      <c r="T129" s="137">
        <f t="shared" si="13"/>
        <v>0</v>
      </c>
      <c r="AR129" s="138" t="s">
        <v>178</v>
      </c>
      <c r="AT129" s="138" t="s">
        <v>173</v>
      </c>
      <c r="AU129" s="138" t="s">
        <v>81</v>
      </c>
      <c r="AY129" s="16" t="s">
        <v>171</v>
      </c>
      <c r="BE129" s="139">
        <f t="shared" si="14"/>
        <v>0</v>
      </c>
      <c r="BF129" s="139">
        <f t="shared" si="15"/>
        <v>0</v>
      </c>
      <c r="BG129" s="139">
        <f t="shared" si="16"/>
        <v>0</v>
      </c>
      <c r="BH129" s="139">
        <f t="shared" si="17"/>
        <v>0</v>
      </c>
      <c r="BI129" s="139">
        <f t="shared" si="18"/>
        <v>0</v>
      </c>
      <c r="BJ129" s="16" t="s">
        <v>81</v>
      </c>
      <c r="BK129" s="139">
        <f t="shared" si="19"/>
        <v>0</v>
      </c>
      <c r="BL129" s="16" t="s">
        <v>178</v>
      </c>
      <c r="BM129" s="138" t="s">
        <v>827</v>
      </c>
    </row>
    <row r="130" spans="2:65" s="11" customFormat="1" ht="25.95" customHeight="1">
      <c r="B130" s="115"/>
      <c r="D130" s="116" t="s">
        <v>72</v>
      </c>
      <c r="E130" s="117" t="s">
        <v>1013</v>
      </c>
      <c r="F130" s="117" t="s">
        <v>3092</v>
      </c>
      <c r="I130" s="118"/>
      <c r="J130" s="119">
        <f>BK130</f>
        <v>0</v>
      </c>
      <c r="L130" s="115"/>
      <c r="M130" s="120"/>
      <c r="P130" s="121">
        <f>SUM(P131:P175)</f>
        <v>0</v>
      </c>
      <c r="R130" s="121">
        <f>SUM(R131:R175)</f>
        <v>0</v>
      </c>
      <c r="T130" s="122">
        <f>SUM(T131:T175)</f>
        <v>0</v>
      </c>
      <c r="AR130" s="116" t="s">
        <v>83</v>
      </c>
      <c r="AT130" s="123" t="s">
        <v>72</v>
      </c>
      <c r="AU130" s="123" t="s">
        <v>73</v>
      </c>
      <c r="AY130" s="116" t="s">
        <v>171</v>
      </c>
      <c r="BK130" s="124">
        <f>SUM(BK131:BK175)</f>
        <v>0</v>
      </c>
    </row>
    <row r="131" spans="2:65" s="1" customFormat="1" ht="24.15" customHeight="1">
      <c r="B131" s="31"/>
      <c r="C131" s="127" t="s">
        <v>512</v>
      </c>
      <c r="D131" s="127" t="s">
        <v>173</v>
      </c>
      <c r="E131" s="128" t="s">
        <v>3093</v>
      </c>
      <c r="F131" s="129" t="s">
        <v>3094</v>
      </c>
      <c r="G131" s="130" t="s">
        <v>402</v>
      </c>
      <c r="H131" s="131">
        <v>8</v>
      </c>
      <c r="I131" s="132"/>
      <c r="J131" s="133">
        <f t="shared" ref="J131:J175" si="20">ROUND(I131*H131,2)</f>
        <v>0</v>
      </c>
      <c r="K131" s="129" t="s">
        <v>19</v>
      </c>
      <c r="L131" s="31"/>
      <c r="M131" s="134" t="s">
        <v>19</v>
      </c>
      <c r="N131" s="135" t="s">
        <v>44</v>
      </c>
      <c r="P131" s="136">
        <f t="shared" ref="P131:P175" si="21">O131*H131</f>
        <v>0</v>
      </c>
      <c r="Q131" s="136">
        <v>0</v>
      </c>
      <c r="R131" s="136">
        <f t="shared" ref="R131:R175" si="22">Q131*H131</f>
        <v>0</v>
      </c>
      <c r="S131" s="136">
        <v>0</v>
      </c>
      <c r="T131" s="137">
        <f t="shared" ref="T131:T175" si="23">S131*H131</f>
        <v>0</v>
      </c>
      <c r="AR131" s="138" t="s">
        <v>311</v>
      </c>
      <c r="AT131" s="138" t="s">
        <v>173</v>
      </c>
      <c r="AU131" s="138" t="s">
        <v>81</v>
      </c>
      <c r="AY131" s="16" t="s">
        <v>171</v>
      </c>
      <c r="BE131" s="139">
        <f t="shared" ref="BE131:BE175" si="24">IF(N131="základní",J131,0)</f>
        <v>0</v>
      </c>
      <c r="BF131" s="139">
        <f t="shared" ref="BF131:BF175" si="25">IF(N131="snížená",J131,0)</f>
        <v>0</v>
      </c>
      <c r="BG131" s="139">
        <f t="shared" ref="BG131:BG175" si="26">IF(N131="zákl. přenesená",J131,0)</f>
        <v>0</v>
      </c>
      <c r="BH131" s="139">
        <f t="shared" ref="BH131:BH175" si="27">IF(N131="sníž. přenesená",J131,0)</f>
        <v>0</v>
      </c>
      <c r="BI131" s="139">
        <f t="shared" ref="BI131:BI175" si="28">IF(N131="nulová",J131,0)</f>
        <v>0</v>
      </c>
      <c r="BJ131" s="16" t="s">
        <v>81</v>
      </c>
      <c r="BK131" s="139">
        <f t="shared" ref="BK131:BK175" si="29">ROUND(I131*H131,2)</f>
        <v>0</v>
      </c>
      <c r="BL131" s="16" t="s">
        <v>311</v>
      </c>
      <c r="BM131" s="138" t="s">
        <v>842</v>
      </c>
    </row>
    <row r="132" spans="2:65" s="1" customFormat="1" ht="21.75" customHeight="1">
      <c r="B132" s="31"/>
      <c r="C132" s="127" t="s">
        <v>525</v>
      </c>
      <c r="D132" s="127" t="s">
        <v>173</v>
      </c>
      <c r="E132" s="128" t="s">
        <v>3095</v>
      </c>
      <c r="F132" s="129" t="s">
        <v>3096</v>
      </c>
      <c r="G132" s="130" t="s">
        <v>402</v>
      </c>
      <c r="H132" s="131">
        <v>8</v>
      </c>
      <c r="I132" s="132"/>
      <c r="J132" s="133">
        <f t="shared" si="20"/>
        <v>0</v>
      </c>
      <c r="K132" s="129" t="s">
        <v>19</v>
      </c>
      <c r="L132" s="31"/>
      <c r="M132" s="134" t="s">
        <v>19</v>
      </c>
      <c r="N132" s="135" t="s">
        <v>44</v>
      </c>
      <c r="P132" s="136">
        <f t="shared" si="21"/>
        <v>0</v>
      </c>
      <c r="Q132" s="136">
        <v>0</v>
      </c>
      <c r="R132" s="136">
        <f t="shared" si="22"/>
        <v>0</v>
      </c>
      <c r="S132" s="136">
        <v>0</v>
      </c>
      <c r="T132" s="137">
        <f t="shared" si="23"/>
        <v>0</v>
      </c>
      <c r="AR132" s="138" t="s">
        <v>311</v>
      </c>
      <c r="AT132" s="138" t="s">
        <v>173</v>
      </c>
      <c r="AU132" s="138" t="s">
        <v>81</v>
      </c>
      <c r="AY132" s="16" t="s">
        <v>171</v>
      </c>
      <c r="BE132" s="139">
        <f t="shared" si="24"/>
        <v>0</v>
      </c>
      <c r="BF132" s="139">
        <f t="shared" si="25"/>
        <v>0</v>
      </c>
      <c r="BG132" s="139">
        <f t="shared" si="26"/>
        <v>0</v>
      </c>
      <c r="BH132" s="139">
        <f t="shared" si="27"/>
        <v>0</v>
      </c>
      <c r="BI132" s="139">
        <f t="shared" si="28"/>
        <v>0</v>
      </c>
      <c r="BJ132" s="16" t="s">
        <v>81</v>
      </c>
      <c r="BK132" s="139">
        <f t="shared" si="29"/>
        <v>0</v>
      </c>
      <c r="BL132" s="16" t="s">
        <v>311</v>
      </c>
      <c r="BM132" s="138" t="s">
        <v>856</v>
      </c>
    </row>
    <row r="133" spans="2:65" s="1" customFormat="1" ht="24.15" customHeight="1">
      <c r="B133" s="31"/>
      <c r="C133" s="127" t="s">
        <v>534</v>
      </c>
      <c r="D133" s="127" t="s">
        <v>173</v>
      </c>
      <c r="E133" s="128" t="s">
        <v>3097</v>
      </c>
      <c r="F133" s="129" t="s">
        <v>3098</v>
      </c>
      <c r="G133" s="130" t="s">
        <v>402</v>
      </c>
      <c r="H133" s="131">
        <v>7</v>
      </c>
      <c r="I133" s="132"/>
      <c r="J133" s="133">
        <f t="shared" si="20"/>
        <v>0</v>
      </c>
      <c r="K133" s="129" t="s">
        <v>19</v>
      </c>
      <c r="L133" s="31"/>
      <c r="M133" s="134" t="s">
        <v>19</v>
      </c>
      <c r="N133" s="135" t="s">
        <v>44</v>
      </c>
      <c r="P133" s="136">
        <f t="shared" si="21"/>
        <v>0</v>
      </c>
      <c r="Q133" s="136">
        <v>0</v>
      </c>
      <c r="R133" s="136">
        <f t="shared" si="22"/>
        <v>0</v>
      </c>
      <c r="S133" s="136">
        <v>0</v>
      </c>
      <c r="T133" s="137">
        <f t="shared" si="23"/>
        <v>0</v>
      </c>
      <c r="AR133" s="138" t="s">
        <v>311</v>
      </c>
      <c r="AT133" s="138" t="s">
        <v>173</v>
      </c>
      <c r="AU133" s="138" t="s">
        <v>81</v>
      </c>
      <c r="AY133" s="16" t="s">
        <v>171</v>
      </c>
      <c r="BE133" s="139">
        <f t="shared" si="24"/>
        <v>0</v>
      </c>
      <c r="BF133" s="139">
        <f t="shared" si="25"/>
        <v>0</v>
      </c>
      <c r="BG133" s="139">
        <f t="shared" si="26"/>
        <v>0</v>
      </c>
      <c r="BH133" s="139">
        <f t="shared" si="27"/>
        <v>0</v>
      </c>
      <c r="BI133" s="139">
        <f t="shared" si="28"/>
        <v>0</v>
      </c>
      <c r="BJ133" s="16" t="s">
        <v>81</v>
      </c>
      <c r="BK133" s="139">
        <f t="shared" si="29"/>
        <v>0</v>
      </c>
      <c r="BL133" s="16" t="s">
        <v>311</v>
      </c>
      <c r="BM133" s="138" t="s">
        <v>867</v>
      </c>
    </row>
    <row r="134" spans="2:65" s="1" customFormat="1" ht="33" customHeight="1">
      <c r="B134" s="31"/>
      <c r="C134" s="127" t="s">
        <v>541</v>
      </c>
      <c r="D134" s="127" t="s">
        <v>173</v>
      </c>
      <c r="E134" s="128" t="s">
        <v>3099</v>
      </c>
      <c r="F134" s="129" t="s">
        <v>3100</v>
      </c>
      <c r="G134" s="130" t="s">
        <v>402</v>
      </c>
      <c r="H134" s="131">
        <v>1</v>
      </c>
      <c r="I134" s="132"/>
      <c r="J134" s="133">
        <f t="shared" si="20"/>
        <v>0</v>
      </c>
      <c r="K134" s="129" t="s">
        <v>19</v>
      </c>
      <c r="L134" s="31"/>
      <c r="M134" s="134" t="s">
        <v>19</v>
      </c>
      <c r="N134" s="135" t="s">
        <v>44</v>
      </c>
      <c r="P134" s="136">
        <f t="shared" si="21"/>
        <v>0</v>
      </c>
      <c r="Q134" s="136">
        <v>0</v>
      </c>
      <c r="R134" s="136">
        <f t="shared" si="22"/>
        <v>0</v>
      </c>
      <c r="S134" s="136">
        <v>0</v>
      </c>
      <c r="T134" s="137">
        <f t="shared" si="23"/>
        <v>0</v>
      </c>
      <c r="AR134" s="138" t="s">
        <v>311</v>
      </c>
      <c r="AT134" s="138" t="s">
        <v>173</v>
      </c>
      <c r="AU134" s="138" t="s">
        <v>81</v>
      </c>
      <c r="AY134" s="16" t="s">
        <v>171</v>
      </c>
      <c r="BE134" s="139">
        <f t="shared" si="24"/>
        <v>0</v>
      </c>
      <c r="BF134" s="139">
        <f t="shared" si="25"/>
        <v>0</v>
      </c>
      <c r="BG134" s="139">
        <f t="shared" si="26"/>
        <v>0</v>
      </c>
      <c r="BH134" s="139">
        <f t="shared" si="27"/>
        <v>0</v>
      </c>
      <c r="BI134" s="139">
        <f t="shared" si="28"/>
        <v>0</v>
      </c>
      <c r="BJ134" s="16" t="s">
        <v>81</v>
      </c>
      <c r="BK134" s="139">
        <f t="shared" si="29"/>
        <v>0</v>
      </c>
      <c r="BL134" s="16" t="s">
        <v>311</v>
      </c>
      <c r="BM134" s="138" t="s">
        <v>878</v>
      </c>
    </row>
    <row r="135" spans="2:65" s="1" customFormat="1" ht="24.15" customHeight="1">
      <c r="B135" s="31"/>
      <c r="C135" s="127" t="s">
        <v>547</v>
      </c>
      <c r="D135" s="127" t="s">
        <v>173</v>
      </c>
      <c r="E135" s="128" t="s">
        <v>3101</v>
      </c>
      <c r="F135" s="129" t="s">
        <v>3102</v>
      </c>
      <c r="G135" s="130" t="s">
        <v>692</v>
      </c>
      <c r="H135" s="131">
        <v>1</v>
      </c>
      <c r="I135" s="132"/>
      <c r="J135" s="133">
        <f t="shared" si="20"/>
        <v>0</v>
      </c>
      <c r="K135" s="129" t="s">
        <v>19</v>
      </c>
      <c r="L135" s="31"/>
      <c r="M135" s="134" t="s">
        <v>19</v>
      </c>
      <c r="N135" s="135" t="s">
        <v>44</v>
      </c>
      <c r="P135" s="136">
        <f t="shared" si="21"/>
        <v>0</v>
      </c>
      <c r="Q135" s="136">
        <v>0</v>
      </c>
      <c r="R135" s="136">
        <f t="shared" si="22"/>
        <v>0</v>
      </c>
      <c r="S135" s="136">
        <v>0</v>
      </c>
      <c r="T135" s="137">
        <f t="shared" si="23"/>
        <v>0</v>
      </c>
      <c r="AR135" s="138" t="s">
        <v>311</v>
      </c>
      <c r="AT135" s="138" t="s">
        <v>173</v>
      </c>
      <c r="AU135" s="138" t="s">
        <v>81</v>
      </c>
      <c r="AY135" s="16" t="s">
        <v>171</v>
      </c>
      <c r="BE135" s="139">
        <f t="shared" si="24"/>
        <v>0</v>
      </c>
      <c r="BF135" s="139">
        <f t="shared" si="25"/>
        <v>0</v>
      </c>
      <c r="BG135" s="139">
        <f t="shared" si="26"/>
        <v>0</v>
      </c>
      <c r="BH135" s="139">
        <f t="shared" si="27"/>
        <v>0</v>
      </c>
      <c r="BI135" s="139">
        <f t="shared" si="28"/>
        <v>0</v>
      </c>
      <c r="BJ135" s="16" t="s">
        <v>81</v>
      </c>
      <c r="BK135" s="139">
        <f t="shared" si="29"/>
        <v>0</v>
      </c>
      <c r="BL135" s="16" t="s">
        <v>311</v>
      </c>
      <c r="BM135" s="138" t="s">
        <v>888</v>
      </c>
    </row>
    <row r="136" spans="2:65" s="1" customFormat="1" ht="24.15" customHeight="1">
      <c r="B136" s="31"/>
      <c r="C136" s="127" t="s">
        <v>553</v>
      </c>
      <c r="D136" s="127" t="s">
        <v>173</v>
      </c>
      <c r="E136" s="128" t="s">
        <v>3103</v>
      </c>
      <c r="F136" s="129" t="s">
        <v>3104</v>
      </c>
      <c r="G136" s="130" t="s">
        <v>692</v>
      </c>
      <c r="H136" s="131">
        <v>8</v>
      </c>
      <c r="I136" s="132"/>
      <c r="J136" s="133">
        <f t="shared" si="20"/>
        <v>0</v>
      </c>
      <c r="K136" s="129" t="s">
        <v>19</v>
      </c>
      <c r="L136" s="31"/>
      <c r="M136" s="134" t="s">
        <v>19</v>
      </c>
      <c r="N136" s="135" t="s">
        <v>44</v>
      </c>
      <c r="P136" s="136">
        <f t="shared" si="21"/>
        <v>0</v>
      </c>
      <c r="Q136" s="136">
        <v>0</v>
      </c>
      <c r="R136" s="136">
        <f t="shared" si="22"/>
        <v>0</v>
      </c>
      <c r="S136" s="136">
        <v>0</v>
      </c>
      <c r="T136" s="137">
        <f t="shared" si="23"/>
        <v>0</v>
      </c>
      <c r="AR136" s="138" t="s">
        <v>311</v>
      </c>
      <c r="AT136" s="138" t="s">
        <v>173</v>
      </c>
      <c r="AU136" s="138" t="s">
        <v>81</v>
      </c>
      <c r="AY136" s="16" t="s">
        <v>171</v>
      </c>
      <c r="BE136" s="139">
        <f t="shared" si="24"/>
        <v>0</v>
      </c>
      <c r="BF136" s="139">
        <f t="shared" si="25"/>
        <v>0</v>
      </c>
      <c r="BG136" s="139">
        <f t="shared" si="26"/>
        <v>0</v>
      </c>
      <c r="BH136" s="139">
        <f t="shared" si="27"/>
        <v>0</v>
      </c>
      <c r="BI136" s="139">
        <f t="shared" si="28"/>
        <v>0</v>
      </c>
      <c r="BJ136" s="16" t="s">
        <v>81</v>
      </c>
      <c r="BK136" s="139">
        <f t="shared" si="29"/>
        <v>0</v>
      </c>
      <c r="BL136" s="16" t="s">
        <v>311</v>
      </c>
      <c r="BM136" s="138" t="s">
        <v>902</v>
      </c>
    </row>
    <row r="137" spans="2:65" s="1" customFormat="1" ht="16.5" customHeight="1">
      <c r="B137" s="31"/>
      <c r="C137" s="127" t="s">
        <v>560</v>
      </c>
      <c r="D137" s="127" t="s">
        <v>173</v>
      </c>
      <c r="E137" s="128" t="s">
        <v>3105</v>
      </c>
      <c r="F137" s="129" t="s">
        <v>3106</v>
      </c>
      <c r="G137" s="130" t="s">
        <v>402</v>
      </c>
      <c r="H137" s="131">
        <v>8</v>
      </c>
      <c r="I137" s="132"/>
      <c r="J137" s="133">
        <f t="shared" si="20"/>
        <v>0</v>
      </c>
      <c r="K137" s="129" t="s">
        <v>19</v>
      </c>
      <c r="L137" s="31"/>
      <c r="M137" s="134" t="s">
        <v>19</v>
      </c>
      <c r="N137" s="135" t="s">
        <v>44</v>
      </c>
      <c r="P137" s="136">
        <f t="shared" si="21"/>
        <v>0</v>
      </c>
      <c r="Q137" s="136">
        <v>0</v>
      </c>
      <c r="R137" s="136">
        <f t="shared" si="22"/>
        <v>0</v>
      </c>
      <c r="S137" s="136">
        <v>0</v>
      </c>
      <c r="T137" s="137">
        <f t="shared" si="23"/>
        <v>0</v>
      </c>
      <c r="AR137" s="138" t="s">
        <v>311</v>
      </c>
      <c r="AT137" s="138" t="s">
        <v>173</v>
      </c>
      <c r="AU137" s="138" t="s">
        <v>81</v>
      </c>
      <c r="AY137" s="16" t="s">
        <v>171</v>
      </c>
      <c r="BE137" s="139">
        <f t="shared" si="24"/>
        <v>0</v>
      </c>
      <c r="BF137" s="139">
        <f t="shared" si="25"/>
        <v>0</v>
      </c>
      <c r="BG137" s="139">
        <f t="shared" si="26"/>
        <v>0</v>
      </c>
      <c r="BH137" s="139">
        <f t="shared" si="27"/>
        <v>0</v>
      </c>
      <c r="BI137" s="139">
        <f t="shared" si="28"/>
        <v>0</v>
      </c>
      <c r="BJ137" s="16" t="s">
        <v>81</v>
      </c>
      <c r="BK137" s="139">
        <f t="shared" si="29"/>
        <v>0</v>
      </c>
      <c r="BL137" s="16" t="s">
        <v>311</v>
      </c>
      <c r="BM137" s="138" t="s">
        <v>912</v>
      </c>
    </row>
    <row r="138" spans="2:65" s="1" customFormat="1" ht="24.15" customHeight="1">
      <c r="B138" s="31"/>
      <c r="C138" s="127" t="s">
        <v>565</v>
      </c>
      <c r="D138" s="127" t="s">
        <v>173</v>
      </c>
      <c r="E138" s="128" t="s">
        <v>3107</v>
      </c>
      <c r="F138" s="129" t="s">
        <v>3108</v>
      </c>
      <c r="G138" s="130" t="s">
        <v>692</v>
      </c>
      <c r="H138" s="131">
        <v>3</v>
      </c>
      <c r="I138" s="132"/>
      <c r="J138" s="133">
        <f t="shared" si="20"/>
        <v>0</v>
      </c>
      <c r="K138" s="129" t="s">
        <v>19</v>
      </c>
      <c r="L138" s="31"/>
      <c r="M138" s="134" t="s">
        <v>19</v>
      </c>
      <c r="N138" s="135" t="s">
        <v>44</v>
      </c>
      <c r="P138" s="136">
        <f t="shared" si="21"/>
        <v>0</v>
      </c>
      <c r="Q138" s="136">
        <v>0</v>
      </c>
      <c r="R138" s="136">
        <f t="shared" si="22"/>
        <v>0</v>
      </c>
      <c r="S138" s="136">
        <v>0</v>
      </c>
      <c r="T138" s="137">
        <f t="shared" si="23"/>
        <v>0</v>
      </c>
      <c r="AR138" s="138" t="s">
        <v>311</v>
      </c>
      <c r="AT138" s="138" t="s">
        <v>173</v>
      </c>
      <c r="AU138" s="138" t="s">
        <v>81</v>
      </c>
      <c r="AY138" s="16" t="s">
        <v>171</v>
      </c>
      <c r="BE138" s="139">
        <f t="shared" si="24"/>
        <v>0</v>
      </c>
      <c r="BF138" s="139">
        <f t="shared" si="25"/>
        <v>0</v>
      </c>
      <c r="BG138" s="139">
        <f t="shared" si="26"/>
        <v>0</v>
      </c>
      <c r="BH138" s="139">
        <f t="shared" si="27"/>
        <v>0</v>
      </c>
      <c r="BI138" s="139">
        <f t="shared" si="28"/>
        <v>0</v>
      </c>
      <c r="BJ138" s="16" t="s">
        <v>81</v>
      </c>
      <c r="BK138" s="139">
        <f t="shared" si="29"/>
        <v>0</v>
      </c>
      <c r="BL138" s="16" t="s">
        <v>311</v>
      </c>
      <c r="BM138" s="138" t="s">
        <v>924</v>
      </c>
    </row>
    <row r="139" spans="2:65" s="1" customFormat="1" ht="24.15" customHeight="1">
      <c r="B139" s="31"/>
      <c r="C139" s="127" t="s">
        <v>579</v>
      </c>
      <c r="D139" s="127" t="s">
        <v>173</v>
      </c>
      <c r="E139" s="128" t="s">
        <v>3109</v>
      </c>
      <c r="F139" s="129" t="s">
        <v>3110</v>
      </c>
      <c r="G139" s="130" t="s">
        <v>692</v>
      </c>
      <c r="H139" s="131">
        <v>6</v>
      </c>
      <c r="I139" s="132"/>
      <c r="J139" s="133">
        <f t="shared" si="20"/>
        <v>0</v>
      </c>
      <c r="K139" s="129" t="s">
        <v>19</v>
      </c>
      <c r="L139" s="31"/>
      <c r="M139" s="134" t="s">
        <v>19</v>
      </c>
      <c r="N139" s="135" t="s">
        <v>44</v>
      </c>
      <c r="P139" s="136">
        <f t="shared" si="21"/>
        <v>0</v>
      </c>
      <c r="Q139" s="136">
        <v>0</v>
      </c>
      <c r="R139" s="136">
        <f t="shared" si="22"/>
        <v>0</v>
      </c>
      <c r="S139" s="136">
        <v>0</v>
      </c>
      <c r="T139" s="137">
        <f t="shared" si="23"/>
        <v>0</v>
      </c>
      <c r="AR139" s="138" t="s">
        <v>311</v>
      </c>
      <c r="AT139" s="138" t="s">
        <v>173</v>
      </c>
      <c r="AU139" s="138" t="s">
        <v>81</v>
      </c>
      <c r="AY139" s="16" t="s">
        <v>171</v>
      </c>
      <c r="BE139" s="139">
        <f t="shared" si="24"/>
        <v>0</v>
      </c>
      <c r="BF139" s="139">
        <f t="shared" si="25"/>
        <v>0</v>
      </c>
      <c r="BG139" s="139">
        <f t="shared" si="26"/>
        <v>0</v>
      </c>
      <c r="BH139" s="139">
        <f t="shared" si="27"/>
        <v>0</v>
      </c>
      <c r="BI139" s="139">
        <f t="shared" si="28"/>
        <v>0</v>
      </c>
      <c r="BJ139" s="16" t="s">
        <v>81</v>
      </c>
      <c r="BK139" s="139">
        <f t="shared" si="29"/>
        <v>0</v>
      </c>
      <c r="BL139" s="16" t="s">
        <v>311</v>
      </c>
      <c r="BM139" s="138" t="s">
        <v>934</v>
      </c>
    </row>
    <row r="140" spans="2:65" s="1" customFormat="1" ht="24.15" customHeight="1">
      <c r="B140" s="31"/>
      <c r="C140" s="127" t="s">
        <v>584</v>
      </c>
      <c r="D140" s="127" t="s">
        <v>173</v>
      </c>
      <c r="E140" s="128" t="s">
        <v>3111</v>
      </c>
      <c r="F140" s="129" t="s">
        <v>3112</v>
      </c>
      <c r="G140" s="130" t="s">
        <v>692</v>
      </c>
      <c r="H140" s="131">
        <v>1</v>
      </c>
      <c r="I140" s="132"/>
      <c r="J140" s="133">
        <f t="shared" si="20"/>
        <v>0</v>
      </c>
      <c r="K140" s="129" t="s">
        <v>19</v>
      </c>
      <c r="L140" s="31"/>
      <c r="M140" s="134" t="s">
        <v>19</v>
      </c>
      <c r="N140" s="135" t="s">
        <v>44</v>
      </c>
      <c r="P140" s="136">
        <f t="shared" si="21"/>
        <v>0</v>
      </c>
      <c r="Q140" s="136">
        <v>0</v>
      </c>
      <c r="R140" s="136">
        <f t="shared" si="22"/>
        <v>0</v>
      </c>
      <c r="S140" s="136">
        <v>0</v>
      </c>
      <c r="T140" s="137">
        <f t="shared" si="23"/>
        <v>0</v>
      </c>
      <c r="AR140" s="138" t="s">
        <v>311</v>
      </c>
      <c r="AT140" s="138" t="s">
        <v>173</v>
      </c>
      <c r="AU140" s="138" t="s">
        <v>81</v>
      </c>
      <c r="AY140" s="16" t="s">
        <v>171</v>
      </c>
      <c r="BE140" s="139">
        <f t="shared" si="24"/>
        <v>0</v>
      </c>
      <c r="BF140" s="139">
        <f t="shared" si="25"/>
        <v>0</v>
      </c>
      <c r="BG140" s="139">
        <f t="shared" si="26"/>
        <v>0</v>
      </c>
      <c r="BH140" s="139">
        <f t="shared" si="27"/>
        <v>0</v>
      </c>
      <c r="BI140" s="139">
        <f t="shared" si="28"/>
        <v>0</v>
      </c>
      <c r="BJ140" s="16" t="s">
        <v>81</v>
      </c>
      <c r="BK140" s="139">
        <f t="shared" si="29"/>
        <v>0</v>
      </c>
      <c r="BL140" s="16" t="s">
        <v>311</v>
      </c>
      <c r="BM140" s="138" t="s">
        <v>947</v>
      </c>
    </row>
    <row r="141" spans="2:65" s="1" customFormat="1" ht="24.15" customHeight="1">
      <c r="B141" s="31"/>
      <c r="C141" s="127" t="s">
        <v>589</v>
      </c>
      <c r="D141" s="127" t="s">
        <v>173</v>
      </c>
      <c r="E141" s="128" t="s">
        <v>3113</v>
      </c>
      <c r="F141" s="129" t="s">
        <v>3114</v>
      </c>
      <c r="G141" s="130" t="s">
        <v>402</v>
      </c>
      <c r="H141" s="131">
        <v>1</v>
      </c>
      <c r="I141" s="132"/>
      <c r="J141" s="133">
        <f t="shared" si="20"/>
        <v>0</v>
      </c>
      <c r="K141" s="129" t="s">
        <v>19</v>
      </c>
      <c r="L141" s="31"/>
      <c r="M141" s="134" t="s">
        <v>19</v>
      </c>
      <c r="N141" s="135" t="s">
        <v>44</v>
      </c>
      <c r="P141" s="136">
        <f t="shared" si="21"/>
        <v>0</v>
      </c>
      <c r="Q141" s="136">
        <v>0</v>
      </c>
      <c r="R141" s="136">
        <f t="shared" si="22"/>
        <v>0</v>
      </c>
      <c r="S141" s="136">
        <v>0</v>
      </c>
      <c r="T141" s="137">
        <f t="shared" si="23"/>
        <v>0</v>
      </c>
      <c r="AR141" s="138" t="s">
        <v>311</v>
      </c>
      <c r="AT141" s="138" t="s">
        <v>173</v>
      </c>
      <c r="AU141" s="138" t="s">
        <v>81</v>
      </c>
      <c r="AY141" s="16" t="s">
        <v>171</v>
      </c>
      <c r="BE141" s="139">
        <f t="shared" si="24"/>
        <v>0</v>
      </c>
      <c r="BF141" s="139">
        <f t="shared" si="25"/>
        <v>0</v>
      </c>
      <c r="BG141" s="139">
        <f t="shared" si="26"/>
        <v>0</v>
      </c>
      <c r="BH141" s="139">
        <f t="shared" si="27"/>
        <v>0</v>
      </c>
      <c r="BI141" s="139">
        <f t="shared" si="28"/>
        <v>0</v>
      </c>
      <c r="BJ141" s="16" t="s">
        <v>81</v>
      </c>
      <c r="BK141" s="139">
        <f t="shared" si="29"/>
        <v>0</v>
      </c>
      <c r="BL141" s="16" t="s">
        <v>311</v>
      </c>
      <c r="BM141" s="138" t="s">
        <v>964</v>
      </c>
    </row>
    <row r="142" spans="2:65" s="1" customFormat="1" ht="24.15" customHeight="1">
      <c r="B142" s="31"/>
      <c r="C142" s="127" t="s">
        <v>598</v>
      </c>
      <c r="D142" s="127" t="s">
        <v>173</v>
      </c>
      <c r="E142" s="128" t="s">
        <v>3115</v>
      </c>
      <c r="F142" s="129" t="s">
        <v>3116</v>
      </c>
      <c r="G142" s="130" t="s">
        <v>692</v>
      </c>
      <c r="H142" s="131">
        <v>1</v>
      </c>
      <c r="I142" s="132"/>
      <c r="J142" s="133">
        <f t="shared" si="20"/>
        <v>0</v>
      </c>
      <c r="K142" s="129" t="s">
        <v>19</v>
      </c>
      <c r="L142" s="31"/>
      <c r="M142" s="134" t="s">
        <v>19</v>
      </c>
      <c r="N142" s="135" t="s">
        <v>44</v>
      </c>
      <c r="P142" s="136">
        <f t="shared" si="21"/>
        <v>0</v>
      </c>
      <c r="Q142" s="136">
        <v>0</v>
      </c>
      <c r="R142" s="136">
        <f t="shared" si="22"/>
        <v>0</v>
      </c>
      <c r="S142" s="136">
        <v>0</v>
      </c>
      <c r="T142" s="137">
        <f t="shared" si="23"/>
        <v>0</v>
      </c>
      <c r="AR142" s="138" t="s">
        <v>311</v>
      </c>
      <c r="AT142" s="138" t="s">
        <v>173</v>
      </c>
      <c r="AU142" s="138" t="s">
        <v>81</v>
      </c>
      <c r="AY142" s="16" t="s">
        <v>171</v>
      </c>
      <c r="BE142" s="139">
        <f t="shared" si="24"/>
        <v>0</v>
      </c>
      <c r="BF142" s="139">
        <f t="shared" si="25"/>
        <v>0</v>
      </c>
      <c r="BG142" s="139">
        <f t="shared" si="26"/>
        <v>0</v>
      </c>
      <c r="BH142" s="139">
        <f t="shared" si="27"/>
        <v>0</v>
      </c>
      <c r="BI142" s="139">
        <f t="shared" si="28"/>
        <v>0</v>
      </c>
      <c r="BJ142" s="16" t="s">
        <v>81</v>
      </c>
      <c r="BK142" s="139">
        <f t="shared" si="29"/>
        <v>0</v>
      </c>
      <c r="BL142" s="16" t="s">
        <v>311</v>
      </c>
      <c r="BM142" s="138" t="s">
        <v>977</v>
      </c>
    </row>
    <row r="143" spans="2:65" s="1" customFormat="1" ht="24.15" customHeight="1">
      <c r="B143" s="31"/>
      <c r="C143" s="127" t="s">
        <v>604</v>
      </c>
      <c r="D143" s="127" t="s">
        <v>173</v>
      </c>
      <c r="E143" s="128" t="s">
        <v>3117</v>
      </c>
      <c r="F143" s="129" t="s">
        <v>3118</v>
      </c>
      <c r="G143" s="130" t="s">
        <v>402</v>
      </c>
      <c r="H143" s="131">
        <v>10</v>
      </c>
      <c r="I143" s="132"/>
      <c r="J143" s="133">
        <f t="shared" si="20"/>
        <v>0</v>
      </c>
      <c r="K143" s="129" t="s">
        <v>19</v>
      </c>
      <c r="L143" s="31"/>
      <c r="M143" s="134" t="s">
        <v>19</v>
      </c>
      <c r="N143" s="135" t="s">
        <v>44</v>
      </c>
      <c r="P143" s="136">
        <f t="shared" si="21"/>
        <v>0</v>
      </c>
      <c r="Q143" s="136">
        <v>0</v>
      </c>
      <c r="R143" s="136">
        <f t="shared" si="22"/>
        <v>0</v>
      </c>
      <c r="S143" s="136">
        <v>0</v>
      </c>
      <c r="T143" s="137">
        <f t="shared" si="23"/>
        <v>0</v>
      </c>
      <c r="AR143" s="138" t="s">
        <v>311</v>
      </c>
      <c r="AT143" s="138" t="s">
        <v>173</v>
      </c>
      <c r="AU143" s="138" t="s">
        <v>81</v>
      </c>
      <c r="AY143" s="16" t="s">
        <v>171</v>
      </c>
      <c r="BE143" s="139">
        <f t="shared" si="24"/>
        <v>0</v>
      </c>
      <c r="BF143" s="139">
        <f t="shared" si="25"/>
        <v>0</v>
      </c>
      <c r="BG143" s="139">
        <f t="shared" si="26"/>
        <v>0</v>
      </c>
      <c r="BH143" s="139">
        <f t="shared" si="27"/>
        <v>0</v>
      </c>
      <c r="BI143" s="139">
        <f t="shared" si="28"/>
        <v>0</v>
      </c>
      <c r="BJ143" s="16" t="s">
        <v>81</v>
      </c>
      <c r="BK143" s="139">
        <f t="shared" si="29"/>
        <v>0</v>
      </c>
      <c r="BL143" s="16" t="s">
        <v>311</v>
      </c>
      <c r="BM143" s="138" t="s">
        <v>988</v>
      </c>
    </row>
    <row r="144" spans="2:65" s="1" customFormat="1" ht="24.15" customHeight="1">
      <c r="B144" s="31"/>
      <c r="C144" s="127" t="s">
        <v>610</v>
      </c>
      <c r="D144" s="127" t="s">
        <v>173</v>
      </c>
      <c r="E144" s="128" t="s">
        <v>3119</v>
      </c>
      <c r="F144" s="129" t="s">
        <v>3120</v>
      </c>
      <c r="G144" s="130" t="s">
        <v>692</v>
      </c>
      <c r="H144" s="131">
        <v>9</v>
      </c>
      <c r="I144" s="132"/>
      <c r="J144" s="133">
        <f t="shared" si="20"/>
        <v>0</v>
      </c>
      <c r="K144" s="129" t="s">
        <v>19</v>
      </c>
      <c r="L144" s="31"/>
      <c r="M144" s="134" t="s">
        <v>19</v>
      </c>
      <c r="N144" s="135" t="s">
        <v>44</v>
      </c>
      <c r="P144" s="136">
        <f t="shared" si="21"/>
        <v>0</v>
      </c>
      <c r="Q144" s="136">
        <v>0</v>
      </c>
      <c r="R144" s="136">
        <f t="shared" si="22"/>
        <v>0</v>
      </c>
      <c r="S144" s="136">
        <v>0</v>
      </c>
      <c r="T144" s="137">
        <f t="shared" si="23"/>
        <v>0</v>
      </c>
      <c r="AR144" s="138" t="s">
        <v>311</v>
      </c>
      <c r="AT144" s="138" t="s">
        <v>173</v>
      </c>
      <c r="AU144" s="138" t="s">
        <v>81</v>
      </c>
      <c r="AY144" s="16" t="s">
        <v>171</v>
      </c>
      <c r="BE144" s="139">
        <f t="shared" si="24"/>
        <v>0</v>
      </c>
      <c r="BF144" s="139">
        <f t="shared" si="25"/>
        <v>0</v>
      </c>
      <c r="BG144" s="139">
        <f t="shared" si="26"/>
        <v>0</v>
      </c>
      <c r="BH144" s="139">
        <f t="shared" si="27"/>
        <v>0</v>
      </c>
      <c r="BI144" s="139">
        <f t="shared" si="28"/>
        <v>0</v>
      </c>
      <c r="BJ144" s="16" t="s">
        <v>81</v>
      </c>
      <c r="BK144" s="139">
        <f t="shared" si="29"/>
        <v>0</v>
      </c>
      <c r="BL144" s="16" t="s">
        <v>311</v>
      </c>
      <c r="BM144" s="138" t="s">
        <v>999</v>
      </c>
    </row>
    <row r="145" spans="2:65" s="1" customFormat="1" ht="24.15" customHeight="1">
      <c r="B145" s="31"/>
      <c r="C145" s="127" t="s">
        <v>619</v>
      </c>
      <c r="D145" s="127" t="s">
        <v>173</v>
      </c>
      <c r="E145" s="128" t="s">
        <v>3121</v>
      </c>
      <c r="F145" s="129" t="s">
        <v>3122</v>
      </c>
      <c r="G145" s="130" t="s">
        <v>402</v>
      </c>
      <c r="H145" s="131">
        <v>10</v>
      </c>
      <c r="I145" s="132"/>
      <c r="J145" s="133">
        <f t="shared" si="20"/>
        <v>0</v>
      </c>
      <c r="K145" s="129" t="s">
        <v>19</v>
      </c>
      <c r="L145" s="31"/>
      <c r="M145" s="134" t="s">
        <v>19</v>
      </c>
      <c r="N145" s="135" t="s">
        <v>44</v>
      </c>
      <c r="P145" s="136">
        <f t="shared" si="21"/>
        <v>0</v>
      </c>
      <c r="Q145" s="136">
        <v>0</v>
      </c>
      <c r="R145" s="136">
        <f t="shared" si="22"/>
        <v>0</v>
      </c>
      <c r="S145" s="136">
        <v>0</v>
      </c>
      <c r="T145" s="137">
        <f t="shared" si="23"/>
        <v>0</v>
      </c>
      <c r="AR145" s="138" t="s">
        <v>311</v>
      </c>
      <c r="AT145" s="138" t="s">
        <v>173</v>
      </c>
      <c r="AU145" s="138" t="s">
        <v>81</v>
      </c>
      <c r="AY145" s="16" t="s">
        <v>171</v>
      </c>
      <c r="BE145" s="139">
        <f t="shared" si="24"/>
        <v>0</v>
      </c>
      <c r="BF145" s="139">
        <f t="shared" si="25"/>
        <v>0</v>
      </c>
      <c r="BG145" s="139">
        <f t="shared" si="26"/>
        <v>0</v>
      </c>
      <c r="BH145" s="139">
        <f t="shared" si="27"/>
        <v>0</v>
      </c>
      <c r="BI145" s="139">
        <f t="shared" si="28"/>
        <v>0</v>
      </c>
      <c r="BJ145" s="16" t="s">
        <v>81</v>
      </c>
      <c r="BK145" s="139">
        <f t="shared" si="29"/>
        <v>0</v>
      </c>
      <c r="BL145" s="16" t="s">
        <v>311</v>
      </c>
      <c r="BM145" s="138" t="s">
        <v>1008</v>
      </c>
    </row>
    <row r="146" spans="2:65" s="1" customFormat="1" ht="37.799999999999997" customHeight="1">
      <c r="B146" s="31"/>
      <c r="C146" s="127" t="s">
        <v>625</v>
      </c>
      <c r="D146" s="127" t="s">
        <v>173</v>
      </c>
      <c r="E146" s="128" t="s">
        <v>3123</v>
      </c>
      <c r="F146" s="129" t="s">
        <v>3124</v>
      </c>
      <c r="G146" s="130" t="s">
        <v>402</v>
      </c>
      <c r="H146" s="131">
        <v>8</v>
      </c>
      <c r="I146" s="132"/>
      <c r="J146" s="133">
        <f t="shared" si="20"/>
        <v>0</v>
      </c>
      <c r="K146" s="129" t="s">
        <v>19</v>
      </c>
      <c r="L146" s="31"/>
      <c r="M146" s="134" t="s">
        <v>19</v>
      </c>
      <c r="N146" s="135" t="s">
        <v>44</v>
      </c>
      <c r="P146" s="136">
        <f t="shared" si="21"/>
        <v>0</v>
      </c>
      <c r="Q146" s="136">
        <v>0</v>
      </c>
      <c r="R146" s="136">
        <f t="shared" si="22"/>
        <v>0</v>
      </c>
      <c r="S146" s="136">
        <v>0</v>
      </c>
      <c r="T146" s="137">
        <f t="shared" si="23"/>
        <v>0</v>
      </c>
      <c r="AR146" s="138" t="s">
        <v>311</v>
      </c>
      <c r="AT146" s="138" t="s">
        <v>173</v>
      </c>
      <c r="AU146" s="138" t="s">
        <v>81</v>
      </c>
      <c r="AY146" s="16" t="s">
        <v>171</v>
      </c>
      <c r="BE146" s="139">
        <f t="shared" si="24"/>
        <v>0</v>
      </c>
      <c r="BF146" s="139">
        <f t="shared" si="25"/>
        <v>0</v>
      </c>
      <c r="BG146" s="139">
        <f t="shared" si="26"/>
        <v>0</v>
      </c>
      <c r="BH146" s="139">
        <f t="shared" si="27"/>
        <v>0</v>
      </c>
      <c r="BI146" s="139">
        <f t="shared" si="28"/>
        <v>0</v>
      </c>
      <c r="BJ146" s="16" t="s">
        <v>81</v>
      </c>
      <c r="BK146" s="139">
        <f t="shared" si="29"/>
        <v>0</v>
      </c>
      <c r="BL146" s="16" t="s">
        <v>311</v>
      </c>
      <c r="BM146" s="138" t="s">
        <v>1020</v>
      </c>
    </row>
    <row r="147" spans="2:65" s="1" customFormat="1" ht="16.5" customHeight="1">
      <c r="B147" s="31"/>
      <c r="C147" s="127" t="s">
        <v>630</v>
      </c>
      <c r="D147" s="127" t="s">
        <v>173</v>
      </c>
      <c r="E147" s="128" t="s">
        <v>3125</v>
      </c>
      <c r="F147" s="129" t="s">
        <v>3126</v>
      </c>
      <c r="G147" s="130" t="s">
        <v>402</v>
      </c>
      <c r="H147" s="131">
        <v>10</v>
      </c>
      <c r="I147" s="132"/>
      <c r="J147" s="133">
        <f t="shared" si="20"/>
        <v>0</v>
      </c>
      <c r="K147" s="129" t="s">
        <v>19</v>
      </c>
      <c r="L147" s="31"/>
      <c r="M147" s="134" t="s">
        <v>19</v>
      </c>
      <c r="N147" s="135" t="s">
        <v>44</v>
      </c>
      <c r="P147" s="136">
        <f t="shared" si="21"/>
        <v>0</v>
      </c>
      <c r="Q147" s="136">
        <v>0</v>
      </c>
      <c r="R147" s="136">
        <f t="shared" si="22"/>
        <v>0</v>
      </c>
      <c r="S147" s="136">
        <v>0</v>
      </c>
      <c r="T147" s="137">
        <f t="shared" si="23"/>
        <v>0</v>
      </c>
      <c r="AR147" s="138" t="s">
        <v>311</v>
      </c>
      <c r="AT147" s="138" t="s">
        <v>173</v>
      </c>
      <c r="AU147" s="138" t="s">
        <v>81</v>
      </c>
      <c r="AY147" s="16" t="s">
        <v>171</v>
      </c>
      <c r="BE147" s="139">
        <f t="shared" si="24"/>
        <v>0</v>
      </c>
      <c r="BF147" s="139">
        <f t="shared" si="25"/>
        <v>0</v>
      </c>
      <c r="BG147" s="139">
        <f t="shared" si="26"/>
        <v>0</v>
      </c>
      <c r="BH147" s="139">
        <f t="shared" si="27"/>
        <v>0</v>
      </c>
      <c r="BI147" s="139">
        <f t="shared" si="28"/>
        <v>0</v>
      </c>
      <c r="BJ147" s="16" t="s">
        <v>81</v>
      </c>
      <c r="BK147" s="139">
        <f t="shared" si="29"/>
        <v>0</v>
      </c>
      <c r="BL147" s="16" t="s">
        <v>311</v>
      </c>
      <c r="BM147" s="138" t="s">
        <v>1030</v>
      </c>
    </row>
    <row r="148" spans="2:65" s="1" customFormat="1" ht="24.15" customHeight="1">
      <c r="B148" s="31"/>
      <c r="C148" s="127" t="s">
        <v>635</v>
      </c>
      <c r="D148" s="127" t="s">
        <v>173</v>
      </c>
      <c r="E148" s="128" t="s">
        <v>3127</v>
      </c>
      <c r="F148" s="129" t="s">
        <v>3128</v>
      </c>
      <c r="G148" s="130" t="s">
        <v>692</v>
      </c>
      <c r="H148" s="131">
        <v>2</v>
      </c>
      <c r="I148" s="132"/>
      <c r="J148" s="133">
        <f t="shared" si="20"/>
        <v>0</v>
      </c>
      <c r="K148" s="129" t="s">
        <v>19</v>
      </c>
      <c r="L148" s="31"/>
      <c r="M148" s="134" t="s">
        <v>19</v>
      </c>
      <c r="N148" s="135" t="s">
        <v>44</v>
      </c>
      <c r="P148" s="136">
        <f t="shared" si="21"/>
        <v>0</v>
      </c>
      <c r="Q148" s="136">
        <v>0</v>
      </c>
      <c r="R148" s="136">
        <f t="shared" si="22"/>
        <v>0</v>
      </c>
      <c r="S148" s="136">
        <v>0</v>
      </c>
      <c r="T148" s="137">
        <f t="shared" si="23"/>
        <v>0</v>
      </c>
      <c r="AR148" s="138" t="s">
        <v>311</v>
      </c>
      <c r="AT148" s="138" t="s">
        <v>173</v>
      </c>
      <c r="AU148" s="138" t="s">
        <v>81</v>
      </c>
      <c r="AY148" s="16" t="s">
        <v>171</v>
      </c>
      <c r="BE148" s="139">
        <f t="shared" si="24"/>
        <v>0</v>
      </c>
      <c r="BF148" s="139">
        <f t="shared" si="25"/>
        <v>0</v>
      </c>
      <c r="BG148" s="139">
        <f t="shared" si="26"/>
        <v>0</v>
      </c>
      <c r="BH148" s="139">
        <f t="shared" si="27"/>
        <v>0</v>
      </c>
      <c r="BI148" s="139">
        <f t="shared" si="28"/>
        <v>0</v>
      </c>
      <c r="BJ148" s="16" t="s">
        <v>81</v>
      </c>
      <c r="BK148" s="139">
        <f t="shared" si="29"/>
        <v>0</v>
      </c>
      <c r="BL148" s="16" t="s">
        <v>311</v>
      </c>
      <c r="BM148" s="138" t="s">
        <v>1040</v>
      </c>
    </row>
    <row r="149" spans="2:65" s="1" customFormat="1" ht="24.15" customHeight="1">
      <c r="B149" s="31"/>
      <c r="C149" s="127" t="s">
        <v>662</v>
      </c>
      <c r="D149" s="127" t="s">
        <v>173</v>
      </c>
      <c r="E149" s="128" t="s">
        <v>3129</v>
      </c>
      <c r="F149" s="129" t="s">
        <v>3130</v>
      </c>
      <c r="G149" s="130" t="s">
        <v>692</v>
      </c>
      <c r="H149" s="131">
        <v>1</v>
      </c>
      <c r="I149" s="132"/>
      <c r="J149" s="133">
        <f t="shared" si="20"/>
        <v>0</v>
      </c>
      <c r="K149" s="129" t="s">
        <v>19</v>
      </c>
      <c r="L149" s="31"/>
      <c r="M149" s="134" t="s">
        <v>19</v>
      </c>
      <c r="N149" s="135" t="s">
        <v>44</v>
      </c>
      <c r="P149" s="136">
        <f t="shared" si="21"/>
        <v>0</v>
      </c>
      <c r="Q149" s="136">
        <v>0</v>
      </c>
      <c r="R149" s="136">
        <f t="shared" si="22"/>
        <v>0</v>
      </c>
      <c r="S149" s="136">
        <v>0</v>
      </c>
      <c r="T149" s="137">
        <f t="shared" si="23"/>
        <v>0</v>
      </c>
      <c r="AR149" s="138" t="s">
        <v>311</v>
      </c>
      <c r="AT149" s="138" t="s">
        <v>173</v>
      </c>
      <c r="AU149" s="138" t="s">
        <v>81</v>
      </c>
      <c r="AY149" s="16" t="s">
        <v>171</v>
      </c>
      <c r="BE149" s="139">
        <f t="shared" si="24"/>
        <v>0</v>
      </c>
      <c r="BF149" s="139">
        <f t="shared" si="25"/>
        <v>0</v>
      </c>
      <c r="BG149" s="139">
        <f t="shared" si="26"/>
        <v>0</v>
      </c>
      <c r="BH149" s="139">
        <f t="shared" si="27"/>
        <v>0</v>
      </c>
      <c r="BI149" s="139">
        <f t="shared" si="28"/>
        <v>0</v>
      </c>
      <c r="BJ149" s="16" t="s">
        <v>81</v>
      </c>
      <c r="BK149" s="139">
        <f t="shared" si="29"/>
        <v>0</v>
      </c>
      <c r="BL149" s="16" t="s">
        <v>311</v>
      </c>
      <c r="BM149" s="138" t="s">
        <v>1050</v>
      </c>
    </row>
    <row r="150" spans="2:65" s="1" customFormat="1" ht="16.5" customHeight="1">
      <c r="B150" s="31"/>
      <c r="C150" s="127" t="s">
        <v>668</v>
      </c>
      <c r="D150" s="127" t="s">
        <v>173</v>
      </c>
      <c r="E150" s="128" t="s">
        <v>3131</v>
      </c>
      <c r="F150" s="129" t="s">
        <v>3132</v>
      </c>
      <c r="G150" s="130" t="s">
        <v>692</v>
      </c>
      <c r="H150" s="131">
        <v>3</v>
      </c>
      <c r="I150" s="132"/>
      <c r="J150" s="133">
        <f t="shared" si="20"/>
        <v>0</v>
      </c>
      <c r="K150" s="129" t="s">
        <v>19</v>
      </c>
      <c r="L150" s="31"/>
      <c r="M150" s="134" t="s">
        <v>19</v>
      </c>
      <c r="N150" s="135" t="s">
        <v>44</v>
      </c>
      <c r="P150" s="136">
        <f t="shared" si="21"/>
        <v>0</v>
      </c>
      <c r="Q150" s="136">
        <v>0</v>
      </c>
      <c r="R150" s="136">
        <f t="shared" si="22"/>
        <v>0</v>
      </c>
      <c r="S150" s="136">
        <v>0</v>
      </c>
      <c r="T150" s="137">
        <f t="shared" si="23"/>
        <v>0</v>
      </c>
      <c r="AR150" s="138" t="s">
        <v>311</v>
      </c>
      <c r="AT150" s="138" t="s">
        <v>173</v>
      </c>
      <c r="AU150" s="138" t="s">
        <v>81</v>
      </c>
      <c r="AY150" s="16" t="s">
        <v>171</v>
      </c>
      <c r="BE150" s="139">
        <f t="shared" si="24"/>
        <v>0</v>
      </c>
      <c r="BF150" s="139">
        <f t="shared" si="25"/>
        <v>0</v>
      </c>
      <c r="BG150" s="139">
        <f t="shared" si="26"/>
        <v>0</v>
      </c>
      <c r="BH150" s="139">
        <f t="shared" si="27"/>
        <v>0</v>
      </c>
      <c r="BI150" s="139">
        <f t="shared" si="28"/>
        <v>0</v>
      </c>
      <c r="BJ150" s="16" t="s">
        <v>81</v>
      </c>
      <c r="BK150" s="139">
        <f t="shared" si="29"/>
        <v>0</v>
      </c>
      <c r="BL150" s="16" t="s">
        <v>311</v>
      </c>
      <c r="BM150" s="138" t="s">
        <v>1060</v>
      </c>
    </row>
    <row r="151" spans="2:65" s="1" customFormat="1" ht="37.799999999999997" customHeight="1">
      <c r="B151" s="31"/>
      <c r="C151" s="127" t="s">
        <v>673</v>
      </c>
      <c r="D151" s="127" t="s">
        <v>173</v>
      </c>
      <c r="E151" s="128" t="s">
        <v>3133</v>
      </c>
      <c r="F151" s="129" t="s">
        <v>3134</v>
      </c>
      <c r="G151" s="130" t="s">
        <v>402</v>
      </c>
      <c r="H151" s="131">
        <v>2</v>
      </c>
      <c r="I151" s="132"/>
      <c r="J151" s="133">
        <f t="shared" si="20"/>
        <v>0</v>
      </c>
      <c r="K151" s="129" t="s">
        <v>19</v>
      </c>
      <c r="L151" s="31"/>
      <c r="M151" s="134" t="s">
        <v>19</v>
      </c>
      <c r="N151" s="135" t="s">
        <v>44</v>
      </c>
      <c r="P151" s="136">
        <f t="shared" si="21"/>
        <v>0</v>
      </c>
      <c r="Q151" s="136">
        <v>0</v>
      </c>
      <c r="R151" s="136">
        <f t="shared" si="22"/>
        <v>0</v>
      </c>
      <c r="S151" s="136">
        <v>0</v>
      </c>
      <c r="T151" s="137">
        <f t="shared" si="23"/>
        <v>0</v>
      </c>
      <c r="AR151" s="138" t="s">
        <v>311</v>
      </c>
      <c r="AT151" s="138" t="s">
        <v>173</v>
      </c>
      <c r="AU151" s="138" t="s">
        <v>81</v>
      </c>
      <c r="AY151" s="16" t="s">
        <v>171</v>
      </c>
      <c r="BE151" s="139">
        <f t="shared" si="24"/>
        <v>0</v>
      </c>
      <c r="BF151" s="139">
        <f t="shared" si="25"/>
        <v>0</v>
      </c>
      <c r="BG151" s="139">
        <f t="shared" si="26"/>
        <v>0</v>
      </c>
      <c r="BH151" s="139">
        <f t="shared" si="27"/>
        <v>0</v>
      </c>
      <c r="BI151" s="139">
        <f t="shared" si="28"/>
        <v>0</v>
      </c>
      <c r="BJ151" s="16" t="s">
        <v>81</v>
      </c>
      <c r="BK151" s="139">
        <f t="shared" si="29"/>
        <v>0</v>
      </c>
      <c r="BL151" s="16" t="s">
        <v>311</v>
      </c>
      <c r="BM151" s="138" t="s">
        <v>1070</v>
      </c>
    </row>
    <row r="152" spans="2:65" s="1" customFormat="1" ht="37.799999999999997" customHeight="1">
      <c r="B152" s="31"/>
      <c r="C152" s="127" t="s">
        <v>678</v>
      </c>
      <c r="D152" s="127" t="s">
        <v>173</v>
      </c>
      <c r="E152" s="128" t="s">
        <v>3135</v>
      </c>
      <c r="F152" s="129" t="s">
        <v>3136</v>
      </c>
      <c r="G152" s="130" t="s">
        <v>402</v>
      </c>
      <c r="H152" s="131">
        <v>1</v>
      </c>
      <c r="I152" s="132"/>
      <c r="J152" s="133">
        <f t="shared" si="20"/>
        <v>0</v>
      </c>
      <c r="K152" s="129" t="s">
        <v>19</v>
      </c>
      <c r="L152" s="31"/>
      <c r="M152" s="134" t="s">
        <v>19</v>
      </c>
      <c r="N152" s="135" t="s">
        <v>44</v>
      </c>
      <c r="P152" s="136">
        <f t="shared" si="21"/>
        <v>0</v>
      </c>
      <c r="Q152" s="136">
        <v>0</v>
      </c>
      <c r="R152" s="136">
        <f t="shared" si="22"/>
        <v>0</v>
      </c>
      <c r="S152" s="136">
        <v>0</v>
      </c>
      <c r="T152" s="137">
        <f t="shared" si="23"/>
        <v>0</v>
      </c>
      <c r="AR152" s="138" t="s">
        <v>311</v>
      </c>
      <c r="AT152" s="138" t="s">
        <v>173</v>
      </c>
      <c r="AU152" s="138" t="s">
        <v>81</v>
      </c>
      <c r="AY152" s="16" t="s">
        <v>171</v>
      </c>
      <c r="BE152" s="139">
        <f t="shared" si="24"/>
        <v>0</v>
      </c>
      <c r="BF152" s="139">
        <f t="shared" si="25"/>
        <v>0</v>
      </c>
      <c r="BG152" s="139">
        <f t="shared" si="26"/>
        <v>0</v>
      </c>
      <c r="BH152" s="139">
        <f t="shared" si="27"/>
        <v>0</v>
      </c>
      <c r="BI152" s="139">
        <f t="shared" si="28"/>
        <v>0</v>
      </c>
      <c r="BJ152" s="16" t="s">
        <v>81</v>
      </c>
      <c r="BK152" s="139">
        <f t="shared" si="29"/>
        <v>0</v>
      </c>
      <c r="BL152" s="16" t="s">
        <v>311</v>
      </c>
      <c r="BM152" s="138" t="s">
        <v>1080</v>
      </c>
    </row>
    <row r="153" spans="2:65" s="1" customFormat="1" ht="21.75" customHeight="1">
      <c r="B153" s="31"/>
      <c r="C153" s="127" t="s">
        <v>683</v>
      </c>
      <c r="D153" s="127" t="s">
        <v>173</v>
      </c>
      <c r="E153" s="128" t="s">
        <v>3137</v>
      </c>
      <c r="F153" s="129" t="s">
        <v>3138</v>
      </c>
      <c r="G153" s="130" t="s">
        <v>402</v>
      </c>
      <c r="H153" s="131">
        <v>3</v>
      </c>
      <c r="I153" s="132"/>
      <c r="J153" s="133">
        <f t="shared" si="20"/>
        <v>0</v>
      </c>
      <c r="K153" s="129" t="s">
        <v>19</v>
      </c>
      <c r="L153" s="31"/>
      <c r="M153" s="134" t="s">
        <v>19</v>
      </c>
      <c r="N153" s="135" t="s">
        <v>44</v>
      </c>
      <c r="P153" s="136">
        <f t="shared" si="21"/>
        <v>0</v>
      </c>
      <c r="Q153" s="136">
        <v>0</v>
      </c>
      <c r="R153" s="136">
        <f t="shared" si="22"/>
        <v>0</v>
      </c>
      <c r="S153" s="136">
        <v>0</v>
      </c>
      <c r="T153" s="137">
        <f t="shared" si="23"/>
        <v>0</v>
      </c>
      <c r="AR153" s="138" t="s">
        <v>311</v>
      </c>
      <c r="AT153" s="138" t="s">
        <v>173</v>
      </c>
      <c r="AU153" s="138" t="s">
        <v>81</v>
      </c>
      <c r="AY153" s="16" t="s">
        <v>171</v>
      </c>
      <c r="BE153" s="139">
        <f t="shared" si="24"/>
        <v>0</v>
      </c>
      <c r="BF153" s="139">
        <f t="shared" si="25"/>
        <v>0</v>
      </c>
      <c r="BG153" s="139">
        <f t="shared" si="26"/>
        <v>0</v>
      </c>
      <c r="BH153" s="139">
        <f t="shared" si="27"/>
        <v>0</v>
      </c>
      <c r="BI153" s="139">
        <f t="shared" si="28"/>
        <v>0</v>
      </c>
      <c r="BJ153" s="16" t="s">
        <v>81</v>
      </c>
      <c r="BK153" s="139">
        <f t="shared" si="29"/>
        <v>0</v>
      </c>
      <c r="BL153" s="16" t="s">
        <v>311</v>
      </c>
      <c r="BM153" s="138" t="s">
        <v>1089</v>
      </c>
    </row>
    <row r="154" spans="2:65" s="1" customFormat="1" ht="21.75" customHeight="1">
      <c r="B154" s="31"/>
      <c r="C154" s="127" t="s">
        <v>689</v>
      </c>
      <c r="D154" s="127" t="s">
        <v>173</v>
      </c>
      <c r="E154" s="128" t="s">
        <v>3139</v>
      </c>
      <c r="F154" s="129" t="s">
        <v>3140</v>
      </c>
      <c r="G154" s="130" t="s">
        <v>402</v>
      </c>
      <c r="H154" s="131">
        <v>1</v>
      </c>
      <c r="I154" s="132"/>
      <c r="J154" s="133">
        <f t="shared" si="20"/>
        <v>0</v>
      </c>
      <c r="K154" s="129" t="s">
        <v>19</v>
      </c>
      <c r="L154" s="31"/>
      <c r="M154" s="134" t="s">
        <v>19</v>
      </c>
      <c r="N154" s="135" t="s">
        <v>44</v>
      </c>
      <c r="P154" s="136">
        <f t="shared" si="21"/>
        <v>0</v>
      </c>
      <c r="Q154" s="136">
        <v>0</v>
      </c>
      <c r="R154" s="136">
        <f t="shared" si="22"/>
        <v>0</v>
      </c>
      <c r="S154" s="136">
        <v>0</v>
      </c>
      <c r="T154" s="137">
        <f t="shared" si="23"/>
        <v>0</v>
      </c>
      <c r="AR154" s="138" t="s">
        <v>311</v>
      </c>
      <c r="AT154" s="138" t="s">
        <v>173</v>
      </c>
      <c r="AU154" s="138" t="s">
        <v>81</v>
      </c>
      <c r="AY154" s="16" t="s">
        <v>171</v>
      </c>
      <c r="BE154" s="139">
        <f t="shared" si="24"/>
        <v>0</v>
      </c>
      <c r="BF154" s="139">
        <f t="shared" si="25"/>
        <v>0</v>
      </c>
      <c r="BG154" s="139">
        <f t="shared" si="26"/>
        <v>0</v>
      </c>
      <c r="BH154" s="139">
        <f t="shared" si="27"/>
        <v>0</v>
      </c>
      <c r="BI154" s="139">
        <f t="shared" si="28"/>
        <v>0</v>
      </c>
      <c r="BJ154" s="16" t="s">
        <v>81</v>
      </c>
      <c r="BK154" s="139">
        <f t="shared" si="29"/>
        <v>0</v>
      </c>
      <c r="BL154" s="16" t="s">
        <v>311</v>
      </c>
      <c r="BM154" s="138" t="s">
        <v>1099</v>
      </c>
    </row>
    <row r="155" spans="2:65" s="1" customFormat="1" ht="16.5" customHeight="1">
      <c r="B155" s="31"/>
      <c r="C155" s="127" t="s">
        <v>695</v>
      </c>
      <c r="D155" s="127" t="s">
        <v>173</v>
      </c>
      <c r="E155" s="128" t="s">
        <v>3141</v>
      </c>
      <c r="F155" s="129" t="s">
        <v>3142</v>
      </c>
      <c r="G155" s="130" t="s">
        <v>402</v>
      </c>
      <c r="H155" s="131">
        <v>3</v>
      </c>
      <c r="I155" s="132"/>
      <c r="J155" s="133">
        <f t="shared" si="20"/>
        <v>0</v>
      </c>
      <c r="K155" s="129" t="s">
        <v>19</v>
      </c>
      <c r="L155" s="31"/>
      <c r="M155" s="134" t="s">
        <v>19</v>
      </c>
      <c r="N155" s="135" t="s">
        <v>44</v>
      </c>
      <c r="P155" s="136">
        <f t="shared" si="21"/>
        <v>0</v>
      </c>
      <c r="Q155" s="136">
        <v>0</v>
      </c>
      <c r="R155" s="136">
        <f t="shared" si="22"/>
        <v>0</v>
      </c>
      <c r="S155" s="136">
        <v>0</v>
      </c>
      <c r="T155" s="137">
        <f t="shared" si="23"/>
        <v>0</v>
      </c>
      <c r="AR155" s="138" t="s">
        <v>311</v>
      </c>
      <c r="AT155" s="138" t="s">
        <v>173</v>
      </c>
      <c r="AU155" s="138" t="s">
        <v>81</v>
      </c>
      <c r="AY155" s="16" t="s">
        <v>171</v>
      </c>
      <c r="BE155" s="139">
        <f t="shared" si="24"/>
        <v>0</v>
      </c>
      <c r="BF155" s="139">
        <f t="shared" si="25"/>
        <v>0</v>
      </c>
      <c r="BG155" s="139">
        <f t="shared" si="26"/>
        <v>0</v>
      </c>
      <c r="BH155" s="139">
        <f t="shared" si="27"/>
        <v>0</v>
      </c>
      <c r="BI155" s="139">
        <f t="shared" si="28"/>
        <v>0</v>
      </c>
      <c r="BJ155" s="16" t="s">
        <v>81</v>
      </c>
      <c r="BK155" s="139">
        <f t="shared" si="29"/>
        <v>0</v>
      </c>
      <c r="BL155" s="16" t="s">
        <v>311</v>
      </c>
      <c r="BM155" s="138" t="s">
        <v>1111</v>
      </c>
    </row>
    <row r="156" spans="2:65" s="1" customFormat="1" ht="21.75" customHeight="1">
      <c r="B156" s="31"/>
      <c r="C156" s="127" t="s">
        <v>700</v>
      </c>
      <c r="D156" s="127" t="s">
        <v>173</v>
      </c>
      <c r="E156" s="128" t="s">
        <v>3143</v>
      </c>
      <c r="F156" s="129" t="s">
        <v>3144</v>
      </c>
      <c r="G156" s="130" t="s">
        <v>402</v>
      </c>
      <c r="H156" s="131">
        <v>3</v>
      </c>
      <c r="I156" s="132"/>
      <c r="J156" s="133">
        <f t="shared" si="20"/>
        <v>0</v>
      </c>
      <c r="K156" s="129" t="s">
        <v>19</v>
      </c>
      <c r="L156" s="31"/>
      <c r="M156" s="134" t="s">
        <v>19</v>
      </c>
      <c r="N156" s="135" t="s">
        <v>44</v>
      </c>
      <c r="P156" s="136">
        <f t="shared" si="21"/>
        <v>0</v>
      </c>
      <c r="Q156" s="136">
        <v>0</v>
      </c>
      <c r="R156" s="136">
        <f t="shared" si="22"/>
        <v>0</v>
      </c>
      <c r="S156" s="136">
        <v>0</v>
      </c>
      <c r="T156" s="137">
        <f t="shared" si="23"/>
        <v>0</v>
      </c>
      <c r="AR156" s="138" t="s">
        <v>311</v>
      </c>
      <c r="AT156" s="138" t="s">
        <v>173</v>
      </c>
      <c r="AU156" s="138" t="s">
        <v>81</v>
      </c>
      <c r="AY156" s="16" t="s">
        <v>171</v>
      </c>
      <c r="BE156" s="139">
        <f t="shared" si="24"/>
        <v>0</v>
      </c>
      <c r="BF156" s="139">
        <f t="shared" si="25"/>
        <v>0</v>
      </c>
      <c r="BG156" s="139">
        <f t="shared" si="26"/>
        <v>0</v>
      </c>
      <c r="BH156" s="139">
        <f t="shared" si="27"/>
        <v>0</v>
      </c>
      <c r="BI156" s="139">
        <f t="shared" si="28"/>
        <v>0</v>
      </c>
      <c r="BJ156" s="16" t="s">
        <v>81</v>
      </c>
      <c r="BK156" s="139">
        <f t="shared" si="29"/>
        <v>0</v>
      </c>
      <c r="BL156" s="16" t="s">
        <v>311</v>
      </c>
      <c r="BM156" s="138" t="s">
        <v>1123</v>
      </c>
    </row>
    <row r="157" spans="2:65" s="1" customFormat="1" ht="21.75" customHeight="1">
      <c r="B157" s="31"/>
      <c r="C157" s="127" t="s">
        <v>705</v>
      </c>
      <c r="D157" s="127" t="s">
        <v>173</v>
      </c>
      <c r="E157" s="128" t="s">
        <v>3145</v>
      </c>
      <c r="F157" s="129" t="s">
        <v>3146</v>
      </c>
      <c r="G157" s="130" t="s">
        <v>402</v>
      </c>
      <c r="H157" s="131">
        <v>3</v>
      </c>
      <c r="I157" s="132"/>
      <c r="J157" s="133">
        <f t="shared" si="20"/>
        <v>0</v>
      </c>
      <c r="K157" s="129" t="s">
        <v>19</v>
      </c>
      <c r="L157" s="31"/>
      <c r="M157" s="134" t="s">
        <v>19</v>
      </c>
      <c r="N157" s="135" t="s">
        <v>44</v>
      </c>
      <c r="P157" s="136">
        <f t="shared" si="21"/>
        <v>0</v>
      </c>
      <c r="Q157" s="136">
        <v>0</v>
      </c>
      <c r="R157" s="136">
        <f t="shared" si="22"/>
        <v>0</v>
      </c>
      <c r="S157" s="136">
        <v>0</v>
      </c>
      <c r="T157" s="137">
        <f t="shared" si="23"/>
        <v>0</v>
      </c>
      <c r="AR157" s="138" t="s">
        <v>311</v>
      </c>
      <c r="AT157" s="138" t="s">
        <v>173</v>
      </c>
      <c r="AU157" s="138" t="s">
        <v>81</v>
      </c>
      <c r="AY157" s="16" t="s">
        <v>171</v>
      </c>
      <c r="BE157" s="139">
        <f t="shared" si="24"/>
        <v>0</v>
      </c>
      <c r="BF157" s="139">
        <f t="shared" si="25"/>
        <v>0</v>
      </c>
      <c r="BG157" s="139">
        <f t="shared" si="26"/>
        <v>0</v>
      </c>
      <c r="BH157" s="139">
        <f t="shared" si="27"/>
        <v>0</v>
      </c>
      <c r="BI157" s="139">
        <f t="shared" si="28"/>
        <v>0</v>
      </c>
      <c r="BJ157" s="16" t="s">
        <v>81</v>
      </c>
      <c r="BK157" s="139">
        <f t="shared" si="29"/>
        <v>0</v>
      </c>
      <c r="BL157" s="16" t="s">
        <v>311</v>
      </c>
      <c r="BM157" s="138" t="s">
        <v>1133</v>
      </c>
    </row>
    <row r="158" spans="2:65" s="1" customFormat="1" ht="24.15" customHeight="1">
      <c r="B158" s="31"/>
      <c r="C158" s="127" t="s">
        <v>711</v>
      </c>
      <c r="D158" s="127" t="s">
        <v>173</v>
      </c>
      <c r="E158" s="128" t="s">
        <v>3147</v>
      </c>
      <c r="F158" s="129" t="s">
        <v>3148</v>
      </c>
      <c r="G158" s="130" t="s">
        <v>692</v>
      </c>
      <c r="H158" s="131">
        <v>2</v>
      </c>
      <c r="I158" s="132"/>
      <c r="J158" s="133">
        <f t="shared" si="20"/>
        <v>0</v>
      </c>
      <c r="K158" s="129" t="s">
        <v>19</v>
      </c>
      <c r="L158" s="31"/>
      <c r="M158" s="134" t="s">
        <v>19</v>
      </c>
      <c r="N158" s="135" t="s">
        <v>44</v>
      </c>
      <c r="P158" s="136">
        <f t="shared" si="21"/>
        <v>0</v>
      </c>
      <c r="Q158" s="136">
        <v>0</v>
      </c>
      <c r="R158" s="136">
        <f t="shared" si="22"/>
        <v>0</v>
      </c>
      <c r="S158" s="136">
        <v>0</v>
      </c>
      <c r="T158" s="137">
        <f t="shared" si="23"/>
        <v>0</v>
      </c>
      <c r="AR158" s="138" t="s">
        <v>311</v>
      </c>
      <c r="AT158" s="138" t="s">
        <v>173</v>
      </c>
      <c r="AU158" s="138" t="s">
        <v>81</v>
      </c>
      <c r="AY158" s="16" t="s">
        <v>171</v>
      </c>
      <c r="BE158" s="139">
        <f t="shared" si="24"/>
        <v>0</v>
      </c>
      <c r="BF158" s="139">
        <f t="shared" si="25"/>
        <v>0</v>
      </c>
      <c r="BG158" s="139">
        <f t="shared" si="26"/>
        <v>0</v>
      </c>
      <c r="BH158" s="139">
        <f t="shared" si="27"/>
        <v>0</v>
      </c>
      <c r="BI158" s="139">
        <f t="shared" si="28"/>
        <v>0</v>
      </c>
      <c r="BJ158" s="16" t="s">
        <v>81</v>
      </c>
      <c r="BK158" s="139">
        <f t="shared" si="29"/>
        <v>0</v>
      </c>
      <c r="BL158" s="16" t="s">
        <v>311</v>
      </c>
      <c r="BM158" s="138" t="s">
        <v>1145</v>
      </c>
    </row>
    <row r="159" spans="2:65" s="1" customFormat="1" ht="24.15" customHeight="1">
      <c r="B159" s="31"/>
      <c r="C159" s="127" t="s">
        <v>716</v>
      </c>
      <c r="D159" s="127" t="s">
        <v>173</v>
      </c>
      <c r="E159" s="128" t="s">
        <v>3149</v>
      </c>
      <c r="F159" s="129" t="s">
        <v>3150</v>
      </c>
      <c r="G159" s="130" t="s">
        <v>692</v>
      </c>
      <c r="H159" s="131">
        <v>1</v>
      </c>
      <c r="I159" s="132"/>
      <c r="J159" s="133">
        <f t="shared" si="20"/>
        <v>0</v>
      </c>
      <c r="K159" s="129" t="s">
        <v>19</v>
      </c>
      <c r="L159" s="31"/>
      <c r="M159" s="134" t="s">
        <v>19</v>
      </c>
      <c r="N159" s="135" t="s">
        <v>44</v>
      </c>
      <c r="P159" s="136">
        <f t="shared" si="21"/>
        <v>0</v>
      </c>
      <c r="Q159" s="136">
        <v>0</v>
      </c>
      <c r="R159" s="136">
        <f t="shared" si="22"/>
        <v>0</v>
      </c>
      <c r="S159" s="136">
        <v>0</v>
      </c>
      <c r="T159" s="137">
        <f t="shared" si="23"/>
        <v>0</v>
      </c>
      <c r="AR159" s="138" t="s">
        <v>311</v>
      </c>
      <c r="AT159" s="138" t="s">
        <v>173</v>
      </c>
      <c r="AU159" s="138" t="s">
        <v>81</v>
      </c>
      <c r="AY159" s="16" t="s">
        <v>171</v>
      </c>
      <c r="BE159" s="139">
        <f t="shared" si="24"/>
        <v>0</v>
      </c>
      <c r="BF159" s="139">
        <f t="shared" si="25"/>
        <v>0</v>
      </c>
      <c r="BG159" s="139">
        <f t="shared" si="26"/>
        <v>0</v>
      </c>
      <c r="BH159" s="139">
        <f t="shared" si="27"/>
        <v>0</v>
      </c>
      <c r="BI159" s="139">
        <f t="shared" si="28"/>
        <v>0</v>
      </c>
      <c r="BJ159" s="16" t="s">
        <v>81</v>
      </c>
      <c r="BK159" s="139">
        <f t="shared" si="29"/>
        <v>0</v>
      </c>
      <c r="BL159" s="16" t="s">
        <v>311</v>
      </c>
      <c r="BM159" s="138" t="s">
        <v>1155</v>
      </c>
    </row>
    <row r="160" spans="2:65" s="1" customFormat="1" ht="24.15" customHeight="1">
      <c r="B160" s="31"/>
      <c r="C160" s="127" t="s">
        <v>721</v>
      </c>
      <c r="D160" s="127" t="s">
        <v>173</v>
      </c>
      <c r="E160" s="128" t="s">
        <v>3151</v>
      </c>
      <c r="F160" s="129" t="s">
        <v>3152</v>
      </c>
      <c r="G160" s="130" t="s">
        <v>692</v>
      </c>
      <c r="H160" s="131">
        <v>4</v>
      </c>
      <c r="I160" s="132"/>
      <c r="J160" s="133">
        <f t="shared" si="20"/>
        <v>0</v>
      </c>
      <c r="K160" s="129" t="s">
        <v>19</v>
      </c>
      <c r="L160" s="31"/>
      <c r="M160" s="134" t="s">
        <v>19</v>
      </c>
      <c r="N160" s="135" t="s">
        <v>44</v>
      </c>
      <c r="P160" s="136">
        <f t="shared" si="21"/>
        <v>0</v>
      </c>
      <c r="Q160" s="136">
        <v>0</v>
      </c>
      <c r="R160" s="136">
        <f t="shared" si="22"/>
        <v>0</v>
      </c>
      <c r="S160" s="136">
        <v>0</v>
      </c>
      <c r="T160" s="137">
        <f t="shared" si="23"/>
        <v>0</v>
      </c>
      <c r="AR160" s="138" t="s">
        <v>311</v>
      </c>
      <c r="AT160" s="138" t="s">
        <v>173</v>
      </c>
      <c r="AU160" s="138" t="s">
        <v>81</v>
      </c>
      <c r="AY160" s="16" t="s">
        <v>171</v>
      </c>
      <c r="BE160" s="139">
        <f t="shared" si="24"/>
        <v>0</v>
      </c>
      <c r="BF160" s="139">
        <f t="shared" si="25"/>
        <v>0</v>
      </c>
      <c r="BG160" s="139">
        <f t="shared" si="26"/>
        <v>0</v>
      </c>
      <c r="BH160" s="139">
        <f t="shared" si="27"/>
        <v>0</v>
      </c>
      <c r="BI160" s="139">
        <f t="shared" si="28"/>
        <v>0</v>
      </c>
      <c r="BJ160" s="16" t="s">
        <v>81</v>
      </c>
      <c r="BK160" s="139">
        <f t="shared" si="29"/>
        <v>0</v>
      </c>
      <c r="BL160" s="16" t="s">
        <v>311</v>
      </c>
      <c r="BM160" s="138" t="s">
        <v>1165</v>
      </c>
    </row>
    <row r="161" spans="2:65" s="1" customFormat="1" ht="24.15" customHeight="1">
      <c r="B161" s="31"/>
      <c r="C161" s="127" t="s">
        <v>726</v>
      </c>
      <c r="D161" s="127" t="s">
        <v>173</v>
      </c>
      <c r="E161" s="128" t="s">
        <v>3153</v>
      </c>
      <c r="F161" s="129" t="s">
        <v>3154</v>
      </c>
      <c r="G161" s="130" t="s">
        <v>692</v>
      </c>
      <c r="H161" s="131">
        <v>4</v>
      </c>
      <c r="I161" s="132"/>
      <c r="J161" s="133">
        <f t="shared" si="20"/>
        <v>0</v>
      </c>
      <c r="K161" s="129" t="s">
        <v>19</v>
      </c>
      <c r="L161" s="31"/>
      <c r="M161" s="134" t="s">
        <v>19</v>
      </c>
      <c r="N161" s="135" t="s">
        <v>44</v>
      </c>
      <c r="P161" s="136">
        <f t="shared" si="21"/>
        <v>0</v>
      </c>
      <c r="Q161" s="136">
        <v>0</v>
      </c>
      <c r="R161" s="136">
        <f t="shared" si="22"/>
        <v>0</v>
      </c>
      <c r="S161" s="136">
        <v>0</v>
      </c>
      <c r="T161" s="137">
        <f t="shared" si="23"/>
        <v>0</v>
      </c>
      <c r="AR161" s="138" t="s">
        <v>311</v>
      </c>
      <c r="AT161" s="138" t="s">
        <v>173</v>
      </c>
      <c r="AU161" s="138" t="s">
        <v>81</v>
      </c>
      <c r="AY161" s="16" t="s">
        <v>171</v>
      </c>
      <c r="BE161" s="139">
        <f t="shared" si="24"/>
        <v>0</v>
      </c>
      <c r="BF161" s="139">
        <f t="shared" si="25"/>
        <v>0</v>
      </c>
      <c r="BG161" s="139">
        <f t="shared" si="26"/>
        <v>0</v>
      </c>
      <c r="BH161" s="139">
        <f t="shared" si="27"/>
        <v>0</v>
      </c>
      <c r="BI161" s="139">
        <f t="shared" si="28"/>
        <v>0</v>
      </c>
      <c r="BJ161" s="16" t="s">
        <v>81</v>
      </c>
      <c r="BK161" s="139">
        <f t="shared" si="29"/>
        <v>0</v>
      </c>
      <c r="BL161" s="16" t="s">
        <v>311</v>
      </c>
      <c r="BM161" s="138" t="s">
        <v>1177</v>
      </c>
    </row>
    <row r="162" spans="2:65" s="1" customFormat="1" ht="24.15" customHeight="1">
      <c r="B162" s="31"/>
      <c r="C162" s="127" t="s">
        <v>731</v>
      </c>
      <c r="D162" s="127" t="s">
        <v>173</v>
      </c>
      <c r="E162" s="128" t="s">
        <v>3155</v>
      </c>
      <c r="F162" s="129" t="s">
        <v>3156</v>
      </c>
      <c r="G162" s="130" t="s">
        <v>402</v>
      </c>
      <c r="H162" s="131">
        <v>5</v>
      </c>
      <c r="I162" s="132"/>
      <c r="J162" s="133">
        <f t="shared" si="20"/>
        <v>0</v>
      </c>
      <c r="K162" s="129" t="s">
        <v>19</v>
      </c>
      <c r="L162" s="31"/>
      <c r="M162" s="134" t="s">
        <v>19</v>
      </c>
      <c r="N162" s="135" t="s">
        <v>44</v>
      </c>
      <c r="P162" s="136">
        <f t="shared" si="21"/>
        <v>0</v>
      </c>
      <c r="Q162" s="136">
        <v>0</v>
      </c>
      <c r="R162" s="136">
        <f t="shared" si="22"/>
        <v>0</v>
      </c>
      <c r="S162" s="136">
        <v>0</v>
      </c>
      <c r="T162" s="137">
        <f t="shared" si="23"/>
        <v>0</v>
      </c>
      <c r="AR162" s="138" t="s">
        <v>311</v>
      </c>
      <c r="AT162" s="138" t="s">
        <v>173</v>
      </c>
      <c r="AU162" s="138" t="s">
        <v>81</v>
      </c>
      <c r="AY162" s="16" t="s">
        <v>171</v>
      </c>
      <c r="BE162" s="139">
        <f t="shared" si="24"/>
        <v>0</v>
      </c>
      <c r="BF162" s="139">
        <f t="shared" si="25"/>
        <v>0</v>
      </c>
      <c r="BG162" s="139">
        <f t="shared" si="26"/>
        <v>0</v>
      </c>
      <c r="BH162" s="139">
        <f t="shared" si="27"/>
        <v>0</v>
      </c>
      <c r="BI162" s="139">
        <f t="shared" si="28"/>
        <v>0</v>
      </c>
      <c r="BJ162" s="16" t="s">
        <v>81</v>
      </c>
      <c r="BK162" s="139">
        <f t="shared" si="29"/>
        <v>0</v>
      </c>
      <c r="BL162" s="16" t="s">
        <v>311</v>
      </c>
      <c r="BM162" s="138" t="s">
        <v>1188</v>
      </c>
    </row>
    <row r="163" spans="2:65" s="1" customFormat="1" ht="24.15" customHeight="1">
      <c r="B163" s="31"/>
      <c r="C163" s="127" t="s">
        <v>736</v>
      </c>
      <c r="D163" s="127" t="s">
        <v>173</v>
      </c>
      <c r="E163" s="128" t="s">
        <v>3157</v>
      </c>
      <c r="F163" s="129" t="s">
        <v>3158</v>
      </c>
      <c r="G163" s="130" t="s">
        <v>402</v>
      </c>
      <c r="H163" s="131">
        <v>5</v>
      </c>
      <c r="I163" s="132"/>
      <c r="J163" s="133">
        <f t="shared" si="20"/>
        <v>0</v>
      </c>
      <c r="K163" s="129" t="s">
        <v>19</v>
      </c>
      <c r="L163" s="31"/>
      <c r="M163" s="134" t="s">
        <v>19</v>
      </c>
      <c r="N163" s="135" t="s">
        <v>44</v>
      </c>
      <c r="P163" s="136">
        <f t="shared" si="21"/>
        <v>0</v>
      </c>
      <c r="Q163" s="136">
        <v>0</v>
      </c>
      <c r="R163" s="136">
        <f t="shared" si="22"/>
        <v>0</v>
      </c>
      <c r="S163" s="136">
        <v>0</v>
      </c>
      <c r="T163" s="137">
        <f t="shared" si="23"/>
        <v>0</v>
      </c>
      <c r="AR163" s="138" t="s">
        <v>311</v>
      </c>
      <c r="AT163" s="138" t="s">
        <v>173</v>
      </c>
      <c r="AU163" s="138" t="s">
        <v>81</v>
      </c>
      <c r="AY163" s="16" t="s">
        <v>171</v>
      </c>
      <c r="BE163" s="139">
        <f t="shared" si="24"/>
        <v>0</v>
      </c>
      <c r="BF163" s="139">
        <f t="shared" si="25"/>
        <v>0</v>
      </c>
      <c r="BG163" s="139">
        <f t="shared" si="26"/>
        <v>0</v>
      </c>
      <c r="BH163" s="139">
        <f t="shared" si="27"/>
        <v>0</v>
      </c>
      <c r="BI163" s="139">
        <f t="shared" si="28"/>
        <v>0</v>
      </c>
      <c r="BJ163" s="16" t="s">
        <v>81</v>
      </c>
      <c r="BK163" s="139">
        <f t="shared" si="29"/>
        <v>0</v>
      </c>
      <c r="BL163" s="16" t="s">
        <v>311</v>
      </c>
      <c r="BM163" s="138" t="s">
        <v>1198</v>
      </c>
    </row>
    <row r="164" spans="2:65" s="1" customFormat="1" ht="16.5" customHeight="1">
      <c r="B164" s="31"/>
      <c r="C164" s="127" t="s">
        <v>741</v>
      </c>
      <c r="D164" s="127" t="s">
        <v>173</v>
      </c>
      <c r="E164" s="128" t="s">
        <v>3159</v>
      </c>
      <c r="F164" s="129" t="s">
        <v>3160</v>
      </c>
      <c r="G164" s="130" t="s">
        <v>402</v>
      </c>
      <c r="H164" s="131">
        <v>5</v>
      </c>
      <c r="I164" s="132"/>
      <c r="J164" s="133">
        <f t="shared" si="20"/>
        <v>0</v>
      </c>
      <c r="K164" s="129" t="s">
        <v>19</v>
      </c>
      <c r="L164" s="31"/>
      <c r="M164" s="134" t="s">
        <v>19</v>
      </c>
      <c r="N164" s="135" t="s">
        <v>44</v>
      </c>
      <c r="P164" s="136">
        <f t="shared" si="21"/>
        <v>0</v>
      </c>
      <c r="Q164" s="136">
        <v>0</v>
      </c>
      <c r="R164" s="136">
        <f t="shared" si="22"/>
        <v>0</v>
      </c>
      <c r="S164" s="136">
        <v>0</v>
      </c>
      <c r="T164" s="137">
        <f t="shared" si="23"/>
        <v>0</v>
      </c>
      <c r="AR164" s="138" t="s">
        <v>311</v>
      </c>
      <c r="AT164" s="138" t="s">
        <v>173</v>
      </c>
      <c r="AU164" s="138" t="s">
        <v>81</v>
      </c>
      <c r="AY164" s="16" t="s">
        <v>171</v>
      </c>
      <c r="BE164" s="139">
        <f t="shared" si="24"/>
        <v>0</v>
      </c>
      <c r="BF164" s="139">
        <f t="shared" si="25"/>
        <v>0</v>
      </c>
      <c r="BG164" s="139">
        <f t="shared" si="26"/>
        <v>0</v>
      </c>
      <c r="BH164" s="139">
        <f t="shared" si="27"/>
        <v>0</v>
      </c>
      <c r="BI164" s="139">
        <f t="shared" si="28"/>
        <v>0</v>
      </c>
      <c r="BJ164" s="16" t="s">
        <v>81</v>
      </c>
      <c r="BK164" s="139">
        <f t="shared" si="29"/>
        <v>0</v>
      </c>
      <c r="BL164" s="16" t="s">
        <v>311</v>
      </c>
      <c r="BM164" s="138" t="s">
        <v>1218</v>
      </c>
    </row>
    <row r="165" spans="2:65" s="1" customFormat="1" ht="24.15" customHeight="1">
      <c r="B165" s="31"/>
      <c r="C165" s="127" t="s">
        <v>752</v>
      </c>
      <c r="D165" s="127" t="s">
        <v>173</v>
      </c>
      <c r="E165" s="128" t="s">
        <v>3161</v>
      </c>
      <c r="F165" s="129" t="s">
        <v>3162</v>
      </c>
      <c r="G165" s="130" t="s">
        <v>402</v>
      </c>
      <c r="H165" s="131">
        <v>5</v>
      </c>
      <c r="I165" s="132"/>
      <c r="J165" s="133">
        <f t="shared" si="20"/>
        <v>0</v>
      </c>
      <c r="K165" s="129" t="s">
        <v>19</v>
      </c>
      <c r="L165" s="31"/>
      <c r="M165" s="134" t="s">
        <v>19</v>
      </c>
      <c r="N165" s="135" t="s">
        <v>44</v>
      </c>
      <c r="P165" s="136">
        <f t="shared" si="21"/>
        <v>0</v>
      </c>
      <c r="Q165" s="136">
        <v>0</v>
      </c>
      <c r="R165" s="136">
        <f t="shared" si="22"/>
        <v>0</v>
      </c>
      <c r="S165" s="136">
        <v>0</v>
      </c>
      <c r="T165" s="137">
        <f t="shared" si="23"/>
        <v>0</v>
      </c>
      <c r="AR165" s="138" t="s">
        <v>311</v>
      </c>
      <c r="AT165" s="138" t="s">
        <v>173</v>
      </c>
      <c r="AU165" s="138" t="s">
        <v>81</v>
      </c>
      <c r="AY165" s="16" t="s">
        <v>171</v>
      </c>
      <c r="BE165" s="139">
        <f t="shared" si="24"/>
        <v>0</v>
      </c>
      <c r="BF165" s="139">
        <f t="shared" si="25"/>
        <v>0</v>
      </c>
      <c r="BG165" s="139">
        <f t="shared" si="26"/>
        <v>0</v>
      </c>
      <c r="BH165" s="139">
        <f t="shared" si="27"/>
        <v>0</v>
      </c>
      <c r="BI165" s="139">
        <f t="shared" si="28"/>
        <v>0</v>
      </c>
      <c r="BJ165" s="16" t="s">
        <v>81</v>
      </c>
      <c r="BK165" s="139">
        <f t="shared" si="29"/>
        <v>0</v>
      </c>
      <c r="BL165" s="16" t="s">
        <v>311</v>
      </c>
      <c r="BM165" s="138" t="s">
        <v>1231</v>
      </c>
    </row>
    <row r="166" spans="2:65" s="1" customFormat="1" ht="24.15" customHeight="1">
      <c r="B166" s="31"/>
      <c r="C166" s="127" t="s">
        <v>778</v>
      </c>
      <c r="D166" s="127" t="s">
        <v>173</v>
      </c>
      <c r="E166" s="128" t="s">
        <v>3163</v>
      </c>
      <c r="F166" s="129" t="s">
        <v>3164</v>
      </c>
      <c r="G166" s="130" t="s">
        <v>402</v>
      </c>
      <c r="H166" s="131">
        <v>5</v>
      </c>
      <c r="I166" s="132"/>
      <c r="J166" s="133">
        <f t="shared" si="20"/>
        <v>0</v>
      </c>
      <c r="K166" s="129" t="s">
        <v>19</v>
      </c>
      <c r="L166" s="31"/>
      <c r="M166" s="134" t="s">
        <v>19</v>
      </c>
      <c r="N166" s="135" t="s">
        <v>44</v>
      </c>
      <c r="P166" s="136">
        <f t="shared" si="21"/>
        <v>0</v>
      </c>
      <c r="Q166" s="136">
        <v>0</v>
      </c>
      <c r="R166" s="136">
        <f t="shared" si="22"/>
        <v>0</v>
      </c>
      <c r="S166" s="136">
        <v>0</v>
      </c>
      <c r="T166" s="137">
        <f t="shared" si="23"/>
        <v>0</v>
      </c>
      <c r="AR166" s="138" t="s">
        <v>311</v>
      </c>
      <c r="AT166" s="138" t="s">
        <v>173</v>
      </c>
      <c r="AU166" s="138" t="s">
        <v>81</v>
      </c>
      <c r="AY166" s="16" t="s">
        <v>171</v>
      </c>
      <c r="BE166" s="139">
        <f t="shared" si="24"/>
        <v>0</v>
      </c>
      <c r="BF166" s="139">
        <f t="shared" si="25"/>
        <v>0</v>
      </c>
      <c r="BG166" s="139">
        <f t="shared" si="26"/>
        <v>0</v>
      </c>
      <c r="BH166" s="139">
        <f t="shared" si="27"/>
        <v>0</v>
      </c>
      <c r="BI166" s="139">
        <f t="shared" si="28"/>
        <v>0</v>
      </c>
      <c r="BJ166" s="16" t="s">
        <v>81</v>
      </c>
      <c r="BK166" s="139">
        <f t="shared" si="29"/>
        <v>0</v>
      </c>
      <c r="BL166" s="16" t="s">
        <v>311</v>
      </c>
      <c r="BM166" s="138" t="s">
        <v>1242</v>
      </c>
    </row>
    <row r="167" spans="2:65" s="1" customFormat="1" ht="24.15" customHeight="1">
      <c r="B167" s="31"/>
      <c r="C167" s="127" t="s">
        <v>783</v>
      </c>
      <c r="D167" s="127" t="s">
        <v>173</v>
      </c>
      <c r="E167" s="128" t="s">
        <v>3165</v>
      </c>
      <c r="F167" s="129" t="s">
        <v>3166</v>
      </c>
      <c r="G167" s="130" t="s">
        <v>402</v>
      </c>
      <c r="H167" s="131">
        <v>5</v>
      </c>
      <c r="I167" s="132"/>
      <c r="J167" s="133">
        <f t="shared" si="20"/>
        <v>0</v>
      </c>
      <c r="K167" s="129" t="s">
        <v>19</v>
      </c>
      <c r="L167" s="31"/>
      <c r="M167" s="134" t="s">
        <v>19</v>
      </c>
      <c r="N167" s="135" t="s">
        <v>44</v>
      </c>
      <c r="P167" s="136">
        <f t="shared" si="21"/>
        <v>0</v>
      </c>
      <c r="Q167" s="136">
        <v>0</v>
      </c>
      <c r="R167" s="136">
        <f t="shared" si="22"/>
        <v>0</v>
      </c>
      <c r="S167" s="136">
        <v>0</v>
      </c>
      <c r="T167" s="137">
        <f t="shared" si="23"/>
        <v>0</v>
      </c>
      <c r="AR167" s="138" t="s">
        <v>311</v>
      </c>
      <c r="AT167" s="138" t="s">
        <v>173</v>
      </c>
      <c r="AU167" s="138" t="s">
        <v>81</v>
      </c>
      <c r="AY167" s="16" t="s">
        <v>171</v>
      </c>
      <c r="BE167" s="139">
        <f t="shared" si="24"/>
        <v>0</v>
      </c>
      <c r="BF167" s="139">
        <f t="shared" si="25"/>
        <v>0</v>
      </c>
      <c r="BG167" s="139">
        <f t="shared" si="26"/>
        <v>0</v>
      </c>
      <c r="BH167" s="139">
        <f t="shared" si="27"/>
        <v>0</v>
      </c>
      <c r="BI167" s="139">
        <f t="shared" si="28"/>
        <v>0</v>
      </c>
      <c r="BJ167" s="16" t="s">
        <v>81</v>
      </c>
      <c r="BK167" s="139">
        <f t="shared" si="29"/>
        <v>0</v>
      </c>
      <c r="BL167" s="16" t="s">
        <v>311</v>
      </c>
      <c r="BM167" s="138" t="s">
        <v>1257</v>
      </c>
    </row>
    <row r="168" spans="2:65" s="1" customFormat="1" ht="16.5" customHeight="1">
      <c r="B168" s="31"/>
      <c r="C168" s="127" t="s">
        <v>795</v>
      </c>
      <c r="D168" s="127" t="s">
        <v>173</v>
      </c>
      <c r="E168" s="128" t="s">
        <v>3167</v>
      </c>
      <c r="F168" s="129" t="s">
        <v>3168</v>
      </c>
      <c r="G168" s="130" t="s">
        <v>692</v>
      </c>
      <c r="H168" s="131">
        <v>5</v>
      </c>
      <c r="I168" s="132"/>
      <c r="J168" s="133">
        <f t="shared" si="20"/>
        <v>0</v>
      </c>
      <c r="K168" s="129" t="s">
        <v>19</v>
      </c>
      <c r="L168" s="31"/>
      <c r="M168" s="134" t="s">
        <v>19</v>
      </c>
      <c r="N168" s="135" t="s">
        <v>44</v>
      </c>
      <c r="P168" s="136">
        <f t="shared" si="21"/>
        <v>0</v>
      </c>
      <c r="Q168" s="136">
        <v>0</v>
      </c>
      <c r="R168" s="136">
        <f t="shared" si="22"/>
        <v>0</v>
      </c>
      <c r="S168" s="136">
        <v>0</v>
      </c>
      <c r="T168" s="137">
        <f t="shared" si="23"/>
        <v>0</v>
      </c>
      <c r="AR168" s="138" t="s">
        <v>311</v>
      </c>
      <c r="AT168" s="138" t="s">
        <v>173</v>
      </c>
      <c r="AU168" s="138" t="s">
        <v>81</v>
      </c>
      <c r="AY168" s="16" t="s">
        <v>171</v>
      </c>
      <c r="BE168" s="139">
        <f t="shared" si="24"/>
        <v>0</v>
      </c>
      <c r="BF168" s="139">
        <f t="shared" si="25"/>
        <v>0</v>
      </c>
      <c r="BG168" s="139">
        <f t="shared" si="26"/>
        <v>0</v>
      </c>
      <c r="BH168" s="139">
        <f t="shared" si="27"/>
        <v>0</v>
      </c>
      <c r="BI168" s="139">
        <f t="shared" si="28"/>
        <v>0</v>
      </c>
      <c r="BJ168" s="16" t="s">
        <v>81</v>
      </c>
      <c r="BK168" s="139">
        <f t="shared" si="29"/>
        <v>0</v>
      </c>
      <c r="BL168" s="16" t="s">
        <v>311</v>
      </c>
      <c r="BM168" s="138" t="s">
        <v>1269</v>
      </c>
    </row>
    <row r="169" spans="2:65" s="1" customFormat="1" ht="24.15" customHeight="1">
      <c r="B169" s="31"/>
      <c r="C169" s="127" t="s">
        <v>802</v>
      </c>
      <c r="D169" s="127" t="s">
        <v>173</v>
      </c>
      <c r="E169" s="128" t="s">
        <v>3169</v>
      </c>
      <c r="F169" s="129" t="s">
        <v>3170</v>
      </c>
      <c r="G169" s="130" t="s">
        <v>692</v>
      </c>
      <c r="H169" s="131">
        <v>4</v>
      </c>
      <c r="I169" s="132"/>
      <c r="J169" s="133">
        <f t="shared" si="20"/>
        <v>0</v>
      </c>
      <c r="K169" s="129" t="s">
        <v>19</v>
      </c>
      <c r="L169" s="31"/>
      <c r="M169" s="134" t="s">
        <v>19</v>
      </c>
      <c r="N169" s="135" t="s">
        <v>44</v>
      </c>
      <c r="P169" s="136">
        <f t="shared" si="21"/>
        <v>0</v>
      </c>
      <c r="Q169" s="136">
        <v>0</v>
      </c>
      <c r="R169" s="136">
        <f t="shared" si="22"/>
        <v>0</v>
      </c>
      <c r="S169" s="136">
        <v>0</v>
      </c>
      <c r="T169" s="137">
        <f t="shared" si="23"/>
        <v>0</v>
      </c>
      <c r="AR169" s="138" t="s">
        <v>311</v>
      </c>
      <c r="AT169" s="138" t="s">
        <v>173</v>
      </c>
      <c r="AU169" s="138" t="s">
        <v>81</v>
      </c>
      <c r="AY169" s="16" t="s">
        <v>171</v>
      </c>
      <c r="BE169" s="139">
        <f t="shared" si="24"/>
        <v>0</v>
      </c>
      <c r="BF169" s="139">
        <f t="shared" si="25"/>
        <v>0</v>
      </c>
      <c r="BG169" s="139">
        <f t="shared" si="26"/>
        <v>0</v>
      </c>
      <c r="BH169" s="139">
        <f t="shared" si="27"/>
        <v>0</v>
      </c>
      <c r="BI169" s="139">
        <f t="shared" si="28"/>
        <v>0</v>
      </c>
      <c r="BJ169" s="16" t="s">
        <v>81</v>
      </c>
      <c r="BK169" s="139">
        <f t="shared" si="29"/>
        <v>0</v>
      </c>
      <c r="BL169" s="16" t="s">
        <v>311</v>
      </c>
      <c r="BM169" s="138" t="s">
        <v>1279</v>
      </c>
    </row>
    <row r="170" spans="2:65" s="1" customFormat="1" ht="24.15" customHeight="1">
      <c r="B170" s="31"/>
      <c r="C170" s="127" t="s">
        <v>827</v>
      </c>
      <c r="D170" s="127" t="s">
        <v>173</v>
      </c>
      <c r="E170" s="128" t="s">
        <v>3171</v>
      </c>
      <c r="F170" s="129" t="s">
        <v>3172</v>
      </c>
      <c r="G170" s="130" t="s">
        <v>402</v>
      </c>
      <c r="H170" s="131">
        <v>1</v>
      </c>
      <c r="I170" s="132"/>
      <c r="J170" s="133">
        <f t="shared" si="20"/>
        <v>0</v>
      </c>
      <c r="K170" s="129" t="s">
        <v>19</v>
      </c>
      <c r="L170" s="31"/>
      <c r="M170" s="134" t="s">
        <v>19</v>
      </c>
      <c r="N170" s="135" t="s">
        <v>44</v>
      </c>
      <c r="P170" s="136">
        <f t="shared" si="21"/>
        <v>0</v>
      </c>
      <c r="Q170" s="136">
        <v>0</v>
      </c>
      <c r="R170" s="136">
        <f t="shared" si="22"/>
        <v>0</v>
      </c>
      <c r="S170" s="136">
        <v>0</v>
      </c>
      <c r="T170" s="137">
        <f t="shared" si="23"/>
        <v>0</v>
      </c>
      <c r="AR170" s="138" t="s">
        <v>311</v>
      </c>
      <c r="AT170" s="138" t="s">
        <v>173</v>
      </c>
      <c r="AU170" s="138" t="s">
        <v>81</v>
      </c>
      <c r="AY170" s="16" t="s">
        <v>171</v>
      </c>
      <c r="BE170" s="139">
        <f t="shared" si="24"/>
        <v>0</v>
      </c>
      <c r="BF170" s="139">
        <f t="shared" si="25"/>
        <v>0</v>
      </c>
      <c r="BG170" s="139">
        <f t="shared" si="26"/>
        <v>0</v>
      </c>
      <c r="BH170" s="139">
        <f t="shared" si="27"/>
        <v>0</v>
      </c>
      <c r="BI170" s="139">
        <f t="shared" si="28"/>
        <v>0</v>
      </c>
      <c r="BJ170" s="16" t="s">
        <v>81</v>
      </c>
      <c r="BK170" s="139">
        <f t="shared" si="29"/>
        <v>0</v>
      </c>
      <c r="BL170" s="16" t="s">
        <v>311</v>
      </c>
      <c r="BM170" s="138" t="s">
        <v>1290</v>
      </c>
    </row>
    <row r="171" spans="2:65" s="1" customFormat="1" ht="24.15" customHeight="1">
      <c r="B171" s="31"/>
      <c r="C171" s="127" t="s">
        <v>836</v>
      </c>
      <c r="D171" s="127" t="s">
        <v>173</v>
      </c>
      <c r="E171" s="128" t="s">
        <v>3173</v>
      </c>
      <c r="F171" s="129" t="s">
        <v>3174</v>
      </c>
      <c r="G171" s="130" t="s">
        <v>402</v>
      </c>
      <c r="H171" s="131">
        <v>33</v>
      </c>
      <c r="I171" s="132"/>
      <c r="J171" s="133">
        <f t="shared" si="20"/>
        <v>0</v>
      </c>
      <c r="K171" s="129" t="s">
        <v>19</v>
      </c>
      <c r="L171" s="31"/>
      <c r="M171" s="134" t="s">
        <v>19</v>
      </c>
      <c r="N171" s="135" t="s">
        <v>44</v>
      </c>
      <c r="P171" s="136">
        <f t="shared" si="21"/>
        <v>0</v>
      </c>
      <c r="Q171" s="136">
        <v>0</v>
      </c>
      <c r="R171" s="136">
        <f t="shared" si="22"/>
        <v>0</v>
      </c>
      <c r="S171" s="136">
        <v>0</v>
      </c>
      <c r="T171" s="137">
        <f t="shared" si="23"/>
        <v>0</v>
      </c>
      <c r="AR171" s="138" t="s">
        <v>311</v>
      </c>
      <c r="AT171" s="138" t="s">
        <v>173</v>
      </c>
      <c r="AU171" s="138" t="s">
        <v>81</v>
      </c>
      <c r="AY171" s="16" t="s">
        <v>171</v>
      </c>
      <c r="BE171" s="139">
        <f t="shared" si="24"/>
        <v>0</v>
      </c>
      <c r="BF171" s="139">
        <f t="shared" si="25"/>
        <v>0</v>
      </c>
      <c r="BG171" s="139">
        <f t="shared" si="26"/>
        <v>0</v>
      </c>
      <c r="BH171" s="139">
        <f t="shared" si="27"/>
        <v>0</v>
      </c>
      <c r="BI171" s="139">
        <f t="shared" si="28"/>
        <v>0</v>
      </c>
      <c r="BJ171" s="16" t="s">
        <v>81</v>
      </c>
      <c r="BK171" s="139">
        <f t="shared" si="29"/>
        <v>0</v>
      </c>
      <c r="BL171" s="16" t="s">
        <v>311</v>
      </c>
      <c r="BM171" s="138" t="s">
        <v>1300</v>
      </c>
    </row>
    <row r="172" spans="2:65" s="1" customFormat="1" ht="24.15" customHeight="1">
      <c r="B172" s="31"/>
      <c r="C172" s="127" t="s">
        <v>842</v>
      </c>
      <c r="D172" s="127" t="s">
        <v>173</v>
      </c>
      <c r="E172" s="128" t="s">
        <v>3175</v>
      </c>
      <c r="F172" s="129" t="s">
        <v>3176</v>
      </c>
      <c r="G172" s="130" t="s">
        <v>402</v>
      </c>
      <c r="H172" s="131">
        <v>1</v>
      </c>
      <c r="I172" s="132"/>
      <c r="J172" s="133">
        <f t="shared" si="20"/>
        <v>0</v>
      </c>
      <c r="K172" s="129" t="s">
        <v>19</v>
      </c>
      <c r="L172" s="31"/>
      <c r="M172" s="134" t="s">
        <v>19</v>
      </c>
      <c r="N172" s="135" t="s">
        <v>44</v>
      </c>
      <c r="P172" s="136">
        <f t="shared" si="21"/>
        <v>0</v>
      </c>
      <c r="Q172" s="136">
        <v>0</v>
      </c>
      <c r="R172" s="136">
        <f t="shared" si="22"/>
        <v>0</v>
      </c>
      <c r="S172" s="136">
        <v>0</v>
      </c>
      <c r="T172" s="137">
        <f t="shared" si="23"/>
        <v>0</v>
      </c>
      <c r="AR172" s="138" t="s">
        <v>311</v>
      </c>
      <c r="AT172" s="138" t="s">
        <v>173</v>
      </c>
      <c r="AU172" s="138" t="s">
        <v>81</v>
      </c>
      <c r="AY172" s="16" t="s">
        <v>171</v>
      </c>
      <c r="BE172" s="139">
        <f t="shared" si="24"/>
        <v>0</v>
      </c>
      <c r="BF172" s="139">
        <f t="shared" si="25"/>
        <v>0</v>
      </c>
      <c r="BG172" s="139">
        <f t="shared" si="26"/>
        <v>0</v>
      </c>
      <c r="BH172" s="139">
        <f t="shared" si="27"/>
        <v>0</v>
      </c>
      <c r="BI172" s="139">
        <f t="shared" si="28"/>
        <v>0</v>
      </c>
      <c r="BJ172" s="16" t="s">
        <v>81</v>
      </c>
      <c r="BK172" s="139">
        <f t="shared" si="29"/>
        <v>0</v>
      </c>
      <c r="BL172" s="16" t="s">
        <v>311</v>
      </c>
      <c r="BM172" s="138" t="s">
        <v>1309</v>
      </c>
    </row>
    <row r="173" spans="2:65" s="1" customFormat="1" ht="24.15" customHeight="1">
      <c r="B173" s="31"/>
      <c r="C173" s="127" t="s">
        <v>848</v>
      </c>
      <c r="D173" s="127" t="s">
        <v>173</v>
      </c>
      <c r="E173" s="128" t="s">
        <v>3177</v>
      </c>
      <c r="F173" s="129" t="s">
        <v>3178</v>
      </c>
      <c r="G173" s="130" t="s">
        <v>402</v>
      </c>
      <c r="H173" s="131">
        <v>1</v>
      </c>
      <c r="I173" s="132"/>
      <c r="J173" s="133">
        <f t="shared" si="20"/>
        <v>0</v>
      </c>
      <c r="K173" s="129" t="s">
        <v>19</v>
      </c>
      <c r="L173" s="31"/>
      <c r="M173" s="134" t="s">
        <v>19</v>
      </c>
      <c r="N173" s="135" t="s">
        <v>44</v>
      </c>
      <c r="P173" s="136">
        <f t="shared" si="21"/>
        <v>0</v>
      </c>
      <c r="Q173" s="136">
        <v>0</v>
      </c>
      <c r="R173" s="136">
        <f t="shared" si="22"/>
        <v>0</v>
      </c>
      <c r="S173" s="136">
        <v>0</v>
      </c>
      <c r="T173" s="137">
        <f t="shared" si="23"/>
        <v>0</v>
      </c>
      <c r="AR173" s="138" t="s">
        <v>311</v>
      </c>
      <c r="AT173" s="138" t="s">
        <v>173</v>
      </c>
      <c r="AU173" s="138" t="s">
        <v>81</v>
      </c>
      <c r="AY173" s="16" t="s">
        <v>171</v>
      </c>
      <c r="BE173" s="139">
        <f t="shared" si="24"/>
        <v>0</v>
      </c>
      <c r="BF173" s="139">
        <f t="shared" si="25"/>
        <v>0</v>
      </c>
      <c r="BG173" s="139">
        <f t="shared" si="26"/>
        <v>0</v>
      </c>
      <c r="BH173" s="139">
        <f t="shared" si="27"/>
        <v>0</v>
      </c>
      <c r="BI173" s="139">
        <f t="shared" si="28"/>
        <v>0</v>
      </c>
      <c r="BJ173" s="16" t="s">
        <v>81</v>
      </c>
      <c r="BK173" s="139">
        <f t="shared" si="29"/>
        <v>0</v>
      </c>
      <c r="BL173" s="16" t="s">
        <v>311</v>
      </c>
      <c r="BM173" s="138" t="s">
        <v>1321</v>
      </c>
    </row>
    <row r="174" spans="2:65" s="1" customFormat="1" ht="24.15" customHeight="1">
      <c r="B174" s="31"/>
      <c r="C174" s="127" t="s">
        <v>856</v>
      </c>
      <c r="D174" s="127" t="s">
        <v>173</v>
      </c>
      <c r="E174" s="128" t="s">
        <v>3179</v>
      </c>
      <c r="F174" s="129" t="s">
        <v>3180</v>
      </c>
      <c r="G174" s="130" t="s">
        <v>402</v>
      </c>
      <c r="H174" s="131">
        <v>16</v>
      </c>
      <c r="I174" s="132"/>
      <c r="J174" s="133">
        <f t="shared" si="20"/>
        <v>0</v>
      </c>
      <c r="K174" s="129" t="s">
        <v>19</v>
      </c>
      <c r="L174" s="31"/>
      <c r="M174" s="134" t="s">
        <v>19</v>
      </c>
      <c r="N174" s="135" t="s">
        <v>44</v>
      </c>
      <c r="P174" s="136">
        <f t="shared" si="21"/>
        <v>0</v>
      </c>
      <c r="Q174" s="136">
        <v>0</v>
      </c>
      <c r="R174" s="136">
        <f t="shared" si="22"/>
        <v>0</v>
      </c>
      <c r="S174" s="136">
        <v>0</v>
      </c>
      <c r="T174" s="137">
        <f t="shared" si="23"/>
        <v>0</v>
      </c>
      <c r="AR174" s="138" t="s">
        <v>311</v>
      </c>
      <c r="AT174" s="138" t="s">
        <v>173</v>
      </c>
      <c r="AU174" s="138" t="s">
        <v>81</v>
      </c>
      <c r="AY174" s="16" t="s">
        <v>171</v>
      </c>
      <c r="BE174" s="139">
        <f t="shared" si="24"/>
        <v>0</v>
      </c>
      <c r="BF174" s="139">
        <f t="shared" si="25"/>
        <v>0</v>
      </c>
      <c r="BG174" s="139">
        <f t="shared" si="26"/>
        <v>0</v>
      </c>
      <c r="BH174" s="139">
        <f t="shared" si="27"/>
        <v>0</v>
      </c>
      <c r="BI174" s="139">
        <f t="shared" si="28"/>
        <v>0</v>
      </c>
      <c r="BJ174" s="16" t="s">
        <v>81</v>
      </c>
      <c r="BK174" s="139">
        <f t="shared" si="29"/>
        <v>0</v>
      </c>
      <c r="BL174" s="16" t="s">
        <v>311</v>
      </c>
      <c r="BM174" s="138" t="s">
        <v>1351</v>
      </c>
    </row>
    <row r="175" spans="2:65" s="1" customFormat="1" ht="24.15" customHeight="1">
      <c r="B175" s="31"/>
      <c r="C175" s="127" t="s">
        <v>861</v>
      </c>
      <c r="D175" s="127" t="s">
        <v>173</v>
      </c>
      <c r="E175" s="128" t="s">
        <v>1100</v>
      </c>
      <c r="F175" s="129" t="s">
        <v>3181</v>
      </c>
      <c r="G175" s="130" t="s">
        <v>983</v>
      </c>
      <c r="H175" s="176"/>
      <c r="I175" s="132"/>
      <c r="J175" s="133">
        <f t="shared" si="20"/>
        <v>0</v>
      </c>
      <c r="K175" s="129" t="s">
        <v>19</v>
      </c>
      <c r="L175" s="31"/>
      <c r="M175" s="134" t="s">
        <v>19</v>
      </c>
      <c r="N175" s="135" t="s">
        <v>44</v>
      </c>
      <c r="P175" s="136">
        <f t="shared" si="21"/>
        <v>0</v>
      </c>
      <c r="Q175" s="136">
        <v>0</v>
      </c>
      <c r="R175" s="136">
        <f t="shared" si="22"/>
        <v>0</v>
      </c>
      <c r="S175" s="136">
        <v>0</v>
      </c>
      <c r="T175" s="137">
        <f t="shared" si="23"/>
        <v>0</v>
      </c>
      <c r="AR175" s="138" t="s">
        <v>311</v>
      </c>
      <c r="AT175" s="138" t="s">
        <v>173</v>
      </c>
      <c r="AU175" s="138" t="s">
        <v>81</v>
      </c>
      <c r="AY175" s="16" t="s">
        <v>171</v>
      </c>
      <c r="BE175" s="139">
        <f t="shared" si="24"/>
        <v>0</v>
      </c>
      <c r="BF175" s="139">
        <f t="shared" si="25"/>
        <v>0</v>
      </c>
      <c r="BG175" s="139">
        <f t="shared" si="26"/>
        <v>0</v>
      </c>
      <c r="BH175" s="139">
        <f t="shared" si="27"/>
        <v>0</v>
      </c>
      <c r="BI175" s="139">
        <f t="shared" si="28"/>
        <v>0</v>
      </c>
      <c r="BJ175" s="16" t="s">
        <v>81</v>
      </c>
      <c r="BK175" s="139">
        <f t="shared" si="29"/>
        <v>0</v>
      </c>
      <c r="BL175" s="16" t="s">
        <v>311</v>
      </c>
      <c r="BM175" s="138" t="s">
        <v>1364</v>
      </c>
    </row>
    <row r="176" spans="2:65" s="11" customFormat="1" ht="25.95" customHeight="1">
      <c r="B176" s="115"/>
      <c r="D176" s="116" t="s">
        <v>72</v>
      </c>
      <c r="E176" s="117" t="s">
        <v>81</v>
      </c>
      <c r="F176" s="117" t="s">
        <v>3182</v>
      </c>
      <c r="I176" s="118"/>
      <c r="J176" s="119">
        <f>BK176</f>
        <v>0</v>
      </c>
      <c r="L176" s="115"/>
      <c r="M176" s="120"/>
      <c r="P176" s="121">
        <f>SUM(P177:P191)</f>
        <v>0</v>
      </c>
      <c r="R176" s="121">
        <f>SUM(R177:R191)</f>
        <v>0</v>
      </c>
      <c r="T176" s="122">
        <f>SUM(T177:T191)</f>
        <v>0</v>
      </c>
      <c r="AR176" s="116" t="s">
        <v>81</v>
      </c>
      <c r="AT176" s="123" t="s">
        <v>72</v>
      </c>
      <c r="AU176" s="123" t="s">
        <v>73</v>
      </c>
      <c r="AY176" s="116" t="s">
        <v>171</v>
      </c>
      <c r="BK176" s="124">
        <f>SUM(BK177:BK191)</f>
        <v>0</v>
      </c>
    </row>
    <row r="177" spans="2:65" s="1" customFormat="1" ht="24.15" customHeight="1">
      <c r="B177" s="31"/>
      <c r="C177" s="127" t="s">
        <v>867</v>
      </c>
      <c r="D177" s="127" t="s">
        <v>173</v>
      </c>
      <c r="E177" s="128" t="s">
        <v>3183</v>
      </c>
      <c r="F177" s="129" t="s">
        <v>3184</v>
      </c>
      <c r="G177" s="130" t="s">
        <v>328</v>
      </c>
      <c r="H177" s="131">
        <v>27</v>
      </c>
      <c r="I177" s="132"/>
      <c r="J177" s="133">
        <f t="shared" ref="J177:J191" si="30">ROUND(I177*H177,2)</f>
        <v>0</v>
      </c>
      <c r="K177" s="129" t="s">
        <v>19</v>
      </c>
      <c r="L177" s="31"/>
      <c r="M177" s="134" t="s">
        <v>19</v>
      </c>
      <c r="N177" s="135" t="s">
        <v>44</v>
      </c>
      <c r="P177" s="136">
        <f t="shared" ref="P177:P191" si="31">O177*H177</f>
        <v>0</v>
      </c>
      <c r="Q177" s="136">
        <v>0</v>
      </c>
      <c r="R177" s="136">
        <f t="shared" ref="R177:R191" si="32">Q177*H177</f>
        <v>0</v>
      </c>
      <c r="S177" s="136">
        <v>0</v>
      </c>
      <c r="T177" s="137">
        <f t="shared" ref="T177:T191" si="33">S177*H177</f>
        <v>0</v>
      </c>
      <c r="AR177" s="138" t="s">
        <v>178</v>
      </c>
      <c r="AT177" s="138" t="s">
        <v>173</v>
      </c>
      <c r="AU177" s="138" t="s">
        <v>81</v>
      </c>
      <c r="AY177" s="16" t="s">
        <v>171</v>
      </c>
      <c r="BE177" s="139">
        <f t="shared" ref="BE177:BE191" si="34">IF(N177="základní",J177,0)</f>
        <v>0</v>
      </c>
      <c r="BF177" s="139">
        <f t="shared" ref="BF177:BF191" si="35">IF(N177="snížená",J177,0)</f>
        <v>0</v>
      </c>
      <c r="BG177" s="139">
        <f t="shared" ref="BG177:BG191" si="36">IF(N177="zákl. přenesená",J177,0)</f>
        <v>0</v>
      </c>
      <c r="BH177" s="139">
        <f t="shared" ref="BH177:BH191" si="37">IF(N177="sníž. přenesená",J177,0)</f>
        <v>0</v>
      </c>
      <c r="BI177" s="139">
        <f t="shared" ref="BI177:BI191" si="38">IF(N177="nulová",J177,0)</f>
        <v>0</v>
      </c>
      <c r="BJ177" s="16" t="s">
        <v>81</v>
      </c>
      <c r="BK177" s="139">
        <f t="shared" ref="BK177:BK191" si="39">ROUND(I177*H177,2)</f>
        <v>0</v>
      </c>
      <c r="BL177" s="16" t="s">
        <v>178</v>
      </c>
      <c r="BM177" s="138" t="s">
        <v>1374</v>
      </c>
    </row>
    <row r="178" spans="2:65" s="1" customFormat="1" ht="24.15" customHeight="1">
      <c r="B178" s="31"/>
      <c r="C178" s="127" t="s">
        <v>873</v>
      </c>
      <c r="D178" s="127" t="s">
        <v>173</v>
      </c>
      <c r="E178" s="128" t="s">
        <v>3185</v>
      </c>
      <c r="F178" s="129" t="s">
        <v>3186</v>
      </c>
      <c r="G178" s="130" t="s">
        <v>402</v>
      </c>
      <c r="H178" s="131">
        <v>24</v>
      </c>
      <c r="I178" s="132"/>
      <c r="J178" s="133">
        <f t="shared" si="30"/>
        <v>0</v>
      </c>
      <c r="K178" s="129" t="s">
        <v>19</v>
      </c>
      <c r="L178" s="31"/>
      <c r="M178" s="134" t="s">
        <v>19</v>
      </c>
      <c r="N178" s="135" t="s">
        <v>44</v>
      </c>
      <c r="P178" s="136">
        <f t="shared" si="31"/>
        <v>0</v>
      </c>
      <c r="Q178" s="136">
        <v>0</v>
      </c>
      <c r="R178" s="136">
        <f t="shared" si="32"/>
        <v>0</v>
      </c>
      <c r="S178" s="136">
        <v>0</v>
      </c>
      <c r="T178" s="137">
        <f t="shared" si="33"/>
        <v>0</v>
      </c>
      <c r="AR178" s="138" t="s">
        <v>178</v>
      </c>
      <c r="AT178" s="138" t="s">
        <v>173</v>
      </c>
      <c r="AU178" s="138" t="s">
        <v>81</v>
      </c>
      <c r="AY178" s="16" t="s">
        <v>171</v>
      </c>
      <c r="BE178" s="139">
        <f t="shared" si="34"/>
        <v>0</v>
      </c>
      <c r="BF178" s="139">
        <f t="shared" si="35"/>
        <v>0</v>
      </c>
      <c r="BG178" s="139">
        <f t="shared" si="36"/>
        <v>0</v>
      </c>
      <c r="BH178" s="139">
        <f t="shared" si="37"/>
        <v>0</v>
      </c>
      <c r="BI178" s="139">
        <f t="shared" si="38"/>
        <v>0</v>
      </c>
      <c r="BJ178" s="16" t="s">
        <v>81</v>
      </c>
      <c r="BK178" s="139">
        <f t="shared" si="39"/>
        <v>0</v>
      </c>
      <c r="BL178" s="16" t="s">
        <v>178</v>
      </c>
      <c r="BM178" s="138" t="s">
        <v>1384</v>
      </c>
    </row>
    <row r="179" spans="2:65" s="1" customFormat="1" ht="24.15" customHeight="1">
      <c r="B179" s="31"/>
      <c r="C179" s="127" t="s">
        <v>878</v>
      </c>
      <c r="D179" s="127" t="s">
        <v>173</v>
      </c>
      <c r="E179" s="128" t="s">
        <v>3187</v>
      </c>
      <c r="F179" s="129" t="s">
        <v>3188</v>
      </c>
      <c r="G179" s="130" t="s">
        <v>402</v>
      </c>
      <c r="H179" s="131">
        <v>4</v>
      </c>
      <c r="I179" s="132"/>
      <c r="J179" s="133">
        <f t="shared" si="30"/>
        <v>0</v>
      </c>
      <c r="K179" s="129" t="s">
        <v>19</v>
      </c>
      <c r="L179" s="31"/>
      <c r="M179" s="134" t="s">
        <v>19</v>
      </c>
      <c r="N179" s="135" t="s">
        <v>44</v>
      </c>
      <c r="P179" s="136">
        <f t="shared" si="31"/>
        <v>0</v>
      </c>
      <c r="Q179" s="136">
        <v>0</v>
      </c>
      <c r="R179" s="136">
        <f t="shared" si="32"/>
        <v>0</v>
      </c>
      <c r="S179" s="136">
        <v>0</v>
      </c>
      <c r="T179" s="137">
        <f t="shared" si="33"/>
        <v>0</v>
      </c>
      <c r="AR179" s="138" t="s">
        <v>178</v>
      </c>
      <c r="AT179" s="138" t="s">
        <v>173</v>
      </c>
      <c r="AU179" s="138" t="s">
        <v>81</v>
      </c>
      <c r="AY179" s="16" t="s">
        <v>171</v>
      </c>
      <c r="BE179" s="139">
        <f t="shared" si="34"/>
        <v>0</v>
      </c>
      <c r="BF179" s="139">
        <f t="shared" si="35"/>
        <v>0</v>
      </c>
      <c r="BG179" s="139">
        <f t="shared" si="36"/>
        <v>0</v>
      </c>
      <c r="BH179" s="139">
        <f t="shared" si="37"/>
        <v>0</v>
      </c>
      <c r="BI179" s="139">
        <f t="shared" si="38"/>
        <v>0</v>
      </c>
      <c r="BJ179" s="16" t="s">
        <v>81</v>
      </c>
      <c r="BK179" s="139">
        <f t="shared" si="39"/>
        <v>0</v>
      </c>
      <c r="BL179" s="16" t="s">
        <v>178</v>
      </c>
      <c r="BM179" s="138" t="s">
        <v>1394</v>
      </c>
    </row>
    <row r="180" spans="2:65" s="1" customFormat="1" ht="16.5" customHeight="1">
      <c r="B180" s="31"/>
      <c r="C180" s="127" t="s">
        <v>883</v>
      </c>
      <c r="D180" s="127" t="s">
        <v>173</v>
      </c>
      <c r="E180" s="128" t="s">
        <v>3189</v>
      </c>
      <c r="F180" s="129" t="s">
        <v>3190</v>
      </c>
      <c r="G180" s="130" t="s">
        <v>402</v>
      </c>
      <c r="H180" s="131">
        <v>4</v>
      </c>
      <c r="I180" s="132"/>
      <c r="J180" s="133">
        <f t="shared" si="30"/>
        <v>0</v>
      </c>
      <c r="K180" s="129" t="s">
        <v>19</v>
      </c>
      <c r="L180" s="31"/>
      <c r="M180" s="134" t="s">
        <v>19</v>
      </c>
      <c r="N180" s="135" t="s">
        <v>44</v>
      </c>
      <c r="P180" s="136">
        <f t="shared" si="31"/>
        <v>0</v>
      </c>
      <c r="Q180" s="136">
        <v>0</v>
      </c>
      <c r="R180" s="136">
        <f t="shared" si="32"/>
        <v>0</v>
      </c>
      <c r="S180" s="136">
        <v>0</v>
      </c>
      <c r="T180" s="137">
        <f t="shared" si="33"/>
        <v>0</v>
      </c>
      <c r="AR180" s="138" t="s">
        <v>178</v>
      </c>
      <c r="AT180" s="138" t="s">
        <v>173</v>
      </c>
      <c r="AU180" s="138" t="s">
        <v>81</v>
      </c>
      <c r="AY180" s="16" t="s">
        <v>171</v>
      </c>
      <c r="BE180" s="139">
        <f t="shared" si="34"/>
        <v>0</v>
      </c>
      <c r="BF180" s="139">
        <f t="shared" si="35"/>
        <v>0</v>
      </c>
      <c r="BG180" s="139">
        <f t="shared" si="36"/>
        <v>0</v>
      </c>
      <c r="BH180" s="139">
        <f t="shared" si="37"/>
        <v>0</v>
      </c>
      <c r="BI180" s="139">
        <f t="shared" si="38"/>
        <v>0</v>
      </c>
      <c r="BJ180" s="16" t="s">
        <v>81</v>
      </c>
      <c r="BK180" s="139">
        <f t="shared" si="39"/>
        <v>0</v>
      </c>
      <c r="BL180" s="16" t="s">
        <v>178</v>
      </c>
      <c r="BM180" s="138" t="s">
        <v>1404</v>
      </c>
    </row>
    <row r="181" spans="2:65" s="1" customFormat="1" ht="16.5" customHeight="1">
      <c r="B181" s="31"/>
      <c r="C181" s="127" t="s">
        <v>888</v>
      </c>
      <c r="D181" s="127" t="s">
        <v>173</v>
      </c>
      <c r="E181" s="128" t="s">
        <v>3191</v>
      </c>
      <c r="F181" s="129" t="s">
        <v>3192</v>
      </c>
      <c r="G181" s="130" t="s">
        <v>402</v>
      </c>
      <c r="H181" s="131">
        <v>8</v>
      </c>
      <c r="I181" s="132"/>
      <c r="J181" s="133">
        <f t="shared" si="30"/>
        <v>0</v>
      </c>
      <c r="K181" s="129" t="s">
        <v>19</v>
      </c>
      <c r="L181" s="31"/>
      <c r="M181" s="134" t="s">
        <v>19</v>
      </c>
      <c r="N181" s="135" t="s">
        <v>44</v>
      </c>
      <c r="P181" s="136">
        <f t="shared" si="31"/>
        <v>0</v>
      </c>
      <c r="Q181" s="136">
        <v>0</v>
      </c>
      <c r="R181" s="136">
        <f t="shared" si="32"/>
        <v>0</v>
      </c>
      <c r="S181" s="136">
        <v>0</v>
      </c>
      <c r="T181" s="137">
        <f t="shared" si="33"/>
        <v>0</v>
      </c>
      <c r="AR181" s="138" t="s">
        <v>178</v>
      </c>
      <c r="AT181" s="138" t="s">
        <v>173</v>
      </c>
      <c r="AU181" s="138" t="s">
        <v>81</v>
      </c>
      <c r="AY181" s="16" t="s">
        <v>171</v>
      </c>
      <c r="BE181" s="139">
        <f t="shared" si="34"/>
        <v>0</v>
      </c>
      <c r="BF181" s="139">
        <f t="shared" si="35"/>
        <v>0</v>
      </c>
      <c r="BG181" s="139">
        <f t="shared" si="36"/>
        <v>0</v>
      </c>
      <c r="BH181" s="139">
        <f t="shared" si="37"/>
        <v>0</v>
      </c>
      <c r="BI181" s="139">
        <f t="shared" si="38"/>
        <v>0</v>
      </c>
      <c r="BJ181" s="16" t="s">
        <v>81</v>
      </c>
      <c r="BK181" s="139">
        <f t="shared" si="39"/>
        <v>0</v>
      </c>
      <c r="BL181" s="16" t="s">
        <v>178</v>
      </c>
      <c r="BM181" s="138" t="s">
        <v>1414</v>
      </c>
    </row>
    <row r="182" spans="2:65" s="1" customFormat="1" ht="16.5" customHeight="1">
      <c r="B182" s="31"/>
      <c r="C182" s="127" t="s">
        <v>892</v>
      </c>
      <c r="D182" s="127" t="s">
        <v>173</v>
      </c>
      <c r="E182" s="128" t="s">
        <v>3193</v>
      </c>
      <c r="F182" s="129" t="s">
        <v>3194</v>
      </c>
      <c r="G182" s="130" t="s">
        <v>402</v>
      </c>
      <c r="H182" s="131">
        <v>6</v>
      </c>
      <c r="I182" s="132"/>
      <c r="J182" s="133">
        <f t="shared" si="30"/>
        <v>0</v>
      </c>
      <c r="K182" s="129" t="s">
        <v>19</v>
      </c>
      <c r="L182" s="31"/>
      <c r="M182" s="134" t="s">
        <v>19</v>
      </c>
      <c r="N182" s="135" t="s">
        <v>44</v>
      </c>
      <c r="P182" s="136">
        <f t="shared" si="31"/>
        <v>0</v>
      </c>
      <c r="Q182" s="136">
        <v>0</v>
      </c>
      <c r="R182" s="136">
        <f t="shared" si="32"/>
        <v>0</v>
      </c>
      <c r="S182" s="136">
        <v>0</v>
      </c>
      <c r="T182" s="137">
        <f t="shared" si="33"/>
        <v>0</v>
      </c>
      <c r="AR182" s="138" t="s">
        <v>178</v>
      </c>
      <c r="AT182" s="138" t="s">
        <v>173</v>
      </c>
      <c r="AU182" s="138" t="s">
        <v>81</v>
      </c>
      <c r="AY182" s="16" t="s">
        <v>171</v>
      </c>
      <c r="BE182" s="139">
        <f t="shared" si="34"/>
        <v>0</v>
      </c>
      <c r="BF182" s="139">
        <f t="shared" si="35"/>
        <v>0</v>
      </c>
      <c r="BG182" s="139">
        <f t="shared" si="36"/>
        <v>0</v>
      </c>
      <c r="BH182" s="139">
        <f t="shared" si="37"/>
        <v>0</v>
      </c>
      <c r="BI182" s="139">
        <f t="shared" si="38"/>
        <v>0</v>
      </c>
      <c r="BJ182" s="16" t="s">
        <v>81</v>
      </c>
      <c r="BK182" s="139">
        <f t="shared" si="39"/>
        <v>0</v>
      </c>
      <c r="BL182" s="16" t="s">
        <v>178</v>
      </c>
      <c r="BM182" s="138" t="s">
        <v>1427</v>
      </c>
    </row>
    <row r="183" spans="2:65" s="1" customFormat="1" ht="16.5" customHeight="1">
      <c r="B183" s="31"/>
      <c r="C183" s="127" t="s">
        <v>902</v>
      </c>
      <c r="D183" s="127" t="s">
        <v>173</v>
      </c>
      <c r="E183" s="128" t="s">
        <v>3195</v>
      </c>
      <c r="F183" s="129" t="s">
        <v>3196</v>
      </c>
      <c r="G183" s="130" t="s">
        <v>402</v>
      </c>
      <c r="H183" s="131">
        <v>2</v>
      </c>
      <c r="I183" s="132"/>
      <c r="J183" s="133">
        <f t="shared" si="30"/>
        <v>0</v>
      </c>
      <c r="K183" s="129" t="s">
        <v>19</v>
      </c>
      <c r="L183" s="31"/>
      <c r="M183" s="134" t="s">
        <v>19</v>
      </c>
      <c r="N183" s="135" t="s">
        <v>44</v>
      </c>
      <c r="P183" s="136">
        <f t="shared" si="31"/>
        <v>0</v>
      </c>
      <c r="Q183" s="136">
        <v>0</v>
      </c>
      <c r="R183" s="136">
        <f t="shared" si="32"/>
        <v>0</v>
      </c>
      <c r="S183" s="136">
        <v>0</v>
      </c>
      <c r="T183" s="137">
        <f t="shared" si="33"/>
        <v>0</v>
      </c>
      <c r="AR183" s="138" t="s">
        <v>178</v>
      </c>
      <c r="AT183" s="138" t="s">
        <v>173</v>
      </c>
      <c r="AU183" s="138" t="s">
        <v>81</v>
      </c>
      <c r="AY183" s="16" t="s">
        <v>171</v>
      </c>
      <c r="BE183" s="139">
        <f t="shared" si="34"/>
        <v>0</v>
      </c>
      <c r="BF183" s="139">
        <f t="shared" si="35"/>
        <v>0</v>
      </c>
      <c r="BG183" s="139">
        <f t="shared" si="36"/>
        <v>0</v>
      </c>
      <c r="BH183" s="139">
        <f t="shared" si="37"/>
        <v>0</v>
      </c>
      <c r="BI183" s="139">
        <f t="shared" si="38"/>
        <v>0</v>
      </c>
      <c r="BJ183" s="16" t="s">
        <v>81</v>
      </c>
      <c r="BK183" s="139">
        <f t="shared" si="39"/>
        <v>0</v>
      </c>
      <c r="BL183" s="16" t="s">
        <v>178</v>
      </c>
      <c r="BM183" s="138" t="s">
        <v>1442</v>
      </c>
    </row>
    <row r="184" spans="2:65" s="1" customFormat="1" ht="16.5" customHeight="1">
      <c r="B184" s="31"/>
      <c r="C184" s="127" t="s">
        <v>907</v>
      </c>
      <c r="D184" s="127" t="s">
        <v>173</v>
      </c>
      <c r="E184" s="128" t="s">
        <v>3197</v>
      </c>
      <c r="F184" s="129" t="s">
        <v>3198</v>
      </c>
      <c r="G184" s="130" t="s">
        <v>402</v>
      </c>
      <c r="H184" s="131">
        <v>3</v>
      </c>
      <c r="I184" s="132"/>
      <c r="J184" s="133">
        <f t="shared" si="30"/>
        <v>0</v>
      </c>
      <c r="K184" s="129" t="s">
        <v>19</v>
      </c>
      <c r="L184" s="31"/>
      <c r="M184" s="134" t="s">
        <v>19</v>
      </c>
      <c r="N184" s="135" t="s">
        <v>44</v>
      </c>
      <c r="P184" s="136">
        <f t="shared" si="31"/>
        <v>0</v>
      </c>
      <c r="Q184" s="136">
        <v>0</v>
      </c>
      <c r="R184" s="136">
        <f t="shared" si="32"/>
        <v>0</v>
      </c>
      <c r="S184" s="136">
        <v>0</v>
      </c>
      <c r="T184" s="137">
        <f t="shared" si="33"/>
        <v>0</v>
      </c>
      <c r="AR184" s="138" t="s">
        <v>178</v>
      </c>
      <c r="AT184" s="138" t="s">
        <v>173</v>
      </c>
      <c r="AU184" s="138" t="s">
        <v>81</v>
      </c>
      <c r="AY184" s="16" t="s">
        <v>171</v>
      </c>
      <c r="BE184" s="139">
        <f t="shared" si="34"/>
        <v>0</v>
      </c>
      <c r="BF184" s="139">
        <f t="shared" si="35"/>
        <v>0</v>
      </c>
      <c r="BG184" s="139">
        <f t="shared" si="36"/>
        <v>0</v>
      </c>
      <c r="BH184" s="139">
        <f t="shared" si="37"/>
        <v>0</v>
      </c>
      <c r="BI184" s="139">
        <f t="shared" si="38"/>
        <v>0</v>
      </c>
      <c r="BJ184" s="16" t="s">
        <v>81</v>
      </c>
      <c r="BK184" s="139">
        <f t="shared" si="39"/>
        <v>0</v>
      </c>
      <c r="BL184" s="16" t="s">
        <v>178</v>
      </c>
      <c r="BM184" s="138" t="s">
        <v>1453</v>
      </c>
    </row>
    <row r="185" spans="2:65" s="1" customFormat="1" ht="16.5" customHeight="1">
      <c r="B185" s="31"/>
      <c r="C185" s="127" t="s">
        <v>912</v>
      </c>
      <c r="D185" s="127" t="s">
        <v>173</v>
      </c>
      <c r="E185" s="128" t="s">
        <v>3199</v>
      </c>
      <c r="F185" s="129" t="s">
        <v>3200</v>
      </c>
      <c r="G185" s="130" t="s">
        <v>402</v>
      </c>
      <c r="H185" s="131">
        <v>1</v>
      </c>
      <c r="I185" s="132"/>
      <c r="J185" s="133">
        <f t="shared" si="30"/>
        <v>0</v>
      </c>
      <c r="K185" s="129" t="s">
        <v>19</v>
      </c>
      <c r="L185" s="31"/>
      <c r="M185" s="134" t="s">
        <v>19</v>
      </c>
      <c r="N185" s="135" t="s">
        <v>44</v>
      </c>
      <c r="P185" s="136">
        <f t="shared" si="31"/>
        <v>0</v>
      </c>
      <c r="Q185" s="136">
        <v>0</v>
      </c>
      <c r="R185" s="136">
        <f t="shared" si="32"/>
        <v>0</v>
      </c>
      <c r="S185" s="136">
        <v>0</v>
      </c>
      <c r="T185" s="137">
        <f t="shared" si="33"/>
        <v>0</v>
      </c>
      <c r="AR185" s="138" t="s">
        <v>178</v>
      </c>
      <c r="AT185" s="138" t="s">
        <v>173</v>
      </c>
      <c r="AU185" s="138" t="s">
        <v>81</v>
      </c>
      <c r="AY185" s="16" t="s">
        <v>171</v>
      </c>
      <c r="BE185" s="139">
        <f t="shared" si="34"/>
        <v>0</v>
      </c>
      <c r="BF185" s="139">
        <f t="shared" si="35"/>
        <v>0</v>
      </c>
      <c r="BG185" s="139">
        <f t="shared" si="36"/>
        <v>0</v>
      </c>
      <c r="BH185" s="139">
        <f t="shared" si="37"/>
        <v>0</v>
      </c>
      <c r="BI185" s="139">
        <f t="shared" si="38"/>
        <v>0</v>
      </c>
      <c r="BJ185" s="16" t="s">
        <v>81</v>
      </c>
      <c r="BK185" s="139">
        <f t="shared" si="39"/>
        <v>0</v>
      </c>
      <c r="BL185" s="16" t="s">
        <v>178</v>
      </c>
      <c r="BM185" s="138" t="s">
        <v>1463</v>
      </c>
    </row>
    <row r="186" spans="2:65" s="1" customFormat="1" ht="16.5" customHeight="1">
      <c r="B186" s="31"/>
      <c r="C186" s="127" t="s">
        <v>917</v>
      </c>
      <c r="D186" s="127" t="s">
        <v>173</v>
      </c>
      <c r="E186" s="128" t="s">
        <v>3201</v>
      </c>
      <c r="F186" s="129" t="s">
        <v>3202</v>
      </c>
      <c r="G186" s="130" t="s">
        <v>402</v>
      </c>
      <c r="H186" s="131">
        <v>1</v>
      </c>
      <c r="I186" s="132"/>
      <c r="J186" s="133">
        <f t="shared" si="30"/>
        <v>0</v>
      </c>
      <c r="K186" s="129" t="s">
        <v>19</v>
      </c>
      <c r="L186" s="31"/>
      <c r="M186" s="134" t="s">
        <v>19</v>
      </c>
      <c r="N186" s="135" t="s">
        <v>44</v>
      </c>
      <c r="P186" s="136">
        <f t="shared" si="31"/>
        <v>0</v>
      </c>
      <c r="Q186" s="136">
        <v>0</v>
      </c>
      <c r="R186" s="136">
        <f t="shared" si="32"/>
        <v>0</v>
      </c>
      <c r="S186" s="136">
        <v>0</v>
      </c>
      <c r="T186" s="137">
        <f t="shared" si="33"/>
        <v>0</v>
      </c>
      <c r="AR186" s="138" t="s">
        <v>178</v>
      </c>
      <c r="AT186" s="138" t="s">
        <v>173</v>
      </c>
      <c r="AU186" s="138" t="s">
        <v>81</v>
      </c>
      <c r="AY186" s="16" t="s">
        <v>171</v>
      </c>
      <c r="BE186" s="139">
        <f t="shared" si="34"/>
        <v>0</v>
      </c>
      <c r="BF186" s="139">
        <f t="shared" si="35"/>
        <v>0</v>
      </c>
      <c r="BG186" s="139">
        <f t="shared" si="36"/>
        <v>0</v>
      </c>
      <c r="BH186" s="139">
        <f t="shared" si="37"/>
        <v>0</v>
      </c>
      <c r="BI186" s="139">
        <f t="shared" si="38"/>
        <v>0</v>
      </c>
      <c r="BJ186" s="16" t="s">
        <v>81</v>
      </c>
      <c r="BK186" s="139">
        <f t="shared" si="39"/>
        <v>0</v>
      </c>
      <c r="BL186" s="16" t="s">
        <v>178</v>
      </c>
      <c r="BM186" s="138" t="s">
        <v>1473</v>
      </c>
    </row>
    <row r="187" spans="2:65" s="1" customFormat="1" ht="24.15" customHeight="1">
      <c r="B187" s="31"/>
      <c r="C187" s="127" t="s">
        <v>924</v>
      </c>
      <c r="D187" s="127" t="s">
        <v>173</v>
      </c>
      <c r="E187" s="128" t="s">
        <v>3203</v>
      </c>
      <c r="F187" s="129" t="s">
        <v>3204</v>
      </c>
      <c r="G187" s="130" t="s">
        <v>402</v>
      </c>
      <c r="H187" s="131">
        <v>1</v>
      </c>
      <c r="I187" s="132"/>
      <c r="J187" s="133">
        <f t="shared" si="30"/>
        <v>0</v>
      </c>
      <c r="K187" s="129" t="s">
        <v>19</v>
      </c>
      <c r="L187" s="31"/>
      <c r="M187" s="134" t="s">
        <v>19</v>
      </c>
      <c r="N187" s="135" t="s">
        <v>44</v>
      </c>
      <c r="P187" s="136">
        <f t="shared" si="31"/>
        <v>0</v>
      </c>
      <c r="Q187" s="136">
        <v>0</v>
      </c>
      <c r="R187" s="136">
        <f t="shared" si="32"/>
        <v>0</v>
      </c>
      <c r="S187" s="136">
        <v>0</v>
      </c>
      <c r="T187" s="137">
        <f t="shared" si="33"/>
        <v>0</v>
      </c>
      <c r="AR187" s="138" t="s">
        <v>178</v>
      </c>
      <c r="AT187" s="138" t="s">
        <v>173</v>
      </c>
      <c r="AU187" s="138" t="s">
        <v>81</v>
      </c>
      <c r="AY187" s="16" t="s">
        <v>171</v>
      </c>
      <c r="BE187" s="139">
        <f t="shared" si="34"/>
        <v>0</v>
      </c>
      <c r="BF187" s="139">
        <f t="shared" si="35"/>
        <v>0</v>
      </c>
      <c r="BG187" s="139">
        <f t="shared" si="36"/>
        <v>0</v>
      </c>
      <c r="BH187" s="139">
        <f t="shared" si="37"/>
        <v>0</v>
      </c>
      <c r="BI187" s="139">
        <f t="shared" si="38"/>
        <v>0</v>
      </c>
      <c r="BJ187" s="16" t="s">
        <v>81</v>
      </c>
      <c r="BK187" s="139">
        <f t="shared" si="39"/>
        <v>0</v>
      </c>
      <c r="BL187" s="16" t="s">
        <v>178</v>
      </c>
      <c r="BM187" s="138" t="s">
        <v>1489</v>
      </c>
    </row>
    <row r="188" spans="2:65" s="1" customFormat="1" ht="16.5" customHeight="1">
      <c r="B188" s="31"/>
      <c r="C188" s="127" t="s">
        <v>929</v>
      </c>
      <c r="D188" s="127" t="s">
        <v>173</v>
      </c>
      <c r="E188" s="128" t="s">
        <v>3205</v>
      </c>
      <c r="F188" s="129" t="s">
        <v>3206</v>
      </c>
      <c r="G188" s="130" t="s">
        <v>402</v>
      </c>
      <c r="H188" s="131">
        <v>1</v>
      </c>
      <c r="I188" s="132"/>
      <c r="J188" s="133">
        <f t="shared" si="30"/>
        <v>0</v>
      </c>
      <c r="K188" s="129" t="s">
        <v>19</v>
      </c>
      <c r="L188" s="31"/>
      <c r="M188" s="134" t="s">
        <v>19</v>
      </c>
      <c r="N188" s="135" t="s">
        <v>44</v>
      </c>
      <c r="P188" s="136">
        <f t="shared" si="31"/>
        <v>0</v>
      </c>
      <c r="Q188" s="136">
        <v>0</v>
      </c>
      <c r="R188" s="136">
        <f t="shared" si="32"/>
        <v>0</v>
      </c>
      <c r="S188" s="136">
        <v>0</v>
      </c>
      <c r="T188" s="137">
        <f t="shared" si="33"/>
        <v>0</v>
      </c>
      <c r="AR188" s="138" t="s">
        <v>178</v>
      </c>
      <c r="AT188" s="138" t="s">
        <v>173</v>
      </c>
      <c r="AU188" s="138" t="s">
        <v>81</v>
      </c>
      <c r="AY188" s="16" t="s">
        <v>171</v>
      </c>
      <c r="BE188" s="139">
        <f t="shared" si="34"/>
        <v>0</v>
      </c>
      <c r="BF188" s="139">
        <f t="shared" si="35"/>
        <v>0</v>
      </c>
      <c r="BG188" s="139">
        <f t="shared" si="36"/>
        <v>0</v>
      </c>
      <c r="BH188" s="139">
        <f t="shared" si="37"/>
        <v>0</v>
      </c>
      <c r="BI188" s="139">
        <f t="shared" si="38"/>
        <v>0</v>
      </c>
      <c r="BJ188" s="16" t="s">
        <v>81</v>
      </c>
      <c r="BK188" s="139">
        <f t="shared" si="39"/>
        <v>0</v>
      </c>
      <c r="BL188" s="16" t="s">
        <v>178</v>
      </c>
      <c r="BM188" s="138" t="s">
        <v>1499</v>
      </c>
    </row>
    <row r="189" spans="2:65" s="1" customFormat="1" ht="24.15" customHeight="1">
      <c r="B189" s="31"/>
      <c r="C189" s="127" t="s">
        <v>934</v>
      </c>
      <c r="D189" s="127" t="s">
        <v>173</v>
      </c>
      <c r="E189" s="128" t="s">
        <v>3207</v>
      </c>
      <c r="F189" s="129" t="s">
        <v>3208</v>
      </c>
      <c r="G189" s="130" t="s">
        <v>402</v>
      </c>
      <c r="H189" s="131">
        <v>1</v>
      </c>
      <c r="I189" s="132"/>
      <c r="J189" s="133">
        <f t="shared" si="30"/>
        <v>0</v>
      </c>
      <c r="K189" s="129" t="s">
        <v>19</v>
      </c>
      <c r="L189" s="31"/>
      <c r="M189" s="134" t="s">
        <v>19</v>
      </c>
      <c r="N189" s="135" t="s">
        <v>44</v>
      </c>
      <c r="P189" s="136">
        <f t="shared" si="31"/>
        <v>0</v>
      </c>
      <c r="Q189" s="136">
        <v>0</v>
      </c>
      <c r="R189" s="136">
        <f t="shared" si="32"/>
        <v>0</v>
      </c>
      <c r="S189" s="136">
        <v>0</v>
      </c>
      <c r="T189" s="137">
        <f t="shared" si="33"/>
        <v>0</v>
      </c>
      <c r="AR189" s="138" t="s">
        <v>178</v>
      </c>
      <c r="AT189" s="138" t="s">
        <v>173</v>
      </c>
      <c r="AU189" s="138" t="s">
        <v>81</v>
      </c>
      <c r="AY189" s="16" t="s">
        <v>171</v>
      </c>
      <c r="BE189" s="139">
        <f t="shared" si="34"/>
        <v>0</v>
      </c>
      <c r="BF189" s="139">
        <f t="shared" si="35"/>
        <v>0</v>
      </c>
      <c r="BG189" s="139">
        <f t="shared" si="36"/>
        <v>0</v>
      </c>
      <c r="BH189" s="139">
        <f t="shared" si="37"/>
        <v>0</v>
      </c>
      <c r="BI189" s="139">
        <f t="shared" si="38"/>
        <v>0</v>
      </c>
      <c r="BJ189" s="16" t="s">
        <v>81</v>
      </c>
      <c r="BK189" s="139">
        <f t="shared" si="39"/>
        <v>0</v>
      </c>
      <c r="BL189" s="16" t="s">
        <v>178</v>
      </c>
      <c r="BM189" s="138" t="s">
        <v>1509</v>
      </c>
    </row>
    <row r="190" spans="2:65" s="1" customFormat="1" ht="21.75" customHeight="1">
      <c r="B190" s="31"/>
      <c r="C190" s="127" t="s">
        <v>940</v>
      </c>
      <c r="D190" s="127" t="s">
        <v>173</v>
      </c>
      <c r="E190" s="128" t="s">
        <v>3209</v>
      </c>
      <c r="F190" s="129" t="s">
        <v>3038</v>
      </c>
      <c r="G190" s="130" t="s">
        <v>328</v>
      </c>
      <c r="H190" s="131">
        <v>27</v>
      </c>
      <c r="I190" s="132"/>
      <c r="J190" s="133">
        <f t="shared" si="30"/>
        <v>0</v>
      </c>
      <c r="K190" s="129" t="s">
        <v>19</v>
      </c>
      <c r="L190" s="31"/>
      <c r="M190" s="134" t="s">
        <v>19</v>
      </c>
      <c r="N190" s="135" t="s">
        <v>44</v>
      </c>
      <c r="P190" s="136">
        <f t="shared" si="31"/>
        <v>0</v>
      </c>
      <c r="Q190" s="136">
        <v>0</v>
      </c>
      <c r="R190" s="136">
        <f t="shared" si="32"/>
        <v>0</v>
      </c>
      <c r="S190" s="136">
        <v>0</v>
      </c>
      <c r="T190" s="137">
        <f t="shared" si="33"/>
        <v>0</v>
      </c>
      <c r="AR190" s="138" t="s">
        <v>178</v>
      </c>
      <c r="AT190" s="138" t="s">
        <v>173</v>
      </c>
      <c r="AU190" s="138" t="s">
        <v>81</v>
      </c>
      <c r="AY190" s="16" t="s">
        <v>171</v>
      </c>
      <c r="BE190" s="139">
        <f t="shared" si="34"/>
        <v>0</v>
      </c>
      <c r="BF190" s="139">
        <f t="shared" si="35"/>
        <v>0</v>
      </c>
      <c r="BG190" s="139">
        <f t="shared" si="36"/>
        <v>0</v>
      </c>
      <c r="BH190" s="139">
        <f t="shared" si="37"/>
        <v>0</v>
      </c>
      <c r="BI190" s="139">
        <f t="shared" si="38"/>
        <v>0</v>
      </c>
      <c r="BJ190" s="16" t="s">
        <v>81</v>
      </c>
      <c r="BK190" s="139">
        <f t="shared" si="39"/>
        <v>0</v>
      </c>
      <c r="BL190" s="16" t="s">
        <v>178</v>
      </c>
      <c r="BM190" s="138" t="s">
        <v>1524</v>
      </c>
    </row>
    <row r="191" spans="2:65" s="1" customFormat="1" ht="24.15" customHeight="1">
      <c r="B191" s="31"/>
      <c r="C191" s="127" t="s">
        <v>947</v>
      </c>
      <c r="D191" s="127" t="s">
        <v>173</v>
      </c>
      <c r="E191" s="128" t="s">
        <v>3210</v>
      </c>
      <c r="F191" s="129" t="s">
        <v>3211</v>
      </c>
      <c r="G191" s="130" t="s">
        <v>266</v>
      </c>
      <c r="H191" s="131">
        <v>0.193</v>
      </c>
      <c r="I191" s="132"/>
      <c r="J191" s="133">
        <f t="shared" si="30"/>
        <v>0</v>
      </c>
      <c r="K191" s="129" t="s">
        <v>19</v>
      </c>
      <c r="L191" s="31"/>
      <c r="M191" s="134" t="s">
        <v>19</v>
      </c>
      <c r="N191" s="135" t="s">
        <v>44</v>
      </c>
      <c r="P191" s="136">
        <f t="shared" si="31"/>
        <v>0</v>
      </c>
      <c r="Q191" s="136">
        <v>0</v>
      </c>
      <c r="R191" s="136">
        <f t="shared" si="32"/>
        <v>0</v>
      </c>
      <c r="S191" s="136">
        <v>0</v>
      </c>
      <c r="T191" s="137">
        <f t="shared" si="33"/>
        <v>0</v>
      </c>
      <c r="AR191" s="138" t="s">
        <v>178</v>
      </c>
      <c r="AT191" s="138" t="s">
        <v>173</v>
      </c>
      <c r="AU191" s="138" t="s">
        <v>81</v>
      </c>
      <c r="AY191" s="16" t="s">
        <v>171</v>
      </c>
      <c r="BE191" s="139">
        <f t="shared" si="34"/>
        <v>0</v>
      </c>
      <c r="BF191" s="139">
        <f t="shared" si="35"/>
        <v>0</v>
      </c>
      <c r="BG191" s="139">
        <f t="shared" si="36"/>
        <v>0</v>
      </c>
      <c r="BH191" s="139">
        <f t="shared" si="37"/>
        <v>0</v>
      </c>
      <c r="BI191" s="139">
        <f t="shared" si="38"/>
        <v>0</v>
      </c>
      <c r="BJ191" s="16" t="s">
        <v>81</v>
      </c>
      <c r="BK191" s="139">
        <f t="shared" si="39"/>
        <v>0</v>
      </c>
      <c r="BL191" s="16" t="s">
        <v>178</v>
      </c>
      <c r="BM191" s="138" t="s">
        <v>1534</v>
      </c>
    </row>
    <row r="192" spans="2:65" s="11" customFormat="1" ht="25.95" customHeight="1">
      <c r="B192" s="115"/>
      <c r="D192" s="116" t="s">
        <v>72</v>
      </c>
      <c r="E192" s="117" t="s">
        <v>83</v>
      </c>
      <c r="F192" s="117" t="s">
        <v>3212</v>
      </c>
      <c r="I192" s="118"/>
      <c r="J192" s="119">
        <f>BK192</f>
        <v>0</v>
      </c>
      <c r="L192" s="115"/>
      <c r="M192" s="120"/>
      <c r="P192" s="121">
        <f>SUM(P193:P209)</f>
        <v>0</v>
      </c>
      <c r="R192" s="121">
        <f>SUM(R193:R209)</f>
        <v>0</v>
      </c>
      <c r="T192" s="122">
        <f>SUM(T193:T209)</f>
        <v>0</v>
      </c>
      <c r="AR192" s="116" t="s">
        <v>81</v>
      </c>
      <c r="AT192" s="123" t="s">
        <v>72</v>
      </c>
      <c r="AU192" s="123" t="s">
        <v>73</v>
      </c>
      <c r="AY192" s="116" t="s">
        <v>171</v>
      </c>
      <c r="BK192" s="124">
        <f>SUM(BK193:BK209)</f>
        <v>0</v>
      </c>
    </row>
    <row r="193" spans="2:65" s="1" customFormat="1" ht="24.15" customHeight="1">
      <c r="B193" s="31"/>
      <c r="C193" s="127" t="s">
        <v>956</v>
      </c>
      <c r="D193" s="127" t="s">
        <v>173</v>
      </c>
      <c r="E193" s="128" t="s">
        <v>3213</v>
      </c>
      <c r="F193" s="129" t="s">
        <v>3214</v>
      </c>
      <c r="G193" s="130" t="s">
        <v>328</v>
      </c>
      <c r="H193" s="131">
        <v>9</v>
      </c>
      <c r="I193" s="132"/>
      <c r="J193" s="133">
        <f t="shared" ref="J193:J209" si="40">ROUND(I193*H193,2)</f>
        <v>0</v>
      </c>
      <c r="K193" s="129" t="s">
        <v>19</v>
      </c>
      <c r="L193" s="31"/>
      <c r="M193" s="134" t="s">
        <v>19</v>
      </c>
      <c r="N193" s="135" t="s">
        <v>44</v>
      </c>
      <c r="P193" s="136">
        <f t="shared" ref="P193:P209" si="41">O193*H193</f>
        <v>0</v>
      </c>
      <c r="Q193" s="136">
        <v>0</v>
      </c>
      <c r="R193" s="136">
        <f t="shared" ref="R193:R209" si="42">Q193*H193</f>
        <v>0</v>
      </c>
      <c r="S193" s="136">
        <v>0</v>
      </c>
      <c r="T193" s="137">
        <f t="shared" ref="T193:T209" si="43">S193*H193</f>
        <v>0</v>
      </c>
      <c r="AR193" s="138" t="s">
        <v>178</v>
      </c>
      <c r="AT193" s="138" t="s">
        <v>173</v>
      </c>
      <c r="AU193" s="138" t="s">
        <v>81</v>
      </c>
      <c r="AY193" s="16" t="s">
        <v>171</v>
      </c>
      <c r="BE193" s="139">
        <f t="shared" ref="BE193:BE209" si="44">IF(N193="základní",J193,0)</f>
        <v>0</v>
      </c>
      <c r="BF193" s="139">
        <f t="shared" ref="BF193:BF209" si="45">IF(N193="snížená",J193,0)</f>
        <v>0</v>
      </c>
      <c r="BG193" s="139">
        <f t="shared" ref="BG193:BG209" si="46">IF(N193="zákl. přenesená",J193,0)</f>
        <v>0</v>
      </c>
      <c r="BH193" s="139">
        <f t="shared" ref="BH193:BH209" si="47">IF(N193="sníž. přenesená",J193,0)</f>
        <v>0</v>
      </c>
      <c r="BI193" s="139">
        <f t="shared" ref="BI193:BI209" si="48">IF(N193="nulová",J193,0)</f>
        <v>0</v>
      </c>
      <c r="BJ193" s="16" t="s">
        <v>81</v>
      </c>
      <c r="BK193" s="139">
        <f t="shared" ref="BK193:BK209" si="49">ROUND(I193*H193,2)</f>
        <v>0</v>
      </c>
      <c r="BL193" s="16" t="s">
        <v>178</v>
      </c>
      <c r="BM193" s="138" t="s">
        <v>1545</v>
      </c>
    </row>
    <row r="194" spans="2:65" s="1" customFormat="1" ht="24.15" customHeight="1">
      <c r="B194" s="31"/>
      <c r="C194" s="127" t="s">
        <v>964</v>
      </c>
      <c r="D194" s="127" t="s">
        <v>173</v>
      </c>
      <c r="E194" s="128" t="s">
        <v>3215</v>
      </c>
      <c r="F194" s="129" t="s">
        <v>3184</v>
      </c>
      <c r="G194" s="130" t="s">
        <v>328</v>
      </c>
      <c r="H194" s="131">
        <v>74</v>
      </c>
      <c r="I194" s="132"/>
      <c r="J194" s="133">
        <f t="shared" si="40"/>
        <v>0</v>
      </c>
      <c r="K194" s="129" t="s">
        <v>19</v>
      </c>
      <c r="L194" s="31"/>
      <c r="M194" s="134" t="s">
        <v>19</v>
      </c>
      <c r="N194" s="135" t="s">
        <v>44</v>
      </c>
      <c r="P194" s="136">
        <f t="shared" si="41"/>
        <v>0</v>
      </c>
      <c r="Q194" s="136">
        <v>0</v>
      </c>
      <c r="R194" s="136">
        <f t="shared" si="42"/>
        <v>0</v>
      </c>
      <c r="S194" s="136">
        <v>0</v>
      </c>
      <c r="T194" s="137">
        <f t="shared" si="43"/>
        <v>0</v>
      </c>
      <c r="AR194" s="138" t="s">
        <v>178</v>
      </c>
      <c r="AT194" s="138" t="s">
        <v>173</v>
      </c>
      <c r="AU194" s="138" t="s">
        <v>81</v>
      </c>
      <c r="AY194" s="16" t="s">
        <v>171</v>
      </c>
      <c r="BE194" s="139">
        <f t="shared" si="44"/>
        <v>0</v>
      </c>
      <c r="BF194" s="139">
        <f t="shared" si="45"/>
        <v>0</v>
      </c>
      <c r="BG194" s="139">
        <f t="shared" si="46"/>
        <v>0</v>
      </c>
      <c r="BH194" s="139">
        <f t="shared" si="47"/>
        <v>0</v>
      </c>
      <c r="BI194" s="139">
        <f t="shared" si="48"/>
        <v>0</v>
      </c>
      <c r="BJ194" s="16" t="s">
        <v>81</v>
      </c>
      <c r="BK194" s="139">
        <f t="shared" si="49"/>
        <v>0</v>
      </c>
      <c r="BL194" s="16" t="s">
        <v>178</v>
      </c>
      <c r="BM194" s="138" t="s">
        <v>1556</v>
      </c>
    </row>
    <row r="195" spans="2:65" s="1" customFormat="1" ht="24.15" customHeight="1">
      <c r="B195" s="31"/>
      <c r="C195" s="127" t="s">
        <v>969</v>
      </c>
      <c r="D195" s="127" t="s">
        <v>173</v>
      </c>
      <c r="E195" s="128" t="s">
        <v>3216</v>
      </c>
      <c r="F195" s="129" t="s">
        <v>3217</v>
      </c>
      <c r="G195" s="130" t="s">
        <v>328</v>
      </c>
      <c r="H195" s="131">
        <v>25</v>
      </c>
      <c r="I195" s="132"/>
      <c r="J195" s="133">
        <f t="shared" si="40"/>
        <v>0</v>
      </c>
      <c r="K195" s="129" t="s">
        <v>19</v>
      </c>
      <c r="L195" s="31"/>
      <c r="M195" s="134" t="s">
        <v>19</v>
      </c>
      <c r="N195" s="135" t="s">
        <v>44</v>
      </c>
      <c r="P195" s="136">
        <f t="shared" si="41"/>
        <v>0</v>
      </c>
      <c r="Q195" s="136">
        <v>0</v>
      </c>
      <c r="R195" s="136">
        <f t="shared" si="42"/>
        <v>0</v>
      </c>
      <c r="S195" s="136">
        <v>0</v>
      </c>
      <c r="T195" s="137">
        <f t="shared" si="43"/>
        <v>0</v>
      </c>
      <c r="AR195" s="138" t="s">
        <v>178</v>
      </c>
      <c r="AT195" s="138" t="s">
        <v>173</v>
      </c>
      <c r="AU195" s="138" t="s">
        <v>81</v>
      </c>
      <c r="AY195" s="16" t="s">
        <v>171</v>
      </c>
      <c r="BE195" s="139">
        <f t="shared" si="44"/>
        <v>0</v>
      </c>
      <c r="BF195" s="139">
        <f t="shared" si="45"/>
        <v>0</v>
      </c>
      <c r="BG195" s="139">
        <f t="shared" si="46"/>
        <v>0</v>
      </c>
      <c r="BH195" s="139">
        <f t="shared" si="47"/>
        <v>0</v>
      </c>
      <c r="BI195" s="139">
        <f t="shared" si="48"/>
        <v>0</v>
      </c>
      <c r="BJ195" s="16" t="s">
        <v>81</v>
      </c>
      <c r="BK195" s="139">
        <f t="shared" si="49"/>
        <v>0</v>
      </c>
      <c r="BL195" s="16" t="s">
        <v>178</v>
      </c>
      <c r="BM195" s="138" t="s">
        <v>1579</v>
      </c>
    </row>
    <row r="196" spans="2:65" s="1" customFormat="1" ht="24.15" customHeight="1">
      <c r="B196" s="31"/>
      <c r="C196" s="127" t="s">
        <v>977</v>
      </c>
      <c r="D196" s="127" t="s">
        <v>173</v>
      </c>
      <c r="E196" s="128" t="s">
        <v>3185</v>
      </c>
      <c r="F196" s="129" t="s">
        <v>3186</v>
      </c>
      <c r="G196" s="130" t="s">
        <v>402</v>
      </c>
      <c r="H196" s="131">
        <v>28</v>
      </c>
      <c r="I196" s="132"/>
      <c r="J196" s="133">
        <f t="shared" si="40"/>
        <v>0</v>
      </c>
      <c r="K196" s="129" t="s">
        <v>19</v>
      </c>
      <c r="L196" s="31"/>
      <c r="M196" s="134" t="s">
        <v>19</v>
      </c>
      <c r="N196" s="135" t="s">
        <v>44</v>
      </c>
      <c r="P196" s="136">
        <f t="shared" si="41"/>
        <v>0</v>
      </c>
      <c r="Q196" s="136">
        <v>0</v>
      </c>
      <c r="R196" s="136">
        <f t="shared" si="42"/>
        <v>0</v>
      </c>
      <c r="S196" s="136">
        <v>0</v>
      </c>
      <c r="T196" s="137">
        <f t="shared" si="43"/>
        <v>0</v>
      </c>
      <c r="AR196" s="138" t="s">
        <v>178</v>
      </c>
      <c r="AT196" s="138" t="s">
        <v>173</v>
      </c>
      <c r="AU196" s="138" t="s">
        <v>81</v>
      </c>
      <c r="AY196" s="16" t="s">
        <v>171</v>
      </c>
      <c r="BE196" s="139">
        <f t="shared" si="44"/>
        <v>0</v>
      </c>
      <c r="BF196" s="139">
        <f t="shared" si="45"/>
        <v>0</v>
      </c>
      <c r="BG196" s="139">
        <f t="shared" si="46"/>
        <v>0</v>
      </c>
      <c r="BH196" s="139">
        <f t="shared" si="47"/>
        <v>0</v>
      </c>
      <c r="BI196" s="139">
        <f t="shared" si="48"/>
        <v>0</v>
      </c>
      <c r="BJ196" s="16" t="s">
        <v>81</v>
      </c>
      <c r="BK196" s="139">
        <f t="shared" si="49"/>
        <v>0</v>
      </c>
      <c r="BL196" s="16" t="s">
        <v>178</v>
      </c>
      <c r="BM196" s="138" t="s">
        <v>1593</v>
      </c>
    </row>
    <row r="197" spans="2:65" s="1" customFormat="1" ht="16.5" customHeight="1">
      <c r="B197" s="31"/>
      <c r="C197" s="127" t="s">
        <v>980</v>
      </c>
      <c r="D197" s="127" t="s">
        <v>173</v>
      </c>
      <c r="E197" s="128" t="s">
        <v>3218</v>
      </c>
      <c r="F197" s="129" t="s">
        <v>3190</v>
      </c>
      <c r="G197" s="130" t="s">
        <v>402</v>
      </c>
      <c r="H197" s="131">
        <v>13</v>
      </c>
      <c r="I197" s="132"/>
      <c r="J197" s="133">
        <f t="shared" si="40"/>
        <v>0</v>
      </c>
      <c r="K197" s="129" t="s">
        <v>19</v>
      </c>
      <c r="L197" s="31"/>
      <c r="M197" s="134" t="s">
        <v>19</v>
      </c>
      <c r="N197" s="135" t="s">
        <v>44</v>
      </c>
      <c r="P197" s="136">
        <f t="shared" si="41"/>
        <v>0</v>
      </c>
      <c r="Q197" s="136">
        <v>0</v>
      </c>
      <c r="R197" s="136">
        <f t="shared" si="42"/>
        <v>0</v>
      </c>
      <c r="S197" s="136">
        <v>0</v>
      </c>
      <c r="T197" s="137">
        <f t="shared" si="43"/>
        <v>0</v>
      </c>
      <c r="AR197" s="138" t="s">
        <v>178</v>
      </c>
      <c r="AT197" s="138" t="s">
        <v>173</v>
      </c>
      <c r="AU197" s="138" t="s">
        <v>81</v>
      </c>
      <c r="AY197" s="16" t="s">
        <v>171</v>
      </c>
      <c r="BE197" s="139">
        <f t="shared" si="44"/>
        <v>0</v>
      </c>
      <c r="BF197" s="139">
        <f t="shared" si="45"/>
        <v>0</v>
      </c>
      <c r="BG197" s="139">
        <f t="shared" si="46"/>
        <v>0</v>
      </c>
      <c r="BH197" s="139">
        <f t="shared" si="47"/>
        <v>0</v>
      </c>
      <c r="BI197" s="139">
        <f t="shared" si="48"/>
        <v>0</v>
      </c>
      <c r="BJ197" s="16" t="s">
        <v>81</v>
      </c>
      <c r="BK197" s="139">
        <f t="shared" si="49"/>
        <v>0</v>
      </c>
      <c r="BL197" s="16" t="s">
        <v>178</v>
      </c>
      <c r="BM197" s="138" t="s">
        <v>1602</v>
      </c>
    </row>
    <row r="198" spans="2:65" s="1" customFormat="1" ht="16.5" customHeight="1">
      <c r="B198" s="31"/>
      <c r="C198" s="127" t="s">
        <v>988</v>
      </c>
      <c r="D198" s="127" t="s">
        <v>173</v>
      </c>
      <c r="E198" s="128" t="s">
        <v>3219</v>
      </c>
      <c r="F198" s="129" t="s">
        <v>3220</v>
      </c>
      <c r="G198" s="130" t="s">
        <v>402</v>
      </c>
      <c r="H198" s="131">
        <v>4</v>
      </c>
      <c r="I198" s="132"/>
      <c r="J198" s="133">
        <f t="shared" si="40"/>
        <v>0</v>
      </c>
      <c r="K198" s="129" t="s">
        <v>19</v>
      </c>
      <c r="L198" s="31"/>
      <c r="M198" s="134" t="s">
        <v>19</v>
      </c>
      <c r="N198" s="135" t="s">
        <v>44</v>
      </c>
      <c r="P198" s="136">
        <f t="shared" si="41"/>
        <v>0</v>
      </c>
      <c r="Q198" s="136">
        <v>0</v>
      </c>
      <c r="R198" s="136">
        <f t="shared" si="42"/>
        <v>0</v>
      </c>
      <c r="S198" s="136">
        <v>0</v>
      </c>
      <c r="T198" s="137">
        <f t="shared" si="43"/>
        <v>0</v>
      </c>
      <c r="AR198" s="138" t="s">
        <v>178</v>
      </c>
      <c r="AT198" s="138" t="s">
        <v>173</v>
      </c>
      <c r="AU198" s="138" t="s">
        <v>81</v>
      </c>
      <c r="AY198" s="16" t="s">
        <v>171</v>
      </c>
      <c r="BE198" s="139">
        <f t="shared" si="44"/>
        <v>0</v>
      </c>
      <c r="BF198" s="139">
        <f t="shared" si="45"/>
        <v>0</v>
      </c>
      <c r="BG198" s="139">
        <f t="shared" si="46"/>
        <v>0</v>
      </c>
      <c r="BH198" s="139">
        <f t="shared" si="47"/>
        <v>0</v>
      </c>
      <c r="BI198" s="139">
        <f t="shared" si="48"/>
        <v>0</v>
      </c>
      <c r="BJ198" s="16" t="s">
        <v>81</v>
      </c>
      <c r="BK198" s="139">
        <f t="shared" si="49"/>
        <v>0</v>
      </c>
      <c r="BL198" s="16" t="s">
        <v>178</v>
      </c>
      <c r="BM198" s="138" t="s">
        <v>1614</v>
      </c>
    </row>
    <row r="199" spans="2:65" s="1" customFormat="1" ht="16.5" customHeight="1">
      <c r="B199" s="31"/>
      <c r="C199" s="127" t="s">
        <v>994</v>
      </c>
      <c r="D199" s="127" t="s">
        <v>173</v>
      </c>
      <c r="E199" s="128" t="s">
        <v>3221</v>
      </c>
      <c r="F199" s="129" t="s">
        <v>3192</v>
      </c>
      <c r="G199" s="130" t="s">
        <v>402</v>
      </c>
      <c r="H199" s="131">
        <v>10</v>
      </c>
      <c r="I199" s="132"/>
      <c r="J199" s="133">
        <f t="shared" si="40"/>
        <v>0</v>
      </c>
      <c r="K199" s="129" t="s">
        <v>19</v>
      </c>
      <c r="L199" s="31"/>
      <c r="M199" s="134" t="s">
        <v>19</v>
      </c>
      <c r="N199" s="135" t="s">
        <v>44</v>
      </c>
      <c r="P199" s="136">
        <f t="shared" si="41"/>
        <v>0</v>
      </c>
      <c r="Q199" s="136">
        <v>0</v>
      </c>
      <c r="R199" s="136">
        <f t="shared" si="42"/>
        <v>0</v>
      </c>
      <c r="S199" s="136">
        <v>0</v>
      </c>
      <c r="T199" s="137">
        <f t="shared" si="43"/>
        <v>0</v>
      </c>
      <c r="AR199" s="138" t="s">
        <v>178</v>
      </c>
      <c r="AT199" s="138" t="s">
        <v>173</v>
      </c>
      <c r="AU199" s="138" t="s">
        <v>81</v>
      </c>
      <c r="AY199" s="16" t="s">
        <v>171</v>
      </c>
      <c r="BE199" s="139">
        <f t="shared" si="44"/>
        <v>0</v>
      </c>
      <c r="BF199" s="139">
        <f t="shared" si="45"/>
        <v>0</v>
      </c>
      <c r="BG199" s="139">
        <f t="shared" si="46"/>
        <v>0</v>
      </c>
      <c r="BH199" s="139">
        <f t="shared" si="47"/>
        <v>0</v>
      </c>
      <c r="BI199" s="139">
        <f t="shared" si="48"/>
        <v>0</v>
      </c>
      <c r="BJ199" s="16" t="s">
        <v>81</v>
      </c>
      <c r="BK199" s="139">
        <f t="shared" si="49"/>
        <v>0</v>
      </c>
      <c r="BL199" s="16" t="s">
        <v>178</v>
      </c>
      <c r="BM199" s="138" t="s">
        <v>1626</v>
      </c>
    </row>
    <row r="200" spans="2:65" s="1" customFormat="1" ht="16.5" customHeight="1">
      <c r="B200" s="31"/>
      <c r="C200" s="127" t="s">
        <v>999</v>
      </c>
      <c r="D200" s="127" t="s">
        <v>173</v>
      </c>
      <c r="E200" s="128" t="s">
        <v>3222</v>
      </c>
      <c r="F200" s="129" t="s">
        <v>3223</v>
      </c>
      <c r="G200" s="130" t="s">
        <v>402</v>
      </c>
      <c r="H200" s="131">
        <v>1</v>
      </c>
      <c r="I200" s="132"/>
      <c r="J200" s="133">
        <f t="shared" si="40"/>
        <v>0</v>
      </c>
      <c r="K200" s="129" t="s">
        <v>19</v>
      </c>
      <c r="L200" s="31"/>
      <c r="M200" s="134" t="s">
        <v>19</v>
      </c>
      <c r="N200" s="135" t="s">
        <v>44</v>
      </c>
      <c r="P200" s="136">
        <f t="shared" si="41"/>
        <v>0</v>
      </c>
      <c r="Q200" s="136">
        <v>0</v>
      </c>
      <c r="R200" s="136">
        <f t="shared" si="42"/>
        <v>0</v>
      </c>
      <c r="S200" s="136">
        <v>0</v>
      </c>
      <c r="T200" s="137">
        <f t="shared" si="43"/>
        <v>0</v>
      </c>
      <c r="AR200" s="138" t="s">
        <v>178</v>
      </c>
      <c r="AT200" s="138" t="s">
        <v>173</v>
      </c>
      <c r="AU200" s="138" t="s">
        <v>81</v>
      </c>
      <c r="AY200" s="16" t="s">
        <v>171</v>
      </c>
      <c r="BE200" s="139">
        <f t="shared" si="44"/>
        <v>0</v>
      </c>
      <c r="BF200" s="139">
        <f t="shared" si="45"/>
        <v>0</v>
      </c>
      <c r="BG200" s="139">
        <f t="shared" si="46"/>
        <v>0</v>
      </c>
      <c r="BH200" s="139">
        <f t="shared" si="47"/>
        <v>0</v>
      </c>
      <c r="BI200" s="139">
        <f t="shared" si="48"/>
        <v>0</v>
      </c>
      <c r="BJ200" s="16" t="s">
        <v>81</v>
      </c>
      <c r="BK200" s="139">
        <f t="shared" si="49"/>
        <v>0</v>
      </c>
      <c r="BL200" s="16" t="s">
        <v>178</v>
      </c>
      <c r="BM200" s="138" t="s">
        <v>1635</v>
      </c>
    </row>
    <row r="201" spans="2:65" s="1" customFormat="1" ht="16.5" customHeight="1">
      <c r="B201" s="31"/>
      <c r="C201" s="127" t="s">
        <v>1005</v>
      </c>
      <c r="D201" s="127" t="s">
        <v>173</v>
      </c>
      <c r="E201" s="128" t="s">
        <v>3224</v>
      </c>
      <c r="F201" s="129" t="s">
        <v>3225</v>
      </c>
      <c r="G201" s="130" t="s">
        <v>402</v>
      </c>
      <c r="H201" s="131">
        <v>3</v>
      </c>
      <c r="I201" s="132"/>
      <c r="J201" s="133">
        <f t="shared" si="40"/>
        <v>0</v>
      </c>
      <c r="K201" s="129" t="s">
        <v>19</v>
      </c>
      <c r="L201" s="31"/>
      <c r="M201" s="134" t="s">
        <v>19</v>
      </c>
      <c r="N201" s="135" t="s">
        <v>44</v>
      </c>
      <c r="P201" s="136">
        <f t="shared" si="41"/>
        <v>0</v>
      </c>
      <c r="Q201" s="136">
        <v>0</v>
      </c>
      <c r="R201" s="136">
        <f t="shared" si="42"/>
        <v>0</v>
      </c>
      <c r="S201" s="136">
        <v>0</v>
      </c>
      <c r="T201" s="137">
        <f t="shared" si="43"/>
        <v>0</v>
      </c>
      <c r="AR201" s="138" t="s">
        <v>178</v>
      </c>
      <c r="AT201" s="138" t="s">
        <v>173</v>
      </c>
      <c r="AU201" s="138" t="s">
        <v>81</v>
      </c>
      <c r="AY201" s="16" t="s">
        <v>171</v>
      </c>
      <c r="BE201" s="139">
        <f t="shared" si="44"/>
        <v>0</v>
      </c>
      <c r="BF201" s="139">
        <f t="shared" si="45"/>
        <v>0</v>
      </c>
      <c r="BG201" s="139">
        <f t="shared" si="46"/>
        <v>0</v>
      </c>
      <c r="BH201" s="139">
        <f t="shared" si="47"/>
        <v>0</v>
      </c>
      <c r="BI201" s="139">
        <f t="shared" si="48"/>
        <v>0</v>
      </c>
      <c r="BJ201" s="16" t="s">
        <v>81</v>
      </c>
      <c r="BK201" s="139">
        <f t="shared" si="49"/>
        <v>0</v>
      </c>
      <c r="BL201" s="16" t="s">
        <v>178</v>
      </c>
      <c r="BM201" s="138" t="s">
        <v>1646</v>
      </c>
    </row>
    <row r="202" spans="2:65" s="1" customFormat="1" ht="24.15" customHeight="1">
      <c r="B202" s="31"/>
      <c r="C202" s="127" t="s">
        <v>1008</v>
      </c>
      <c r="D202" s="127" t="s">
        <v>173</v>
      </c>
      <c r="E202" s="128" t="s">
        <v>3226</v>
      </c>
      <c r="F202" s="129" t="s">
        <v>3227</v>
      </c>
      <c r="G202" s="130" t="s">
        <v>402</v>
      </c>
      <c r="H202" s="131">
        <v>3</v>
      </c>
      <c r="I202" s="132"/>
      <c r="J202" s="133">
        <f t="shared" si="40"/>
        <v>0</v>
      </c>
      <c r="K202" s="129" t="s">
        <v>19</v>
      </c>
      <c r="L202" s="31"/>
      <c r="M202" s="134" t="s">
        <v>19</v>
      </c>
      <c r="N202" s="135" t="s">
        <v>44</v>
      </c>
      <c r="P202" s="136">
        <f t="shared" si="41"/>
        <v>0</v>
      </c>
      <c r="Q202" s="136">
        <v>0</v>
      </c>
      <c r="R202" s="136">
        <f t="shared" si="42"/>
        <v>0</v>
      </c>
      <c r="S202" s="136">
        <v>0</v>
      </c>
      <c r="T202" s="137">
        <f t="shared" si="43"/>
        <v>0</v>
      </c>
      <c r="AR202" s="138" t="s">
        <v>178</v>
      </c>
      <c r="AT202" s="138" t="s">
        <v>173</v>
      </c>
      <c r="AU202" s="138" t="s">
        <v>81</v>
      </c>
      <c r="AY202" s="16" t="s">
        <v>171</v>
      </c>
      <c r="BE202" s="139">
        <f t="shared" si="44"/>
        <v>0</v>
      </c>
      <c r="BF202" s="139">
        <f t="shared" si="45"/>
        <v>0</v>
      </c>
      <c r="BG202" s="139">
        <f t="shared" si="46"/>
        <v>0</v>
      </c>
      <c r="BH202" s="139">
        <f t="shared" si="47"/>
        <v>0</v>
      </c>
      <c r="BI202" s="139">
        <f t="shared" si="48"/>
        <v>0</v>
      </c>
      <c r="BJ202" s="16" t="s">
        <v>81</v>
      </c>
      <c r="BK202" s="139">
        <f t="shared" si="49"/>
        <v>0</v>
      </c>
      <c r="BL202" s="16" t="s">
        <v>178</v>
      </c>
      <c r="BM202" s="138" t="s">
        <v>1658</v>
      </c>
    </row>
    <row r="203" spans="2:65" s="1" customFormat="1" ht="21.75" customHeight="1">
      <c r="B203" s="31"/>
      <c r="C203" s="127" t="s">
        <v>1015</v>
      </c>
      <c r="D203" s="127" t="s">
        <v>173</v>
      </c>
      <c r="E203" s="128" t="s">
        <v>3228</v>
      </c>
      <c r="F203" s="129" t="s">
        <v>3229</v>
      </c>
      <c r="G203" s="130" t="s">
        <v>402</v>
      </c>
      <c r="H203" s="131">
        <v>3</v>
      </c>
      <c r="I203" s="132"/>
      <c r="J203" s="133">
        <f t="shared" si="40"/>
        <v>0</v>
      </c>
      <c r="K203" s="129" t="s">
        <v>19</v>
      </c>
      <c r="L203" s="31"/>
      <c r="M203" s="134" t="s">
        <v>19</v>
      </c>
      <c r="N203" s="135" t="s">
        <v>44</v>
      </c>
      <c r="P203" s="136">
        <f t="shared" si="41"/>
        <v>0</v>
      </c>
      <c r="Q203" s="136">
        <v>0</v>
      </c>
      <c r="R203" s="136">
        <f t="shared" si="42"/>
        <v>0</v>
      </c>
      <c r="S203" s="136">
        <v>0</v>
      </c>
      <c r="T203" s="137">
        <f t="shared" si="43"/>
        <v>0</v>
      </c>
      <c r="AR203" s="138" t="s">
        <v>178</v>
      </c>
      <c r="AT203" s="138" t="s">
        <v>173</v>
      </c>
      <c r="AU203" s="138" t="s">
        <v>81</v>
      </c>
      <c r="AY203" s="16" t="s">
        <v>171</v>
      </c>
      <c r="BE203" s="139">
        <f t="shared" si="44"/>
        <v>0</v>
      </c>
      <c r="BF203" s="139">
        <f t="shared" si="45"/>
        <v>0</v>
      </c>
      <c r="BG203" s="139">
        <f t="shared" si="46"/>
        <v>0</v>
      </c>
      <c r="BH203" s="139">
        <f t="shared" si="47"/>
        <v>0</v>
      </c>
      <c r="BI203" s="139">
        <f t="shared" si="48"/>
        <v>0</v>
      </c>
      <c r="BJ203" s="16" t="s">
        <v>81</v>
      </c>
      <c r="BK203" s="139">
        <f t="shared" si="49"/>
        <v>0</v>
      </c>
      <c r="BL203" s="16" t="s">
        <v>178</v>
      </c>
      <c r="BM203" s="138" t="s">
        <v>1669</v>
      </c>
    </row>
    <row r="204" spans="2:65" s="1" customFormat="1" ht="21.75" customHeight="1">
      <c r="B204" s="31"/>
      <c r="C204" s="127" t="s">
        <v>1020</v>
      </c>
      <c r="D204" s="127" t="s">
        <v>173</v>
      </c>
      <c r="E204" s="128" t="s">
        <v>3230</v>
      </c>
      <c r="F204" s="129" t="s">
        <v>3231</v>
      </c>
      <c r="G204" s="130" t="s">
        <v>402</v>
      </c>
      <c r="H204" s="131">
        <v>3</v>
      </c>
      <c r="I204" s="132"/>
      <c r="J204" s="133">
        <f t="shared" si="40"/>
        <v>0</v>
      </c>
      <c r="K204" s="129" t="s">
        <v>19</v>
      </c>
      <c r="L204" s="31"/>
      <c r="M204" s="134" t="s">
        <v>19</v>
      </c>
      <c r="N204" s="135" t="s">
        <v>44</v>
      </c>
      <c r="P204" s="136">
        <f t="shared" si="41"/>
        <v>0</v>
      </c>
      <c r="Q204" s="136">
        <v>0</v>
      </c>
      <c r="R204" s="136">
        <f t="shared" si="42"/>
        <v>0</v>
      </c>
      <c r="S204" s="136">
        <v>0</v>
      </c>
      <c r="T204" s="137">
        <f t="shared" si="43"/>
        <v>0</v>
      </c>
      <c r="AR204" s="138" t="s">
        <v>178</v>
      </c>
      <c r="AT204" s="138" t="s">
        <v>173</v>
      </c>
      <c r="AU204" s="138" t="s">
        <v>81</v>
      </c>
      <c r="AY204" s="16" t="s">
        <v>171</v>
      </c>
      <c r="BE204" s="139">
        <f t="shared" si="44"/>
        <v>0</v>
      </c>
      <c r="BF204" s="139">
        <f t="shared" si="45"/>
        <v>0</v>
      </c>
      <c r="BG204" s="139">
        <f t="shared" si="46"/>
        <v>0</v>
      </c>
      <c r="BH204" s="139">
        <f t="shared" si="47"/>
        <v>0</v>
      </c>
      <c r="BI204" s="139">
        <f t="shared" si="48"/>
        <v>0</v>
      </c>
      <c r="BJ204" s="16" t="s">
        <v>81</v>
      </c>
      <c r="BK204" s="139">
        <f t="shared" si="49"/>
        <v>0</v>
      </c>
      <c r="BL204" s="16" t="s">
        <v>178</v>
      </c>
      <c r="BM204" s="138" t="s">
        <v>1679</v>
      </c>
    </row>
    <row r="205" spans="2:65" s="1" customFormat="1" ht="16.5" customHeight="1">
      <c r="B205" s="31"/>
      <c r="C205" s="127" t="s">
        <v>1025</v>
      </c>
      <c r="D205" s="127" t="s">
        <v>173</v>
      </c>
      <c r="E205" s="128" t="s">
        <v>3232</v>
      </c>
      <c r="F205" s="129" t="s">
        <v>3233</v>
      </c>
      <c r="G205" s="130" t="s">
        <v>402</v>
      </c>
      <c r="H205" s="131">
        <v>4</v>
      </c>
      <c r="I205" s="132"/>
      <c r="J205" s="133">
        <f t="shared" si="40"/>
        <v>0</v>
      </c>
      <c r="K205" s="129" t="s">
        <v>19</v>
      </c>
      <c r="L205" s="31"/>
      <c r="M205" s="134" t="s">
        <v>19</v>
      </c>
      <c r="N205" s="135" t="s">
        <v>44</v>
      </c>
      <c r="P205" s="136">
        <f t="shared" si="41"/>
        <v>0</v>
      </c>
      <c r="Q205" s="136">
        <v>0</v>
      </c>
      <c r="R205" s="136">
        <f t="shared" si="42"/>
        <v>0</v>
      </c>
      <c r="S205" s="136">
        <v>0</v>
      </c>
      <c r="T205" s="137">
        <f t="shared" si="43"/>
        <v>0</v>
      </c>
      <c r="AR205" s="138" t="s">
        <v>178</v>
      </c>
      <c r="AT205" s="138" t="s">
        <v>173</v>
      </c>
      <c r="AU205" s="138" t="s">
        <v>81</v>
      </c>
      <c r="AY205" s="16" t="s">
        <v>171</v>
      </c>
      <c r="BE205" s="139">
        <f t="shared" si="44"/>
        <v>0</v>
      </c>
      <c r="BF205" s="139">
        <f t="shared" si="45"/>
        <v>0</v>
      </c>
      <c r="BG205" s="139">
        <f t="shared" si="46"/>
        <v>0</v>
      </c>
      <c r="BH205" s="139">
        <f t="shared" si="47"/>
        <v>0</v>
      </c>
      <c r="BI205" s="139">
        <f t="shared" si="48"/>
        <v>0</v>
      </c>
      <c r="BJ205" s="16" t="s">
        <v>81</v>
      </c>
      <c r="BK205" s="139">
        <f t="shared" si="49"/>
        <v>0</v>
      </c>
      <c r="BL205" s="16" t="s">
        <v>178</v>
      </c>
      <c r="BM205" s="138" t="s">
        <v>1690</v>
      </c>
    </row>
    <row r="206" spans="2:65" s="1" customFormat="1" ht="16.5" customHeight="1">
      <c r="B206" s="31"/>
      <c r="C206" s="127" t="s">
        <v>1030</v>
      </c>
      <c r="D206" s="127" t="s">
        <v>173</v>
      </c>
      <c r="E206" s="128" t="s">
        <v>3234</v>
      </c>
      <c r="F206" s="129" t="s">
        <v>3235</v>
      </c>
      <c r="G206" s="130" t="s">
        <v>402</v>
      </c>
      <c r="H206" s="131">
        <v>3</v>
      </c>
      <c r="I206" s="132"/>
      <c r="J206" s="133">
        <f t="shared" si="40"/>
        <v>0</v>
      </c>
      <c r="K206" s="129" t="s">
        <v>19</v>
      </c>
      <c r="L206" s="31"/>
      <c r="M206" s="134" t="s">
        <v>19</v>
      </c>
      <c r="N206" s="135" t="s">
        <v>44</v>
      </c>
      <c r="P206" s="136">
        <f t="shared" si="41"/>
        <v>0</v>
      </c>
      <c r="Q206" s="136">
        <v>0</v>
      </c>
      <c r="R206" s="136">
        <f t="shared" si="42"/>
        <v>0</v>
      </c>
      <c r="S206" s="136">
        <v>0</v>
      </c>
      <c r="T206" s="137">
        <f t="shared" si="43"/>
        <v>0</v>
      </c>
      <c r="AR206" s="138" t="s">
        <v>178</v>
      </c>
      <c r="AT206" s="138" t="s">
        <v>173</v>
      </c>
      <c r="AU206" s="138" t="s">
        <v>81</v>
      </c>
      <c r="AY206" s="16" t="s">
        <v>171</v>
      </c>
      <c r="BE206" s="139">
        <f t="shared" si="44"/>
        <v>0</v>
      </c>
      <c r="BF206" s="139">
        <f t="shared" si="45"/>
        <v>0</v>
      </c>
      <c r="BG206" s="139">
        <f t="shared" si="46"/>
        <v>0</v>
      </c>
      <c r="BH206" s="139">
        <f t="shared" si="47"/>
        <v>0</v>
      </c>
      <c r="BI206" s="139">
        <f t="shared" si="48"/>
        <v>0</v>
      </c>
      <c r="BJ206" s="16" t="s">
        <v>81</v>
      </c>
      <c r="BK206" s="139">
        <f t="shared" si="49"/>
        <v>0</v>
      </c>
      <c r="BL206" s="16" t="s">
        <v>178</v>
      </c>
      <c r="BM206" s="138" t="s">
        <v>1700</v>
      </c>
    </row>
    <row r="207" spans="2:65" s="1" customFormat="1" ht="24.15" customHeight="1">
      <c r="B207" s="31"/>
      <c r="C207" s="127" t="s">
        <v>1035</v>
      </c>
      <c r="D207" s="127" t="s">
        <v>173</v>
      </c>
      <c r="E207" s="128" t="s">
        <v>3236</v>
      </c>
      <c r="F207" s="129" t="s">
        <v>3237</v>
      </c>
      <c r="G207" s="130" t="s">
        <v>402</v>
      </c>
      <c r="H207" s="131">
        <v>1</v>
      </c>
      <c r="I207" s="132"/>
      <c r="J207" s="133">
        <f t="shared" si="40"/>
        <v>0</v>
      </c>
      <c r="K207" s="129" t="s">
        <v>19</v>
      </c>
      <c r="L207" s="31"/>
      <c r="M207" s="134" t="s">
        <v>19</v>
      </c>
      <c r="N207" s="135" t="s">
        <v>44</v>
      </c>
      <c r="P207" s="136">
        <f t="shared" si="41"/>
        <v>0</v>
      </c>
      <c r="Q207" s="136">
        <v>0</v>
      </c>
      <c r="R207" s="136">
        <f t="shared" si="42"/>
        <v>0</v>
      </c>
      <c r="S207" s="136">
        <v>0</v>
      </c>
      <c r="T207" s="137">
        <f t="shared" si="43"/>
        <v>0</v>
      </c>
      <c r="AR207" s="138" t="s">
        <v>178</v>
      </c>
      <c r="AT207" s="138" t="s">
        <v>173</v>
      </c>
      <c r="AU207" s="138" t="s">
        <v>81</v>
      </c>
      <c r="AY207" s="16" t="s">
        <v>171</v>
      </c>
      <c r="BE207" s="139">
        <f t="shared" si="44"/>
        <v>0</v>
      </c>
      <c r="BF207" s="139">
        <f t="shared" si="45"/>
        <v>0</v>
      </c>
      <c r="BG207" s="139">
        <f t="shared" si="46"/>
        <v>0</v>
      </c>
      <c r="BH207" s="139">
        <f t="shared" si="47"/>
        <v>0</v>
      </c>
      <c r="BI207" s="139">
        <f t="shared" si="48"/>
        <v>0</v>
      </c>
      <c r="BJ207" s="16" t="s">
        <v>81</v>
      </c>
      <c r="BK207" s="139">
        <f t="shared" si="49"/>
        <v>0</v>
      </c>
      <c r="BL207" s="16" t="s">
        <v>178</v>
      </c>
      <c r="BM207" s="138" t="s">
        <v>1710</v>
      </c>
    </row>
    <row r="208" spans="2:65" s="1" customFormat="1" ht="21.75" customHeight="1">
      <c r="B208" s="31"/>
      <c r="C208" s="127" t="s">
        <v>1040</v>
      </c>
      <c r="D208" s="127" t="s">
        <v>173</v>
      </c>
      <c r="E208" s="128" t="s">
        <v>3238</v>
      </c>
      <c r="F208" s="129" t="s">
        <v>3038</v>
      </c>
      <c r="G208" s="130" t="s">
        <v>328</v>
      </c>
      <c r="H208" s="131">
        <v>83</v>
      </c>
      <c r="I208" s="132"/>
      <c r="J208" s="133">
        <f t="shared" si="40"/>
        <v>0</v>
      </c>
      <c r="K208" s="129" t="s">
        <v>19</v>
      </c>
      <c r="L208" s="31"/>
      <c r="M208" s="134" t="s">
        <v>19</v>
      </c>
      <c r="N208" s="135" t="s">
        <v>44</v>
      </c>
      <c r="P208" s="136">
        <f t="shared" si="41"/>
        <v>0</v>
      </c>
      <c r="Q208" s="136">
        <v>0</v>
      </c>
      <c r="R208" s="136">
        <f t="shared" si="42"/>
        <v>0</v>
      </c>
      <c r="S208" s="136">
        <v>0</v>
      </c>
      <c r="T208" s="137">
        <f t="shared" si="43"/>
        <v>0</v>
      </c>
      <c r="AR208" s="138" t="s">
        <v>178</v>
      </c>
      <c r="AT208" s="138" t="s">
        <v>173</v>
      </c>
      <c r="AU208" s="138" t="s">
        <v>81</v>
      </c>
      <c r="AY208" s="16" t="s">
        <v>171</v>
      </c>
      <c r="BE208" s="139">
        <f t="shared" si="44"/>
        <v>0</v>
      </c>
      <c r="BF208" s="139">
        <f t="shared" si="45"/>
        <v>0</v>
      </c>
      <c r="BG208" s="139">
        <f t="shared" si="46"/>
        <v>0</v>
      </c>
      <c r="BH208" s="139">
        <f t="shared" si="47"/>
        <v>0</v>
      </c>
      <c r="BI208" s="139">
        <f t="shared" si="48"/>
        <v>0</v>
      </c>
      <c r="BJ208" s="16" t="s">
        <v>81</v>
      </c>
      <c r="BK208" s="139">
        <f t="shared" si="49"/>
        <v>0</v>
      </c>
      <c r="BL208" s="16" t="s">
        <v>178</v>
      </c>
      <c r="BM208" s="138" t="s">
        <v>1721</v>
      </c>
    </row>
    <row r="209" spans="2:65" s="1" customFormat="1" ht="24.15" customHeight="1">
      <c r="B209" s="31"/>
      <c r="C209" s="127" t="s">
        <v>1045</v>
      </c>
      <c r="D209" s="127" t="s">
        <v>173</v>
      </c>
      <c r="E209" s="128" t="s">
        <v>3210</v>
      </c>
      <c r="F209" s="129" t="s">
        <v>3211</v>
      </c>
      <c r="G209" s="130" t="s">
        <v>266</v>
      </c>
      <c r="H209" s="131">
        <v>0.58799999999999997</v>
      </c>
      <c r="I209" s="132"/>
      <c r="J209" s="133">
        <f t="shared" si="40"/>
        <v>0</v>
      </c>
      <c r="K209" s="129" t="s">
        <v>19</v>
      </c>
      <c r="L209" s="31"/>
      <c r="M209" s="134" t="s">
        <v>19</v>
      </c>
      <c r="N209" s="135" t="s">
        <v>44</v>
      </c>
      <c r="P209" s="136">
        <f t="shared" si="41"/>
        <v>0</v>
      </c>
      <c r="Q209" s="136">
        <v>0</v>
      </c>
      <c r="R209" s="136">
        <f t="shared" si="42"/>
        <v>0</v>
      </c>
      <c r="S209" s="136">
        <v>0</v>
      </c>
      <c r="T209" s="137">
        <f t="shared" si="43"/>
        <v>0</v>
      </c>
      <c r="AR209" s="138" t="s">
        <v>178</v>
      </c>
      <c r="AT209" s="138" t="s">
        <v>173</v>
      </c>
      <c r="AU209" s="138" t="s">
        <v>81</v>
      </c>
      <c r="AY209" s="16" t="s">
        <v>171</v>
      </c>
      <c r="BE209" s="139">
        <f t="shared" si="44"/>
        <v>0</v>
      </c>
      <c r="BF209" s="139">
        <f t="shared" si="45"/>
        <v>0</v>
      </c>
      <c r="BG209" s="139">
        <f t="shared" si="46"/>
        <v>0</v>
      </c>
      <c r="BH209" s="139">
        <f t="shared" si="47"/>
        <v>0</v>
      </c>
      <c r="BI209" s="139">
        <f t="shared" si="48"/>
        <v>0</v>
      </c>
      <c r="BJ209" s="16" t="s">
        <v>81</v>
      </c>
      <c r="BK209" s="139">
        <f t="shared" si="49"/>
        <v>0</v>
      </c>
      <c r="BL209" s="16" t="s">
        <v>178</v>
      </c>
      <c r="BM209" s="138" t="s">
        <v>1732</v>
      </c>
    </row>
    <row r="210" spans="2:65" s="11" customFormat="1" ht="25.95" customHeight="1">
      <c r="B210" s="115"/>
      <c r="D210" s="116" t="s">
        <v>72</v>
      </c>
      <c r="E210" s="117" t="s">
        <v>102</v>
      </c>
      <c r="F210" s="117" t="s">
        <v>3239</v>
      </c>
      <c r="I210" s="118"/>
      <c r="J210" s="119">
        <f>BK210</f>
        <v>0</v>
      </c>
      <c r="L210" s="115"/>
      <c r="M210" s="120"/>
      <c r="P210" s="121">
        <f>SUM(P211:P213)</f>
        <v>0</v>
      </c>
      <c r="R210" s="121">
        <f>SUM(R211:R213)</f>
        <v>0</v>
      </c>
      <c r="T210" s="122">
        <f>SUM(T211:T213)</f>
        <v>0</v>
      </c>
      <c r="AR210" s="116" t="s">
        <v>81</v>
      </c>
      <c r="AT210" s="123" t="s">
        <v>72</v>
      </c>
      <c r="AU210" s="123" t="s">
        <v>73</v>
      </c>
      <c r="AY210" s="116" t="s">
        <v>171</v>
      </c>
      <c r="BK210" s="124">
        <f>SUM(BK211:BK213)</f>
        <v>0</v>
      </c>
    </row>
    <row r="211" spans="2:65" s="1" customFormat="1" ht="24.15" customHeight="1">
      <c r="B211" s="31"/>
      <c r="C211" s="127" t="s">
        <v>1050</v>
      </c>
      <c r="D211" s="127" t="s">
        <v>173</v>
      </c>
      <c r="E211" s="128" t="s">
        <v>3240</v>
      </c>
      <c r="F211" s="129" t="s">
        <v>3241</v>
      </c>
      <c r="G211" s="130" t="s">
        <v>692</v>
      </c>
      <c r="H211" s="131">
        <v>1</v>
      </c>
      <c r="I211" s="132"/>
      <c r="J211" s="133">
        <f>ROUND(I211*H211,2)</f>
        <v>0</v>
      </c>
      <c r="K211" s="129" t="s">
        <v>19</v>
      </c>
      <c r="L211" s="31"/>
      <c r="M211" s="134" t="s">
        <v>19</v>
      </c>
      <c r="N211" s="135" t="s">
        <v>44</v>
      </c>
      <c r="P211" s="136">
        <f>O211*H211</f>
        <v>0</v>
      </c>
      <c r="Q211" s="136">
        <v>0</v>
      </c>
      <c r="R211" s="136">
        <f>Q211*H211</f>
        <v>0</v>
      </c>
      <c r="S211" s="136">
        <v>0</v>
      </c>
      <c r="T211" s="137">
        <f>S211*H211</f>
        <v>0</v>
      </c>
      <c r="AR211" s="138" t="s">
        <v>178</v>
      </c>
      <c r="AT211" s="138" t="s">
        <v>173</v>
      </c>
      <c r="AU211" s="138" t="s">
        <v>81</v>
      </c>
      <c r="AY211" s="16" t="s">
        <v>171</v>
      </c>
      <c r="BE211" s="139">
        <f>IF(N211="základní",J211,0)</f>
        <v>0</v>
      </c>
      <c r="BF211" s="139">
        <f>IF(N211="snížená",J211,0)</f>
        <v>0</v>
      </c>
      <c r="BG211" s="139">
        <f>IF(N211="zákl. přenesená",J211,0)</f>
        <v>0</v>
      </c>
      <c r="BH211" s="139">
        <f>IF(N211="sníž. přenesená",J211,0)</f>
        <v>0</v>
      </c>
      <c r="BI211" s="139">
        <f>IF(N211="nulová",J211,0)</f>
        <v>0</v>
      </c>
      <c r="BJ211" s="16" t="s">
        <v>81</v>
      </c>
      <c r="BK211" s="139">
        <f>ROUND(I211*H211,2)</f>
        <v>0</v>
      </c>
      <c r="BL211" s="16" t="s">
        <v>178</v>
      </c>
      <c r="BM211" s="138" t="s">
        <v>1742</v>
      </c>
    </row>
    <row r="212" spans="2:65" s="1" customFormat="1" ht="24.15" customHeight="1">
      <c r="B212" s="31"/>
      <c r="C212" s="127" t="s">
        <v>1055</v>
      </c>
      <c r="D212" s="127" t="s">
        <v>173</v>
      </c>
      <c r="E212" s="128" t="s">
        <v>3242</v>
      </c>
      <c r="F212" s="129" t="s">
        <v>3243</v>
      </c>
      <c r="G212" s="130" t="s">
        <v>692</v>
      </c>
      <c r="H212" s="131">
        <v>1</v>
      </c>
      <c r="I212" s="132"/>
      <c r="J212" s="133">
        <f>ROUND(I212*H212,2)</f>
        <v>0</v>
      </c>
      <c r="K212" s="129" t="s">
        <v>19</v>
      </c>
      <c r="L212" s="31"/>
      <c r="M212" s="134" t="s">
        <v>19</v>
      </c>
      <c r="N212" s="135" t="s">
        <v>44</v>
      </c>
      <c r="P212" s="136">
        <f>O212*H212</f>
        <v>0</v>
      </c>
      <c r="Q212" s="136">
        <v>0</v>
      </c>
      <c r="R212" s="136">
        <f>Q212*H212</f>
        <v>0</v>
      </c>
      <c r="S212" s="136">
        <v>0</v>
      </c>
      <c r="T212" s="137">
        <f>S212*H212</f>
        <v>0</v>
      </c>
      <c r="AR212" s="138" t="s">
        <v>178</v>
      </c>
      <c r="AT212" s="138" t="s">
        <v>173</v>
      </c>
      <c r="AU212" s="138" t="s">
        <v>81</v>
      </c>
      <c r="AY212" s="16" t="s">
        <v>171</v>
      </c>
      <c r="BE212" s="139">
        <f>IF(N212="základní",J212,0)</f>
        <v>0</v>
      </c>
      <c r="BF212" s="139">
        <f>IF(N212="snížená",J212,0)</f>
        <v>0</v>
      </c>
      <c r="BG212" s="139">
        <f>IF(N212="zákl. přenesená",J212,0)</f>
        <v>0</v>
      </c>
      <c r="BH212" s="139">
        <f>IF(N212="sníž. přenesená",J212,0)</f>
        <v>0</v>
      </c>
      <c r="BI212" s="139">
        <f>IF(N212="nulová",J212,0)</f>
        <v>0</v>
      </c>
      <c r="BJ212" s="16" t="s">
        <v>81</v>
      </c>
      <c r="BK212" s="139">
        <f>ROUND(I212*H212,2)</f>
        <v>0</v>
      </c>
      <c r="BL212" s="16" t="s">
        <v>178</v>
      </c>
      <c r="BM212" s="138" t="s">
        <v>1750</v>
      </c>
    </row>
    <row r="213" spans="2:65" s="1" customFormat="1" ht="21.75" customHeight="1">
      <c r="B213" s="31"/>
      <c r="C213" s="127" t="s">
        <v>1060</v>
      </c>
      <c r="D213" s="127" t="s">
        <v>173</v>
      </c>
      <c r="E213" s="128" t="s">
        <v>3244</v>
      </c>
      <c r="F213" s="129" t="s">
        <v>3245</v>
      </c>
      <c r="G213" s="130" t="s">
        <v>692</v>
      </c>
      <c r="H213" s="131">
        <v>1</v>
      </c>
      <c r="I213" s="132"/>
      <c r="J213" s="133">
        <f>ROUND(I213*H213,2)</f>
        <v>0</v>
      </c>
      <c r="K213" s="129" t="s">
        <v>19</v>
      </c>
      <c r="L213" s="31"/>
      <c r="M213" s="134" t="s">
        <v>19</v>
      </c>
      <c r="N213" s="135" t="s">
        <v>44</v>
      </c>
      <c r="P213" s="136">
        <f>O213*H213</f>
        <v>0</v>
      </c>
      <c r="Q213" s="136">
        <v>0</v>
      </c>
      <c r="R213" s="136">
        <f>Q213*H213</f>
        <v>0</v>
      </c>
      <c r="S213" s="136">
        <v>0</v>
      </c>
      <c r="T213" s="137">
        <f>S213*H213</f>
        <v>0</v>
      </c>
      <c r="AR213" s="138" t="s">
        <v>178</v>
      </c>
      <c r="AT213" s="138" t="s">
        <v>173</v>
      </c>
      <c r="AU213" s="138" t="s">
        <v>81</v>
      </c>
      <c r="AY213" s="16" t="s">
        <v>171</v>
      </c>
      <c r="BE213" s="139">
        <f>IF(N213="základní",J213,0)</f>
        <v>0</v>
      </c>
      <c r="BF213" s="139">
        <f>IF(N213="snížená",J213,0)</f>
        <v>0</v>
      </c>
      <c r="BG213" s="139">
        <f>IF(N213="zákl. přenesená",J213,0)</f>
        <v>0</v>
      </c>
      <c r="BH213" s="139">
        <f>IF(N213="sníž. přenesená",J213,0)</f>
        <v>0</v>
      </c>
      <c r="BI213" s="139">
        <f>IF(N213="nulová",J213,0)</f>
        <v>0</v>
      </c>
      <c r="BJ213" s="16" t="s">
        <v>81</v>
      </c>
      <c r="BK213" s="139">
        <f>ROUND(I213*H213,2)</f>
        <v>0</v>
      </c>
      <c r="BL213" s="16" t="s">
        <v>178</v>
      </c>
      <c r="BM213" s="138" t="s">
        <v>1760</v>
      </c>
    </row>
    <row r="214" spans="2:65" s="11" customFormat="1" ht="25.95" customHeight="1">
      <c r="B214" s="115"/>
      <c r="D214" s="116" t="s">
        <v>72</v>
      </c>
      <c r="E214" s="117" t="s">
        <v>2734</v>
      </c>
      <c r="F214" s="117" t="s">
        <v>3246</v>
      </c>
      <c r="I214" s="118"/>
      <c r="J214" s="119">
        <f>BK214</f>
        <v>0</v>
      </c>
      <c r="L214" s="115"/>
      <c r="M214" s="120"/>
      <c r="P214" s="121">
        <f>SUM(P215:P228)</f>
        <v>0</v>
      </c>
      <c r="R214" s="121">
        <f>SUM(R215:R228)</f>
        <v>0</v>
      </c>
      <c r="T214" s="122">
        <f>SUM(T215:T228)</f>
        <v>0</v>
      </c>
      <c r="AR214" s="116" t="s">
        <v>81</v>
      </c>
      <c r="AT214" s="123" t="s">
        <v>72</v>
      </c>
      <c r="AU214" s="123" t="s">
        <v>73</v>
      </c>
      <c r="AY214" s="116" t="s">
        <v>171</v>
      </c>
      <c r="BK214" s="124">
        <f>SUM(BK215:BK228)</f>
        <v>0</v>
      </c>
    </row>
    <row r="215" spans="2:65" s="1" customFormat="1" ht="24.15" customHeight="1">
      <c r="B215" s="31"/>
      <c r="C215" s="127" t="s">
        <v>1065</v>
      </c>
      <c r="D215" s="127" t="s">
        <v>173</v>
      </c>
      <c r="E215" s="128" t="s">
        <v>3247</v>
      </c>
      <c r="F215" s="129" t="s">
        <v>3248</v>
      </c>
      <c r="G215" s="130" t="s">
        <v>176</v>
      </c>
      <c r="H215" s="131">
        <v>30.4</v>
      </c>
      <c r="I215" s="132"/>
      <c r="J215" s="133">
        <f t="shared" ref="J215:J228" si="50">ROUND(I215*H215,2)</f>
        <v>0</v>
      </c>
      <c r="K215" s="129" t="s">
        <v>19</v>
      </c>
      <c r="L215" s="31"/>
      <c r="M215" s="134" t="s">
        <v>19</v>
      </c>
      <c r="N215" s="135" t="s">
        <v>44</v>
      </c>
      <c r="P215" s="136">
        <f t="shared" ref="P215:P228" si="51">O215*H215</f>
        <v>0</v>
      </c>
      <c r="Q215" s="136">
        <v>0</v>
      </c>
      <c r="R215" s="136">
        <f t="shared" ref="R215:R228" si="52">Q215*H215</f>
        <v>0</v>
      </c>
      <c r="S215" s="136">
        <v>0</v>
      </c>
      <c r="T215" s="137">
        <f t="shared" ref="T215:T228" si="53">S215*H215</f>
        <v>0</v>
      </c>
      <c r="AR215" s="138" t="s">
        <v>178</v>
      </c>
      <c r="AT215" s="138" t="s">
        <v>173</v>
      </c>
      <c r="AU215" s="138" t="s">
        <v>81</v>
      </c>
      <c r="AY215" s="16" t="s">
        <v>171</v>
      </c>
      <c r="BE215" s="139">
        <f t="shared" ref="BE215:BE228" si="54">IF(N215="základní",J215,0)</f>
        <v>0</v>
      </c>
      <c r="BF215" s="139">
        <f t="shared" ref="BF215:BF228" si="55">IF(N215="snížená",J215,0)</f>
        <v>0</v>
      </c>
      <c r="BG215" s="139">
        <f t="shared" ref="BG215:BG228" si="56">IF(N215="zákl. přenesená",J215,0)</f>
        <v>0</v>
      </c>
      <c r="BH215" s="139">
        <f t="shared" ref="BH215:BH228" si="57">IF(N215="sníž. přenesená",J215,0)</f>
        <v>0</v>
      </c>
      <c r="BI215" s="139">
        <f t="shared" ref="BI215:BI228" si="58">IF(N215="nulová",J215,0)</f>
        <v>0</v>
      </c>
      <c r="BJ215" s="16" t="s">
        <v>81</v>
      </c>
      <c r="BK215" s="139">
        <f t="shared" ref="BK215:BK228" si="59">ROUND(I215*H215,2)</f>
        <v>0</v>
      </c>
      <c r="BL215" s="16" t="s">
        <v>178</v>
      </c>
      <c r="BM215" s="138" t="s">
        <v>1782</v>
      </c>
    </row>
    <row r="216" spans="2:65" s="1" customFormat="1" ht="24.15" customHeight="1">
      <c r="B216" s="31"/>
      <c r="C216" s="127" t="s">
        <v>1070</v>
      </c>
      <c r="D216" s="127" t="s">
        <v>173</v>
      </c>
      <c r="E216" s="128" t="s">
        <v>3249</v>
      </c>
      <c r="F216" s="129" t="s">
        <v>3250</v>
      </c>
      <c r="G216" s="130" t="s">
        <v>176</v>
      </c>
      <c r="H216" s="131">
        <v>12.8</v>
      </c>
      <c r="I216" s="132"/>
      <c r="J216" s="133">
        <f t="shared" si="50"/>
        <v>0</v>
      </c>
      <c r="K216" s="129" t="s">
        <v>19</v>
      </c>
      <c r="L216" s="31"/>
      <c r="M216" s="134" t="s">
        <v>19</v>
      </c>
      <c r="N216" s="135" t="s">
        <v>44</v>
      </c>
      <c r="P216" s="136">
        <f t="shared" si="51"/>
        <v>0</v>
      </c>
      <c r="Q216" s="136">
        <v>0</v>
      </c>
      <c r="R216" s="136">
        <f t="shared" si="52"/>
        <v>0</v>
      </c>
      <c r="S216" s="136">
        <v>0</v>
      </c>
      <c r="T216" s="137">
        <f t="shared" si="53"/>
        <v>0</v>
      </c>
      <c r="AR216" s="138" t="s">
        <v>178</v>
      </c>
      <c r="AT216" s="138" t="s">
        <v>173</v>
      </c>
      <c r="AU216" s="138" t="s">
        <v>81</v>
      </c>
      <c r="AY216" s="16" t="s">
        <v>171</v>
      </c>
      <c r="BE216" s="139">
        <f t="shared" si="54"/>
        <v>0</v>
      </c>
      <c r="BF216" s="139">
        <f t="shared" si="55"/>
        <v>0</v>
      </c>
      <c r="BG216" s="139">
        <f t="shared" si="56"/>
        <v>0</v>
      </c>
      <c r="BH216" s="139">
        <f t="shared" si="57"/>
        <v>0</v>
      </c>
      <c r="BI216" s="139">
        <f t="shared" si="58"/>
        <v>0</v>
      </c>
      <c r="BJ216" s="16" t="s">
        <v>81</v>
      </c>
      <c r="BK216" s="139">
        <f t="shared" si="59"/>
        <v>0</v>
      </c>
      <c r="BL216" s="16" t="s">
        <v>178</v>
      </c>
      <c r="BM216" s="138" t="s">
        <v>1792</v>
      </c>
    </row>
    <row r="217" spans="2:65" s="1" customFormat="1" ht="21.75" customHeight="1">
      <c r="B217" s="31"/>
      <c r="C217" s="127" t="s">
        <v>1075</v>
      </c>
      <c r="D217" s="127" t="s">
        <v>173</v>
      </c>
      <c r="E217" s="128" t="s">
        <v>3251</v>
      </c>
      <c r="F217" s="129" t="s">
        <v>3252</v>
      </c>
      <c r="G217" s="130" t="s">
        <v>272</v>
      </c>
      <c r="H217" s="131">
        <v>40</v>
      </c>
      <c r="I217" s="132"/>
      <c r="J217" s="133">
        <f t="shared" si="50"/>
        <v>0</v>
      </c>
      <c r="K217" s="129" t="s">
        <v>19</v>
      </c>
      <c r="L217" s="31"/>
      <c r="M217" s="134" t="s">
        <v>19</v>
      </c>
      <c r="N217" s="135" t="s">
        <v>44</v>
      </c>
      <c r="P217" s="136">
        <f t="shared" si="51"/>
        <v>0</v>
      </c>
      <c r="Q217" s="136">
        <v>0</v>
      </c>
      <c r="R217" s="136">
        <f t="shared" si="52"/>
        <v>0</v>
      </c>
      <c r="S217" s="136">
        <v>0</v>
      </c>
      <c r="T217" s="137">
        <f t="shared" si="53"/>
        <v>0</v>
      </c>
      <c r="AR217" s="138" t="s">
        <v>178</v>
      </c>
      <c r="AT217" s="138" t="s">
        <v>173</v>
      </c>
      <c r="AU217" s="138" t="s">
        <v>81</v>
      </c>
      <c r="AY217" s="16" t="s">
        <v>171</v>
      </c>
      <c r="BE217" s="139">
        <f t="shared" si="54"/>
        <v>0</v>
      </c>
      <c r="BF217" s="139">
        <f t="shared" si="55"/>
        <v>0</v>
      </c>
      <c r="BG217" s="139">
        <f t="shared" si="56"/>
        <v>0</v>
      </c>
      <c r="BH217" s="139">
        <f t="shared" si="57"/>
        <v>0</v>
      </c>
      <c r="BI217" s="139">
        <f t="shared" si="58"/>
        <v>0</v>
      </c>
      <c r="BJ217" s="16" t="s">
        <v>81</v>
      </c>
      <c r="BK217" s="139">
        <f t="shared" si="59"/>
        <v>0</v>
      </c>
      <c r="BL217" s="16" t="s">
        <v>178</v>
      </c>
      <c r="BM217" s="138" t="s">
        <v>1801</v>
      </c>
    </row>
    <row r="218" spans="2:65" s="1" customFormat="1" ht="24.15" customHeight="1">
      <c r="B218" s="31"/>
      <c r="C218" s="127" t="s">
        <v>1080</v>
      </c>
      <c r="D218" s="127" t="s">
        <v>173</v>
      </c>
      <c r="E218" s="128" t="s">
        <v>3253</v>
      </c>
      <c r="F218" s="129" t="s">
        <v>3254</v>
      </c>
      <c r="G218" s="130" t="s">
        <v>272</v>
      </c>
      <c r="H218" s="131">
        <v>40</v>
      </c>
      <c r="I218" s="132"/>
      <c r="J218" s="133">
        <f t="shared" si="50"/>
        <v>0</v>
      </c>
      <c r="K218" s="129" t="s">
        <v>19</v>
      </c>
      <c r="L218" s="31"/>
      <c r="M218" s="134" t="s">
        <v>19</v>
      </c>
      <c r="N218" s="135" t="s">
        <v>44</v>
      </c>
      <c r="P218" s="136">
        <f t="shared" si="51"/>
        <v>0</v>
      </c>
      <c r="Q218" s="136">
        <v>0</v>
      </c>
      <c r="R218" s="136">
        <f t="shared" si="52"/>
        <v>0</v>
      </c>
      <c r="S218" s="136">
        <v>0</v>
      </c>
      <c r="T218" s="137">
        <f t="shared" si="53"/>
        <v>0</v>
      </c>
      <c r="AR218" s="138" t="s">
        <v>178</v>
      </c>
      <c r="AT218" s="138" t="s">
        <v>173</v>
      </c>
      <c r="AU218" s="138" t="s">
        <v>81</v>
      </c>
      <c r="AY218" s="16" t="s">
        <v>171</v>
      </c>
      <c r="BE218" s="139">
        <f t="shared" si="54"/>
        <v>0</v>
      </c>
      <c r="BF218" s="139">
        <f t="shared" si="55"/>
        <v>0</v>
      </c>
      <c r="BG218" s="139">
        <f t="shared" si="56"/>
        <v>0</v>
      </c>
      <c r="BH218" s="139">
        <f t="shared" si="57"/>
        <v>0</v>
      </c>
      <c r="BI218" s="139">
        <f t="shared" si="58"/>
        <v>0</v>
      </c>
      <c r="BJ218" s="16" t="s">
        <v>81</v>
      </c>
      <c r="BK218" s="139">
        <f t="shared" si="59"/>
        <v>0</v>
      </c>
      <c r="BL218" s="16" t="s">
        <v>178</v>
      </c>
      <c r="BM218" s="138" t="s">
        <v>1811</v>
      </c>
    </row>
    <row r="219" spans="2:65" s="1" customFormat="1" ht="24.15" customHeight="1">
      <c r="B219" s="31"/>
      <c r="C219" s="127" t="s">
        <v>1084</v>
      </c>
      <c r="D219" s="127" t="s">
        <v>173</v>
      </c>
      <c r="E219" s="128" t="s">
        <v>3255</v>
      </c>
      <c r="F219" s="129" t="s">
        <v>3256</v>
      </c>
      <c r="G219" s="130" t="s">
        <v>176</v>
      </c>
      <c r="H219" s="131">
        <v>9.1999999999999993</v>
      </c>
      <c r="I219" s="132"/>
      <c r="J219" s="133">
        <f t="shared" si="50"/>
        <v>0</v>
      </c>
      <c r="K219" s="129" t="s">
        <v>19</v>
      </c>
      <c r="L219" s="31"/>
      <c r="M219" s="134" t="s">
        <v>19</v>
      </c>
      <c r="N219" s="135" t="s">
        <v>44</v>
      </c>
      <c r="P219" s="136">
        <f t="shared" si="51"/>
        <v>0</v>
      </c>
      <c r="Q219" s="136">
        <v>0</v>
      </c>
      <c r="R219" s="136">
        <f t="shared" si="52"/>
        <v>0</v>
      </c>
      <c r="S219" s="136">
        <v>0</v>
      </c>
      <c r="T219" s="137">
        <f t="shared" si="53"/>
        <v>0</v>
      </c>
      <c r="AR219" s="138" t="s">
        <v>178</v>
      </c>
      <c r="AT219" s="138" t="s">
        <v>173</v>
      </c>
      <c r="AU219" s="138" t="s">
        <v>81</v>
      </c>
      <c r="AY219" s="16" t="s">
        <v>171</v>
      </c>
      <c r="BE219" s="139">
        <f t="shared" si="54"/>
        <v>0</v>
      </c>
      <c r="BF219" s="139">
        <f t="shared" si="55"/>
        <v>0</v>
      </c>
      <c r="BG219" s="139">
        <f t="shared" si="56"/>
        <v>0</v>
      </c>
      <c r="BH219" s="139">
        <f t="shared" si="57"/>
        <v>0</v>
      </c>
      <c r="BI219" s="139">
        <f t="shared" si="58"/>
        <v>0</v>
      </c>
      <c r="BJ219" s="16" t="s">
        <v>81</v>
      </c>
      <c r="BK219" s="139">
        <f t="shared" si="59"/>
        <v>0</v>
      </c>
      <c r="BL219" s="16" t="s">
        <v>178</v>
      </c>
      <c r="BM219" s="138" t="s">
        <v>1820</v>
      </c>
    </row>
    <row r="220" spans="2:65" s="1" customFormat="1" ht="24.15" customHeight="1">
      <c r="B220" s="31"/>
      <c r="C220" s="127" t="s">
        <v>1089</v>
      </c>
      <c r="D220" s="127" t="s">
        <v>173</v>
      </c>
      <c r="E220" s="128" t="s">
        <v>3257</v>
      </c>
      <c r="F220" s="129" t="s">
        <v>3258</v>
      </c>
      <c r="G220" s="130" t="s">
        <v>176</v>
      </c>
      <c r="H220" s="131">
        <v>9.1999999999999993</v>
      </c>
      <c r="I220" s="132"/>
      <c r="J220" s="133">
        <f t="shared" si="50"/>
        <v>0</v>
      </c>
      <c r="K220" s="129" t="s">
        <v>19</v>
      </c>
      <c r="L220" s="31"/>
      <c r="M220" s="134" t="s">
        <v>19</v>
      </c>
      <c r="N220" s="135" t="s">
        <v>44</v>
      </c>
      <c r="P220" s="136">
        <f t="shared" si="51"/>
        <v>0</v>
      </c>
      <c r="Q220" s="136">
        <v>0</v>
      </c>
      <c r="R220" s="136">
        <f t="shared" si="52"/>
        <v>0</v>
      </c>
      <c r="S220" s="136">
        <v>0</v>
      </c>
      <c r="T220" s="137">
        <f t="shared" si="53"/>
        <v>0</v>
      </c>
      <c r="AR220" s="138" t="s">
        <v>178</v>
      </c>
      <c r="AT220" s="138" t="s">
        <v>173</v>
      </c>
      <c r="AU220" s="138" t="s">
        <v>81</v>
      </c>
      <c r="AY220" s="16" t="s">
        <v>171</v>
      </c>
      <c r="BE220" s="139">
        <f t="shared" si="54"/>
        <v>0</v>
      </c>
      <c r="BF220" s="139">
        <f t="shared" si="55"/>
        <v>0</v>
      </c>
      <c r="BG220" s="139">
        <f t="shared" si="56"/>
        <v>0</v>
      </c>
      <c r="BH220" s="139">
        <f t="shared" si="57"/>
        <v>0</v>
      </c>
      <c r="BI220" s="139">
        <f t="shared" si="58"/>
        <v>0</v>
      </c>
      <c r="BJ220" s="16" t="s">
        <v>81</v>
      </c>
      <c r="BK220" s="139">
        <f t="shared" si="59"/>
        <v>0</v>
      </c>
      <c r="BL220" s="16" t="s">
        <v>178</v>
      </c>
      <c r="BM220" s="138" t="s">
        <v>1830</v>
      </c>
    </row>
    <row r="221" spans="2:65" s="1" customFormat="1" ht="21.75" customHeight="1">
      <c r="B221" s="31"/>
      <c r="C221" s="127" t="s">
        <v>1094</v>
      </c>
      <c r="D221" s="127" t="s">
        <v>173</v>
      </c>
      <c r="E221" s="128" t="s">
        <v>3259</v>
      </c>
      <c r="F221" s="129" t="s">
        <v>3260</v>
      </c>
      <c r="G221" s="130" t="s">
        <v>176</v>
      </c>
      <c r="H221" s="131">
        <v>9.1999999999999993</v>
      </c>
      <c r="I221" s="132"/>
      <c r="J221" s="133">
        <f t="shared" si="50"/>
        <v>0</v>
      </c>
      <c r="K221" s="129" t="s">
        <v>19</v>
      </c>
      <c r="L221" s="31"/>
      <c r="M221" s="134" t="s">
        <v>19</v>
      </c>
      <c r="N221" s="135" t="s">
        <v>44</v>
      </c>
      <c r="P221" s="136">
        <f t="shared" si="51"/>
        <v>0</v>
      </c>
      <c r="Q221" s="136">
        <v>0</v>
      </c>
      <c r="R221" s="136">
        <f t="shared" si="52"/>
        <v>0</v>
      </c>
      <c r="S221" s="136">
        <v>0</v>
      </c>
      <c r="T221" s="137">
        <f t="shared" si="53"/>
        <v>0</v>
      </c>
      <c r="AR221" s="138" t="s">
        <v>178</v>
      </c>
      <c r="AT221" s="138" t="s">
        <v>173</v>
      </c>
      <c r="AU221" s="138" t="s">
        <v>81</v>
      </c>
      <c r="AY221" s="16" t="s">
        <v>171</v>
      </c>
      <c r="BE221" s="139">
        <f t="shared" si="54"/>
        <v>0</v>
      </c>
      <c r="BF221" s="139">
        <f t="shared" si="55"/>
        <v>0</v>
      </c>
      <c r="BG221" s="139">
        <f t="shared" si="56"/>
        <v>0</v>
      </c>
      <c r="BH221" s="139">
        <f t="shared" si="57"/>
        <v>0</v>
      </c>
      <c r="BI221" s="139">
        <f t="shared" si="58"/>
        <v>0</v>
      </c>
      <c r="BJ221" s="16" t="s">
        <v>81</v>
      </c>
      <c r="BK221" s="139">
        <f t="shared" si="59"/>
        <v>0</v>
      </c>
      <c r="BL221" s="16" t="s">
        <v>178</v>
      </c>
      <c r="BM221" s="138" t="s">
        <v>1840</v>
      </c>
    </row>
    <row r="222" spans="2:65" s="1" customFormat="1" ht="24.15" customHeight="1">
      <c r="B222" s="31"/>
      <c r="C222" s="127" t="s">
        <v>1099</v>
      </c>
      <c r="D222" s="127" t="s">
        <v>173</v>
      </c>
      <c r="E222" s="128" t="s">
        <v>3261</v>
      </c>
      <c r="F222" s="129" t="s">
        <v>3262</v>
      </c>
      <c r="G222" s="130" t="s">
        <v>176</v>
      </c>
      <c r="H222" s="131">
        <v>9.1999999999999993</v>
      </c>
      <c r="I222" s="132"/>
      <c r="J222" s="133">
        <f t="shared" si="50"/>
        <v>0</v>
      </c>
      <c r="K222" s="129" t="s">
        <v>19</v>
      </c>
      <c r="L222" s="31"/>
      <c r="M222" s="134" t="s">
        <v>19</v>
      </c>
      <c r="N222" s="135" t="s">
        <v>44</v>
      </c>
      <c r="P222" s="136">
        <f t="shared" si="51"/>
        <v>0</v>
      </c>
      <c r="Q222" s="136">
        <v>0</v>
      </c>
      <c r="R222" s="136">
        <f t="shared" si="52"/>
        <v>0</v>
      </c>
      <c r="S222" s="136">
        <v>0</v>
      </c>
      <c r="T222" s="137">
        <f t="shared" si="53"/>
        <v>0</v>
      </c>
      <c r="AR222" s="138" t="s">
        <v>178</v>
      </c>
      <c r="AT222" s="138" t="s">
        <v>173</v>
      </c>
      <c r="AU222" s="138" t="s">
        <v>81</v>
      </c>
      <c r="AY222" s="16" t="s">
        <v>171</v>
      </c>
      <c r="BE222" s="139">
        <f t="shared" si="54"/>
        <v>0</v>
      </c>
      <c r="BF222" s="139">
        <f t="shared" si="55"/>
        <v>0</v>
      </c>
      <c r="BG222" s="139">
        <f t="shared" si="56"/>
        <v>0</v>
      </c>
      <c r="BH222" s="139">
        <f t="shared" si="57"/>
        <v>0</v>
      </c>
      <c r="BI222" s="139">
        <f t="shared" si="58"/>
        <v>0</v>
      </c>
      <c r="BJ222" s="16" t="s">
        <v>81</v>
      </c>
      <c r="BK222" s="139">
        <f t="shared" si="59"/>
        <v>0</v>
      </c>
      <c r="BL222" s="16" t="s">
        <v>178</v>
      </c>
      <c r="BM222" s="138" t="s">
        <v>1857</v>
      </c>
    </row>
    <row r="223" spans="2:65" s="1" customFormat="1" ht="24.15" customHeight="1">
      <c r="B223" s="31"/>
      <c r="C223" s="127" t="s">
        <v>1104</v>
      </c>
      <c r="D223" s="127" t="s">
        <v>173</v>
      </c>
      <c r="E223" s="128" t="s">
        <v>3263</v>
      </c>
      <c r="F223" s="129" t="s">
        <v>3264</v>
      </c>
      <c r="G223" s="130" t="s">
        <v>176</v>
      </c>
      <c r="H223" s="131">
        <v>9.1999999999999993</v>
      </c>
      <c r="I223" s="132"/>
      <c r="J223" s="133">
        <f t="shared" si="50"/>
        <v>0</v>
      </c>
      <c r="K223" s="129" t="s">
        <v>19</v>
      </c>
      <c r="L223" s="31"/>
      <c r="M223" s="134" t="s">
        <v>19</v>
      </c>
      <c r="N223" s="135" t="s">
        <v>44</v>
      </c>
      <c r="P223" s="136">
        <f t="shared" si="51"/>
        <v>0</v>
      </c>
      <c r="Q223" s="136">
        <v>0</v>
      </c>
      <c r="R223" s="136">
        <f t="shared" si="52"/>
        <v>0</v>
      </c>
      <c r="S223" s="136">
        <v>0</v>
      </c>
      <c r="T223" s="137">
        <f t="shared" si="53"/>
        <v>0</v>
      </c>
      <c r="AR223" s="138" t="s">
        <v>178</v>
      </c>
      <c r="AT223" s="138" t="s">
        <v>173</v>
      </c>
      <c r="AU223" s="138" t="s">
        <v>81</v>
      </c>
      <c r="AY223" s="16" t="s">
        <v>171</v>
      </c>
      <c r="BE223" s="139">
        <f t="shared" si="54"/>
        <v>0</v>
      </c>
      <c r="BF223" s="139">
        <f t="shared" si="55"/>
        <v>0</v>
      </c>
      <c r="BG223" s="139">
        <f t="shared" si="56"/>
        <v>0</v>
      </c>
      <c r="BH223" s="139">
        <f t="shared" si="57"/>
        <v>0</v>
      </c>
      <c r="BI223" s="139">
        <f t="shared" si="58"/>
        <v>0</v>
      </c>
      <c r="BJ223" s="16" t="s">
        <v>81</v>
      </c>
      <c r="BK223" s="139">
        <f t="shared" si="59"/>
        <v>0</v>
      </c>
      <c r="BL223" s="16" t="s">
        <v>178</v>
      </c>
      <c r="BM223" s="138" t="s">
        <v>1869</v>
      </c>
    </row>
    <row r="224" spans="2:65" s="1" customFormat="1" ht="24.15" customHeight="1">
      <c r="B224" s="31"/>
      <c r="C224" s="127" t="s">
        <v>1111</v>
      </c>
      <c r="D224" s="127" t="s">
        <v>173</v>
      </c>
      <c r="E224" s="128" t="s">
        <v>3265</v>
      </c>
      <c r="F224" s="129" t="s">
        <v>3266</v>
      </c>
      <c r="G224" s="130" t="s">
        <v>176</v>
      </c>
      <c r="H224" s="131">
        <v>34</v>
      </c>
      <c r="I224" s="132"/>
      <c r="J224" s="133">
        <f t="shared" si="50"/>
        <v>0</v>
      </c>
      <c r="K224" s="129" t="s">
        <v>19</v>
      </c>
      <c r="L224" s="31"/>
      <c r="M224" s="134" t="s">
        <v>19</v>
      </c>
      <c r="N224" s="135" t="s">
        <v>44</v>
      </c>
      <c r="P224" s="136">
        <f t="shared" si="51"/>
        <v>0</v>
      </c>
      <c r="Q224" s="136">
        <v>0</v>
      </c>
      <c r="R224" s="136">
        <f t="shared" si="52"/>
        <v>0</v>
      </c>
      <c r="S224" s="136">
        <v>0</v>
      </c>
      <c r="T224" s="137">
        <f t="shared" si="53"/>
        <v>0</v>
      </c>
      <c r="AR224" s="138" t="s">
        <v>178</v>
      </c>
      <c r="AT224" s="138" t="s">
        <v>173</v>
      </c>
      <c r="AU224" s="138" t="s">
        <v>81</v>
      </c>
      <c r="AY224" s="16" t="s">
        <v>171</v>
      </c>
      <c r="BE224" s="139">
        <f t="shared" si="54"/>
        <v>0</v>
      </c>
      <c r="BF224" s="139">
        <f t="shared" si="55"/>
        <v>0</v>
      </c>
      <c r="BG224" s="139">
        <f t="shared" si="56"/>
        <v>0</v>
      </c>
      <c r="BH224" s="139">
        <f t="shared" si="57"/>
        <v>0</v>
      </c>
      <c r="BI224" s="139">
        <f t="shared" si="58"/>
        <v>0</v>
      </c>
      <c r="BJ224" s="16" t="s">
        <v>81</v>
      </c>
      <c r="BK224" s="139">
        <f t="shared" si="59"/>
        <v>0</v>
      </c>
      <c r="BL224" s="16" t="s">
        <v>178</v>
      </c>
      <c r="BM224" s="138" t="s">
        <v>1879</v>
      </c>
    </row>
    <row r="225" spans="2:65" s="1" customFormat="1" ht="24.15" customHeight="1">
      <c r="B225" s="31"/>
      <c r="C225" s="127" t="s">
        <v>1117</v>
      </c>
      <c r="D225" s="127" t="s">
        <v>173</v>
      </c>
      <c r="E225" s="128" t="s">
        <v>312</v>
      </c>
      <c r="F225" s="129" t="s">
        <v>3267</v>
      </c>
      <c r="G225" s="130" t="s">
        <v>176</v>
      </c>
      <c r="H225" s="131">
        <v>6.5</v>
      </c>
      <c r="I225" s="132"/>
      <c r="J225" s="133">
        <f t="shared" si="50"/>
        <v>0</v>
      </c>
      <c r="K225" s="129" t="s">
        <v>19</v>
      </c>
      <c r="L225" s="31"/>
      <c r="M225" s="134" t="s">
        <v>19</v>
      </c>
      <c r="N225" s="135" t="s">
        <v>44</v>
      </c>
      <c r="P225" s="136">
        <f t="shared" si="51"/>
        <v>0</v>
      </c>
      <c r="Q225" s="136">
        <v>0</v>
      </c>
      <c r="R225" s="136">
        <f t="shared" si="52"/>
        <v>0</v>
      </c>
      <c r="S225" s="136">
        <v>0</v>
      </c>
      <c r="T225" s="137">
        <f t="shared" si="53"/>
        <v>0</v>
      </c>
      <c r="AR225" s="138" t="s">
        <v>178</v>
      </c>
      <c r="AT225" s="138" t="s">
        <v>173</v>
      </c>
      <c r="AU225" s="138" t="s">
        <v>81</v>
      </c>
      <c r="AY225" s="16" t="s">
        <v>171</v>
      </c>
      <c r="BE225" s="139">
        <f t="shared" si="54"/>
        <v>0</v>
      </c>
      <c r="BF225" s="139">
        <f t="shared" si="55"/>
        <v>0</v>
      </c>
      <c r="BG225" s="139">
        <f t="shared" si="56"/>
        <v>0</v>
      </c>
      <c r="BH225" s="139">
        <f t="shared" si="57"/>
        <v>0</v>
      </c>
      <c r="BI225" s="139">
        <f t="shared" si="58"/>
        <v>0</v>
      </c>
      <c r="BJ225" s="16" t="s">
        <v>81</v>
      </c>
      <c r="BK225" s="139">
        <f t="shared" si="59"/>
        <v>0</v>
      </c>
      <c r="BL225" s="16" t="s">
        <v>178</v>
      </c>
      <c r="BM225" s="138" t="s">
        <v>1889</v>
      </c>
    </row>
    <row r="226" spans="2:65" s="1" customFormat="1" ht="16.5" customHeight="1">
      <c r="B226" s="31"/>
      <c r="C226" s="127" t="s">
        <v>1123</v>
      </c>
      <c r="D226" s="127" t="s">
        <v>173</v>
      </c>
      <c r="E226" s="128" t="s">
        <v>3268</v>
      </c>
      <c r="F226" s="129" t="s">
        <v>3269</v>
      </c>
      <c r="G226" s="130" t="s">
        <v>266</v>
      </c>
      <c r="H226" s="131">
        <v>11.05</v>
      </c>
      <c r="I226" s="132"/>
      <c r="J226" s="133">
        <f t="shared" si="50"/>
        <v>0</v>
      </c>
      <c r="K226" s="129" t="s">
        <v>19</v>
      </c>
      <c r="L226" s="31"/>
      <c r="M226" s="134" t="s">
        <v>19</v>
      </c>
      <c r="N226" s="135" t="s">
        <v>44</v>
      </c>
      <c r="P226" s="136">
        <f t="shared" si="51"/>
        <v>0</v>
      </c>
      <c r="Q226" s="136">
        <v>0</v>
      </c>
      <c r="R226" s="136">
        <f t="shared" si="52"/>
        <v>0</v>
      </c>
      <c r="S226" s="136">
        <v>0</v>
      </c>
      <c r="T226" s="137">
        <f t="shared" si="53"/>
        <v>0</v>
      </c>
      <c r="AR226" s="138" t="s">
        <v>178</v>
      </c>
      <c r="AT226" s="138" t="s">
        <v>173</v>
      </c>
      <c r="AU226" s="138" t="s">
        <v>81</v>
      </c>
      <c r="AY226" s="16" t="s">
        <v>171</v>
      </c>
      <c r="BE226" s="139">
        <f t="shared" si="54"/>
        <v>0</v>
      </c>
      <c r="BF226" s="139">
        <f t="shared" si="55"/>
        <v>0</v>
      </c>
      <c r="BG226" s="139">
        <f t="shared" si="56"/>
        <v>0</v>
      </c>
      <c r="BH226" s="139">
        <f t="shared" si="57"/>
        <v>0</v>
      </c>
      <c r="BI226" s="139">
        <f t="shared" si="58"/>
        <v>0</v>
      </c>
      <c r="BJ226" s="16" t="s">
        <v>81</v>
      </c>
      <c r="BK226" s="139">
        <f t="shared" si="59"/>
        <v>0</v>
      </c>
      <c r="BL226" s="16" t="s">
        <v>178</v>
      </c>
      <c r="BM226" s="138" t="s">
        <v>1899</v>
      </c>
    </row>
    <row r="227" spans="2:65" s="1" customFormat="1" ht="24.15" customHeight="1">
      <c r="B227" s="31"/>
      <c r="C227" s="127" t="s">
        <v>1128</v>
      </c>
      <c r="D227" s="127" t="s">
        <v>173</v>
      </c>
      <c r="E227" s="128" t="s">
        <v>3270</v>
      </c>
      <c r="F227" s="129" t="s">
        <v>3271</v>
      </c>
      <c r="G227" s="130" t="s">
        <v>272</v>
      </c>
      <c r="H227" s="131">
        <v>27</v>
      </c>
      <c r="I227" s="132"/>
      <c r="J227" s="133">
        <f t="shared" si="50"/>
        <v>0</v>
      </c>
      <c r="K227" s="129" t="s">
        <v>19</v>
      </c>
      <c r="L227" s="31"/>
      <c r="M227" s="134" t="s">
        <v>19</v>
      </c>
      <c r="N227" s="135" t="s">
        <v>44</v>
      </c>
      <c r="P227" s="136">
        <f t="shared" si="51"/>
        <v>0</v>
      </c>
      <c r="Q227" s="136">
        <v>0</v>
      </c>
      <c r="R227" s="136">
        <f t="shared" si="52"/>
        <v>0</v>
      </c>
      <c r="S227" s="136">
        <v>0</v>
      </c>
      <c r="T227" s="137">
        <f t="shared" si="53"/>
        <v>0</v>
      </c>
      <c r="AR227" s="138" t="s">
        <v>178</v>
      </c>
      <c r="AT227" s="138" t="s">
        <v>173</v>
      </c>
      <c r="AU227" s="138" t="s">
        <v>81</v>
      </c>
      <c r="AY227" s="16" t="s">
        <v>171</v>
      </c>
      <c r="BE227" s="139">
        <f t="shared" si="54"/>
        <v>0</v>
      </c>
      <c r="BF227" s="139">
        <f t="shared" si="55"/>
        <v>0</v>
      </c>
      <c r="BG227" s="139">
        <f t="shared" si="56"/>
        <v>0</v>
      </c>
      <c r="BH227" s="139">
        <f t="shared" si="57"/>
        <v>0</v>
      </c>
      <c r="BI227" s="139">
        <f t="shared" si="58"/>
        <v>0</v>
      </c>
      <c r="BJ227" s="16" t="s">
        <v>81</v>
      </c>
      <c r="BK227" s="139">
        <f t="shared" si="59"/>
        <v>0</v>
      </c>
      <c r="BL227" s="16" t="s">
        <v>178</v>
      </c>
      <c r="BM227" s="138" t="s">
        <v>1911</v>
      </c>
    </row>
    <row r="228" spans="2:65" s="1" customFormat="1" ht="16.5" customHeight="1">
      <c r="B228" s="31"/>
      <c r="C228" s="127" t="s">
        <v>1133</v>
      </c>
      <c r="D228" s="127" t="s">
        <v>173</v>
      </c>
      <c r="E228" s="128" t="s">
        <v>3272</v>
      </c>
      <c r="F228" s="129" t="s">
        <v>3273</v>
      </c>
      <c r="G228" s="130" t="s">
        <v>176</v>
      </c>
      <c r="H228" s="131">
        <v>2.7</v>
      </c>
      <c r="I228" s="132"/>
      <c r="J228" s="133">
        <f t="shared" si="50"/>
        <v>0</v>
      </c>
      <c r="K228" s="129" t="s">
        <v>19</v>
      </c>
      <c r="L228" s="31"/>
      <c r="M228" s="134" t="s">
        <v>19</v>
      </c>
      <c r="N228" s="135" t="s">
        <v>44</v>
      </c>
      <c r="P228" s="136">
        <f t="shared" si="51"/>
        <v>0</v>
      </c>
      <c r="Q228" s="136">
        <v>0</v>
      </c>
      <c r="R228" s="136">
        <f t="shared" si="52"/>
        <v>0</v>
      </c>
      <c r="S228" s="136">
        <v>0</v>
      </c>
      <c r="T228" s="137">
        <f t="shared" si="53"/>
        <v>0</v>
      </c>
      <c r="AR228" s="138" t="s">
        <v>178</v>
      </c>
      <c r="AT228" s="138" t="s">
        <v>173</v>
      </c>
      <c r="AU228" s="138" t="s">
        <v>81</v>
      </c>
      <c r="AY228" s="16" t="s">
        <v>171</v>
      </c>
      <c r="BE228" s="139">
        <f t="shared" si="54"/>
        <v>0</v>
      </c>
      <c r="BF228" s="139">
        <f t="shared" si="55"/>
        <v>0</v>
      </c>
      <c r="BG228" s="139">
        <f t="shared" si="56"/>
        <v>0</v>
      </c>
      <c r="BH228" s="139">
        <f t="shared" si="57"/>
        <v>0</v>
      </c>
      <c r="BI228" s="139">
        <f t="shared" si="58"/>
        <v>0</v>
      </c>
      <c r="BJ228" s="16" t="s">
        <v>81</v>
      </c>
      <c r="BK228" s="139">
        <f t="shared" si="59"/>
        <v>0</v>
      </c>
      <c r="BL228" s="16" t="s">
        <v>178</v>
      </c>
      <c r="BM228" s="138" t="s">
        <v>1921</v>
      </c>
    </row>
    <row r="229" spans="2:65" s="11" customFormat="1" ht="25.95" customHeight="1">
      <c r="B229" s="115"/>
      <c r="D229" s="116" t="s">
        <v>72</v>
      </c>
      <c r="E229" s="117" t="s">
        <v>2754</v>
      </c>
      <c r="F229" s="117" t="s">
        <v>3274</v>
      </c>
      <c r="I229" s="118"/>
      <c r="J229" s="119">
        <f>BK229</f>
        <v>0</v>
      </c>
      <c r="L229" s="115"/>
      <c r="M229" s="120"/>
      <c r="P229" s="121">
        <f>SUM(P230:P241)</f>
        <v>0</v>
      </c>
      <c r="R229" s="121">
        <f>SUM(R230:R241)</f>
        <v>0</v>
      </c>
      <c r="T229" s="122">
        <f>SUM(T230:T241)</f>
        <v>0</v>
      </c>
      <c r="AR229" s="116" t="s">
        <v>81</v>
      </c>
      <c r="AT229" s="123" t="s">
        <v>72</v>
      </c>
      <c r="AU229" s="123" t="s">
        <v>73</v>
      </c>
      <c r="AY229" s="116" t="s">
        <v>171</v>
      </c>
      <c r="BK229" s="124">
        <f>SUM(BK230:BK241)</f>
        <v>0</v>
      </c>
    </row>
    <row r="230" spans="2:65" s="1" customFormat="1" ht="24.15" customHeight="1">
      <c r="B230" s="31"/>
      <c r="C230" s="127" t="s">
        <v>1140</v>
      </c>
      <c r="D230" s="127" t="s">
        <v>173</v>
      </c>
      <c r="E230" s="128" t="s">
        <v>3247</v>
      </c>
      <c r="F230" s="129" t="s">
        <v>3248</v>
      </c>
      <c r="G230" s="130" t="s">
        <v>176</v>
      </c>
      <c r="H230" s="131">
        <v>79</v>
      </c>
      <c r="I230" s="132"/>
      <c r="J230" s="133">
        <f t="shared" ref="J230:J241" si="60">ROUND(I230*H230,2)</f>
        <v>0</v>
      </c>
      <c r="K230" s="129" t="s">
        <v>19</v>
      </c>
      <c r="L230" s="31"/>
      <c r="M230" s="134" t="s">
        <v>19</v>
      </c>
      <c r="N230" s="135" t="s">
        <v>44</v>
      </c>
      <c r="P230" s="136">
        <f t="shared" ref="P230:P241" si="61">O230*H230</f>
        <v>0</v>
      </c>
      <c r="Q230" s="136">
        <v>0</v>
      </c>
      <c r="R230" s="136">
        <f t="shared" ref="R230:R241" si="62">Q230*H230</f>
        <v>0</v>
      </c>
      <c r="S230" s="136">
        <v>0</v>
      </c>
      <c r="T230" s="137">
        <f t="shared" ref="T230:T241" si="63">S230*H230</f>
        <v>0</v>
      </c>
      <c r="AR230" s="138" t="s">
        <v>178</v>
      </c>
      <c r="AT230" s="138" t="s">
        <v>173</v>
      </c>
      <c r="AU230" s="138" t="s">
        <v>81</v>
      </c>
      <c r="AY230" s="16" t="s">
        <v>171</v>
      </c>
      <c r="BE230" s="139">
        <f t="shared" ref="BE230:BE241" si="64">IF(N230="základní",J230,0)</f>
        <v>0</v>
      </c>
      <c r="BF230" s="139">
        <f t="shared" ref="BF230:BF241" si="65">IF(N230="snížená",J230,0)</f>
        <v>0</v>
      </c>
      <c r="BG230" s="139">
        <f t="shared" ref="BG230:BG241" si="66">IF(N230="zákl. přenesená",J230,0)</f>
        <v>0</v>
      </c>
      <c r="BH230" s="139">
        <f t="shared" ref="BH230:BH241" si="67">IF(N230="sníž. přenesená",J230,0)</f>
        <v>0</v>
      </c>
      <c r="BI230" s="139">
        <f t="shared" ref="BI230:BI241" si="68">IF(N230="nulová",J230,0)</f>
        <v>0</v>
      </c>
      <c r="BJ230" s="16" t="s">
        <v>81</v>
      </c>
      <c r="BK230" s="139">
        <f t="shared" ref="BK230:BK241" si="69">ROUND(I230*H230,2)</f>
        <v>0</v>
      </c>
      <c r="BL230" s="16" t="s">
        <v>178</v>
      </c>
      <c r="BM230" s="138" t="s">
        <v>1931</v>
      </c>
    </row>
    <row r="231" spans="2:65" s="1" customFormat="1" ht="21.75" customHeight="1">
      <c r="B231" s="31"/>
      <c r="C231" s="127" t="s">
        <v>1145</v>
      </c>
      <c r="D231" s="127" t="s">
        <v>173</v>
      </c>
      <c r="E231" s="128" t="s">
        <v>3275</v>
      </c>
      <c r="F231" s="129" t="s">
        <v>3276</v>
      </c>
      <c r="G231" s="130" t="s">
        <v>176</v>
      </c>
      <c r="H231" s="131">
        <v>4</v>
      </c>
      <c r="I231" s="132"/>
      <c r="J231" s="133">
        <f t="shared" si="60"/>
        <v>0</v>
      </c>
      <c r="K231" s="129" t="s">
        <v>19</v>
      </c>
      <c r="L231" s="31"/>
      <c r="M231" s="134" t="s">
        <v>19</v>
      </c>
      <c r="N231" s="135" t="s">
        <v>44</v>
      </c>
      <c r="P231" s="136">
        <f t="shared" si="61"/>
        <v>0</v>
      </c>
      <c r="Q231" s="136">
        <v>0</v>
      </c>
      <c r="R231" s="136">
        <f t="shared" si="62"/>
        <v>0</v>
      </c>
      <c r="S231" s="136">
        <v>0</v>
      </c>
      <c r="T231" s="137">
        <f t="shared" si="63"/>
        <v>0</v>
      </c>
      <c r="AR231" s="138" t="s">
        <v>178</v>
      </c>
      <c r="AT231" s="138" t="s">
        <v>173</v>
      </c>
      <c r="AU231" s="138" t="s">
        <v>81</v>
      </c>
      <c r="AY231" s="16" t="s">
        <v>171</v>
      </c>
      <c r="BE231" s="139">
        <f t="shared" si="64"/>
        <v>0</v>
      </c>
      <c r="BF231" s="139">
        <f t="shared" si="65"/>
        <v>0</v>
      </c>
      <c r="BG231" s="139">
        <f t="shared" si="66"/>
        <v>0</v>
      </c>
      <c r="BH231" s="139">
        <f t="shared" si="67"/>
        <v>0</v>
      </c>
      <c r="BI231" s="139">
        <f t="shared" si="68"/>
        <v>0</v>
      </c>
      <c r="BJ231" s="16" t="s">
        <v>81</v>
      </c>
      <c r="BK231" s="139">
        <f t="shared" si="69"/>
        <v>0</v>
      </c>
      <c r="BL231" s="16" t="s">
        <v>178</v>
      </c>
      <c r="BM231" s="138" t="s">
        <v>1941</v>
      </c>
    </row>
    <row r="232" spans="2:65" s="1" customFormat="1" ht="24.15" customHeight="1">
      <c r="B232" s="31"/>
      <c r="C232" s="127" t="s">
        <v>1150</v>
      </c>
      <c r="D232" s="127" t="s">
        <v>173</v>
      </c>
      <c r="E232" s="128" t="s">
        <v>3255</v>
      </c>
      <c r="F232" s="129" t="s">
        <v>3256</v>
      </c>
      <c r="G232" s="130" t="s">
        <v>176</v>
      </c>
      <c r="H232" s="131">
        <v>28.3</v>
      </c>
      <c r="I232" s="132"/>
      <c r="J232" s="133">
        <f t="shared" si="60"/>
        <v>0</v>
      </c>
      <c r="K232" s="129" t="s">
        <v>19</v>
      </c>
      <c r="L232" s="31"/>
      <c r="M232" s="134" t="s">
        <v>19</v>
      </c>
      <c r="N232" s="135" t="s">
        <v>44</v>
      </c>
      <c r="P232" s="136">
        <f t="shared" si="61"/>
        <v>0</v>
      </c>
      <c r="Q232" s="136">
        <v>0</v>
      </c>
      <c r="R232" s="136">
        <f t="shared" si="62"/>
        <v>0</v>
      </c>
      <c r="S232" s="136">
        <v>0</v>
      </c>
      <c r="T232" s="137">
        <f t="shared" si="63"/>
        <v>0</v>
      </c>
      <c r="AR232" s="138" t="s">
        <v>178</v>
      </c>
      <c r="AT232" s="138" t="s">
        <v>173</v>
      </c>
      <c r="AU232" s="138" t="s">
        <v>81</v>
      </c>
      <c r="AY232" s="16" t="s">
        <v>171</v>
      </c>
      <c r="BE232" s="139">
        <f t="shared" si="64"/>
        <v>0</v>
      </c>
      <c r="BF232" s="139">
        <f t="shared" si="65"/>
        <v>0</v>
      </c>
      <c r="BG232" s="139">
        <f t="shared" si="66"/>
        <v>0</v>
      </c>
      <c r="BH232" s="139">
        <f t="shared" si="67"/>
        <v>0</v>
      </c>
      <c r="BI232" s="139">
        <f t="shared" si="68"/>
        <v>0</v>
      </c>
      <c r="BJ232" s="16" t="s">
        <v>81</v>
      </c>
      <c r="BK232" s="139">
        <f t="shared" si="69"/>
        <v>0</v>
      </c>
      <c r="BL232" s="16" t="s">
        <v>178</v>
      </c>
      <c r="BM232" s="138" t="s">
        <v>1951</v>
      </c>
    </row>
    <row r="233" spans="2:65" s="1" customFormat="1" ht="24.15" customHeight="1">
      <c r="B233" s="31"/>
      <c r="C233" s="127" t="s">
        <v>1155</v>
      </c>
      <c r="D233" s="127" t="s">
        <v>173</v>
      </c>
      <c r="E233" s="128" t="s">
        <v>3257</v>
      </c>
      <c r="F233" s="129" t="s">
        <v>3258</v>
      </c>
      <c r="G233" s="130" t="s">
        <v>176</v>
      </c>
      <c r="H233" s="131">
        <v>28.3</v>
      </c>
      <c r="I233" s="132"/>
      <c r="J233" s="133">
        <f t="shared" si="60"/>
        <v>0</v>
      </c>
      <c r="K233" s="129" t="s">
        <v>19</v>
      </c>
      <c r="L233" s="31"/>
      <c r="M233" s="134" t="s">
        <v>19</v>
      </c>
      <c r="N233" s="135" t="s">
        <v>44</v>
      </c>
      <c r="P233" s="136">
        <f t="shared" si="61"/>
        <v>0</v>
      </c>
      <c r="Q233" s="136">
        <v>0</v>
      </c>
      <c r="R233" s="136">
        <f t="shared" si="62"/>
        <v>0</v>
      </c>
      <c r="S233" s="136">
        <v>0</v>
      </c>
      <c r="T233" s="137">
        <f t="shared" si="63"/>
        <v>0</v>
      </c>
      <c r="AR233" s="138" t="s">
        <v>178</v>
      </c>
      <c r="AT233" s="138" t="s">
        <v>173</v>
      </c>
      <c r="AU233" s="138" t="s">
        <v>81</v>
      </c>
      <c r="AY233" s="16" t="s">
        <v>171</v>
      </c>
      <c r="BE233" s="139">
        <f t="shared" si="64"/>
        <v>0</v>
      </c>
      <c r="BF233" s="139">
        <f t="shared" si="65"/>
        <v>0</v>
      </c>
      <c r="BG233" s="139">
        <f t="shared" si="66"/>
        <v>0</v>
      </c>
      <c r="BH233" s="139">
        <f t="shared" si="67"/>
        <v>0</v>
      </c>
      <c r="BI233" s="139">
        <f t="shared" si="68"/>
        <v>0</v>
      </c>
      <c r="BJ233" s="16" t="s">
        <v>81</v>
      </c>
      <c r="BK233" s="139">
        <f t="shared" si="69"/>
        <v>0</v>
      </c>
      <c r="BL233" s="16" t="s">
        <v>178</v>
      </c>
      <c r="BM233" s="138" t="s">
        <v>1960</v>
      </c>
    </row>
    <row r="234" spans="2:65" s="1" customFormat="1" ht="21.75" customHeight="1">
      <c r="B234" s="31"/>
      <c r="C234" s="127" t="s">
        <v>1160</v>
      </c>
      <c r="D234" s="127" t="s">
        <v>173</v>
      </c>
      <c r="E234" s="128" t="s">
        <v>3259</v>
      </c>
      <c r="F234" s="129" t="s">
        <v>3260</v>
      </c>
      <c r="G234" s="130" t="s">
        <v>176</v>
      </c>
      <c r="H234" s="131">
        <v>28.3</v>
      </c>
      <c r="I234" s="132"/>
      <c r="J234" s="133">
        <f t="shared" si="60"/>
        <v>0</v>
      </c>
      <c r="K234" s="129" t="s">
        <v>19</v>
      </c>
      <c r="L234" s="31"/>
      <c r="M234" s="134" t="s">
        <v>19</v>
      </c>
      <c r="N234" s="135" t="s">
        <v>44</v>
      </c>
      <c r="P234" s="136">
        <f t="shared" si="61"/>
        <v>0</v>
      </c>
      <c r="Q234" s="136">
        <v>0</v>
      </c>
      <c r="R234" s="136">
        <f t="shared" si="62"/>
        <v>0</v>
      </c>
      <c r="S234" s="136">
        <v>0</v>
      </c>
      <c r="T234" s="137">
        <f t="shared" si="63"/>
        <v>0</v>
      </c>
      <c r="AR234" s="138" t="s">
        <v>178</v>
      </c>
      <c r="AT234" s="138" t="s">
        <v>173</v>
      </c>
      <c r="AU234" s="138" t="s">
        <v>81</v>
      </c>
      <c r="AY234" s="16" t="s">
        <v>171</v>
      </c>
      <c r="BE234" s="139">
        <f t="shared" si="64"/>
        <v>0</v>
      </c>
      <c r="BF234" s="139">
        <f t="shared" si="65"/>
        <v>0</v>
      </c>
      <c r="BG234" s="139">
        <f t="shared" si="66"/>
        <v>0</v>
      </c>
      <c r="BH234" s="139">
        <f t="shared" si="67"/>
        <v>0</v>
      </c>
      <c r="BI234" s="139">
        <f t="shared" si="68"/>
        <v>0</v>
      </c>
      <c r="BJ234" s="16" t="s">
        <v>81</v>
      </c>
      <c r="BK234" s="139">
        <f t="shared" si="69"/>
        <v>0</v>
      </c>
      <c r="BL234" s="16" t="s">
        <v>178</v>
      </c>
      <c r="BM234" s="138" t="s">
        <v>1972</v>
      </c>
    </row>
    <row r="235" spans="2:65" s="1" customFormat="1" ht="24.15" customHeight="1">
      <c r="B235" s="31"/>
      <c r="C235" s="127" t="s">
        <v>1165</v>
      </c>
      <c r="D235" s="127" t="s">
        <v>173</v>
      </c>
      <c r="E235" s="128" t="s">
        <v>3261</v>
      </c>
      <c r="F235" s="129" t="s">
        <v>3262</v>
      </c>
      <c r="G235" s="130" t="s">
        <v>176</v>
      </c>
      <c r="H235" s="131">
        <v>28.3</v>
      </c>
      <c r="I235" s="132"/>
      <c r="J235" s="133">
        <f t="shared" si="60"/>
        <v>0</v>
      </c>
      <c r="K235" s="129" t="s">
        <v>19</v>
      </c>
      <c r="L235" s="31"/>
      <c r="M235" s="134" t="s">
        <v>19</v>
      </c>
      <c r="N235" s="135" t="s">
        <v>44</v>
      </c>
      <c r="P235" s="136">
        <f t="shared" si="61"/>
        <v>0</v>
      </c>
      <c r="Q235" s="136">
        <v>0</v>
      </c>
      <c r="R235" s="136">
        <f t="shared" si="62"/>
        <v>0</v>
      </c>
      <c r="S235" s="136">
        <v>0</v>
      </c>
      <c r="T235" s="137">
        <f t="shared" si="63"/>
        <v>0</v>
      </c>
      <c r="AR235" s="138" t="s">
        <v>178</v>
      </c>
      <c r="AT235" s="138" t="s">
        <v>173</v>
      </c>
      <c r="AU235" s="138" t="s">
        <v>81</v>
      </c>
      <c r="AY235" s="16" t="s">
        <v>171</v>
      </c>
      <c r="BE235" s="139">
        <f t="shared" si="64"/>
        <v>0</v>
      </c>
      <c r="BF235" s="139">
        <f t="shared" si="65"/>
        <v>0</v>
      </c>
      <c r="BG235" s="139">
        <f t="shared" si="66"/>
        <v>0</v>
      </c>
      <c r="BH235" s="139">
        <f t="shared" si="67"/>
        <v>0</v>
      </c>
      <c r="BI235" s="139">
        <f t="shared" si="68"/>
        <v>0</v>
      </c>
      <c r="BJ235" s="16" t="s">
        <v>81</v>
      </c>
      <c r="BK235" s="139">
        <f t="shared" si="69"/>
        <v>0</v>
      </c>
      <c r="BL235" s="16" t="s">
        <v>178</v>
      </c>
      <c r="BM235" s="138" t="s">
        <v>1982</v>
      </c>
    </row>
    <row r="236" spans="2:65" s="1" customFormat="1" ht="24.15" customHeight="1">
      <c r="B236" s="31"/>
      <c r="C236" s="127" t="s">
        <v>1172</v>
      </c>
      <c r="D236" s="127" t="s">
        <v>173</v>
      </c>
      <c r="E236" s="128" t="s">
        <v>3263</v>
      </c>
      <c r="F236" s="129" t="s">
        <v>3264</v>
      </c>
      <c r="G236" s="130" t="s">
        <v>176</v>
      </c>
      <c r="H236" s="131">
        <v>28.3</v>
      </c>
      <c r="I236" s="132"/>
      <c r="J236" s="133">
        <f t="shared" si="60"/>
        <v>0</v>
      </c>
      <c r="K236" s="129" t="s">
        <v>19</v>
      </c>
      <c r="L236" s="31"/>
      <c r="M236" s="134" t="s">
        <v>19</v>
      </c>
      <c r="N236" s="135" t="s">
        <v>44</v>
      </c>
      <c r="P236" s="136">
        <f t="shared" si="61"/>
        <v>0</v>
      </c>
      <c r="Q236" s="136">
        <v>0</v>
      </c>
      <c r="R236" s="136">
        <f t="shared" si="62"/>
        <v>0</v>
      </c>
      <c r="S236" s="136">
        <v>0</v>
      </c>
      <c r="T236" s="137">
        <f t="shared" si="63"/>
        <v>0</v>
      </c>
      <c r="AR236" s="138" t="s">
        <v>178</v>
      </c>
      <c r="AT236" s="138" t="s">
        <v>173</v>
      </c>
      <c r="AU236" s="138" t="s">
        <v>81</v>
      </c>
      <c r="AY236" s="16" t="s">
        <v>171</v>
      </c>
      <c r="BE236" s="139">
        <f t="shared" si="64"/>
        <v>0</v>
      </c>
      <c r="BF236" s="139">
        <f t="shared" si="65"/>
        <v>0</v>
      </c>
      <c r="BG236" s="139">
        <f t="shared" si="66"/>
        <v>0</v>
      </c>
      <c r="BH236" s="139">
        <f t="shared" si="67"/>
        <v>0</v>
      </c>
      <c r="BI236" s="139">
        <f t="shared" si="68"/>
        <v>0</v>
      </c>
      <c r="BJ236" s="16" t="s">
        <v>81</v>
      </c>
      <c r="BK236" s="139">
        <f t="shared" si="69"/>
        <v>0</v>
      </c>
      <c r="BL236" s="16" t="s">
        <v>178</v>
      </c>
      <c r="BM236" s="138" t="s">
        <v>1995</v>
      </c>
    </row>
    <row r="237" spans="2:65" s="1" customFormat="1" ht="24.15" customHeight="1">
      <c r="B237" s="31"/>
      <c r="C237" s="127" t="s">
        <v>1177</v>
      </c>
      <c r="D237" s="127" t="s">
        <v>173</v>
      </c>
      <c r="E237" s="128" t="s">
        <v>3265</v>
      </c>
      <c r="F237" s="129" t="s">
        <v>3266</v>
      </c>
      <c r="G237" s="130" t="s">
        <v>176</v>
      </c>
      <c r="H237" s="131">
        <v>54.7</v>
      </c>
      <c r="I237" s="132"/>
      <c r="J237" s="133">
        <f t="shared" si="60"/>
        <v>0</v>
      </c>
      <c r="K237" s="129" t="s">
        <v>19</v>
      </c>
      <c r="L237" s="31"/>
      <c r="M237" s="134" t="s">
        <v>19</v>
      </c>
      <c r="N237" s="135" t="s">
        <v>44</v>
      </c>
      <c r="P237" s="136">
        <f t="shared" si="61"/>
        <v>0</v>
      </c>
      <c r="Q237" s="136">
        <v>0</v>
      </c>
      <c r="R237" s="136">
        <f t="shared" si="62"/>
        <v>0</v>
      </c>
      <c r="S237" s="136">
        <v>0</v>
      </c>
      <c r="T237" s="137">
        <f t="shared" si="63"/>
        <v>0</v>
      </c>
      <c r="AR237" s="138" t="s">
        <v>178</v>
      </c>
      <c r="AT237" s="138" t="s">
        <v>173</v>
      </c>
      <c r="AU237" s="138" t="s">
        <v>81</v>
      </c>
      <c r="AY237" s="16" t="s">
        <v>171</v>
      </c>
      <c r="BE237" s="139">
        <f t="shared" si="64"/>
        <v>0</v>
      </c>
      <c r="BF237" s="139">
        <f t="shared" si="65"/>
        <v>0</v>
      </c>
      <c r="BG237" s="139">
        <f t="shared" si="66"/>
        <v>0</v>
      </c>
      <c r="BH237" s="139">
        <f t="shared" si="67"/>
        <v>0</v>
      </c>
      <c r="BI237" s="139">
        <f t="shared" si="68"/>
        <v>0</v>
      </c>
      <c r="BJ237" s="16" t="s">
        <v>81</v>
      </c>
      <c r="BK237" s="139">
        <f t="shared" si="69"/>
        <v>0</v>
      </c>
      <c r="BL237" s="16" t="s">
        <v>178</v>
      </c>
      <c r="BM237" s="138" t="s">
        <v>2005</v>
      </c>
    </row>
    <row r="238" spans="2:65" s="1" customFormat="1" ht="24.15" customHeight="1">
      <c r="B238" s="31"/>
      <c r="C238" s="127" t="s">
        <v>1181</v>
      </c>
      <c r="D238" s="127" t="s">
        <v>173</v>
      </c>
      <c r="E238" s="128" t="s">
        <v>312</v>
      </c>
      <c r="F238" s="129" t="s">
        <v>3267</v>
      </c>
      <c r="G238" s="130" t="s">
        <v>176</v>
      </c>
      <c r="H238" s="131">
        <v>20</v>
      </c>
      <c r="I238" s="132"/>
      <c r="J238" s="133">
        <f t="shared" si="60"/>
        <v>0</v>
      </c>
      <c r="K238" s="129" t="s">
        <v>19</v>
      </c>
      <c r="L238" s="31"/>
      <c r="M238" s="134" t="s">
        <v>19</v>
      </c>
      <c r="N238" s="135" t="s">
        <v>44</v>
      </c>
      <c r="P238" s="136">
        <f t="shared" si="61"/>
        <v>0</v>
      </c>
      <c r="Q238" s="136">
        <v>0</v>
      </c>
      <c r="R238" s="136">
        <f t="shared" si="62"/>
        <v>0</v>
      </c>
      <c r="S238" s="136">
        <v>0</v>
      </c>
      <c r="T238" s="137">
        <f t="shared" si="63"/>
        <v>0</v>
      </c>
      <c r="AR238" s="138" t="s">
        <v>178</v>
      </c>
      <c r="AT238" s="138" t="s">
        <v>173</v>
      </c>
      <c r="AU238" s="138" t="s">
        <v>81</v>
      </c>
      <c r="AY238" s="16" t="s">
        <v>171</v>
      </c>
      <c r="BE238" s="139">
        <f t="shared" si="64"/>
        <v>0</v>
      </c>
      <c r="BF238" s="139">
        <f t="shared" si="65"/>
        <v>0</v>
      </c>
      <c r="BG238" s="139">
        <f t="shared" si="66"/>
        <v>0</v>
      </c>
      <c r="BH238" s="139">
        <f t="shared" si="67"/>
        <v>0</v>
      </c>
      <c r="BI238" s="139">
        <f t="shared" si="68"/>
        <v>0</v>
      </c>
      <c r="BJ238" s="16" t="s">
        <v>81</v>
      </c>
      <c r="BK238" s="139">
        <f t="shared" si="69"/>
        <v>0</v>
      </c>
      <c r="BL238" s="16" t="s">
        <v>178</v>
      </c>
      <c r="BM238" s="138" t="s">
        <v>2023</v>
      </c>
    </row>
    <row r="239" spans="2:65" s="1" customFormat="1" ht="16.5" customHeight="1">
      <c r="B239" s="31"/>
      <c r="C239" s="127" t="s">
        <v>1188</v>
      </c>
      <c r="D239" s="127" t="s">
        <v>173</v>
      </c>
      <c r="E239" s="128" t="s">
        <v>3268</v>
      </c>
      <c r="F239" s="129" t="s">
        <v>3269</v>
      </c>
      <c r="G239" s="130" t="s">
        <v>266</v>
      </c>
      <c r="H239" s="131">
        <v>34</v>
      </c>
      <c r="I239" s="132"/>
      <c r="J239" s="133">
        <f t="shared" si="60"/>
        <v>0</v>
      </c>
      <c r="K239" s="129" t="s">
        <v>19</v>
      </c>
      <c r="L239" s="31"/>
      <c r="M239" s="134" t="s">
        <v>19</v>
      </c>
      <c r="N239" s="135" t="s">
        <v>44</v>
      </c>
      <c r="P239" s="136">
        <f t="shared" si="61"/>
        <v>0</v>
      </c>
      <c r="Q239" s="136">
        <v>0</v>
      </c>
      <c r="R239" s="136">
        <f t="shared" si="62"/>
        <v>0</v>
      </c>
      <c r="S239" s="136">
        <v>0</v>
      </c>
      <c r="T239" s="137">
        <f t="shared" si="63"/>
        <v>0</v>
      </c>
      <c r="AR239" s="138" t="s">
        <v>178</v>
      </c>
      <c r="AT239" s="138" t="s">
        <v>173</v>
      </c>
      <c r="AU239" s="138" t="s">
        <v>81</v>
      </c>
      <c r="AY239" s="16" t="s">
        <v>171</v>
      </c>
      <c r="BE239" s="139">
        <f t="shared" si="64"/>
        <v>0</v>
      </c>
      <c r="BF239" s="139">
        <f t="shared" si="65"/>
        <v>0</v>
      </c>
      <c r="BG239" s="139">
        <f t="shared" si="66"/>
        <v>0</v>
      </c>
      <c r="BH239" s="139">
        <f t="shared" si="67"/>
        <v>0</v>
      </c>
      <c r="BI239" s="139">
        <f t="shared" si="68"/>
        <v>0</v>
      </c>
      <c r="BJ239" s="16" t="s">
        <v>81</v>
      </c>
      <c r="BK239" s="139">
        <f t="shared" si="69"/>
        <v>0</v>
      </c>
      <c r="BL239" s="16" t="s">
        <v>178</v>
      </c>
      <c r="BM239" s="138" t="s">
        <v>2035</v>
      </c>
    </row>
    <row r="240" spans="2:65" s="1" customFormat="1" ht="24.15" customHeight="1">
      <c r="B240" s="31"/>
      <c r="C240" s="127" t="s">
        <v>1193</v>
      </c>
      <c r="D240" s="127" t="s">
        <v>173</v>
      </c>
      <c r="E240" s="128" t="s">
        <v>3270</v>
      </c>
      <c r="F240" s="129" t="s">
        <v>3271</v>
      </c>
      <c r="G240" s="130" t="s">
        <v>272</v>
      </c>
      <c r="H240" s="131">
        <v>83</v>
      </c>
      <c r="I240" s="132"/>
      <c r="J240" s="133">
        <f t="shared" si="60"/>
        <v>0</v>
      </c>
      <c r="K240" s="129" t="s">
        <v>19</v>
      </c>
      <c r="L240" s="31"/>
      <c r="M240" s="134" t="s">
        <v>19</v>
      </c>
      <c r="N240" s="135" t="s">
        <v>44</v>
      </c>
      <c r="P240" s="136">
        <f t="shared" si="61"/>
        <v>0</v>
      </c>
      <c r="Q240" s="136">
        <v>0</v>
      </c>
      <c r="R240" s="136">
        <f t="shared" si="62"/>
        <v>0</v>
      </c>
      <c r="S240" s="136">
        <v>0</v>
      </c>
      <c r="T240" s="137">
        <f t="shared" si="63"/>
        <v>0</v>
      </c>
      <c r="AR240" s="138" t="s">
        <v>178</v>
      </c>
      <c r="AT240" s="138" t="s">
        <v>173</v>
      </c>
      <c r="AU240" s="138" t="s">
        <v>81</v>
      </c>
      <c r="AY240" s="16" t="s">
        <v>171</v>
      </c>
      <c r="BE240" s="139">
        <f t="shared" si="64"/>
        <v>0</v>
      </c>
      <c r="BF240" s="139">
        <f t="shared" si="65"/>
        <v>0</v>
      </c>
      <c r="BG240" s="139">
        <f t="shared" si="66"/>
        <v>0</v>
      </c>
      <c r="BH240" s="139">
        <f t="shared" si="67"/>
        <v>0</v>
      </c>
      <c r="BI240" s="139">
        <f t="shared" si="68"/>
        <v>0</v>
      </c>
      <c r="BJ240" s="16" t="s">
        <v>81</v>
      </c>
      <c r="BK240" s="139">
        <f t="shared" si="69"/>
        <v>0</v>
      </c>
      <c r="BL240" s="16" t="s">
        <v>178</v>
      </c>
      <c r="BM240" s="138" t="s">
        <v>2050</v>
      </c>
    </row>
    <row r="241" spans="2:65" s="1" customFormat="1" ht="16.5" customHeight="1">
      <c r="B241" s="31"/>
      <c r="C241" s="127" t="s">
        <v>1198</v>
      </c>
      <c r="D241" s="127" t="s">
        <v>173</v>
      </c>
      <c r="E241" s="128" t="s">
        <v>3272</v>
      </c>
      <c r="F241" s="129" t="s">
        <v>3273</v>
      </c>
      <c r="G241" s="130" t="s">
        <v>176</v>
      </c>
      <c r="H241" s="131">
        <v>8.3000000000000007</v>
      </c>
      <c r="I241" s="132"/>
      <c r="J241" s="133">
        <f t="shared" si="60"/>
        <v>0</v>
      </c>
      <c r="K241" s="129" t="s">
        <v>19</v>
      </c>
      <c r="L241" s="31"/>
      <c r="M241" s="134" t="s">
        <v>19</v>
      </c>
      <c r="N241" s="135" t="s">
        <v>44</v>
      </c>
      <c r="P241" s="136">
        <f t="shared" si="61"/>
        <v>0</v>
      </c>
      <c r="Q241" s="136">
        <v>0</v>
      </c>
      <c r="R241" s="136">
        <f t="shared" si="62"/>
        <v>0</v>
      </c>
      <c r="S241" s="136">
        <v>0</v>
      </c>
      <c r="T241" s="137">
        <f t="shared" si="63"/>
        <v>0</v>
      </c>
      <c r="AR241" s="138" t="s">
        <v>178</v>
      </c>
      <c r="AT241" s="138" t="s">
        <v>173</v>
      </c>
      <c r="AU241" s="138" t="s">
        <v>81</v>
      </c>
      <c r="AY241" s="16" t="s">
        <v>171</v>
      </c>
      <c r="BE241" s="139">
        <f t="shared" si="64"/>
        <v>0</v>
      </c>
      <c r="BF241" s="139">
        <f t="shared" si="65"/>
        <v>0</v>
      </c>
      <c r="BG241" s="139">
        <f t="shared" si="66"/>
        <v>0</v>
      </c>
      <c r="BH241" s="139">
        <f t="shared" si="67"/>
        <v>0</v>
      </c>
      <c r="BI241" s="139">
        <f t="shared" si="68"/>
        <v>0</v>
      </c>
      <c r="BJ241" s="16" t="s">
        <v>81</v>
      </c>
      <c r="BK241" s="139">
        <f t="shared" si="69"/>
        <v>0</v>
      </c>
      <c r="BL241" s="16" t="s">
        <v>178</v>
      </c>
      <c r="BM241" s="138" t="s">
        <v>2060</v>
      </c>
    </row>
    <row r="242" spans="2:65" s="11" customFormat="1" ht="25.95" customHeight="1">
      <c r="B242" s="115"/>
      <c r="D242" s="116" t="s">
        <v>72</v>
      </c>
      <c r="E242" s="117" t="s">
        <v>2593</v>
      </c>
      <c r="F242" s="117" t="s">
        <v>2594</v>
      </c>
      <c r="I242" s="118"/>
      <c r="J242" s="119">
        <f>BK242</f>
        <v>0</v>
      </c>
      <c r="L242" s="115"/>
      <c r="M242" s="120"/>
      <c r="P242" s="121">
        <f>P243</f>
        <v>0</v>
      </c>
      <c r="R242" s="121">
        <f>R243</f>
        <v>0</v>
      </c>
      <c r="T242" s="122">
        <f>T243</f>
        <v>0</v>
      </c>
      <c r="AR242" s="116" t="s">
        <v>225</v>
      </c>
      <c r="AT242" s="123" t="s">
        <v>72</v>
      </c>
      <c r="AU242" s="123" t="s">
        <v>73</v>
      </c>
      <c r="AY242" s="116" t="s">
        <v>171</v>
      </c>
      <c r="BK242" s="124">
        <f>BK243</f>
        <v>0</v>
      </c>
    </row>
    <row r="243" spans="2:65" s="11" customFormat="1" ht="22.8" customHeight="1">
      <c r="B243" s="115"/>
      <c r="D243" s="116" t="s">
        <v>72</v>
      </c>
      <c r="E243" s="125" t="s">
        <v>2595</v>
      </c>
      <c r="F243" s="125" t="s">
        <v>2596</v>
      </c>
      <c r="I243" s="118"/>
      <c r="J243" s="126">
        <f>BK243</f>
        <v>0</v>
      </c>
      <c r="L243" s="115"/>
      <c r="M243" s="120"/>
      <c r="P243" s="121">
        <f>SUM(P244:P245)</f>
        <v>0</v>
      </c>
      <c r="R243" s="121">
        <f>SUM(R244:R245)</f>
        <v>0</v>
      </c>
      <c r="T243" s="122">
        <f>SUM(T244:T245)</f>
        <v>0</v>
      </c>
      <c r="AR243" s="116" t="s">
        <v>225</v>
      </c>
      <c r="AT243" s="123" t="s">
        <v>72</v>
      </c>
      <c r="AU243" s="123" t="s">
        <v>81</v>
      </c>
      <c r="AY243" s="116" t="s">
        <v>171</v>
      </c>
      <c r="BK243" s="124">
        <f>SUM(BK244:BK245)</f>
        <v>0</v>
      </c>
    </row>
    <row r="244" spans="2:65" s="1" customFormat="1" ht="16.5" customHeight="1">
      <c r="B244" s="31"/>
      <c r="C244" s="127" t="s">
        <v>1213</v>
      </c>
      <c r="D244" s="127" t="s">
        <v>173</v>
      </c>
      <c r="E244" s="128" t="s">
        <v>2632</v>
      </c>
      <c r="F244" s="129" t="s">
        <v>2633</v>
      </c>
      <c r="G244" s="130" t="s">
        <v>1724</v>
      </c>
      <c r="H244" s="131">
        <v>1</v>
      </c>
      <c r="I244" s="132"/>
      <c r="J244" s="133">
        <f>ROUND(I244*H244,2)</f>
        <v>0</v>
      </c>
      <c r="K244" s="129" t="s">
        <v>2184</v>
      </c>
      <c r="L244" s="31"/>
      <c r="M244" s="134" t="s">
        <v>19</v>
      </c>
      <c r="N244" s="135" t="s">
        <v>44</v>
      </c>
      <c r="P244" s="136">
        <f>O244*H244</f>
        <v>0</v>
      </c>
      <c r="Q244" s="136">
        <v>0</v>
      </c>
      <c r="R244" s="136">
        <f>Q244*H244</f>
        <v>0</v>
      </c>
      <c r="S244" s="136">
        <v>0</v>
      </c>
      <c r="T244" s="137">
        <f>S244*H244</f>
        <v>0</v>
      </c>
      <c r="AR244" s="138" t="s">
        <v>2600</v>
      </c>
      <c r="AT244" s="138" t="s">
        <v>173</v>
      </c>
      <c r="AU244" s="138" t="s">
        <v>83</v>
      </c>
      <c r="AY244" s="16" t="s">
        <v>171</v>
      </c>
      <c r="BE244" s="139">
        <f>IF(N244="základní",J244,0)</f>
        <v>0</v>
      </c>
      <c r="BF244" s="139">
        <f>IF(N244="snížená",J244,0)</f>
        <v>0</v>
      </c>
      <c r="BG244" s="139">
        <f>IF(N244="zákl. přenesená",J244,0)</f>
        <v>0</v>
      </c>
      <c r="BH244" s="139">
        <f>IF(N244="sníž. přenesená",J244,0)</f>
        <v>0</v>
      </c>
      <c r="BI244" s="139">
        <f>IF(N244="nulová",J244,0)</f>
        <v>0</v>
      </c>
      <c r="BJ244" s="16" t="s">
        <v>81</v>
      </c>
      <c r="BK244" s="139">
        <f>ROUND(I244*H244,2)</f>
        <v>0</v>
      </c>
      <c r="BL244" s="16" t="s">
        <v>2600</v>
      </c>
      <c r="BM244" s="138" t="s">
        <v>3277</v>
      </c>
    </row>
    <row r="245" spans="2:65" s="1" customFormat="1" ht="10.199999999999999">
      <c r="B245" s="31"/>
      <c r="D245" s="140" t="s">
        <v>180</v>
      </c>
      <c r="F245" s="141" t="s">
        <v>2635</v>
      </c>
      <c r="I245" s="142"/>
      <c r="L245" s="31"/>
      <c r="M245" s="177"/>
      <c r="N245" s="178"/>
      <c r="O245" s="178"/>
      <c r="P245" s="178"/>
      <c r="Q245" s="178"/>
      <c r="R245" s="178"/>
      <c r="S245" s="178"/>
      <c r="T245" s="179"/>
      <c r="AT245" s="16" t="s">
        <v>180</v>
      </c>
      <c r="AU245" s="16" t="s">
        <v>83</v>
      </c>
    </row>
    <row r="246" spans="2:65" s="1" customFormat="1" ht="6.9" customHeight="1">
      <c r="B246" s="40"/>
      <c r="C246" s="41"/>
      <c r="D246" s="41"/>
      <c r="E246" s="41"/>
      <c r="F246" s="41"/>
      <c r="G246" s="41"/>
      <c r="H246" s="41"/>
      <c r="I246" s="41"/>
      <c r="J246" s="41"/>
      <c r="K246" s="41"/>
      <c r="L246" s="31"/>
    </row>
  </sheetData>
  <sheetProtection algorithmName="SHA-512" hashValue="RqMFkP1iCcajX1lvXGQu42zPKoNqV5xX5VGL0LUZSEp6phM+SWHj+oQCC6FFNEj/fD82YBQwufb4SDsDJKLecQ==" saltValue="9T30SwURMBXKOtRl7lyJrOHL6DQH7HGrWHcVtewSk4MItx61H0Py9lWfVXhcDmdyriEFXRwmCZyntzj+udT98g==" spinCount="100000" sheet="1" objects="1" scenarios="1" formatColumns="0" formatRows="0" autoFilter="0"/>
  <autoFilter ref="C88:K245" xr:uid="{00000000-0009-0000-0000-000003000000}"/>
  <mergeCells count="9">
    <mergeCell ref="E50:H50"/>
    <mergeCell ref="E79:H79"/>
    <mergeCell ref="E81:H81"/>
    <mergeCell ref="L2:V2"/>
    <mergeCell ref="E7:H7"/>
    <mergeCell ref="E9:H9"/>
    <mergeCell ref="E18:H18"/>
    <mergeCell ref="E27:H27"/>
    <mergeCell ref="E48:H48"/>
  </mergeCells>
  <hyperlinks>
    <hyperlink ref="F24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8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14"/>
      <c r="M2" s="214"/>
      <c r="N2" s="214"/>
      <c r="O2" s="214"/>
      <c r="P2" s="214"/>
      <c r="Q2" s="214"/>
      <c r="R2" s="214"/>
      <c r="S2" s="214"/>
      <c r="T2" s="214"/>
      <c r="U2" s="214"/>
      <c r="V2" s="214"/>
      <c r="AT2" s="16" t="s">
        <v>92</v>
      </c>
    </row>
    <row r="3" spans="2:46" ht="6.9" customHeight="1">
      <c r="B3" s="17"/>
      <c r="C3" s="18"/>
      <c r="D3" s="18"/>
      <c r="E3" s="18"/>
      <c r="F3" s="18"/>
      <c r="G3" s="18"/>
      <c r="H3" s="18"/>
      <c r="I3" s="18"/>
      <c r="J3" s="18"/>
      <c r="K3" s="18"/>
      <c r="L3" s="19"/>
      <c r="AT3" s="16" t="s">
        <v>83</v>
      </c>
    </row>
    <row r="4" spans="2:46" ht="24.9" customHeight="1">
      <c r="B4" s="19"/>
      <c r="D4" s="20" t="s">
        <v>106</v>
      </c>
      <c r="L4" s="19"/>
      <c r="M4" s="85" t="s">
        <v>10</v>
      </c>
      <c r="AT4" s="16" t="s">
        <v>4</v>
      </c>
    </row>
    <row r="5" spans="2:46" ht="6.9" customHeight="1">
      <c r="B5" s="19"/>
      <c r="L5" s="19"/>
    </row>
    <row r="6" spans="2:46" ht="12" customHeight="1">
      <c r="B6" s="19"/>
      <c r="D6" s="26" t="s">
        <v>16</v>
      </c>
      <c r="L6" s="19"/>
    </row>
    <row r="7" spans="2:46" ht="26.25" customHeight="1">
      <c r="B7" s="19"/>
      <c r="E7" s="229" t="str">
        <f>'Rekapitulace stavby'!K6</f>
        <v>VZDĚLÁVACÍ INSTITUCE RAJHRAD, MEZINÁRODNÍ AKADEMIE SV. BENEDIKTA Z NURSIE PRO UMĚLECKÉ VZDĚLÁVÁNÍ</v>
      </c>
      <c r="F7" s="230"/>
      <c r="G7" s="230"/>
      <c r="H7" s="230"/>
      <c r="L7" s="19"/>
    </row>
    <row r="8" spans="2:46" s="1" customFormat="1" ht="12" customHeight="1">
      <c r="B8" s="31"/>
      <c r="D8" s="26" t="s">
        <v>107</v>
      </c>
      <c r="L8" s="31"/>
    </row>
    <row r="9" spans="2:46" s="1" customFormat="1" ht="16.5" customHeight="1">
      <c r="B9" s="31"/>
      <c r="E9" s="192" t="s">
        <v>3278</v>
      </c>
      <c r="F9" s="231"/>
      <c r="G9" s="231"/>
      <c r="H9" s="231"/>
      <c r="L9" s="31"/>
    </row>
    <row r="10" spans="2:46" s="1" customFormat="1" ht="10.199999999999999">
      <c r="B10" s="31"/>
      <c r="L10" s="31"/>
    </row>
    <row r="11" spans="2:46" s="1" customFormat="1" ht="12" customHeight="1">
      <c r="B11" s="31"/>
      <c r="D11" s="26" t="s">
        <v>18</v>
      </c>
      <c r="F11" s="24" t="s">
        <v>19</v>
      </c>
      <c r="I11" s="26" t="s">
        <v>20</v>
      </c>
      <c r="J11" s="24" t="s">
        <v>19</v>
      </c>
      <c r="L11" s="31"/>
    </row>
    <row r="12" spans="2:46" s="1" customFormat="1" ht="12" customHeight="1">
      <c r="B12" s="31"/>
      <c r="D12" s="26" t="s">
        <v>21</v>
      </c>
      <c r="F12" s="24" t="s">
        <v>22</v>
      </c>
      <c r="I12" s="26" t="s">
        <v>23</v>
      </c>
      <c r="J12" s="48" t="str">
        <f>'Rekapitulace stavby'!AN8</f>
        <v>26. 9. 2023</v>
      </c>
      <c r="L12" s="31"/>
    </row>
    <row r="13" spans="2:46" s="1" customFormat="1" ht="10.8" customHeight="1">
      <c r="B13" s="31"/>
      <c r="L13" s="31"/>
    </row>
    <row r="14" spans="2:46" s="1" customFormat="1" ht="12" customHeight="1">
      <c r="B14" s="31"/>
      <c r="D14" s="26" t="s">
        <v>25</v>
      </c>
      <c r="I14" s="26" t="s">
        <v>26</v>
      </c>
      <c r="J14" s="24" t="str">
        <f>IF('Rekapitulace stavby'!AN10="","",'Rekapitulace stavby'!AN10)</f>
        <v/>
      </c>
      <c r="L14" s="31"/>
    </row>
    <row r="15" spans="2:46" s="1" customFormat="1" ht="18" customHeight="1">
      <c r="B15" s="31"/>
      <c r="E15" s="24" t="str">
        <f>IF('Rekapitulace stavby'!E11="","",'Rekapitulace stavby'!E11)</f>
        <v xml:space="preserve"> </v>
      </c>
      <c r="I15" s="26" t="s">
        <v>28</v>
      </c>
      <c r="J15" s="24" t="str">
        <f>IF('Rekapitulace stavby'!AN11="","",'Rekapitulace stavby'!AN11)</f>
        <v/>
      </c>
      <c r="L15" s="31"/>
    </row>
    <row r="16" spans="2:4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16.5" customHeight="1">
      <c r="B27" s="86"/>
      <c r="E27" s="218" t="s">
        <v>19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ROUND(J90,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ROUND((SUM(BE90:BE181)),  2)</f>
        <v>0</v>
      </c>
      <c r="I33" s="89">
        <v>0.21</v>
      </c>
      <c r="J33" s="88">
        <f>ROUND(((SUM(BE90:BE181))*I33),  2)</f>
        <v>0</v>
      </c>
      <c r="L33" s="31"/>
    </row>
    <row r="34" spans="2:12" s="1" customFormat="1" ht="14.4" customHeight="1">
      <c r="B34" s="31"/>
      <c r="E34" s="26" t="s">
        <v>45</v>
      </c>
      <c r="F34" s="88">
        <f>ROUND((SUM(BF90:BF181)),  2)</f>
        <v>0</v>
      </c>
      <c r="I34" s="89">
        <v>0.15</v>
      </c>
      <c r="J34" s="88">
        <f>ROUND(((SUM(BF90:BF181))*I34),  2)</f>
        <v>0</v>
      </c>
      <c r="L34" s="31"/>
    </row>
    <row r="35" spans="2:12" s="1" customFormat="1" ht="14.4" hidden="1" customHeight="1">
      <c r="B35" s="31"/>
      <c r="E35" s="26" t="s">
        <v>46</v>
      </c>
      <c r="F35" s="88">
        <f>ROUND((SUM(BG90:BG181)),  2)</f>
        <v>0</v>
      </c>
      <c r="I35" s="89">
        <v>0.21</v>
      </c>
      <c r="J35" s="88">
        <f>0</f>
        <v>0</v>
      </c>
      <c r="L35" s="31"/>
    </row>
    <row r="36" spans="2:12" s="1" customFormat="1" ht="14.4" hidden="1" customHeight="1">
      <c r="B36" s="31"/>
      <c r="E36" s="26" t="s">
        <v>47</v>
      </c>
      <c r="F36" s="88">
        <f>ROUND((SUM(BH90:BH181)),  2)</f>
        <v>0</v>
      </c>
      <c r="I36" s="89">
        <v>0.15</v>
      </c>
      <c r="J36" s="88">
        <f>0</f>
        <v>0</v>
      </c>
      <c r="L36" s="31"/>
    </row>
    <row r="37" spans="2:12" s="1" customFormat="1" ht="14.4" hidden="1" customHeight="1">
      <c r="B37" s="31"/>
      <c r="E37" s="26" t="s">
        <v>48</v>
      </c>
      <c r="F37" s="88">
        <f>ROUND((SUM(BI90:BI181)),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17-2023_D - TZB_UT</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J90</f>
        <v>0</v>
      </c>
      <c r="L59" s="31"/>
      <c r="AU59" s="16" t="s">
        <v>113</v>
      </c>
    </row>
    <row r="60" spans="2:47" s="8" customFormat="1" ht="24.9" customHeight="1">
      <c r="B60" s="99"/>
      <c r="D60" s="100" t="s">
        <v>3279</v>
      </c>
      <c r="E60" s="101"/>
      <c r="F60" s="101"/>
      <c r="G60" s="101"/>
      <c r="H60" s="101"/>
      <c r="I60" s="101"/>
      <c r="J60" s="102">
        <f>J91</f>
        <v>0</v>
      </c>
      <c r="L60" s="99"/>
    </row>
    <row r="61" spans="2:47" s="8" customFormat="1" ht="24.9" customHeight="1">
      <c r="B61" s="99"/>
      <c r="D61" s="100" t="s">
        <v>3280</v>
      </c>
      <c r="E61" s="101"/>
      <c r="F61" s="101"/>
      <c r="G61" s="101"/>
      <c r="H61" s="101"/>
      <c r="I61" s="101"/>
      <c r="J61" s="102">
        <f>J95</f>
        <v>0</v>
      </c>
      <c r="L61" s="99"/>
    </row>
    <row r="62" spans="2:47" s="8" customFormat="1" ht="24.9" customHeight="1">
      <c r="B62" s="99"/>
      <c r="D62" s="100" t="s">
        <v>3281</v>
      </c>
      <c r="E62" s="101"/>
      <c r="F62" s="101"/>
      <c r="G62" s="101"/>
      <c r="H62" s="101"/>
      <c r="I62" s="101"/>
      <c r="J62" s="102">
        <f>J108</f>
        <v>0</v>
      </c>
      <c r="L62" s="99"/>
    </row>
    <row r="63" spans="2:47" s="8" customFormat="1" ht="24.9" customHeight="1">
      <c r="B63" s="99"/>
      <c r="D63" s="100" t="s">
        <v>3282</v>
      </c>
      <c r="E63" s="101"/>
      <c r="F63" s="101"/>
      <c r="G63" s="101"/>
      <c r="H63" s="101"/>
      <c r="I63" s="101"/>
      <c r="J63" s="102">
        <f>J119</f>
        <v>0</v>
      </c>
      <c r="L63" s="99"/>
    </row>
    <row r="64" spans="2:47" s="8" customFormat="1" ht="24.9" customHeight="1">
      <c r="B64" s="99"/>
      <c r="D64" s="100" t="s">
        <v>3283</v>
      </c>
      <c r="E64" s="101"/>
      <c r="F64" s="101"/>
      <c r="G64" s="101"/>
      <c r="H64" s="101"/>
      <c r="I64" s="101"/>
      <c r="J64" s="102">
        <f>J137</f>
        <v>0</v>
      </c>
      <c r="L64" s="99"/>
    </row>
    <row r="65" spans="2:12" s="8" customFormat="1" ht="24.9" customHeight="1">
      <c r="B65" s="99"/>
      <c r="D65" s="100" t="s">
        <v>3284</v>
      </c>
      <c r="E65" s="101"/>
      <c r="F65" s="101"/>
      <c r="G65" s="101"/>
      <c r="H65" s="101"/>
      <c r="I65" s="101"/>
      <c r="J65" s="102">
        <f>J146</f>
        <v>0</v>
      </c>
      <c r="L65" s="99"/>
    </row>
    <row r="66" spans="2:12" s="8" customFormat="1" ht="24.9" customHeight="1">
      <c r="B66" s="99"/>
      <c r="D66" s="100" t="s">
        <v>3285</v>
      </c>
      <c r="E66" s="101"/>
      <c r="F66" s="101"/>
      <c r="G66" s="101"/>
      <c r="H66" s="101"/>
      <c r="I66" s="101"/>
      <c r="J66" s="102">
        <f>J160</f>
        <v>0</v>
      </c>
      <c r="L66" s="99"/>
    </row>
    <row r="67" spans="2:12" s="8" customFormat="1" ht="24.9" customHeight="1">
      <c r="B67" s="99"/>
      <c r="D67" s="100" t="s">
        <v>3286</v>
      </c>
      <c r="E67" s="101"/>
      <c r="F67" s="101"/>
      <c r="G67" s="101"/>
      <c r="H67" s="101"/>
      <c r="I67" s="101"/>
      <c r="J67" s="102">
        <f>J163</f>
        <v>0</v>
      </c>
      <c r="L67" s="99"/>
    </row>
    <row r="68" spans="2:12" s="8" customFormat="1" ht="24.9" customHeight="1">
      <c r="B68" s="99"/>
      <c r="D68" s="100" t="s">
        <v>3287</v>
      </c>
      <c r="E68" s="101"/>
      <c r="F68" s="101"/>
      <c r="G68" s="101"/>
      <c r="H68" s="101"/>
      <c r="I68" s="101"/>
      <c r="J68" s="102">
        <f>J173</f>
        <v>0</v>
      </c>
      <c r="L68" s="99"/>
    </row>
    <row r="69" spans="2:12" s="8" customFormat="1" ht="24.9" customHeight="1">
      <c r="B69" s="99"/>
      <c r="D69" s="100" t="s">
        <v>151</v>
      </c>
      <c r="E69" s="101"/>
      <c r="F69" s="101"/>
      <c r="G69" s="101"/>
      <c r="H69" s="101"/>
      <c r="I69" s="101"/>
      <c r="J69" s="102">
        <f>J178</f>
        <v>0</v>
      </c>
      <c r="L69" s="99"/>
    </row>
    <row r="70" spans="2:12" s="9" customFormat="1" ht="19.95" customHeight="1">
      <c r="B70" s="103"/>
      <c r="D70" s="104" t="s">
        <v>152</v>
      </c>
      <c r="E70" s="105"/>
      <c r="F70" s="105"/>
      <c r="G70" s="105"/>
      <c r="H70" s="105"/>
      <c r="I70" s="105"/>
      <c r="J70" s="106">
        <f>J179</f>
        <v>0</v>
      </c>
      <c r="L70" s="103"/>
    </row>
    <row r="71" spans="2:12" s="1" customFormat="1" ht="21.75" customHeight="1">
      <c r="B71" s="31"/>
      <c r="L71" s="31"/>
    </row>
    <row r="72" spans="2:12" s="1" customFormat="1" ht="6.9" customHeight="1">
      <c r="B72" s="40"/>
      <c r="C72" s="41"/>
      <c r="D72" s="41"/>
      <c r="E72" s="41"/>
      <c r="F72" s="41"/>
      <c r="G72" s="41"/>
      <c r="H72" s="41"/>
      <c r="I72" s="41"/>
      <c r="J72" s="41"/>
      <c r="K72" s="41"/>
      <c r="L72" s="31"/>
    </row>
    <row r="76" spans="2:12" s="1" customFormat="1" ht="6.9" customHeight="1">
      <c r="B76" s="42"/>
      <c r="C76" s="43"/>
      <c r="D76" s="43"/>
      <c r="E76" s="43"/>
      <c r="F76" s="43"/>
      <c r="G76" s="43"/>
      <c r="H76" s="43"/>
      <c r="I76" s="43"/>
      <c r="J76" s="43"/>
      <c r="K76" s="43"/>
      <c r="L76" s="31"/>
    </row>
    <row r="77" spans="2:12" s="1" customFormat="1" ht="24.9" customHeight="1">
      <c r="B77" s="31"/>
      <c r="C77" s="20" t="s">
        <v>156</v>
      </c>
      <c r="L77" s="31"/>
    </row>
    <row r="78" spans="2:12" s="1" customFormat="1" ht="6.9" customHeight="1">
      <c r="B78" s="31"/>
      <c r="L78" s="31"/>
    </row>
    <row r="79" spans="2:12" s="1" customFormat="1" ht="12" customHeight="1">
      <c r="B79" s="31"/>
      <c r="C79" s="26" t="s">
        <v>16</v>
      </c>
      <c r="L79" s="31"/>
    </row>
    <row r="80" spans="2:12" s="1" customFormat="1" ht="26.25" customHeight="1">
      <c r="B80" s="31"/>
      <c r="E80" s="229" t="str">
        <f>E7</f>
        <v>VZDĚLÁVACÍ INSTITUCE RAJHRAD, MEZINÁRODNÍ AKADEMIE SV. BENEDIKTA Z NURSIE PRO UMĚLECKÉ VZDĚLÁVÁNÍ</v>
      </c>
      <c r="F80" s="230"/>
      <c r="G80" s="230"/>
      <c r="H80" s="230"/>
      <c r="L80" s="31"/>
    </row>
    <row r="81" spans="2:65" s="1" customFormat="1" ht="12" customHeight="1">
      <c r="B81" s="31"/>
      <c r="C81" s="26" t="s">
        <v>107</v>
      </c>
      <c r="L81" s="31"/>
    </row>
    <row r="82" spans="2:65" s="1" customFormat="1" ht="16.5" customHeight="1">
      <c r="B82" s="31"/>
      <c r="E82" s="192" t="str">
        <f>E9</f>
        <v>17-2023_D - TZB_UT</v>
      </c>
      <c r="F82" s="231"/>
      <c r="G82" s="231"/>
      <c r="H82" s="231"/>
      <c r="L82" s="31"/>
    </row>
    <row r="83" spans="2:65" s="1" customFormat="1" ht="6.9" customHeight="1">
      <c r="B83" s="31"/>
      <c r="L83" s="31"/>
    </row>
    <row r="84" spans="2:65" s="1" customFormat="1" ht="12" customHeight="1">
      <c r="B84" s="31"/>
      <c r="C84" s="26" t="s">
        <v>21</v>
      </c>
      <c r="F84" s="24" t="str">
        <f>F12</f>
        <v>Rajhrad</v>
      </c>
      <c r="I84" s="26" t="s">
        <v>23</v>
      </c>
      <c r="J84" s="48" t="str">
        <f>IF(J12="","",J12)</f>
        <v>26. 9. 2023</v>
      </c>
      <c r="L84" s="31"/>
    </row>
    <row r="85" spans="2:65" s="1" customFormat="1" ht="6.9" customHeight="1">
      <c r="B85" s="31"/>
      <c r="L85" s="31"/>
    </row>
    <row r="86" spans="2:65" s="1" customFormat="1" ht="25.65" customHeight="1">
      <c r="B86" s="31"/>
      <c r="C86" s="26" t="s">
        <v>25</v>
      </c>
      <c r="F86" s="24" t="str">
        <f>E15</f>
        <v xml:space="preserve"> </v>
      </c>
      <c r="I86" s="26" t="s">
        <v>31</v>
      </c>
      <c r="J86" s="29" t="str">
        <f>E21</f>
        <v>PEER COLLECTIVE s.r.o.</v>
      </c>
      <c r="L86" s="31"/>
    </row>
    <row r="87" spans="2:65" s="1" customFormat="1" ht="15.15" customHeight="1">
      <c r="B87" s="31"/>
      <c r="C87" s="26" t="s">
        <v>29</v>
      </c>
      <c r="F87" s="24" t="str">
        <f>IF(E18="","",E18)</f>
        <v>Vyplň údaj</v>
      </c>
      <c r="I87" s="26" t="s">
        <v>36</v>
      </c>
      <c r="J87" s="29" t="str">
        <f>E24</f>
        <v xml:space="preserve"> </v>
      </c>
      <c r="L87" s="31"/>
    </row>
    <row r="88" spans="2:65" s="1" customFormat="1" ht="10.35" customHeight="1">
      <c r="B88" s="31"/>
      <c r="L88" s="31"/>
    </row>
    <row r="89" spans="2:65" s="10" customFormat="1" ht="29.25" customHeight="1">
      <c r="B89" s="107"/>
      <c r="C89" s="108" t="s">
        <v>157</v>
      </c>
      <c r="D89" s="109" t="s">
        <v>58</v>
      </c>
      <c r="E89" s="109" t="s">
        <v>54</v>
      </c>
      <c r="F89" s="109" t="s">
        <v>55</v>
      </c>
      <c r="G89" s="109" t="s">
        <v>158</v>
      </c>
      <c r="H89" s="109" t="s">
        <v>159</v>
      </c>
      <c r="I89" s="109" t="s">
        <v>160</v>
      </c>
      <c r="J89" s="109" t="s">
        <v>112</v>
      </c>
      <c r="K89" s="110" t="s">
        <v>161</v>
      </c>
      <c r="L89" s="107"/>
      <c r="M89" s="55" t="s">
        <v>19</v>
      </c>
      <c r="N89" s="56" t="s">
        <v>43</v>
      </c>
      <c r="O89" s="56" t="s">
        <v>162</v>
      </c>
      <c r="P89" s="56" t="s">
        <v>163</v>
      </c>
      <c r="Q89" s="56" t="s">
        <v>164</v>
      </c>
      <c r="R89" s="56" t="s">
        <v>165</v>
      </c>
      <c r="S89" s="56" t="s">
        <v>166</v>
      </c>
      <c r="T89" s="57" t="s">
        <v>167</v>
      </c>
    </row>
    <row r="90" spans="2:65" s="1" customFormat="1" ht="22.8" customHeight="1">
      <c r="B90" s="31"/>
      <c r="C90" s="60" t="s">
        <v>168</v>
      </c>
      <c r="J90" s="111">
        <f>BK90</f>
        <v>0</v>
      </c>
      <c r="L90" s="31"/>
      <c r="M90" s="58"/>
      <c r="N90" s="49"/>
      <c r="O90" s="49"/>
      <c r="P90" s="112">
        <f>P91+P95+P108+P119+P137+P146+P160+P163+P173+P178</f>
        <v>0</v>
      </c>
      <c r="Q90" s="49"/>
      <c r="R90" s="112">
        <f>R91+R95+R108+R119+R137+R146+R160+R163+R173+R178</f>
        <v>0</v>
      </c>
      <c r="S90" s="49"/>
      <c r="T90" s="113">
        <f>T91+T95+T108+T119+T137+T146+T160+T163+T173+T178</f>
        <v>0</v>
      </c>
      <c r="AT90" s="16" t="s">
        <v>72</v>
      </c>
      <c r="AU90" s="16" t="s">
        <v>113</v>
      </c>
      <c r="BK90" s="114">
        <f>BK91+BK95+BK108+BK119+BK137+BK146+BK160+BK163+BK173+BK178</f>
        <v>0</v>
      </c>
    </row>
    <row r="91" spans="2:65" s="11" customFormat="1" ht="25.95" customHeight="1">
      <c r="B91" s="115"/>
      <c r="D91" s="116" t="s">
        <v>72</v>
      </c>
      <c r="E91" s="117" t="s">
        <v>2706</v>
      </c>
      <c r="F91" s="117" t="s">
        <v>3288</v>
      </c>
      <c r="I91" s="118"/>
      <c r="J91" s="119">
        <f>BK91</f>
        <v>0</v>
      </c>
      <c r="L91" s="115"/>
      <c r="M91" s="120"/>
      <c r="P91" s="121">
        <f>SUM(P92:P94)</f>
        <v>0</v>
      </c>
      <c r="R91" s="121">
        <f>SUM(R92:R94)</f>
        <v>0</v>
      </c>
      <c r="T91" s="122">
        <f>SUM(T92:T94)</f>
        <v>0</v>
      </c>
      <c r="AR91" s="116" t="s">
        <v>81</v>
      </c>
      <c r="AT91" s="123" t="s">
        <v>72</v>
      </c>
      <c r="AU91" s="123" t="s">
        <v>73</v>
      </c>
      <c r="AY91" s="116" t="s">
        <v>171</v>
      </c>
      <c r="BK91" s="124">
        <f>SUM(BK92:BK94)</f>
        <v>0</v>
      </c>
    </row>
    <row r="92" spans="2:65" s="1" customFormat="1" ht="24.15" customHeight="1">
      <c r="B92" s="31"/>
      <c r="C92" s="127" t="s">
        <v>81</v>
      </c>
      <c r="D92" s="127" t="s">
        <v>173</v>
      </c>
      <c r="E92" s="128" t="s">
        <v>3289</v>
      </c>
      <c r="F92" s="129" t="s">
        <v>3290</v>
      </c>
      <c r="G92" s="130" t="s">
        <v>2715</v>
      </c>
      <c r="H92" s="131">
        <v>1</v>
      </c>
      <c r="I92" s="132"/>
      <c r="J92" s="133">
        <f>ROUND(I92*H92,2)</f>
        <v>0</v>
      </c>
      <c r="K92" s="129" t="s">
        <v>19</v>
      </c>
      <c r="L92" s="31"/>
      <c r="M92" s="134" t="s">
        <v>19</v>
      </c>
      <c r="N92" s="135" t="s">
        <v>44</v>
      </c>
      <c r="P92" s="136">
        <f>O92*H92</f>
        <v>0</v>
      </c>
      <c r="Q92" s="136">
        <v>0</v>
      </c>
      <c r="R92" s="136">
        <f>Q92*H92</f>
        <v>0</v>
      </c>
      <c r="S92" s="136">
        <v>0</v>
      </c>
      <c r="T92" s="137">
        <f>S92*H92</f>
        <v>0</v>
      </c>
      <c r="AR92" s="138" t="s">
        <v>178</v>
      </c>
      <c r="AT92" s="138" t="s">
        <v>173</v>
      </c>
      <c r="AU92" s="138" t="s">
        <v>81</v>
      </c>
      <c r="AY92" s="16" t="s">
        <v>171</v>
      </c>
      <c r="BE92" s="139">
        <f>IF(N92="základní",J92,0)</f>
        <v>0</v>
      </c>
      <c r="BF92" s="139">
        <f>IF(N92="snížená",J92,0)</f>
        <v>0</v>
      </c>
      <c r="BG92" s="139">
        <f>IF(N92="zákl. přenesená",J92,0)</f>
        <v>0</v>
      </c>
      <c r="BH92" s="139">
        <f>IF(N92="sníž. přenesená",J92,0)</f>
        <v>0</v>
      </c>
      <c r="BI92" s="139">
        <f>IF(N92="nulová",J92,0)</f>
        <v>0</v>
      </c>
      <c r="BJ92" s="16" t="s">
        <v>81</v>
      </c>
      <c r="BK92" s="139">
        <f>ROUND(I92*H92,2)</f>
        <v>0</v>
      </c>
      <c r="BL92" s="16" t="s">
        <v>178</v>
      </c>
      <c r="BM92" s="138" t="s">
        <v>83</v>
      </c>
    </row>
    <row r="93" spans="2:65" s="1" customFormat="1" ht="24.15" customHeight="1">
      <c r="B93" s="31"/>
      <c r="C93" s="165" t="s">
        <v>83</v>
      </c>
      <c r="D93" s="165" t="s">
        <v>263</v>
      </c>
      <c r="E93" s="166" t="s">
        <v>3291</v>
      </c>
      <c r="F93" s="167" t="s">
        <v>3292</v>
      </c>
      <c r="G93" s="168" t="s">
        <v>2715</v>
      </c>
      <c r="H93" s="169">
        <v>1</v>
      </c>
      <c r="I93" s="170"/>
      <c r="J93" s="171">
        <f>ROUND(I93*H93,2)</f>
        <v>0</v>
      </c>
      <c r="K93" s="167" t="s">
        <v>19</v>
      </c>
      <c r="L93" s="172"/>
      <c r="M93" s="173" t="s">
        <v>19</v>
      </c>
      <c r="N93" s="174" t="s">
        <v>44</v>
      </c>
      <c r="P93" s="136">
        <f>O93*H93</f>
        <v>0</v>
      </c>
      <c r="Q93" s="136">
        <v>0</v>
      </c>
      <c r="R93" s="136">
        <f>Q93*H93</f>
        <v>0</v>
      </c>
      <c r="S93" s="136">
        <v>0</v>
      </c>
      <c r="T93" s="137">
        <f>S93*H93</f>
        <v>0</v>
      </c>
      <c r="AR93" s="138" t="s">
        <v>245</v>
      </c>
      <c r="AT93" s="138" t="s">
        <v>263</v>
      </c>
      <c r="AU93" s="138" t="s">
        <v>81</v>
      </c>
      <c r="AY93" s="16" t="s">
        <v>171</v>
      </c>
      <c r="BE93" s="139">
        <f>IF(N93="základní",J93,0)</f>
        <v>0</v>
      </c>
      <c r="BF93" s="139">
        <f>IF(N93="snížená",J93,0)</f>
        <v>0</v>
      </c>
      <c r="BG93" s="139">
        <f>IF(N93="zákl. přenesená",J93,0)</f>
        <v>0</v>
      </c>
      <c r="BH93" s="139">
        <f>IF(N93="sníž. přenesená",J93,0)</f>
        <v>0</v>
      </c>
      <c r="BI93" s="139">
        <f>IF(N93="nulová",J93,0)</f>
        <v>0</v>
      </c>
      <c r="BJ93" s="16" t="s">
        <v>81</v>
      </c>
      <c r="BK93" s="139">
        <f>ROUND(I93*H93,2)</f>
        <v>0</v>
      </c>
      <c r="BL93" s="16" t="s">
        <v>178</v>
      </c>
      <c r="BM93" s="138" t="s">
        <v>178</v>
      </c>
    </row>
    <row r="94" spans="2:65" s="1" customFormat="1" ht="16.5" customHeight="1">
      <c r="B94" s="31"/>
      <c r="C94" s="127" t="s">
        <v>102</v>
      </c>
      <c r="D94" s="127" t="s">
        <v>173</v>
      </c>
      <c r="E94" s="128" t="s">
        <v>3293</v>
      </c>
      <c r="F94" s="129" t="s">
        <v>3294</v>
      </c>
      <c r="G94" s="130" t="s">
        <v>983</v>
      </c>
      <c r="H94" s="176"/>
      <c r="I94" s="132"/>
      <c r="J94" s="133">
        <f>ROUND(I94*H94,2)</f>
        <v>0</v>
      </c>
      <c r="K94" s="129" t="s">
        <v>19</v>
      </c>
      <c r="L94" s="31"/>
      <c r="M94" s="134" t="s">
        <v>19</v>
      </c>
      <c r="N94" s="135" t="s">
        <v>44</v>
      </c>
      <c r="P94" s="136">
        <f>O94*H94</f>
        <v>0</v>
      </c>
      <c r="Q94" s="136">
        <v>0</v>
      </c>
      <c r="R94" s="136">
        <f>Q94*H94</f>
        <v>0</v>
      </c>
      <c r="S94" s="136">
        <v>0</v>
      </c>
      <c r="T94" s="137">
        <f>S94*H94</f>
        <v>0</v>
      </c>
      <c r="AR94" s="138" t="s">
        <v>178</v>
      </c>
      <c r="AT94" s="138" t="s">
        <v>173</v>
      </c>
      <c r="AU94" s="138" t="s">
        <v>81</v>
      </c>
      <c r="AY94" s="16" t="s">
        <v>171</v>
      </c>
      <c r="BE94" s="139">
        <f>IF(N94="základní",J94,0)</f>
        <v>0</v>
      </c>
      <c r="BF94" s="139">
        <f>IF(N94="snížená",J94,0)</f>
        <v>0</v>
      </c>
      <c r="BG94" s="139">
        <f>IF(N94="zákl. přenesená",J94,0)</f>
        <v>0</v>
      </c>
      <c r="BH94" s="139">
        <f>IF(N94="sníž. přenesená",J94,0)</f>
        <v>0</v>
      </c>
      <c r="BI94" s="139">
        <f>IF(N94="nulová",J94,0)</f>
        <v>0</v>
      </c>
      <c r="BJ94" s="16" t="s">
        <v>81</v>
      </c>
      <c r="BK94" s="139">
        <f>ROUND(I94*H94,2)</f>
        <v>0</v>
      </c>
      <c r="BL94" s="16" t="s">
        <v>178</v>
      </c>
      <c r="BM94" s="138" t="s">
        <v>231</v>
      </c>
    </row>
    <row r="95" spans="2:65" s="11" customFormat="1" ht="25.95" customHeight="1">
      <c r="B95" s="115"/>
      <c r="D95" s="116" t="s">
        <v>72</v>
      </c>
      <c r="E95" s="117" t="s">
        <v>2734</v>
      </c>
      <c r="F95" s="117" t="s">
        <v>3295</v>
      </c>
      <c r="I95" s="118"/>
      <c r="J95" s="119">
        <f>BK95</f>
        <v>0</v>
      </c>
      <c r="L95" s="115"/>
      <c r="M95" s="120"/>
      <c r="P95" s="121">
        <f>SUM(P96:P107)</f>
        <v>0</v>
      </c>
      <c r="R95" s="121">
        <f>SUM(R96:R107)</f>
        <v>0</v>
      </c>
      <c r="T95" s="122">
        <f>SUM(T96:T107)</f>
        <v>0</v>
      </c>
      <c r="AR95" s="116" t="s">
        <v>81</v>
      </c>
      <c r="AT95" s="123" t="s">
        <v>72</v>
      </c>
      <c r="AU95" s="123" t="s">
        <v>73</v>
      </c>
      <c r="AY95" s="116" t="s">
        <v>171</v>
      </c>
      <c r="BK95" s="124">
        <f>SUM(BK96:BK107)</f>
        <v>0</v>
      </c>
    </row>
    <row r="96" spans="2:65" s="1" customFormat="1" ht="16.5" customHeight="1">
      <c r="B96" s="31"/>
      <c r="C96" s="127" t="s">
        <v>178</v>
      </c>
      <c r="D96" s="127" t="s">
        <v>173</v>
      </c>
      <c r="E96" s="128" t="s">
        <v>3296</v>
      </c>
      <c r="F96" s="129" t="s">
        <v>3297</v>
      </c>
      <c r="G96" s="130" t="s">
        <v>3298</v>
      </c>
      <c r="H96" s="131">
        <v>2</v>
      </c>
      <c r="I96" s="132"/>
      <c r="J96" s="133">
        <f t="shared" ref="J96:J107" si="0">ROUND(I96*H96,2)</f>
        <v>0</v>
      </c>
      <c r="K96" s="129" t="s">
        <v>19</v>
      </c>
      <c r="L96" s="31"/>
      <c r="M96" s="134" t="s">
        <v>19</v>
      </c>
      <c r="N96" s="135" t="s">
        <v>44</v>
      </c>
      <c r="P96" s="136">
        <f t="shared" ref="P96:P107" si="1">O96*H96</f>
        <v>0</v>
      </c>
      <c r="Q96" s="136">
        <v>0</v>
      </c>
      <c r="R96" s="136">
        <f t="shared" ref="R96:R107" si="2">Q96*H96</f>
        <v>0</v>
      </c>
      <c r="S96" s="136">
        <v>0</v>
      </c>
      <c r="T96" s="137">
        <f t="shared" ref="T96:T107" si="3">S96*H96</f>
        <v>0</v>
      </c>
      <c r="AR96" s="138" t="s">
        <v>178</v>
      </c>
      <c r="AT96" s="138" t="s">
        <v>173</v>
      </c>
      <c r="AU96" s="138" t="s">
        <v>81</v>
      </c>
      <c r="AY96" s="16" t="s">
        <v>171</v>
      </c>
      <c r="BE96" s="139">
        <f t="shared" ref="BE96:BE107" si="4">IF(N96="základní",J96,0)</f>
        <v>0</v>
      </c>
      <c r="BF96" s="139">
        <f t="shared" ref="BF96:BF107" si="5">IF(N96="snížená",J96,0)</f>
        <v>0</v>
      </c>
      <c r="BG96" s="139">
        <f t="shared" ref="BG96:BG107" si="6">IF(N96="zákl. přenesená",J96,0)</f>
        <v>0</v>
      </c>
      <c r="BH96" s="139">
        <f t="shared" ref="BH96:BH107" si="7">IF(N96="sníž. přenesená",J96,0)</f>
        <v>0</v>
      </c>
      <c r="BI96" s="139">
        <f t="shared" ref="BI96:BI107" si="8">IF(N96="nulová",J96,0)</f>
        <v>0</v>
      </c>
      <c r="BJ96" s="16" t="s">
        <v>81</v>
      </c>
      <c r="BK96" s="139">
        <f t="shared" ref="BK96:BK107" si="9">ROUND(I96*H96,2)</f>
        <v>0</v>
      </c>
      <c r="BL96" s="16" t="s">
        <v>178</v>
      </c>
      <c r="BM96" s="138" t="s">
        <v>245</v>
      </c>
    </row>
    <row r="97" spans="2:65" s="1" customFormat="1" ht="16.5" customHeight="1">
      <c r="B97" s="31"/>
      <c r="C97" s="127" t="s">
        <v>225</v>
      </c>
      <c r="D97" s="127" t="s">
        <v>173</v>
      </c>
      <c r="E97" s="128" t="s">
        <v>3299</v>
      </c>
      <c r="F97" s="129" t="s">
        <v>3300</v>
      </c>
      <c r="G97" s="130" t="s">
        <v>3298</v>
      </c>
      <c r="H97" s="131">
        <v>1</v>
      </c>
      <c r="I97" s="132"/>
      <c r="J97" s="133">
        <f t="shared" si="0"/>
        <v>0</v>
      </c>
      <c r="K97" s="129" t="s">
        <v>19</v>
      </c>
      <c r="L97" s="31"/>
      <c r="M97" s="134" t="s">
        <v>19</v>
      </c>
      <c r="N97" s="135" t="s">
        <v>44</v>
      </c>
      <c r="P97" s="136">
        <f t="shared" si="1"/>
        <v>0</v>
      </c>
      <c r="Q97" s="136">
        <v>0</v>
      </c>
      <c r="R97" s="136">
        <f t="shared" si="2"/>
        <v>0</v>
      </c>
      <c r="S97" s="136">
        <v>0</v>
      </c>
      <c r="T97" s="137">
        <f t="shared" si="3"/>
        <v>0</v>
      </c>
      <c r="AR97" s="138" t="s">
        <v>178</v>
      </c>
      <c r="AT97" s="138" t="s">
        <v>173</v>
      </c>
      <c r="AU97" s="138" t="s">
        <v>81</v>
      </c>
      <c r="AY97" s="16" t="s">
        <v>171</v>
      </c>
      <c r="BE97" s="139">
        <f t="shared" si="4"/>
        <v>0</v>
      </c>
      <c r="BF97" s="139">
        <f t="shared" si="5"/>
        <v>0</v>
      </c>
      <c r="BG97" s="139">
        <f t="shared" si="6"/>
        <v>0</v>
      </c>
      <c r="BH97" s="139">
        <f t="shared" si="7"/>
        <v>0</v>
      </c>
      <c r="BI97" s="139">
        <f t="shared" si="8"/>
        <v>0</v>
      </c>
      <c r="BJ97" s="16" t="s">
        <v>81</v>
      </c>
      <c r="BK97" s="139">
        <f t="shared" si="9"/>
        <v>0</v>
      </c>
      <c r="BL97" s="16" t="s">
        <v>178</v>
      </c>
      <c r="BM97" s="138" t="s">
        <v>262</v>
      </c>
    </row>
    <row r="98" spans="2:65" s="1" customFormat="1" ht="16.5" customHeight="1">
      <c r="B98" s="31"/>
      <c r="C98" s="127" t="s">
        <v>231</v>
      </c>
      <c r="D98" s="127" t="s">
        <v>173</v>
      </c>
      <c r="E98" s="128" t="s">
        <v>3301</v>
      </c>
      <c r="F98" s="129" t="s">
        <v>3302</v>
      </c>
      <c r="G98" s="130" t="s">
        <v>3298</v>
      </c>
      <c r="H98" s="131">
        <v>3</v>
      </c>
      <c r="I98" s="132"/>
      <c r="J98" s="133">
        <f t="shared" si="0"/>
        <v>0</v>
      </c>
      <c r="K98" s="129" t="s">
        <v>19</v>
      </c>
      <c r="L98" s="31"/>
      <c r="M98" s="134" t="s">
        <v>19</v>
      </c>
      <c r="N98" s="135" t="s">
        <v>44</v>
      </c>
      <c r="P98" s="136">
        <f t="shared" si="1"/>
        <v>0</v>
      </c>
      <c r="Q98" s="136">
        <v>0</v>
      </c>
      <c r="R98" s="136">
        <f t="shared" si="2"/>
        <v>0</v>
      </c>
      <c r="S98" s="136">
        <v>0</v>
      </c>
      <c r="T98" s="137">
        <f t="shared" si="3"/>
        <v>0</v>
      </c>
      <c r="AR98" s="138" t="s">
        <v>178</v>
      </c>
      <c r="AT98" s="138" t="s">
        <v>173</v>
      </c>
      <c r="AU98" s="138" t="s">
        <v>81</v>
      </c>
      <c r="AY98" s="16" t="s">
        <v>171</v>
      </c>
      <c r="BE98" s="139">
        <f t="shared" si="4"/>
        <v>0</v>
      </c>
      <c r="BF98" s="139">
        <f t="shared" si="5"/>
        <v>0</v>
      </c>
      <c r="BG98" s="139">
        <f t="shared" si="6"/>
        <v>0</v>
      </c>
      <c r="BH98" s="139">
        <f t="shared" si="7"/>
        <v>0</v>
      </c>
      <c r="BI98" s="139">
        <f t="shared" si="8"/>
        <v>0</v>
      </c>
      <c r="BJ98" s="16" t="s">
        <v>81</v>
      </c>
      <c r="BK98" s="139">
        <f t="shared" si="9"/>
        <v>0</v>
      </c>
      <c r="BL98" s="16" t="s">
        <v>178</v>
      </c>
      <c r="BM98" s="138" t="s">
        <v>278</v>
      </c>
    </row>
    <row r="99" spans="2:65" s="1" customFormat="1" ht="44.25" customHeight="1">
      <c r="B99" s="31"/>
      <c r="C99" s="127" t="s">
        <v>238</v>
      </c>
      <c r="D99" s="127" t="s">
        <v>173</v>
      </c>
      <c r="E99" s="128" t="s">
        <v>3303</v>
      </c>
      <c r="F99" s="129" t="s">
        <v>3304</v>
      </c>
      <c r="G99" s="130" t="s">
        <v>3298</v>
      </c>
      <c r="H99" s="131">
        <v>1</v>
      </c>
      <c r="I99" s="132"/>
      <c r="J99" s="133">
        <f t="shared" si="0"/>
        <v>0</v>
      </c>
      <c r="K99" s="129" t="s">
        <v>19</v>
      </c>
      <c r="L99" s="31"/>
      <c r="M99" s="134" t="s">
        <v>19</v>
      </c>
      <c r="N99" s="135" t="s">
        <v>44</v>
      </c>
      <c r="P99" s="136">
        <f t="shared" si="1"/>
        <v>0</v>
      </c>
      <c r="Q99" s="136">
        <v>0</v>
      </c>
      <c r="R99" s="136">
        <f t="shared" si="2"/>
        <v>0</v>
      </c>
      <c r="S99" s="136">
        <v>0</v>
      </c>
      <c r="T99" s="137">
        <f t="shared" si="3"/>
        <v>0</v>
      </c>
      <c r="AR99" s="138" t="s">
        <v>178</v>
      </c>
      <c r="AT99" s="138" t="s">
        <v>173</v>
      </c>
      <c r="AU99" s="138" t="s">
        <v>81</v>
      </c>
      <c r="AY99" s="16" t="s">
        <v>171</v>
      </c>
      <c r="BE99" s="139">
        <f t="shared" si="4"/>
        <v>0</v>
      </c>
      <c r="BF99" s="139">
        <f t="shared" si="5"/>
        <v>0</v>
      </c>
      <c r="BG99" s="139">
        <f t="shared" si="6"/>
        <v>0</v>
      </c>
      <c r="BH99" s="139">
        <f t="shared" si="7"/>
        <v>0</v>
      </c>
      <c r="BI99" s="139">
        <f t="shared" si="8"/>
        <v>0</v>
      </c>
      <c r="BJ99" s="16" t="s">
        <v>81</v>
      </c>
      <c r="BK99" s="139">
        <f t="shared" si="9"/>
        <v>0</v>
      </c>
      <c r="BL99" s="16" t="s">
        <v>178</v>
      </c>
      <c r="BM99" s="138" t="s">
        <v>297</v>
      </c>
    </row>
    <row r="100" spans="2:65" s="1" customFormat="1" ht="24.15" customHeight="1">
      <c r="B100" s="31"/>
      <c r="C100" s="127" t="s">
        <v>245</v>
      </c>
      <c r="D100" s="127" t="s">
        <v>173</v>
      </c>
      <c r="E100" s="128" t="s">
        <v>3305</v>
      </c>
      <c r="F100" s="129" t="s">
        <v>3306</v>
      </c>
      <c r="G100" s="130" t="s">
        <v>3298</v>
      </c>
      <c r="H100" s="131">
        <v>1</v>
      </c>
      <c r="I100" s="132"/>
      <c r="J100" s="133">
        <f t="shared" si="0"/>
        <v>0</v>
      </c>
      <c r="K100" s="129" t="s">
        <v>19</v>
      </c>
      <c r="L100" s="31"/>
      <c r="M100" s="134" t="s">
        <v>19</v>
      </c>
      <c r="N100" s="135" t="s">
        <v>44</v>
      </c>
      <c r="P100" s="136">
        <f t="shared" si="1"/>
        <v>0</v>
      </c>
      <c r="Q100" s="136">
        <v>0</v>
      </c>
      <c r="R100" s="136">
        <f t="shared" si="2"/>
        <v>0</v>
      </c>
      <c r="S100" s="136">
        <v>0</v>
      </c>
      <c r="T100" s="137">
        <f t="shared" si="3"/>
        <v>0</v>
      </c>
      <c r="AR100" s="138" t="s">
        <v>178</v>
      </c>
      <c r="AT100" s="138" t="s">
        <v>173</v>
      </c>
      <c r="AU100" s="138" t="s">
        <v>81</v>
      </c>
      <c r="AY100" s="16" t="s">
        <v>171</v>
      </c>
      <c r="BE100" s="139">
        <f t="shared" si="4"/>
        <v>0</v>
      </c>
      <c r="BF100" s="139">
        <f t="shared" si="5"/>
        <v>0</v>
      </c>
      <c r="BG100" s="139">
        <f t="shared" si="6"/>
        <v>0</v>
      </c>
      <c r="BH100" s="139">
        <f t="shared" si="7"/>
        <v>0</v>
      </c>
      <c r="BI100" s="139">
        <f t="shared" si="8"/>
        <v>0</v>
      </c>
      <c r="BJ100" s="16" t="s">
        <v>81</v>
      </c>
      <c r="BK100" s="139">
        <f t="shared" si="9"/>
        <v>0</v>
      </c>
      <c r="BL100" s="16" t="s">
        <v>178</v>
      </c>
      <c r="BM100" s="138" t="s">
        <v>311</v>
      </c>
    </row>
    <row r="101" spans="2:65" s="1" customFormat="1" ht="16.5" customHeight="1">
      <c r="B101" s="31"/>
      <c r="C101" s="165" t="s">
        <v>254</v>
      </c>
      <c r="D101" s="165" t="s">
        <v>263</v>
      </c>
      <c r="E101" s="166" t="s">
        <v>3307</v>
      </c>
      <c r="F101" s="167" t="s">
        <v>3308</v>
      </c>
      <c r="G101" s="168" t="s">
        <v>2715</v>
      </c>
      <c r="H101" s="169">
        <v>1</v>
      </c>
      <c r="I101" s="170"/>
      <c r="J101" s="171">
        <f t="shared" si="0"/>
        <v>0</v>
      </c>
      <c r="K101" s="167" t="s">
        <v>19</v>
      </c>
      <c r="L101" s="172"/>
      <c r="M101" s="173" t="s">
        <v>19</v>
      </c>
      <c r="N101" s="174" t="s">
        <v>44</v>
      </c>
      <c r="P101" s="136">
        <f t="shared" si="1"/>
        <v>0</v>
      </c>
      <c r="Q101" s="136">
        <v>0</v>
      </c>
      <c r="R101" s="136">
        <f t="shared" si="2"/>
        <v>0</v>
      </c>
      <c r="S101" s="136">
        <v>0</v>
      </c>
      <c r="T101" s="137">
        <f t="shared" si="3"/>
        <v>0</v>
      </c>
      <c r="AR101" s="138" t="s">
        <v>245</v>
      </c>
      <c r="AT101" s="138" t="s">
        <v>263</v>
      </c>
      <c r="AU101" s="138" t="s">
        <v>81</v>
      </c>
      <c r="AY101" s="16" t="s">
        <v>171</v>
      </c>
      <c r="BE101" s="139">
        <f t="shared" si="4"/>
        <v>0</v>
      </c>
      <c r="BF101" s="139">
        <f t="shared" si="5"/>
        <v>0</v>
      </c>
      <c r="BG101" s="139">
        <f t="shared" si="6"/>
        <v>0</v>
      </c>
      <c r="BH101" s="139">
        <f t="shared" si="7"/>
        <v>0</v>
      </c>
      <c r="BI101" s="139">
        <f t="shared" si="8"/>
        <v>0</v>
      </c>
      <c r="BJ101" s="16" t="s">
        <v>81</v>
      </c>
      <c r="BK101" s="139">
        <f t="shared" si="9"/>
        <v>0</v>
      </c>
      <c r="BL101" s="16" t="s">
        <v>178</v>
      </c>
      <c r="BM101" s="138" t="s">
        <v>325</v>
      </c>
    </row>
    <row r="102" spans="2:65" s="1" customFormat="1" ht="16.5" customHeight="1">
      <c r="B102" s="31"/>
      <c r="C102" s="165" t="s">
        <v>262</v>
      </c>
      <c r="D102" s="165" t="s">
        <v>263</v>
      </c>
      <c r="E102" s="166" t="s">
        <v>3309</v>
      </c>
      <c r="F102" s="167" t="s">
        <v>3310</v>
      </c>
      <c r="G102" s="168" t="s">
        <v>2715</v>
      </c>
      <c r="H102" s="169">
        <v>1</v>
      </c>
      <c r="I102" s="170"/>
      <c r="J102" s="171">
        <f t="shared" si="0"/>
        <v>0</v>
      </c>
      <c r="K102" s="167" t="s">
        <v>19</v>
      </c>
      <c r="L102" s="172"/>
      <c r="M102" s="173" t="s">
        <v>19</v>
      </c>
      <c r="N102" s="174" t="s">
        <v>44</v>
      </c>
      <c r="P102" s="136">
        <f t="shared" si="1"/>
        <v>0</v>
      </c>
      <c r="Q102" s="136">
        <v>0</v>
      </c>
      <c r="R102" s="136">
        <f t="shared" si="2"/>
        <v>0</v>
      </c>
      <c r="S102" s="136">
        <v>0</v>
      </c>
      <c r="T102" s="137">
        <f t="shared" si="3"/>
        <v>0</v>
      </c>
      <c r="AR102" s="138" t="s">
        <v>245</v>
      </c>
      <c r="AT102" s="138" t="s">
        <v>263</v>
      </c>
      <c r="AU102" s="138" t="s">
        <v>81</v>
      </c>
      <c r="AY102" s="16" t="s">
        <v>171</v>
      </c>
      <c r="BE102" s="139">
        <f t="shared" si="4"/>
        <v>0</v>
      </c>
      <c r="BF102" s="139">
        <f t="shared" si="5"/>
        <v>0</v>
      </c>
      <c r="BG102" s="139">
        <f t="shared" si="6"/>
        <v>0</v>
      </c>
      <c r="BH102" s="139">
        <f t="shared" si="7"/>
        <v>0</v>
      </c>
      <c r="BI102" s="139">
        <f t="shared" si="8"/>
        <v>0</v>
      </c>
      <c r="BJ102" s="16" t="s">
        <v>81</v>
      </c>
      <c r="BK102" s="139">
        <f t="shared" si="9"/>
        <v>0</v>
      </c>
      <c r="BL102" s="16" t="s">
        <v>178</v>
      </c>
      <c r="BM102" s="138" t="s">
        <v>351</v>
      </c>
    </row>
    <row r="103" spans="2:65" s="1" customFormat="1" ht="16.5" customHeight="1">
      <c r="B103" s="31"/>
      <c r="C103" s="165" t="s">
        <v>269</v>
      </c>
      <c r="D103" s="165" t="s">
        <v>263</v>
      </c>
      <c r="E103" s="166" t="s">
        <v>3311</v>
      </c>
      <c r="F103" s="167" t="s">
        <v>3312</v>
      </c>
      <c r="G103" s="168" t="s">
        <v>2715</v>
      </c>
      <c r="H103" s="169">
        <v>1</v>
      </c>
      <c r="I103" s="170"/>
      <c r="J103" s="171">
        <f t="shared" si="0"/>
        <v>0</v>
      </c>
      <c r="K103" s="167" t="s">
        <v>19</v>
      </c>
      <c r="L103" s="172"/>
      <c r="M103" s="173" t="s">
        <v>19</v>
      </c>
      <c r="N103" s="174" t="s">
        <v>44</v>
      </c>
      <c r="P103" s="136">
        <f t="shared" si="1"/>
        <v>0</v>
      </c>
      <c r="Q103" s="136">
        <v>0</v>
      </c>
      <c r="R103" s="136">
        <f t="shared" si="2"/>
        <v>0</v>
      </c>
      <c r="S103" s="136">
        <v>0</v>
      </c>
      <c r="T103" s="137">
        <f t="shared" si="3"/>
        <v>0</v>
      </c>
      <c r="AR103" s="138" t="s">
        <v>245</v>
      </c>
      <c r="AT103" s="138" t="s">
        <v>263</v>
      </c>
      <c r="AU103" s="138" t="s">
        <v>81</v>
      </c>
      <c r="AY103" s="16" t="s">
        <v>171</v>
      </c>
      <c r="BE103" s="139">
        <f t="shared" si="4"/>
        <v>0</v>
      </c>
      <c r="BF103" s="139">
        <f t="shared" si="5"/>
        <v>0</v>
      </c>
      <c r="BG103" s="139">
        <f t="shared" si="6"/>
        <v>0</v>
      </c>
      <c r="BH103" s="139">
        <f t="shared" si="7"/>
        <v>0</v>
      </c>
      <c r="BI103" s="139">
        <f t="shared" si="8"/>
        <v>0</v>
      </c>
      <c r="BJ103" s="16" t="s">
        <v>81</v>
      </c>
      <c r="BK103" s="139">
        <f t="shared" si="9"/>
        <v>0</v>
      </c>
      <c r="BL103" s="16" t="s">
        <v>178</v>
      </c>
      <c r="BM103" s="138" t="s">
        <v>367</v>
      </c>
    </row>
    <row r="104" spans="2:65" s="1" customFormat="1" ht="24.15" customHeight="1">
      <c r="B104" s="31"/>
      <c r="C104" s="165" t="s">
        <v>278</v>
      </c>
      <c r="D104" s="165" t="s">
        <v>263</v>
      </c>
      <c r="E104" s="166" t="s">
        <v>3313</v>
      </c>
      <c r="F104" s="167" t="s">
        <v>3314</v>
      </c>
      <c r="G104" s="168" t="s">
        <v>2715</v>
      </c>
      <c r="H104" s="169">
        <v>3</v>
      </c>
      <c r="I104" s="170"/>
      <c r="J104" s="171">
        <f t="shared" si="0"/>
        <v>0</v>
      </c>
      <c r="K104" s="167" t="s">
        <v>19</v>
      </c>
      <c r="L104" s="172"/>
      <c r="M104" s="173" t="s">
        <v>19</v>
      </c>
      <c r="N104" s="174" t="s">
        <v>44</v>
      </c>
      <c r="P104" s="136">
        <f t="shared" si="1"/>
        <v>0</v>
      </c>
      <c r="Q104" s="136">
        <v>0</v>
      </c>
      <c r="R104" s="136">
        <f t="shared" si="2"/>
        <v>0</v>
      </c>
      <c r="S104" s="136">
        <v>0</v>
      </c>
      <c r="T104" s="137">
        <f t="shared" si="3"/>
        <v>0</v>
      </c>
      <c r="AR104" s="138" t="s">
        <v>245</v>
      </c>
      <c r="AT104" s="138" t="s">
        <v>263</v>
      </c>
      <c r="AU104" s="138" t="s">
        <v>81</v>
      </c>
      <c r="AY104" s="16" t="s">
        <v>171</v>
      </c>
      <c r="BE104" s="139">
        <f t="shared" si="4"/>
        <v>0</v>
      </c>
      <c r="BF104" s="139">
        <f t="shared" si="5"/>
        <v>0</v>
      </c>
      <c r="BG104" s="139">
        <f t="shared" si="6"/>
        <v>0</v>
      </c>
      <c r="BH104" s="139">
        <f t="shared" si="7"/>
        <v>0</v>
      </c>
      <c r="BI104" s="139">
        <f t="shared" si="8"/>
        <v>0</v>
      </c>
      <c r="BJ104" s="16" t="s">
        <v>81</v>
      </c>
      <c r="BK104" s="139">
        <f t="shared" si="9"/>
        <v>0</v>
      </c>
      <c r="BL104" s="16" t="s">
        <v>178</v>
      </c>
      <c r="BM104" s="138" t="s">
        <v>388</v>
      </c>
    </row>
    <row r="105" spans="2:65" s="1" customFormat="1" ht="62.7" customHeight="1">
      <c r="B105" s="31"/>
      <c r="C105" s="165" t="s">
        <v>291</v>
      </c>
      <c r="D105" s="165" t="s">
        <v>263</v>
      </c>
      <c r="E105" s="166" t="s">
        <v>3315</v>
      </c>
      <c r="F105" s="167" t="s">
        <v>3316</v>
      </c>
      <c r="G105" s="168" t="s">
        <v>2715</v>
      </c>
      <c r="H105" s="169">
        <v>1</v>
      </c>
      <c r="I105" s="170"/>
      <c r="J105" s="171">
        <f t="shared" si="0"/>
        <v>0</v>
      </c>
      <c r="K105" s="167" t="s">
        <v>19</v>
      </c>
      <c r="L105" s="172"/>
      <c r="M105" s="173" t="s">
        <v>19</v>
      </c>
      <c r="N105" s="174" t="s">
        <v>44</v>
      </c>
      <c r="P105" s="136">
        <f t="shared" si="1"/>
        <v>0</v>
      </c>
      <c r="Q105" s="136">
        <v>0</v>
      </c>
      <c r="R105" s="136">
        <f t="shared" si="2"/>
        <v>0</v>
      </c>
      <c r="S105" s="136">
        <v>0</v>
      </c>
      <c r="T105" s="137">
        <f t="shared" si="3"/>
        <v>0</v>
      </c>
      <c r="AR105" s="138" t="s">
        <v>245</v>
      </c>
      <c r="AT105" s="138" t="s">
        <v>263</v>
      </c>
      <c r="AU105" s="138" t="s">
        <v>81</v>
      </c>
      <c r="AY105" s="16" t="s">
        <v>171</v>
      </c>
      <c r="BE105" s="139">
        <f t="shared" si="4"/>
        <v>0</v>
      </c>
      <c r="BF105" s="139">
        <f t="shared" si="5"/>
        <v>0</v>
      </c>
      <c r="BG105" s="139">
        <f t="shared" si="6"/>
        <v>0</v>
      </c>
      <c r="BH105" s="139">
        <f t="shared" si="7"/>
        <v>0</v>
      </c>
      <c r="BI105" s="139">
        <f t="shared" si="8"/>
        <v>0</v>
      </c>
      <c r="BJ105" s="16" t="s">
        <v>81</v>
      </c>
      <c r="BK105" s="139">
        <f t="shared" si="9"/>
        <v>0</v>
      </c>
      <c r="BL105" s="16" t="s">
        <v>178</v>
      </c>
      <c r="BM105" s="138" t="s">
        <v>408</v>
      </c>
    </row>
    <row r="106" spans="2:65" s="1" customFormat="1" ht="24.15" customHeight="1">
      <c r="B106" s="31"/>
      <c r="C106" s="165" t="s">
        <v>297</v>
      </c>
      <c r="D106" s="165" t="s">
        <v>263</v>
      </c>
      <c r="E106" s="166" t="s">
        <v>3317</v>
      </c>
      <c r="F106" s="167" t="s">
        <v>3318</v>
      </c>
      <c r="G106" s="168" t="s">
        <v>2715</v>
      </c>
      <c r="H106" s="169">
        <v>1</v>
      </c>
      <c r="I106" s="170"/>
      <c r="J106" s="171">
        <f t="shared" si="0"/>
        <v>0</v>
      </c>
      <c r="K106" s="167" t="s">
        <v>19</v>
      </c>
      <c r="L106" s="172"/>
      <c r="M106" s="173" t="s">
        <v>19</v>
      </c>
      <c r="N106" s="174" t="s">
        <v>44</v>
      </c>
      <c r="P106" s="136">
        <f t="shared" si="1"/>
        <v>0</v>
      </c>
      <c r="Q106" s="136">
        <v>0</v>
      </c>
      <c r="R106" s="136">
        <f t="shared" si="2"/>
        <v>0</v>
      </c>
      <c r="S106" s="136">
        <v>0</v>
      </c>
      <c r="T106" s="137">
        <f t="shared" si="3"/>
        <v>0</v>
      </c>
      <c r="AR106" s="138" t="s">
        <v>245</v>
      </c>
      <c r="AT106" s="138" t="s">
        <v>263</v>
      </c>
      <c r="AU106" s="138" t="s">
        <v>81</v>
      </c>
      <c r="AY106" s="16" t="s">
        <v>171</v>
      </c>
      <c r="BE106" s="139">
        <f t="shared" si="4"/>
        <v>0</v>
      </c>
      <c r="BF106" s="139">
        <f t="shared" si="5"/>
        <v>0</v>
      </c>
      <c r="BG106" s="139">
        <f t="shared" si="6"/>
        <v>0</v>
      </c>
      <c r="BH106" s="139">
        <f t="shared" si="7"/>
        <v>0</v>
      </c>
      <c r="BI106" s="139">
        <f t="shared" si="8"/>
        <v>0</v>
      </c>
      <c r="BJ106" s="16" t="s">
        <v>81</v>
      </c>
      <c r="BK106" s="139">
        <f t="shared" si="9"/>
        <v>0</v>
      </c>
      <c r="BL106" s="16" t="s">
        <v>178</v>
      </c>
      <c r="BM106" s="138" t="s">
        <v>416</v>
      </c>
    </row>
    <row r="107" spans="2:65" s="1" customFormat="1" ht="16.5" customHeight="1">
      <c r="B107" s="31"/>
      <c r="C107" s="127" t="s">
        <v>8</v>
      </c>
      <c r="D107" s="127" t="s">
        <v>173</v>
      </c>
      <c r="E107" s="128" t="s">
        <v>3319</v>
      </c>
      <c r="F107" s="129" t="s">
        <v>3320</v>
      </c>
      <c r="G107" s="130" t="s">
        <v>983</v>
      </c>
      <c r="H107" s="176"/>
      <c r="I107" s="132"/>
      <c r="J107" s="133">
        <f t="shared" si="0"/>
        <v>0</v>
      </c>
      <c r="K107" s="129" t="s">
        <v>19</v>
      </c>
      <c r="L107" s="31"/>
      <c r="M107" s="134" t="s">
        <v>19</v>
      </c>
      <c r="N107" s="135" t="s">
        <v>44</v>
      </c>
      <c r="P107" s="136">
        <f t="shared" si="1"/>
        <v>0</v>
      </c>
      <c r="Q107" s="136">
        <v>0</v>
      </c>
      <c r="R107" s="136">
        <f t="shared" si="2"/>
        <v>0</v>
      </c>
      <c r="S107" s="136">
        <v>0</v>
      </c>
      <c r="T107" s="137">
        <f t="shared" si="3"/>
        <v>0</v>
      </c>
      <c r="AR107" s="138" t="s">
        <v>178</v>
      </c>
      <c r="AT107" s="138" t="s">
        <v>173</v>
      </c>
      <c r="AU107" s="138" t="s">
        <v>81</v>
      </c>
      <c r="AY107" s="16" t="s">
        <v>171</v>
      </c>
      <c r="BE107" s="139">
        <f t="shared" si="4"/>
        <v>0</v>
      </c>
      <c r="BF107" s="139">
        <f t="shared" si="5"/>
        <v>0</v>
      </c>
      <c r="BG107" s="139">
        <f t="shared" si="6"/>
        <v>0</v>
      </c>
      <c r="BH107" s="139">
        <f t="shared" si="7"/>
        <v>0</v>
      </c>
      <c r="BI107" s="139">
        <f t="shared" si="8"/>
        <v>0</v>
      </c>
      <c r="BJ107" s="16" t="s">
        <v>81</v>
      </c>
      <c r="BK107" s="139">
        <f t="shared" si="9"/>
        <v>0</v>
      </c>
      <c r="BL107" s="16" t="s">
        <v>178</v>
      </c>
      <c r="BM107" s="138" t="s">
        <v>432</v>
      </c>
    </row>
    <row r="108" spans="2:65" s="11" customFormat="1" ht="25.95" customHeight="1">
      <c r="B108" s="115"/>
      <c r="D108" s="116" t="s">
        <v>72</v>
      </c>
      <c r="E108" s="117" t="s">
        <v>2754</v>
      </c>
      <c r="F108" s="117" t="s">
        <v>3321</v>
      </c>
      <c r="I108" s="118"/>
      <c r="J108" s="119">
        <f>BK108</f>
        <v>0</v>
      </c>
      <c r="L108" s="115"/>
      <c r="M108" s="120"/>
      <c r="P108" s="121">
        <f>SUM(P109:P118)</f>
        <v>0</v>
      </c>
      <c r="R108" s="121">
        <f>SUM(R109:R118)</f>
        <v>0</v>
      </c>
      <c r="T108" s="122">
        <f>SUM(T109:T118)</f>
        <v>0</v>
      </c>
      <c r="AR108" s="116" t="s">
        <v>81</v>
      </c>
      <c r="AT108" s="123" t="s">
        <v>72</v>
      </c>
      <c r="AU108" s="123" t="s">
        <v>73</v>
      </c>
      <c r="AY108" s="116" t="s">
        <v>171</v>
      </c>
      <c r="BK108" s="124">
        <f>SUM(BK109:BK118)</f>
        <v>0</v>
      </c>
    </row>
    <row r="109" spans="2:65" s="1" customFormat="1" ht="37.799999999999997" customHeight="1">
      <c r="B109" s="31"/>
      <c r="C109" s="127" t="s">
        <v>311</v>
      </c>
      <c r="D109" s="127" t="s">
        <v>173</v>
      </c>
      <c r="E109" s="128" t="s">
        <v>3322</v>
      </c>
      <c r="F109" s="129" t="s">
        <v>3323</v>
      </c>
      <c r="G109" s="130" t="s">
        <v>328</v>
      </c>
      <c r="H109" s="131">
        <v>48</v>
      </c>
      <c r="I109" s="132"/>
      <c r="J109" s="133">
        <f t="shared" ref="J109:J118" si="10">ROUND(I109*H109,2)</f>
        <v>0</v>
      </c>
      <c r="K109" s="129" t="s">
        <v>19</v>
      </c>
      <c r="L109" s="31"/>
      <c r="M109" s="134" t="s">
        <v>19</v>
      </c>
      <c r="N109" s="135" t="s">
        <v>44</v>
      </c>
      <c r="P109" s="136">
        <f t="shared" ref="P109:P118" si="11">O109*H109</f>
        <v>0</v>
      </c>
      <c r="Q109" s="136">
        <v>0</v>
      </c>
      <c r="R109" s="136">
        <f t="shared" ref="R109:R118" si="12">Q109*H109</f>
        <v>0</v>
      </c>
      <c r="S109" s="136">
        <v>0</v>
      </c>
      <c r="T109" s="137">
        <f t="shared" ref="T109:T118" si="13">S109*H109</f>
        <v>0</v>
      </c>
      <c r="AR109" s="138" t="s">
        <v>178</v>
      </c>
      <c r="AT109" s="138" t="s">
        <v>173</v>
      </c>
      <c r="AU109" s="138" t="s">
        <v>81</v>
      </c>
      <c r="AY109" s="16" t="s">
        <v>171</v>
      </c>
      <c r="BE109" s="139">
        <f t="shared" ref="BE109:BE118" si="14">IF(N109="základní",J109,0)</f>
        <v>0</v>
      </c>
      <c r="BF109" s="139">
        <f t="shared" ref="BF109:BF118" si="15">IF(N109="snížená",J109,0)</f>
        <v>0</v>
      </c>
      <c r="BG109" s="139">
        <f t="shared" ref="BG109:BG118" si="16">IF(N109="zákl. přenesená",J109,0)</f>
        <v>0</v>
      </c>
      <c r="BH109" s="139">
        <f t="shared" ref="BH109:BH118" si="17">IF(N109="sníž. přenesená",J109,0)</f>
        <v>0</v>
      </c>
      <c r="BI109" s="139">
        <f t="shared" ref="BI109:BI118" si="18">IF(N109="nulová",J109,0)</f>
        <v>0</v>
      </c>
      <c r="BJ109" s="16" t="s">
        <v>81</v>
      </c>
      <c r="BK109" s="139">
        <f t="shared" ref="BK109:BK118" si="19">ROUND(I109*H109,2)</f>
        <v>0</v>
      </c>
      <c r="BL109" s="16" t="s">
        <v>178</v>
      </c>
      <c r="BM109" s="138" t="s">
        <v>454</v>
      </c>
    </row>
    <row r="110" spans="2:65" s="1" customFormat="1" ht="37.799999999999997" customHeight="1">
      <c r="B110" s="31"/>
      <c r="C110" s="127" t="s">
        <v>320</v>
      </c>
      <c r="D110" s="127" t="s">
        <v>173</v>
      </c>
      <c r="E110" s="128" t="s">
        <v>3324</v>
      </c>
      <c r="F110" s="129" t="s">
        <v>3325</v>
      </c>
      <c r="G110" s="130" t="s">
        <v>328</v>
      </c>
      <c r="H110" s="131">
        <v>60</v>
      </c>
      <c r="I110" s="132"/>
      <c r="J110" s="133">
        <f t="shared" si="10"/>
        <v>0</v>
      </c>
      <c r="K110" s="129" t="s">
        <v>19</v>
      </c>
      <c r="L110" s="31"/>
      <c r="M110" s="134" t="s">
        <v>19</v>
      </c>
      <c r="N110" s="135" t="s">
        <v>44</v>
      </c>
      <c r="P110" s="136">
        <f t="shared" si="11"/>
        <v>0</v>
      </c>
      <c r="Q110" s="136">
        <v>0</v>
      </c>
      <c r="R110" s="136">
        <f t="shared" si="12"/>
        <v>0</v>
      </c>
      <c r="S110" s="136">
        <v>0</v>
      </c>
      <c r="T110" s="137">
        <f t="shared" si="13"/>
        <v>0</v>
      </c>
      <c r="AR110" s="138" t="s">
        <v>178</v>
      </c>
      <c r="AT110" s="138" t="s">
        <v>173</v>
      </c>
      <c r="AU110" s="138" t="s">
        <v>81</v>
      </c>
      <c r="AY110" s="16" t="s">
        <v>171</v>
      </c>
      <c r="BE110" s="139">
        <f t="shared" si="14"/>
        <v>0</v>
      </c>
      <c r="BF110" s="139">
        <f t="shared" si="15"/>
        <v>0</v>
      </c>
      <c r="BG110" s="139">
        <f t="shared" si="16"/>
        <v>0</v>
      </c>
      <c r="BH110" s="139">
        <f t="shared" si="17"/>
        <v>0</v>
      </c>
      <c r="BI110" s="139">
        <f t="shared" si="18"/>
        <v>0</v>
      </c>
      <c r="BJ110" s="16" t="s">
        <v>81</v>
      </c>
      <c r="BK110" s="139">
        <f t="shared" si="19"/>
        <v>0</v>
      </c>
      <c r="BL110" s="16" t="s">
        <v>178</v>
      </c>
      <c r="BM110" s="138" t="s">
        <v>481</v>
      </c>
    </row>
    <row r="111" spans="2:65" s="1" customFormat="1" ht="37.799999999999997" customHeight="1">
      <c r="B111" s="31"/>
      <c r="C111" s="127" t="s">
        <v>325</v>
      </c>
      <c r="D111" s="127" t="s">
        <v>173</v>
      </c>
      <c r="E111" s="128" t="s">
        <v>3326</v>
      </c>
      <c r="F111" s="129" t="s">
        <v>3327</v>
      </c>
      <c r="G111" s="130" t="s">
        <v>328</v>
      </c>
      <c r="H111" s="131">
        <v>18</v>
      </c>
      <c r="I111" s="132"/>
      <c r="J111" s="133">
        <f t="shared" si="10"/>
        <v>0</v>
      </c>
      <c r="K111" s="129" t="s">
        <v>19</v>
      </c>
      <c r="L111" s="31"/>
      <c r="M111" s="134" t="s">
        <v>19</v>
      </c>
      <c r="N111" s="135" t="s">
        <v>44</v>
      </c>
      <c r="P111" s="136">
        <f t="shared" si="11"/>
        <v>0</v>
      </c>
      <c r="Q111" s="136">
        <v>0</v>
      </c>
      <c r="R111" s="136">
        <f t="shared" si="12"/>
        <v>0</v>
      </c>
      <c r="S111" s="136">
        <v>0</v>
      </c>
      <c r="T111" s="137">
        <f t="shared" si="13"/>
        <v>0</v>
      </c>
      <c r="AR111" s="138" t="s">
        <v>178</v>
      </c>
      <c r="AT111" s="138" t="s">
        <v>173</v>
      </c>
      <c r="AU111" s="138" t="s">
        <v>81</v>
      </c>
      <c r="AY111" s="16" t="s">
        <v>171</v>
      </c>
      <c r="BE111" s="139">
        <f t="shared" si="14"/>
        <v>0</v>
      </c>
      <c r="BF111" s="139">
        <f t="shared" si="15"/>
        <v>0</v>
      </c>
      <c r="BG111" s="139">
        <f t="shared" si="16"/>
        <v>0</v>
      </c>
      <c r="BH111" s="139">
        <f t="shared" si="17"/>
        <v>0</v>
      </c>
      <c r="BI111" s="139">
        <f t="shared" si="18"/>
        <v>0</v>
      </c>
      <c r="BJ111" s="16" t="s">
        <v>81</v>
      </c>
      <c r="BK111" s="139">
        <f t="shared" si="19"/>
        <v>0</v>
      </c>
      <c r="BL111" s="16" t="s">
        <v>178</v>
      </c>
      <c r="BM111" s="138" t="s">
        <v>494</v>
      </c>
    </row>
    <row r="112" spans="2:65" s="1" customFormat="1" ht="37.799999999999997" customHeight="1">
      <c r="B112" s="31"/>
      <c r="C112" s="127" t="s">
        <v>337</v>
      </c>
      <c r="D112" s="127" t="s">
        <v>173</v>
      </c>
      <c r="E112" s="128" t="s">
        <v>3328</v>
      </c>
      <c r="F112" s="129" t="s">
        <v>3329</v>
      </c>
      <c r="G112" s="130" t="s">
        <v>328</v>
      </c>
      <c r="H112" s="131">
        <v>60</v>
      </c>
      <c r="I112" s="132"/>
      <c r="J112" s="133">
        <f t="shared" si="10"/>
        <v>0</v>
      </c>
      <c r="K112" s="129" t="s">
        <v>19</v>
      </c>
      <c r="L112" s="31"/>
      <c r="M112" s="134" t="s">
        <v>19</v>
      </c>
      <c r="N112" s="135" t="s">
        <v>44</v>
      </c>
      <c r="P112" s="136">
        <f t="shared" si="11"/>
        <v>0</v>
      </c>
      <c r="Q112" s="136">
        <v>0</v>
      </c>
      <c r="R112" s="136">
        <f t="shared" si="12"/>
        <v>0</v>
      </c>
      <c r="S112" s="136">
        <v>0</v>
      </c>
      <c r="T112" s="137">
        <f t="shared" si="13"/>
        <v>0</v>
      </c>
      <c r="AR112" s="138" t="s">
        <v>178</v>
      </c>
      <c r="AT112" s="138" t="s">
        <v>173</v>
      </c>
      <c r="AU112" s="138" t="s">
        <v>81</v>
      </c>
      <c r="AY112" s="16" t="s">
        <v>171</v>
      </c>
      <c r="BE112" s="139">
        <f t="shared" si="14"/>
        <v>0</v>
      </c>
      <c r="BF112" s="139">
        <f t="shared" si="15"/>
        <v>0</v>
      </c>
      <c r="BG112" s="139">
        <f t="shared" si="16"/>
        <v>0</v>
      </c>
      <c r="BH112" s="139">
        <f t="shared" si="17"/>
        <v>0</v>
      </c>
      <c r="BI112" s="139">
        <f t="shared" si="18"/>
        <v>0</v>
      </c>
      <c r="BJ112" s="16" t="s">
        <v>81</v>
      </c>
      <c r="BK112" s="139">
        <f t="shared" si="19"/>
        <v>0</v>
      </c>
      <c r="BL112" s="16" t="s">
        <v>178</v>
      </c>
      <c r="BM112" s="138" t="s">
        <v>505</v>
      </c>
    </row>
    <row r="113" spans="2:65" s="1" customFormat="1" ht="24.15" customHeight="1">
      <c r="B113" s="31"/>
      <c r="C113" s="127" t="s">
        <v>351</v>
      </c>
      <c r="D113" s="127" t="s">
        <v>173</v>
      </c>
      <c r="E113" s="128" t="s">
        <v>3330</v>
      </c>
      <c r="F113" s="129" t="s">
        <v>3331</v>
      </c>
      <c r="G113" s="130" t="s">
        <v>328</v>
      </c>
      <c r="H113" s="131">
        <v>60</v>
      </c>
      <c r="I113" s="132"/>
      <c r="J113" s="133">
        <f t="shared" si="10"/>
        <v>0</v>
      </c>
      <c r="K113" s="129" t="s">
        <v>19</v>
      </c>
      <c r="L113" s="31"/>
      <c r="M113" s="134" t="s">
        <v>19</v>
      </c>
      <c r="N113" s="135" t="s">
        <v>44</v>
      </c>
      <c r="P113" s="136">
        <f t="shared" si="11"/>
        <v>0</v>
      </c>
      <c r="Q113" s="136">
        <v>0</v>
      </c>
      <c r="R113" s="136">
        <f t="shared" si="12"/>
        <v>0</v>
      </c>
      <c r="S113" s="136">
        <v>0</v>
      </c>
      <c r="T113" s="137">
        <f t="shared" si="13"/>
        <v>0</v>
      </c>
      <c r="AR113" s="138" t="s">
        <v>178</v>
      </c>
      <c r="AT113" s="138" t="s">
        <v>173</v>
      </c>
      <c r="AU113" s="138" t="s">
        <v>81</v>
      </c>
      <c r="AY113" s="16" t="s">
        <v>171</v>
      </c>
      <c r="BE113" s="139">
        <f t="shared" si="14"/>
        <v>0</v>
      </c>
      <c r="BF113" s="139">
        <f t="shared" si="15"/>
        <v>0</v>
      </c>
      <c r="BG113" s="139">
        <f t="shared" si="16"/>
        <v>0</v>
      </c>
      <c r="BH113" s="139">
        <f t="shared" si="17"/>
        <v>0</v>
      </c>
      <c r="BI113" s="139">
        <f t="shared" si="18"/>
        <v>0</v>
      </c>
      <c r="BJ113" s="16" t="s">
        <v>81</v>
      </c>
      <c r="BK113" s="139">
        <f t="shared" si="19"/>
        <v>0</v>
      </c>
      <c r="BL113" s="16" t="s">
        <v>178</v>
      </c>
      <c r="BM113" s="138" t="s">
        <v>525</v>
      </c>
    </row>
    <row r="114" spans="2:65" s="1" customFormat="1" ht="24.15" customHeight="1">
      <c r="B114" s="31"/>
      <c r="C114" s="127" t="s">
        <v>7</v>
      </c>
      <c r="D114" s="127" t="s">
        <v>173</v>
      </c>
      <c r="E114" s="128" t="s">
        <v>3332</v>
      </c>
      <c r="F114" s="129" t="s">
        <v>3333</v>
      </c>
      <c r="G114" s="130" t="s">
        <v>328</v>
      </c>
      <c r="H114" s="131">
        <v>120</v>
      </c>
      <c r="I114" s="132"/>
      <c r="J114" s="133">
        <f t="shared" si="10"/>
        <v>0</v>
      </c>
      <c r="K114" s="129" t="s">
        <v>19</v>
      </c>
      <c r="L114" s="31"/>
      <c r="M114" s="134" t="s">
        <v>19</v>
      </c>
      <c r="N114" s="135" t="s">
        <v>44</v>
      </c>
      <c r="P114" s="136">
        <f t="shared" si="11"/>
        <v>0</v>
      </c>
      <c r="Q114" s="136">
        <v>0</v>
      </c>
      <c r="R114" s="136">
        <f t="shared" si="12"/>
        <v>0</v>
      </c>
      <c r="S114" s="136">
        <v>0</v>
      </c>
      <c r="T114" s="137">
        <f t="shared" si="13"/>
        <v>0</v>
      </c>
      <c r="AR114" s="138" t="s">
        <v>178</v>
      </c>
      <c r="AT114" s="138" t="s">
        <v>173</v>
      </c>
      <c r="AU114" s="138" t="s">
        <v>81</v>
      </c>
      <c r="AY114" s="16" t="s">
        <v>171</v>
      </c>
      <c r="BE114" s="139">
        <f t="shared" si="14"/>
        <v>0</v>
      </c>
      <c r="BF114" s="139">
        <f t="shared" si="15"/>
        <v>0</v>
      </c>
      <c r="BG114" s="139">
        <f t="shared" si="16"/>
        <v>0</v>
      </c>
      <c r="BH114" s="139">
        <f t="shared" si="17"/>
        <v>0</v>
      </c>
      <c r="BI114" s="139">
        <f t="shared" si="18"/>
        <v>0</v>
      </c>
      <c r="BJ114" s="16" t="s">
        <v>81</v>
      </c>
      <c r="BK114" s="139">
        <f t="shared" si="19"/>
        <v>0</v>
      </c>
      <c r="BL114" s="16" t="s">
        <v>178</v>
      </c>
      <c r="BM114" s="138" t="s">
        <v>541</v>
      </c>
    </row>
    <row r="115" spans="2:65" s="1" customFormat="1" ht="24.15" customHeight="1">
      <c r="B115" s="31"/>
      <c r="C115" s="127" t="s">
        <v>367</v>
      </c>
      <c r="D115" s="127" t="s">
        <v>173</v>
      </c>
      <c r="E115" s="128" t="s">
        <v>3334</v>
      </c>
      <c r="F115" s="129" t="s">
        <v>3335</v>
      </c>
      <c r="G115" s="130" t="s">
        <v>328</v>
      </c>
      <c r="H115" s="131">
        <v>60</v>
      </c>
      <c r="I115" s="132"/>
      <c r="J115" s="133">
        <f t="shared" si="10"/>
        <v>0</v>
      </c>
      <c r="K115" s="129" t="s">
        <v>19</v>
      </c>
      <c r="L115" s="31"/>
      <c r="M115" s="134" t="s">
        <v>19</v>
      </c>
      <c r="N115" s="135" t="s">
        <v>44</v>
      </c>
      <c r="P115" s="136">
        <f t="shared" si="11"/>
        <v>0</v>
      </c>
      <c r="Q115" s="136">
        <v>0</v>
      </c>
      <c r="R115" s="136">
        <f t="shared" si="12"/>
        <v>0</v>
      </c>
      <c r="S115" s="136">
        <v>0</v>
      </c>
      <c r="T115" s="137">
        <f t="shared" si="13"/>
        <v>0</v>
      </c>
      <c r="AR115" s="138" t="s">
        <v>178</v>
      </c>
      <c r="AT115" s="138" t="s">
        <v>173</v>
      </c>
      <c r="AU115" s="138" t="s">
        <v>81</v>
      </c>
      <c r="AY115" s="16" t="s">
        <v>171</v>
      </c>
      <c r="BE115" s="139">
        <f t="shared" si="14"/>
        <v>0</v>
      </c>
      <c r="BF115" s="139">
        <f t="shared" si="15"/>
        <v>0</v>
      </c>
      <c r="BG115" s="139">
        <f t="shared" si="16"/>
        <v>0</v>
      </c>
      <c r="BH115" s="139">
        <f t="shared" si="17"/>
        <v>0</v>
      </c>
      <c r="BI115" s="139">
        <f t="shared" si="18"/>
        <v>0</v>
      </c>
      <c r="BJ115" s="16" t="s">
        <v>81</v>
      </c>
      <c r="BK115" s="139">
        <f t="shared" si="19"/>
        <v>0</v>
      </c>
      <c r="BL115" s="16" t="s">
        <v>178</v>
      </c>
      <c r="BM115" s="138" t="s">
        <v>553</v>
      </c>
    </row>
    <row r="116" spans="2:65" s="1" customFormat="1" ht="24.15" customHeight="1">
      <c r="B116" s="31"/>
      <c r="C116" s="127" t="s">
        <v>378</v>
      </c>
      <c r="D116" s="127" t="s">
        <v>173</v>
      </c>
      <c r="E116" s="128" t="s">
        <v>3336</v>
      </c>
      <c r="F116" s="129" t="s">
        <v>3337</v>
      </c>
      <c r="G116" s="130" t="s">
        <v>328</v>
      </c>
      <c r="H116" s="131">
        <v>90</v>
      </c>
      <c r="I116" s="132"/>
      <c r="J116" s="133">
        <f t="shared" si="10"/>
        <v>0</v>
      </c>
      <c r="K116" s="129" t="s">
        <v>19</v>
      </c>
      <c r="L116" s="31"/>
      <c r="M116" s="134" t="s">
        <v>19</v>
      </c>
      <c r="N116" s="135" t="s">
        <v>44</v>
      </c>
      <c r="P116" s="136">
        <f t="shared" si="11"/>
        <v>0</v>
      </c>
      <c r="Q116" s="136">
        <v>0</v>
      </c>
      <c r="R116" s="136">
        <f t="shared" si="12"/>
        <v>0</v>
      </c>
      <c r="S116" s="136">
        <v>0</v>
      </c>
      <c r="T116" s="137">
        <f t="shared" si="13"/>
        <v>0</v>
      </c>
      <c r="AR116" s="138" t="s">
        <v>178</v>
      </c>
      <c r="AT116" s="138" t="s">
        <v>173</v>
      </c>
      <c r="AU116" s="138" t="s">
        <v>81</v>
      </c>
      <c r="AY116" s="16" t="s">
        <v>171</v>
      </c>
      <c r="BE116" s="139">
        <f t="shared" si="14"/>
        <v>0</v>
      </c>
      <c r="BF116" s="139">
        <f t="shared" si="15"/>
        <v>0</v>
      </c>
      <c r="BG116" s="139">
        <f t="shared" si="16"/>
        <v>0</v>
      </c>
      <c r="BH116" s="139">
        <f t="shared" si="17"/>
        <v>0</v>
      </c>
      <c r="BI116" s="139">
        <f t="shared" si="18"/>
        <v>0</v>
      </c>
      <c r="BJ116" s="16" t="s">
        <v>81</v>
      </c>
      <c r="BK116" s="139">
        <f t="shared" si="19"/>
        <v>0</v>
      </c>
      <c r="BL116" s="16" t="s">
        <v>178</v>
      </c>
      <c r="BM116" s="138" t="s">
        <v>565</v>
      </c>
    </row>
    <row r="117" spans="2:65" s="1" customFormat="1" ht="24.15" customHeight="1">
      <c r="B117" s="31"/>
      <c r="C117" s="127" t="s">
        <v>388</v>
      </c>
      <c r="D117" s="127" t="s">
        <v>173</v>
      </c>
      <c r="E117" s="128" t="s">
        <v>3338</v>
      </c>
      <c r="F117" s="129" t="s">
        <v>3339</v>
      </c>
      <c r="G117" s="130" t="s">
        <v>328</v>
      </c>
      <c r="H117" s="131">
        <v>96</v>
      </c>
      <c r="I117" s="132"/>
      <c r="J117" s="133">
        <f t="shared" si="10"/>
        <v>0</v>
      </c>
      <c r="K117" s="129" t="s">
        <v>19</v>
      </c>
      <c r="L117" s="31"/>
      <c r="M117" s="134" t="s">
        <v>19</v>
      </c>
      <c r="N117" s="135" t="s">
        <v>44</v>
      </c>
      <c r="P117" s="136">
        <f t="shared" si="11"/>
        <v>0</v>
      </c>
      <c r="Q117" s="136">
        <v>0</v>
      </c>
      <c r="R117" s="136">
        <f t="shared" si="12"/>
        <v>0</v>
      </c>
      <c r="S117" s="136">
        <v>0</v>
      </c>
      <c r="T117" s="137">
        <f t="shared" si="13"/>
        <v>0</v>
      </c>
      <c r="AR117" s="138" t="s">
        <v>178</v>
      </c>
      <c r="AT117" s="138" t="s">
        <v>173</v>
      </c>
      <c r="AU117" s="138" t="s">
        <v>81</v>
      </c>
      <c r="AY117" s="16" t="s">
        <v>171</v>
      </c>
      <c r="BE117" s="139">
        <f t="shared" si="14"/>
        <v>0</v>
      </c>
      <c r="BF117" s="139">
        <f t="shared" si="15"/>
        <v>0</v>
      </c>
      <c r="BG117" s="139">
        <f t="shared" si="16"/>
        <v>0</v>
      </c>
      <c r="BH117" s="139">
        <f t="shared" si="17"/>
        <v>0</v>
      </c>
      <c r="BI117" s="139">
        <f t="shared" si="18"/>
        <v>0</v>
      </c>
      <c r="BJ117" s="16" t="s">
        <v>81</v>
      </c>
      <c r="BK117" s="139">
        <f t="shared" si="19"/>
        <v>0</v>
      </c>
      <c r="BL117" s="16" t="s">
        <v>178</v>
      </c>
      <c r="BM117" s="138" t="s">
        <v>584</v>
      </c>
    </row>
    <row r="118" spans="2:65" s="1" customFormat="1" ht="21.75" customHeight="1">
      <c r="B118" s="31"/>
      <c r="C118" s="127" t="s">
        <v>399</v>
      </c>
      <c r="D118" s="127" t="s">
        <v>173</v>
      </c>
      <c r="E118" s="128" t="s">
        <v>3340</v>
      </c>
      <c r="F118" s="129" t="s">
        <v>3341</v>
      </c>
      <c r="G118" s="130" t="s">
        <v>983</v>
      </c>
      <c r="H118" s="176"/>
      <c r="I118" s="132"/>
      <c r="J118" s="133">
        <f t="shared" si="10"/>
        <v>0</v>
      </c>
      <c r="K118" s="129" t="s">
        <v>19</v>
      </c>
      <c r="L118" s="31"/>
      <c r="M118" s="134" t="s">
        <v>19</v>
      </c>
      <c r="N118" s="135" t="s">
        <v>44</v>
      </c>
      <c r="P118" s="136">
        <f t="shared" si="11"/>
        <v>0</v>
      </c>
      <c r="Q118" s="136">
        <v>0</v>
      </c>
      <c r="R118" s="136">
        <f t="shared" si="12"/>
        <v>0</v>
      </c>
      <c r="S118" s="136">
        <v>0</v>
      </c>
      <c r="T118" s="137">
        <f t="shared" si="13"/>
        <v>0</v>
      </c>
      <c r="AR118" s="138" t="s">
        <v>178</v>
      </c>
      <c r="AT118" s="138" t="s">
        <v>173</v>
      </c>
      <c r="AU118" s="138" t="s">
        <v>81</v>
      </c>
      <c r="AY118" s="16" t="s">
        <v>171</v>
      </c>
      <c r="BE118" s="139">
        <f t="shared" si="14"/>
        <v>0</v>
      </c>
      <c r="BF118" s="139">
        <f t="shared" si="15"/>
        <v>0</v>
      </c>
      <c r="BG118" s="139">
        <f t="shared" si="16"/>
        <v>0</v>
      </c>
      <c r="BH118" s="139">
        <f t="shared" si="17"/>
        <v>0</v>
      </c>
      <c r="BI118" s="139">
        <f t="shared" si="18"/>
        <v>0</v>
      </c>
      <c r="BJ118" s="16" t="s">
        <v>81</v>
      </c>
      <c r="BK118" s="139">
        <f t="shared" si="19"/>
        <v>0</v>
      </c>
      <c r="BL118" s="16" t="s">
        <v>178</v>
      </c>
      <c r="BM118" s="138" t="s">
        <v>598</v>
      </c>
    </row>
    <row r="119" spans="2:65" s="11" customFormat="1" ht="25.95" customHeight="1">
      <c r="B119" s="115"/>
      <c r="D119" s="116" t="s">
        <v>72</v>
      </c>
      <c r="E119" s="117" t="s">
        <v>2768</v>
      </c>
      <c r="F119" s="117" t="s">
        <v>3342</v>
      </c>
      <c r="I119" s="118"/>
      <c r="J119" s="119">
        <f>BK119</f>
        <v>0</v>
      </c>
      <c r="L119" s="115"/>
      <c r="M119" s="120"/>
      <c r="P119" s="121">
        <f>SUM(P120:P136)</f>
        <v>0</v>
      </c>
      <c r="R119" s="121">
        <f>SUM(R120:R136)</f>
        <v>0</v>
      </c>
      <c r="T119" s="122">
        <f>SUM(T120:T136)</f>
        <v>0</v>
      </c>
      <c r="AR119" s="116" t="s">
        <v>81</v>
      </c>
      <c r="AT119" s="123" t="s">
        <v>72</v>
      </c>
      <c r="AU119" s="123" t="s">
        <v>73</v>
      </c>
      <c r="AY119" s="116" t="s">
        <v>171</v>
      </c>
      <c r="BK119" s="124">
        <f>SUM(BK120:BK136)</f>
        <v>0</v>
      </c>
    </row>
    <row r="120" spans="2:65" s="1" customFormat="1" ht="16.5" customHeight="1">
      <c r="B120" s="31"/>
      <c r="C120" s="127" t="s">
        <v>408</v>
      </c>
      <c r="D120" s="127" t="s">
        <v>173</v>
      </c>
      <c r="E120" s="128" t="s">
        <v>3343</v>
      </c>
      <c r="F120" s="129" t="s">
        <v>3344</v>
      </c>
      <c r="G120" s="130" t="s">
        <v>2715</v>
      </c>
      <c r="H120" s="131">
        <v>6</v>
      </c>
      <c r="I120" s="132"/>
      <c r="J120" s="133">
        <f t="shared" ref="J120:J136" si="20">ROUND(I120*H120,2)</f>
        <v>0</v>
      </c>
      <c r="K120" s="129" t="s">
        <v>19</v>
      </c>
      <c r="L120" s="31"/>
      <c r="M120" s="134" t="s">
        <v>19</v>
      </c>
      <c r="N120" s="135" t="s">
        <v>44</v>
      </c>
      <c r="P120" s="136">
        <f t="shared" ref="P120:P136" si="21">O120*H120</f>
        <v>0</v>
      </c>
      <c r="Q120" s="136">
        <v>0</v>
      </c>
      <c r="R120" s="136">
        <f t="shared" ref="R120:R136" si="22">Q120*H120</f>
        <v>0</v>
      </c>
      <c r="S120" s="136">
        <v>0</v>
      </c>
      <c r="T120" s="137">
        <f t="shared" ref="T120:T136" si="23">S120*H120</f>
        <v>0</v>
      </c>
      <c r="AR120" s="138" t="s">
        <v>178</v>
      </c>
      <c r="AT120" s="138" t="s">
        <v>173</v>
      </c>
      <c r="AU120" s="138" t="s">
        <v>81</v>
      </c>
      <c r="AY120" s="16" t="s">
        <v>171</v>
      </c>
      <c r="BE120" s="139">
        <f t="shared" ref="BE120:BE136" si="24">IF(N120="základní",J120,0)</f>
        <v>0</v>
      </c>
      <c r="BF120" s="139">
        <f t="shared" ref="BF120:BF136" si="25">IF(N120="snížená",J120,0)</f>
        <v>0</v>
      </c>
      <c r="BG120" s="139">
        <f t="shared" ref="BG120:BG136" si="26">IF(N120="zákl. přenesená",J120,0)</f>
        <v>0</v>
      </c>
      <c r="BH120" s="139">
        <f t="shared" ref="BH120:BH136" si="27">IF(N120="sníž. přenesená",J120,0)</f>
        <v>0</v>
      </c>
      <c r="BI120" s="139">
        <f t="shared" ref="BI120:BI136" si="28">IF(N120="nulová",J120,0)</f>
        <v>0</v>
      </c>
      <c r="BJ120" s="16" t="s">
        <v>81</v>
      </c>
      <c r="BK120" s="139">
        <f t="shared" ref="BK120:BK136" si="29">ROUND(I120*H120,2)</f>
        <v>0</v>
      </c>
      <c r="BL120" s="16" t="s">
        <v>178</v>
      </c>
      <c r="BM120" s="138" t="s">
        <v>610</v>
      </c>
    </row>
    <row r="121" spans="2:65" s="1" customFormat="1" ht="16.5" customHeight="1">
      <c r="B121" s="31"/>
      <c r="C121" s="127" t="s">
        <v>412</v>
      </c>
      <c r="D121" s="127" t="s">
        <v>173</v>
      </c>
      <c r="E121" s="128" t="s">
        <v>3345</v>
      </c>
      <c r="F121" s="129" t="s">
        <v>3346</v>
      </c>
      <c r="G121" s="130" t="s">
        <v>2715</v>
      </c>
      <c r="H121" s="131">
        <v>3</v>
      </c>
      <c r="I121" s="132"/>
      <c r="J121" s="133">
        <f t="shared" si="20"/>
        <v>0</v>
      </c>
      <c r="K121" s="129" t="s">
        <v>19</v>
      </c>
      <c r="L121" s="31"/>
      <c r="M121" s="134" t="s">
        <v>19</v>
      </c>
      <c r="N121" s="135" t="s">
        <v>44</v>
      </c>
      <c r="P121" s="136">
        <f t="shared" si="21"/>
        <v>0</v>
      </c>
      <c r="Q121" s="136">
        <v>0</v>
      </c>
      <c r="R121" s="136">
        <f t="shared" si="22"/>
        <v>0</v>
      </c>
      <c r="S121" s="136">
        <v>0</v>
      </c>
      <c r="T121" s="137">
        <f t="shared" si="23"/>
        <v>0</v>
      </c>
      <c r="AR121" s="138" t="s">
        <v>178</v>
      </c>
      <c r="AT121" s="138" t="s">
        <v>173</v>
      </c>
      <c r="AU121" s="138" t="s">
        <v>81</v>
      </c>
      <c r="AY121" s="16" t="s">
        <v>171</v>
      </c>
      <c r="BE121" s="139">
        <f t="shared" si="24"/>
        <v>0</v>
      </c>
      <c r="BF121" s="139">
        <f t="shared" si="25"/>
        <v>0</v>
      </c>
      <c r="BG121" s="139">
        <f t="shared" si="26"/>
        <v>0</v>
      </c>
      <c r="BH121" s="139">
        <f t="shared" si="27"/>
        <v>0</v>
      </c>
      <c r="BI121" s="139">
        <f t="shared" si="28"/>
        <v>0</v>
      </c>
      <c r="BJ121" s="16" t="s">
        <v>81</v>
      </c>
      <c r="BK121" s="139">
        <f t="shared" si="29"/>
        <v>0</v>
      </c>
      <c r="BL121" s="16" t="s">
        <v>178</v>
      </c>
      <c r="BM121" s="138" t="s">
        <v>625</v>
      </c>
    </row>
    <row r="122" spans="2:65" s="1" customFormat="1" ht="16.5" customHeight="1">
      <c r="B122" s="31"/>
      <c r="C122" s="127" t="s">
        <v>416</v>
      </c>
      <c r="D122" s="127" t="s">
        <v>173</v>
      </c>
      <c r="E122" s="128" t="s">
        <v>3347</v>
      </c>
      <c r="F122" s="129" t="s">
        <v>3348</v>
      </c>
      <c r="G122" s="130" t="s">
        <v>2715</v>
      </c>
      <c r="H122" s="131">
        <v>1</v>
      </c>
      <c r="I122" s="132"/>
      <c r="J122" s="133">
        <f t="shared" si="20"/>
        <v>0</v>
      </c>
      <c r="K122" s="129" t="s">
        <v>19</v>
      </c>
      <c r="L122" s="31"/>
      <c r="M122" s="134" t="s">
        <v>19</v>
      </c>
      <c r="N122" s="135" t="s">
        <v>44</v>
      </c>
      <c r="P122" s="136">
        <f t="shared" si="21"/>
        <v>0</v>
      </c>
      <c r="Q122" s="136">
        <v>0</v>
      </c>
      <c r="R122" s="136">
        <f t="shared" si="22"/>
        <v>0</v>
      </c>
      <c r="S122" s="136">
        <v>0</v>
      </c>
      <c r="T122" s="137">
        <f t="shared" si="23"/>
        <v>0</v>
      </c>
      <c r="AR122" s="138" t="s">
        <v>178</v>
      </c>
      <c r="AT122" s="138" t="s">
        <v>173</v>
      </c>
      <c r="AU122" s="138" t="s">
        <v>81</v>
      </c>
      <c r="AY122" s="16" t="s">
        <v>171</v>
      </c>
      <c r="BE122" s="139">
        <f t="shared" si="24"/>
        <v>0</v>
      </c>
      <c r="BF122" s="139">
        <f t="shared" si="25"/>
        <v>0</v>
      </c>
      <c r="BG122" s="139">
        <f t="shared" si="26"/>
        <v>0</v>
      </c>
      <c r="BH122" s="139">
        <f t="shared" si="27"/>
        <v>0</v>
      </c>
      <c r="BI122" s="139">
        <f t="shared" si="28"/>
        <v>0</v>
      </c>
      <c r="BJ122" s="16" t="s">
        <v>81</v>
      </c>
      <c r="BK122" s="139">
        <f t="shared" si="29"/>
        <v>0</v>
      </c>
      <c r="BL122" s="16" t="s">
        <v>178</v>
      </c>
      <c r="BM122" s="138" t="s">
        <v>635</v>
      </c>
    </row>
    <row r="123" spans="2:65" s="1" customFormat="1" ht="16.5" customHeight="1">
      <c r="B123" s="31"/>
      <c r="C123" s="127" t="s">
        <v>420</v>
      </c>
      <c r="D123" s="127" t="s">
        <v>173</v>
      </c>
      <c r="E123" s="128" t="s">
        <v>3349</v>
      </c>
      <c r="F123" s="129" t="s">
        <v>3350</v>
      </c>
      <c r="G123" s="130" t="s">
        <v>2715</v>
      </c>
      <c r="H123" s="131">
        <v>1</v>
      </c>
      <c r="I123" s="132"/>
      <c r="J123" s="133">
        <f t="shared" si="20"/>
        <v>0</v>
      </c>
      <c r="K123" s="129" t="s">
        <v>19</v>
      </c>
      <c r="L123" s="31"/>
      <c r="M123" s="134" t="s">
        <v>19</v>
      </c>
      <c r="N123" s="135" t="s">
        <v>44</v>
      </c>
      <c r="P123" s="136">
        <f t="shared" si="21"/>
        <v>0</v>
      </c>
      <c r="Q123" s="136">
        <v>0</v>
      </c>
      <c r="R123" s="136">
        <f t="shared" si="22"/>
        <v>0</v>
      </c>
      <c r="S123" s="136">
        <v>0</v>
      </c>
      <c r="T123" s="137">
        <f t="shared" si="23"/>
        <v>0</v>
      </c>
      <c r="AR123" s="138" t="s">
        <v>178</v>
      </c>
      <c r="AT123" s="138" t="s">
        <v>173</v>
      </c>
      <c r="AU123" s="138" t="s">
        <v>81</v>
      </c>
      <c r="AY123" s="16" t="s">
        <v>171</v>
      </c>
      <c r="BE123" s="139">
        <f t="shared" si="24"/>
        <v>0</v>
      </c>
      <c r="BF123" s="139">
        <f t="shared" si="25"/>
        <v>0</v>
      </c>
      <c r="BG123" s="139">
        <f t="shared" si="26"/>
        <v>0</v>
      </c>
      <c r="BH123" s="139">
        <f t="shared" si="27"/>
        <v>0</v>
      </c>
      <c r="BI123" s="139">
        <f t="shared" si="28"/>
        <v>0</v>
      </c>
      <c r="BJ123" s="16" t="s">
        <v>81</v>
      </c>
      <c r="BK123" s="139">
        <f t="shared" si="29"/>
        <v>0</v>
      </c>
      <c r="BL123" s="16" t="s">
        <v>178</v>
      </c>
      <c r="BM123" s="138" t="s">
        <v>668</v>
      </c>
    </row>
    <row r="124" spans="2:65" s="1" customFormat="1" ht="16.5" customHeight="1">
      <c r="B124" s="31"/>
      <c r="C124" s="127" t="s">
        <v>432</v>
      </c>
      <c r="D124" s="127" t="s">
        <v>173</v>
      </c>
      <c r="E124" s="128" t="s">
        <v>3351</v>
      </c>
      <c r="F124" s="129" t="s">
        <v>3352</v>
      </c>
      <c r="G124" s="130" t="s">
        <v>2715</v>
      </c>
      <c r="H124" s="131">
        <v>7</v>
      </c>
      <c r="I124" s="132"/>
      <c r="J124" s="133">
        <f t="shared" si="20"/>
        <v>0</v>
      </c>
      <c r="K124" s="129" t="s">
        <v>19</v>
      </c>
      <c r="L124" s="31"/>
      <c r="M124" s="134" t="s">
        <v>19</v>
      </c>
      <c r="N124" s="135" t="s">
        <v>44</v>
      </c>
      <c r="P124" s="136">
        <f t="shared" si="21"/>
        <v>0</v>
      </c>
      <c r="Q124" s="136">
        <v>0</v>
      </c>
      <c r="R124" s="136">
        <f t="shared" si="22"/>
        <v>0</v>
      </c>
      <c r="S124" s="136">
        <v>0</v>
      </c>
      <c r="T124" s="137">
        <f t="shared" si="23"/>
        <v>0</v>
      </c>
      <c r="AR124" s="138" t="s">
        <v>178</v>
      </c>
      <c r="AT124" s="138" t="s">
        <v>173</v>
      </c>
      <c r="AU124" s="138" t="s">
        <v>81</v>
      </c>
      <c r="AY124" s="16" t="s">
        <v>171</v>
      </c>
      <c r="BE124" s="139">
        <f t="shared" si="24"/>
        <v>0</v>
      </c>
      <c r="BF124" s="139">
        <f t="shared" si="25"/>
        <v>0</v>
      </c>
      <c r="BG124" s="139">
        <f t="shared" si="26"/>
        <v>0</v>
      </c>
      <c r="BH124" s="139">
        <f t="shared" si="27"/>
        <v>0</v>
      </c>
      <c r="BI124" s="139">
        <f t="shared" si="28"/>
        <v>0</v>
      </c>
      <c r="BJ124" s="16" t="s">
        <v>81</v>
      </c>
      <c r="BK124" s="139">
        <f t="shared" si="29"/>
        <v>0</v>
      </c>
      <c r="BL124" s="16" t="s">
        <v>178</v>
      </c>
      <c r="BM124" s="138" t="s">
        <v>678</v>
      </c>
    </row>
    <row r="125" spans="2:65" s="1" customFormat="1" ht="16.5" customHeight="1">
      <c r="B125" s="31"/>
      <c r="C125" s="127" t="s">
        <v>441</v>
      </c>
      <c r="D125" s="127" t="s">
        <v>173</v>
      </c>
      <c r="E125" s="128" t="s">
        <v>3353</v>
      </c>
      <c r="F125" s="129" t="s">
        <v>3354</v>
      </c>
      <c r="G125" s="130" t="s">
        <v>2715</v>
      </c>
      <c r="H125" s="131">
        <v>2</v>
      </c>
      <c r="I125" s="132"/>
      <c r="J125" s="133">
        <f t="shared" si="20"/>
        <v>0</v>
      </c>
      <c r="K125" s="129" t="s">
        <v>19</v>
      </c>
      <c r="L125" s="31"/>
      <c r="M125" s="134" t="s">
        <v>19</v>
      </c>
      <c r="N125" s="135" t="s">
        <v>44</v>
      </c>
      <c r="P125" s="136">
        <f t="shared" si="21"/>
        <v>0</v>
      </c>
      <c r="Q125" s="136">
        <v>0</v>
      </c>
      <c r="R125" s="136">
        <f t="shared" si="22"/>
        <v>0</v>
      </c>
      <c r="S125" s="136">
        <v>0</v>
      </c>
      <c r="T125" s="137">
        <f t="shared" si="23"/>
        <v>0</v>
      </c>
      <c r="AR125" s="138" t="s">
        <v>178</v>
      </c>
      <c r="AT125" s="138" t="s">
        <v>173</v>
      </c>
      <c r="AU125" s="138" t="s">
        <v>81</v>
      </c>
      <c r="AY125" s="16" t="s">
        <v>171</v>
      </c>
      <c r="BE125" s="139">
        <f t="shared" si="24"/>
        <v>0</v>
      </c>
      <c r="BF125" s="139">
        <f t="shared" si="25"/>
        <v>0</v>
      </c>
      <c r="BG125" s="139">
        <f t="shared" si="26"/>
        <v>0</v>
      </c>
      <c r="BH125" s="139">
        <f t="shared" si="27"/>
        <v>0</v>
      </c>
      <c r="BI125" s="139">
        <f t="shared" si="28"/>
        <v>0</v>
      </c>
      <c r="BJ125" s="16" t="s">
        <v>81</v>
      </c>
      <c r="BK125" s="139">
        <f t="shared" si="29"/>
        <v>0</v>
      </c>
      <c r="BL125" s="16" t="s">
        <v>178</v>
      </c>
      <c r="BM125" s="138" t="s">
        <v>689</v>
      </c>
    </row>
    <row r="126" spans="2:65" s="1" customFormat="1" ht="16.5" customHeight="1">
      <c r="B126" s="31"/>
      <c r="C126" s="127" t="s">
        <v>454</v>
      </c>
      <c r="D126" s="127" t="s">
        <v>173</v>
      </c>
      <c r="E126" s="128" t="s">
        <v>3355</v>
      </c>
      <c r="F126" s="129" t="s">
        <v>3356</v>
      </c>
      <c r="G126" s="130" t="s">
        <v>2715</v>
      </c>
      <c r="H126" s="131">
        <v>12</v>
      </c>
      <c r="I126" s="132"/>
      <c r="J126" s="133">
        <f t="shared" si="20"/>
        <v>0</v>
      </c>
      <c r="K126" s="129" t="s">
        <v>19</v>
      </c>
      <c r="L126" s="31"/>
      <c r="M126" s="134" t="s">
        <v>19</v>
      </c>
      <c r="N126" s="135" t="s">
        <v>44</v>
      </c>
      <c r="P126" s="136">
        <f t="shared" si="21"/>
        <v>0</v>
      </c>
      <c r="Q126" s="136">
        <v>0</v>
      </c>
      <c r="R126" s="136">
        <f t="shared" si="22"/>
        <v>0</v>
      </c>
      <c r="S126" s="136">
        <v>0</v>
      </c>
      <c r="T126" s="137">
        <f t="shared" si="23"/>
        <v>0</v>
      </c>
      <c r="AR126" s="138" t="s">
        <v>178</v>
      </c>
      <c r="AT126" s="138" t="s">
        <v>173</v>
      </c>
      <c r="AU126" s="138" t="s">
        <v>81</v>
      </c>
      <c r="AY126" s="16" t="s">
        <v>171</v>
      </c>
      <c r="BE126" s="139">
        <f t="shared" si="24"/>
        <v>0</v>
      </c>
      <c r="BF126" s="139">
        <f t="shared" si="25"/>
        <v>0</v>
      </c>
      <c r="BG126" s="139">
        <f t="shared" si="26"/>
        <v>0</v>
      </c>
      <c r="BH126" s="139">
        <f t="shared" si="27"/>
        <v>0</v>
      </c>
      <c r="BI126" s="139">
        <f t="shared" si="28"/>
        <v>0</v>
      </c>
      <c r="BJ126" s="16" t="s">
        <v>81</v>
      </c>
      <c r="BK126" s="139">
        <f t="shared" si="29"/>
        <v>0</v>
      </c>
      <c r="BL126" s="16" t="s">
        <v>178</v>
      </c>
      <c r="BM126" s="138" t="s">
        <v>700</v>
      </c>
    </row>
    <row r="127" spans="2:65" s="1" customFormat="1" ht="16.5" customHeight="1">
      <c r="B127" s="31"/>
      <c r="C127" s="127" t="s">
        <v>474</v>
      </c>
      <c r="D127" s="127" t="s">
        <v>173</v>
      </c>
      <c r="E127" s="128" t="s">
        <v>3357</v>
      </c>
      <c r="F127" s="129" t="s">
        <v>3358</v>
      </c>
      <c r="G127" s="130" t="s">
        <v>2715</v>
      </c>
      <c r="H127" s="131">
        <v>6</v>
      </c>
      <c r="I127" s="132"/>
      <c r="J127" s="133">
        <f t="shared" si="20"/>
        <v>0</v>
      </c>
      <c r="K127" s="129" t="s">
        <v>19</v>
      </c>
      <c r="L127" s="31"/>
      <c r="M127" s="134" t="s">
        <v>19</v>
      </c>
      <c r="N127" s="135" t="s">
        <v>44</v>
      </c>
      <c r="P127" s="136">
        <f t="shared" si="21"/>
        <v>0</v>
      </c>
      <c r="Q127" s="136">
        <v>0</v>
      </c>
      <c r="R127" s="136">
        <f t="shared" si="22"/>
        <v>0</v>
      </c>
      <c r="S127" s="136">
        <v>0</v>
      </c>
      <c r="T127" s="137">
        <f t="shared" si="23"/>
        <v>0</v>
      </c>
      <c r="AR127" s="138" t="s">
        <v>178</v>
      </c>
      <c r="AT127" s="138" t="s">
        <v>173</v>
      </c>
      <c r="AU127" s="138" t="s">
        <v>81</v>
      </c>
      <c r="AY127" s="16" t="s">
        <v>171</v>
      </c>
      <c r="BE127" s="139">
        <f t="shared" si="24"/>
        <v>0</v>
      </c>
      <c r="BF127" s="139">
        <f t="shared" si="25"/>
        <v>0</v>
      </c>
      <c r="BG127" s="139">
        <f t="shared" si="26"/>
        <v>0</v>
      </c>
      <c r="BH127" s="139">
        <f t="shared" si="27"/>
        <v>0</v>
      </c>
      <c r="BI127" s="139">
        <f t="shared" si="28"/>
        <v>0</v>
      </c>
      <c r="BJ127" s="16" t="s">
        <v>81</v>
      </c>
      <c r="BK127" s="139">
        <f t="shared" si="29"/>
        <v>0</v>
      </c>
      <c r="BL127" s="16" t="s">
        <v>178</v>
      </c>
      <c r="BM127" s="138" t="s">
        <v>711</v>
      </c>
    </row>
    <row r="128" spans="2:65" s="1" customFormat="1" ht="16.5" customHeight="1">
      <c r="B128" s="31"/>
      <c r="C128" s="127" t="s">
        <v>481</v>
      </c>
      <c r="D128" s="127" t="s">
        <v>173</v>
      </c>
      <c r="E128" s="128" t="s">
        <v>3359</v>
      </c>
      <c r="F128" s="129" t="s">
        <v>3360</v>
      </c>
      <c r="G128" s="130" t="s">
        <v>2715</v>
      </c>
      <c r="H128" s="131">
        <v>7</v>
      </c>
      <c r="I128" s="132"/>
      <c r="J128" s="133">
        <f t="shared" si="20"/>
        <v>0</v>
      </c>
      <c r="K128" s="129" t="s">
        <v>19</v>
      </c>
      <c r="L128" s="31"/>
      <c r="M128" s="134" t="s">
        <v>19</v>
      </c>
      <c r="N128" s="135" t="s">
        <v>44</v>
      </c>
      <c r="P128" s="136">
        <f t="shared" si="21"/>
        <v>0</v>
      </c>
      <c r="Q128" s="136">
        <v>0</v>
      </c>
      <c r="R128" s="136">
        <f t="shared" si="22"/>
        <v>0</v>
      </c>
      <c r="S128" s="136">
        <v>0</v>
      </c>
      <c r="T128" s="137">
        <f t="shared" si="23"/>
        <v>0</v>
      </c>
      <c r="AR128" s="138" t="s">
        <v>178</v>
      </c>
      <c r="AT128" s="138" t="s">
        <v>173</v>
      </c>
      <c r="AU128" s="138" t="s">
        <v>81</v>
      </c>
      <c r="AY128" s="16" t="s">
        <v>171</v>
      </c>
      <c r="BE128" s="139">
        <f t="shared" si="24"/>
        <v>0</v>
      </c>
      <c r="BF128" s="139">
        <f t="shared" si="25"/>
        <v>0</v>
      </c>
      <c r="BG128" s="139">
        <f t="shared" si="26"/>
        <v>0</v>
      </c>
      <c r="BH128" s="139">
        <f t="shared" si="27"/>
        <v>0</v>
      </c>
      <c r="BI128" s="139">
        <f t="shared" si="28"/>
        <v>0</v>
      </c>
      <c r="BJ128" s="16" t="s">
        <v>81</v>
      </c>
      <c r="BK128" s="139">
        <f t="shared" si="29"/>
        <v>0</v>
      </c>
      <c r="BL128" s="16" t="s">
        <v>178</v>
      </c>
      <c r="BM128" s="138" t="s">
        <v>721</v>
      </c>
    </row>
    <row r="129" spans="2:65" s="1" customFormat="1" ht="16.5" customHeight="1">
      <c r="B129" s="31"/>
      <c r="C129" s="127" t="s">
        <v>487</v>
      </c>
      <c r="D129" s="127" t="s">
        <v>173</v>
      </c>
      <c r="E129" s="128" t="s">
        <v>3361</v>
      </c>
      <c r="F129" s="129" t="s">
        <v>3362</v>
      </c>
      <c r="G129" s="130" t="s">
        <v>2715</v>
      </c>
      <c r="H129" s="131">
        <v>2</v>
      </c>
      <c r="I129" s="132"/>
      <c r="J129" s="133">
        <f t="shared" si="20"/>
        <v>0</v>
      </c>
      <c r="K129" s="129" t="s">
        <v>19</v>
      </c>
      <c r="L129" s="31"/>
      <c r="M129" s="134" t="s">
        <v>19</v>
      </c>
      <c r="N129" s="135" t="s">
        <v>44</v>
      </c>
      <c r="P129" s="136">
        <f t="shared" si="21"/>
        <v>0</v>
      </c>
      <c r="Q129" s="136">
        <v>0</v>
      </c>
      <c r="R129" s="136">
        <f t="shared" si="22"/>
        <v>0</v>
      </c>
      <c r="S129" s="136">
        <v>0</v>
      </c>
      <c r="T129" s="137">
        <f t="shared" si="23"/>
        <v>0</v>
      </c>
      <c r="AR129" s="138" t="s">
        <v>178</v>
      </c>
      <c r="AT129" s="138" t="s">
        <v>173</v>
      </c>
      <c r="AU129" s="138" t="s">
        <v>81</v>
      </c>
      <c r="AY129" s="16" t="s">
        <v>171</v>
      </c>
      <c r="BE129" s="139">
        <f t="shared" si="24"/>
        <v>0</v>
      </c>
      <c r="BF129" s="139">
        <f t="shared" si="25"/>
        <v>0</v>
      </c>
      <c r="BG129" s="139">
        <f t="shared" si="26"/>
        <v>0</v>
      </c>
      <c r="BH129" s="139">
        <f t="shared" si="27"/>
        <v>0</v>
      </c>
      <c r="BI129" s="139">
        <f t="shared" si="28"/>
        <v>0</v>
      </c>
      <c r="BJ129" s="16" t="s">
        <v>81</v>
      </c>
      <c r="BK129" s="139">
        <f t="shared" si="29"/>
        <v>0</v>
      </c>
      <c r="BL129" s="16" t="s">
        <v>178</v>
      </c>
      <c r="BM129" s="138" t="s">
        <v>731</v>
      </c>
    </row>
    <row r="130" spans="2:65" s="1" customFormat="1" ht="16.5" customHeight="1">
      <c r="B130" s="31"/>
      <c r="C130" s="127" t="s">
        <v>494</v>
      </c>
      <c r="D130" s="127" t="s">
        <v>173</v>
      </c>
      <c r="E130" s="128" t="s">
        <v>3363</v>
      </c>
      <c r="F130" s="129" t="s">
        <v>3364</v>
      </c>
      <c r="G130" s="130" t="s">
        <v>2715</v>
      </c>
      <c r="H130" s="131">
        <v>1</v>
      </c>
      <c r="I130" s="132"/>
      <c r="J130" s="133">
        <f t="shared" si="20"/>
        <v>0</v>
      </c>
      <c r="K130" s="129" t="s">
        <v>19</v>
      </c>
      <c r="L130" s="31"/>
      <c r="M130" s="134" t="s">
        <v>19</v>
      </c>
      <c r="N130" s="135" t="s">
        <v>44</v>
      </c>
      <c r="P130" s="136">
        <f t="shared" si="21"/>
        <v>0</v>
      </c>
      <c r="Q130" s="136">
        <v>0</v>
      </c>
      <c r="R130" s="136">
        <f t="shared" si="22"/>
        <v>0</v>
      </c>
      <c r="S130" s="136">
        <v>0</v>
      </c>
      <c r="T130" s="137">
        <f t="shared" si="23"/>
        <v>0</v>
      </c>
      <c r="AR130" s="138" t="s">
        <v>178</v>
      </c>
      <c r="AT130" s="138" t="s">
        <v>173</v>
      </c>
      <c r="AU130" s="138" t="s">
        <v>81</v>
      </c>
      <c r="AY130" s="16" t="s">
        <v>171</v>
      </c>
      <c r="BE130" s="139">
        <f t="shared" si="24"/>
        <v>0</v>
      </c>
      <c r="BF130" s="139">
        <f t="shared" si="25"/>
        <v>0</v>
      </c>
      <c r="BG130" s="139">
        <f t="shared" si="26"/>
        <v>0</v>
      </c>
      <c r="BH130" s="139">
        <f t="shared" si="27"/>
        <v>0</v>
      </c>
      <c r="BI130" s="139">
        <f t="shared" si="28"/>
        <v>0</v>
      </c>
      <c r="BJ130" s="16" t="s">
        <v>81</v>
      </c>
      <c r="BK130" s="139">
        <f t="shared" si="29"/>
        <v>0</v>
      </c>
      <c r="BL130" s="16" t="s">
        <v>178</v>
      </c>
      <c r="BM130" s="138" t="s">
        <v>741</v>
      </c>
    </row>
    <row r="131" spans="2:65" s="1" customFormat="1" ht="24.15" customHeight="1">
      <c r="B131" s="31"/>
      <c r="C131" s="127" t="s">
        <v>499</v>
      </c>
      <c r="D131" s="127" t="s">
        <v>173</v>
      </c>
      <c r="E131" s="128" t="s">
        <v>3365</v>
      </c>
      <c r="F131" s="129" t="s">
        <v>3366</v>
      </c>
      <c r="G131" s="130" t="s">
        <v>2715</v>
      </c>
      <c r="H131" s="131">
        <v>15</v>
      </c>
      <c r="I131" s="132"/>
      <c r="J131" s="133">
        <f t="shared" si="20"/>
        <v>0</v>
      </c>
      <c r="K131" s="129" t="s">
        <v>19</v>
      </c>
      <c r="L131" s="31"/>
      <c r="M131" s="134" t="s">
        <v>19</v>
      </c>
      <c r="N131" s="135" t="s">
        <v>44</v>
      </c>
      <c r="P131" s="136">
        <f t="shared" si="21"/>
        <v>0</v>
      </c>
      <c r="Q131" s="136">
        <v>0</v>
      </c>
      <c r="R131" s="136">
        <f t="shared" si="22"/>
        <v>0</v>
      </c>
      <c r="S131" s="136">
        <v>0</v>
      </c>
      <c r="T131" s="137">
        <f t="shared" si="23"/>
        <v>0</v>
      </c>
      <c r="AR131" s="138" t="s">
        <v>178</v>
      </c>
      <c r="AT131" s="138" t="s">
        <v>173</v>
      </c>
      <c r="AU131" s="138" t="s">
        <v>81</v>
      </c>
      <c r="AY131" s="16" t="s">
        <v>171</v>
      </c>
      <c r="BE131" s="139">
        <f t="shared" si="24"/>
        <v>0</v>
      </c>
      <c r="BF131" s="139">
        <f t="shared" si="25"/>
        <v>0</v>
      </c>
      <c r="BG131" s="139">
        <f t="shared" si="26"/>
        <v>0</v>
      </c>
      <c r="BH131" s="139">
        <f t="shared" si="27"/>
        <v>0</v>
      </c>
      <c r="BI131" s="139">
        <f t="shared" si="28"/>
        <v>0</v>
      </c>
      <c r="BJ131" s="16" t="s">
        <v>81</v>
      </c>
      <c r="BK131" s="139">
        <f t="shared" si="29"/>
        <v>0</v>
      </c>
      <c r="BL131" s="16" t="s">
        <v>178</v>
      </c>
      <c r="BM131" s="138" t="s">
        <v>778</v>
      </c>
    </row>
    <row r="132" spans="2:65" s="1" customFormat="1" ht="37.799999999999997" customHeight="1">
      <c r="B132" s="31"/>
      <c r="C132" s="127" t="s">
        <v>505</v>
      </c>
      <c r="D132" s="127" t="s">
        <v>173</v>
      </c>
      <c r="E132" s="128" t="s">
        <v>3367</v>
      </c>
      <c r="F132" s="129" t="s">
        <v>3368</v>
      </c>
      <c r="G132" s="130" t="s">
        <v>2715</v>
      </c>
      <c r="H132" s="131">
        <v>1</v>
      </c>
      <c r="I132" s="132"/>
      <c r="J132" s="133">
        <f t="shared" si="20"/>
        <v>0</v>
      </c>
      <c r="K132" s="129" t="s">
        <v>19</v>
      </c>
      <c r="L132" s="31"/>
      <c r="M132" s="134" t="s">
        <v>19</v>
      </c>
      <c r="N132" s="135" t="s">
        <v>44</v>
      </c>
      <c r="P132" s="136">
        <f t="shared" si="21"/>
        <v>0</v>
      </c>
      <c r="Q132" s="136">
        <v>0</v>
      </c>
      <c r="R132" s="136">
        <f t="shared" si="22"/>
        <v>0</v>
      </c>
      <c r="S132" s="136">
        <v>0</v>
      </c>
      <c r="T132" s="137">
        <f t="shared" si="23"/>
        <v>0</v>
      </c>
      <c r="AR132" s="138" t="s">
        <v>178</v>
      </c>
      <c r="AT132" s="138" t="s">
        <v>173</v>
      </c>
      <c r="AU132" s="138" t="s">
        <v>81</v>
      </c>
      <c r="AY132" s="16" t="s">
        <v>171</v>
      </c>
      <c r="BE132" s="139">
        <f t="shared" si="24"/>
        <v>0</v>
      </c>
      <c r="BF132" s="139">
        <f t="shared" si="25"/>
        <v>0</v>
      </c>
      <c r="BG132" s="139">
        <f t="shared" si="26"/>
        <v>0</v>
      </c>
      <c r="BH132" s="139">
        <f t="shared" si="27"/>
        <v>0</v>
      </c>
      <c r="BI132" s="139">
        <f t="shared" si="28"/>
        <v>0</v>
      </c>
      <c r="BJ132" s="16" t="s">
        <v>81</v>
      </c>
      <c r="BK132" s="139">
        <f t="shared" si="29"/>
        <v>0</v>
      </c>
      <c r="BL132" s="16" t="s">
        <v>178</v>
      </c>
      <c r="BM132" s="138" t="s">
        <v>795</v>
      </c>
    </row>
    <row r="133" spans="2:65" s="1" customFormat="1" ht="21.75" customHeight="1">
      <c r="B133" s="31"/>
      <c r="C133" s="127" t="s">
        <v>512</v>
      </c>
      <c r="D133" s="127" t="s">
        <v>173</v>
      </c>
      <c r="E133" s="128" t="s">
        <v>3369</v>
      </c>
      <c r="F133" s="129" t="s">
        <v>3370</v>
      </c>
      <c r="G133" s="130" t="s">
        <v>2715</v>
      </c>
      <c r="H133" s="131">
        <v>1</v>
      </c>
      <c r="I133" s="132"/>
      <c r="J133" s="133">
        <f t="shared" si="20"/>
        <v>0</v>
      </c>
      <c r="K133" s="129" t="s">
        <v>19</v>
      </c>
      <c r="L133" s="31"/>
      <c r="M133" s="134" t="s">
        <v>19</v>
      </c>
      <c r="N133" s="135" t="s">
        <v>44</v>
      </c>
      <c r="P133" s="136">
        <f t="shared" si="21"/>
        <v>0</v>
      </c>
      <c r="Q133" s="136">
        <v>0</v>
      </c>
      <c r="R133" s="136">
        <f t="shared" si="22"/>
        <v>0</v>
      </c>
      <c r="S133" s="136">
        <v>0</v>
      </c>
      <c r="T133" s="137">
        <f t="shared" si="23"/>
        <v>0</v>
      </c>
      <c r="AR133" s="138" t="s">
        <v>178</v>
      </c>
      <c r="AT133" s="138" t="s">
        <v>173</v>
      </c>
      <c r="AU133" s="138" t="s">
        <v>81</v>
      </c>
      <c r="AY133" s="16" t="s">
        <v>171</v>
      </c>
      <c r="BE133" s="139">
        <f t="shared" si="24"/>
        <v>0</v>
      </c>
      <c r="BF133" s="139">
        <f t="shared" si="25"/>
        <v>0</v>
      </c>
      <c r="BG133" s="139">
        <f t="shared" si="26"/>
        <v>0</v>
      </c>
      <c r="BH133" s="139">
        <f t="shared" si="27"/>
        <v>0</v>
      </c>
      <c r="BI133" s="139">
        <f t="shared" si="28"/>
        <v>0</v>
      </c>
      <c r="BJ133" s="16" t="s">
        <v>81</v>
      </c>
      <c r="BK133" s="139">
        <f t="shared" si="29"/>
        <v>0</v>
      </c>
      <c r="BL133" s="16" t="s">
        <v>178</v>
      </c>
      <c r="BM133" s="138" t="s">
        <v>827</v>
      </c>
    </row>
    <row r="134" spans="2:65" s="1" customFormat="1" ht="24.15" customHeight="1">
      <c r="B134" s="31"/>
      <c r="C134" s="127" t="s">
        <v>525</v>
      </c>
      <c r="D134" s="127" t="s">
        <v>173</v>
      </c>
      <c r="E134" s="128" t="s">
        <v>3371</v>
      </c>
      <c r="F134" s="129" t="s">
        <v>3372</v>
      </c>
      <c r="G134" s="130" t="s">
        <v>2715</v>
      </c>
      <c r="H134" s="131">
        <v>2</v>
      </c>
      <c r="I134" s="132"/>
      <c r="J134" s="133">
        <f t="shared" si="20"/>
        <v>0</v>
      </c>
      <c r="K134" s="129" t="s">
        <v>19</v>
      </c>
      <c r="L134" s="31"/>
      <c r="M134" s="134" t="s">
        <v>19</v>
      </c>
      <c r="N134" s="135" t="s">
        <v>44</v>
      </c>
      <c r="P134" s="136">
        <f t="shared" si="21"/>
        <v>0</v>
      </c>
      <c r="Q134" s="136">
        <v>0</v>
      </c>
      <c r="R134" s="136">
        <f t="shared" si="22"/>
        <v>0</v>
      </c>
      <c r="S134" s="136">
        <v>0</v>
      </c>
      <c r="T134" s="137">
        <f t="shared" si="23"/>
        <v>0</v>
      </c>
      <c r="AR134" s="138" t="s">
        <v>178</v>
      </c>
      <c r="AT134" s="138" t="s">
        <v>173</v>
      </c>
      <c r="AU134" s="138" t="s">
        <v>81</v>
      </c>
      <c r="AY134" s="16" t="s">
        <v>171</v>
      </c>
      <c r="BE134" s="139">
        <f t="shared" si="24"/>
        <v>0</v>
      </c>
      <c r="BF134" s="139">
        <f t="shared" si="25"/>
        <v>0</v>
      </c>
      <c r="BG134" s="139">
        <f t="shared" si="26"/>
        <v>0</v>
      </c>
      <c r="BH134" s="139">
        <f t="shared" si="27"/>
        <v>0</v>
      </c>
      <c r="BI134" s="139">
        <f t="shared" si="28"/>
        <v>0</v>
      </c>
      <c r="BJ134" s="16" t="s">
        <v>81</v>
      </c>
      <c r="BK134" s="139">
        <f t="shared" si="29"/>
        <v>0</v>
      </c>
      <c r="BL134" s="16" t="s">
        <v>178</v>
      </c>
      <c r="BM134" s="138" t="s">
        <v>842</v>
      </c>
    </row>
    <row r="135" spans="2:65" s="1" customFormat="1" ht="16.5" customHeight="1">
      <c r="B135" s="31"/>
      <c r="C135" s="127" t="s">
        <v>534</v>
      </c>
      <c r="D135" s="127" t="s">
        <v>173</v>
      </c>
      <c r="E135" s="128" t="s">
        <v>3373</v>
      </c>
      <c r="F135" s="129" t="s">
        <v>3374</v>
      </c>
      <c r="G135" s="130" t="s">
        <v>3298</v>
      </c>
      <c r="H135" s="131">
        <v>1</v>
      </c>
      <c r="I135" s="132"/>
      <c r="J135" s="133">
        <f t="shared" si="20"/>
        <v>0</v>
      </c>
      <c r="K135" s="129" t="s">
        <v>19</v>
      </c>
      <c r="L135" s="31"/>
      <c r="M135" s="134" t="s">
        <v>19</v>
      </c>
      <c r="N135" s="135" t="s">
        <v>44</v>
      </c>
      <c r="P135" s="136">
        <f t="shared" si="21"/>
        <v>0</v>
      </c>
      <c r="Q135" s="136">
        <v>0</v>
      </c>
      <c r="R135" s="136">
        <f t="shared" si="22"/>
        <v>0</v>
      </c>
      <c r="S135" s="136">
        <v>0</v>
      </c>
      <c r="T135" s="137">
        <f t="shared" si="23"/>
        <v>0</v>
      </c>
      <c r="AR135" s="138" t="s">
        <v>178</v>
      </c>
      <c r="AT135" s="138" t="s">
        <v>173</v>
      </c>
      <c r="AU135" s="138" t="s">
        <v>81</v>
      </c>
      <c r="AY135" s="16" t="s">
        <v>171</v>
      </c>
      <c r="BE135" s="139">
        <f t="shared" si="24"/>
        <v>0</v>
      </c>
      <c r="BF135" s="139">
        <f t="shared" si="25"/>
        <v>0</v>
      </c>
      <c r="BG135" s="139">
        <f t="shared" si="26"/>
        <v>0</v>
      </c>
      <c r="BH135" s="139">
        <f t="shared" si="27"/>
        <v>0</v>
      </c>
      <c r="BI135" s="139">
        <f t="shared" si="28"/>
        <v>0</v>
      </c>
      <c r="BJ135" s="16" t="s">
        <v>81</v>
      </c>
      <c r="BK135" s="139">
        <f t="shared" si="29"/>
        <v>0</v>
      </c>
      <c r="BL135" s="16" t="s">
        <v>178</v>
      </c>
      <c r="BM135" s="138" t="s">
        <v>856</v>
      </c>
    </row>
    <row r="136" spans="2:65" s="1" customFormat="1" ht="16.5" customHeight="1">
      <c r="B136" s="31"/>
      <c r="C136" s="127" t="s">
        <v>541</v>
      </c>
      <c r="D136" s="127" t="s">
        <v>173</v>
      </c>
      <c r="E136" s="128" t="s">
        <v>3375</v>
      </c>
      <c r="F136" s="129" t="s">
        <v>3376</v>
      </c>
      <c r="G136" s="130" t="s">
        <v>983</v>
      </c>
      <c r="H136" s="176"/>
      <c r="I136" s="132"/>
      <c r="J136" s="133">
        <f t="shared" si="20"/>
        <v>0</v>
      </c>
      <c r="K136" s="129" t="s">
        <v>19</v>
      </c>
      <c r="L136" s="31"/>
      <c r="M136" s="134" t="s">
        <v>19</v>
      </c>
      <c r="N136" s="135" t="s">
        <v>44</v>
      </c>
      <c r="P136" s="136">
        <f t="shared" si="21"/>
        <v>0</v>
      </c>
      <c r="Q136" s="136">
        <v>0</v>
      </c>
      <c r="R136" s="136">
        <f t="shared" si="22"/>
        <v>0</v>
      </c>
      <c r="S136" s="136">
        <v>0</v>
      </c>
      <c r="T136" s="137">
        <f t="shared" si="23"/>
        <v>0</v>
      </c>
      <c r="AR136" s="138" t="s">
        <v>178</v>
      </c>
      <c r="AT136" s="138" t="s">
        <v>173</v>
      </c>
      <c r="AU136" s="138" t="s">
        <v>81</v>
      </c>
      <c r="AY136" s="16" t="s">
        <v>171</v>
      </c>
      <c r="BE136" s="139">
        <f t="shared" si="24"/>
        <v>0</v>
      </c>
      <c r="BF136" s="139">
        <f t="shared" si="25"/>
        <v>0</v>
      </c>
      <c r="BG136" s="139">
        <f t="shared" si="26"/>
        <v>0</v>
      </c>
      <c r="BH136" s="139">
        <f t="shared" si="27"/>
        <v>0</v>
      </c>
      <c r="BI136" s="139">
        <f t="shared" si="28"/>
        <v>0</v>
      </c>
      <c r="BJ136" s="16" t="s">
        <v>81</v>
      </c>
      <c r="BK136" s="139">
        <f t="shared" si="29"/>
        <v>0</v>
      </c>
      <c r="BL136" s="16" t="s">
        <v>178</v>
      </c>
      <c r="BM136" s="138" t="s">
        <v>867</v>
      </c>
    </row>
    <row r="137" spans="2:65" s="11" customFormat="1" ht="25.95" customHeight="1">
      <c r="B137" s="115"/>
      <c r="D137" s="116" t="s">
        <v>72</v>
      </c>
      <c r="E137" s="117" t="s">
        <v>2772</v>
      </c>
      <c r="F137" s="117" t="s">
        <v>3377</v>
      </c>
      <c r="I137" s="118"/>
      <c r="J137" s="119">
        <f>BK137</f>
        <v>0</v>
      </c>
      <c r="L137" s="115"/>
      <c r="M137" s="120"/>
      <c r="P137" s="121">
        <f>SUM(P138:P145)</f>
        <v>0</v>
      </c>
      <c r="R137" s="121">
        <f>SUM(R138:R145)</f>
        <v>0</v>
      </c>
      <c r="T137" s="122">
        <f>SUM(T138:T145)</f>
        <v>0</v>
      </c>
      <c r="AR137" s="116" t="s">
        <v>81</v>
      </c>
      <c r="AT137" s="123" t="s">
        <v>72</v>
      </c>
      <c r="AU137" s="123" t="s">
        <v>73</v>
      </c>
      <c r="AY137" s="116" t="s">
        <v>171</v>
      </c>
      <c r="BK137" s="124">
        <f>SUM(BK138:BK145)</f>
        <v>0</v>
      </c>
    </row>
    <row r="138" spans="2:65" s="1" customFormat="1" ht="55.5" customHeight="1">
      <c r="B138" s="31"/>
      <c r="C138" s="127" t="s">
        <v>547</v>
      </c>
      <c r="D138" s="127" t="s">
        <v>173</v>
      </c>
      <c r="E138" s="128" t="s">
        <v>3378</v>
      </c>
      <c r="F138" s="129" t="s">
        <v>3379</v>
      </c>
      <c r="G138" s="130" t="s">
        <v>2715</v>
      </c>
      <c r="H138" s="131">
        <v>2</v>
      </c>
      <c r="I138" s="132"/>
      <c r="J138" s="133">
        <f t="shared" ref="J138:J145" si="30">ROUND(I138*H138,2)</f>
        <v>0</v>
      </c>
      <c r="K138" s="129" t="s">
        <v>19</v>
      </c>
      <c r="L138" s="31"/>
      <c r="M138" s="134" t="s">
        <v>19</v>
      </c>
      <c r="N138" s="135" t="s">
        <v>44</v>
      </c>
      <c r="P138" s="136">
        <f t="shared" ref="P138:P145" si="31">O138*H138</f>
        <v>0</v>
      </c>
      <c r="Q138" s="136">
        <v>0</v>
      </c>
      <c r="R138" s="136">
        <f t="shared" ref="R138:R145" si="32">Q138*H138</f>
        <v>0</v>
      </c>
      <c r="S138" s="136">
        <v>0</v>
      </c>
      <c r="T138" s="137">
        <f t="shared" ref="T138:T145" si="33">S138*H138</f>
        <v>0</v>
      </c>
      <c r="AR138" s="138" t="s">
        <v>178</v>
      </c>
      <c r="AT138" s="138" t="s">
        <v>173</v>
      </c>
      <c r="AU138" s="138" t="s">
        <v>81</v>
      </c>
      <c r="AY138" s="16" t="s">
        <v>171</v>
      </c>
      <c r="BE138" s="139">
        <f t="shared" ref="BE138:BE145" si="34">IF(N138="základní",J138,0)</f>
        <v>0</v>
      </c>
      <c r="BF138" s="139">
        <f t="shared" ref="BF138:BF145" si="35">IF(N138="snížená",J138,0)</f>
        <v>0</v>
      </c>
      <c r="BG138" s="139">
        <f t="shared" ref="BG138:BG145" si="36">IF(N138="zákl. přenesená",J138,0)</f>
        <v>0</v>
      </c>
      <c r="BH138" s="139">
        <f t="shared" ref="BH138:BH145" si="37">IF(N138="sníž. přenesená",J138,0)</f>
        <v>0</v>
      </c>
      <c r="BI138" s="139">
        <f t="shared" ref="BI138:BI145" si="38">IF(N138="nulová",J138,0)</f>
        <v>0</v>
      </c>
      <c r="BJ138" s="16" t="s">
        <v>81</v>
      </c>
      <c r="BK138" s="139">
        <f t="shared" ref="BK138:BK145" si="39">ROUND(I138*H138,2)</f>
        <v>0</v>
      </c>
      <c r="BL138" s="16" t="s">
        <v>178</v>
      </c>
      <c r="BM138" s="138" t="s">
        <v>878</v>
      </c>
    </row>
    <row r="139" spans="2:65" s="1" customFormat="1" ht="55.5" customHeight="1">
      <c r="B139" s="31"/>
      <c r="C139" s="127" t="s">
        <v>553</v>
      </c>
      <c r="D139" s="127" t="s">
        <v>173</v>
      </c>
      <c r="E139" s="128" t="s">
        <v>3380</v>
      </c>
      <c r="F139" s="129" t="s">
        <v>3381</v>
      </c>
      <c r="G139" s="130" t="s">
        <v>2715</v>
      </c>
      <c r="H139" s="131">
        <v>1</v>
      </c>
      <c r="I139" s="132"/>
      <c r="J139" s="133">
        <f t="shared" si="30"/>
        <v>0</v>
      </c>
      <c r="K139" s="129" t="s">
        <v>19</v>
      </c>
      <c r="L139" s="31"/>
      <c r="M139" s="134" t="s">
        <v>19</v>
      </c>
      <c r="N139" s="135" t="s">
        <v>44</v>
      </c>
      <c r="P139" s="136">
        <f t="shared" si="31"/>
        <v>0</v>
      </c>
      <c r="Q139" s="136">
        <v>0</v>
      </c>
      <c r="R139" s="136">
        <f t="shared" si="32"/>
        <v>0</v>
      </c>
      <c r="S139" s="136">
        <v>0</v>
      </c>
      <c r="T139" s="137">
        <f t="shared" si="33"/>
        <v>0</v>
      </c>
      <c r="AR139" s="138" t="s">
        <v>178</v>
      </c>
      <c r="AT139" s="138" t="s">
        <v>173</v>
      </c>
      <c r="AU139" s="138" t="s">
        <v>81</v>
      </c>
      <c r="AY139" s="16" t="s">
        <v>171</v>
      </c>
      <c r="BE139" s="139">
        <f t="shared" si="34"/>
        <v>0</v>
      </c>
      <c r="BF139" s="139">
        <f t="shared" si="35"/>
        <v>0</v>
      </c>
      <c r="BG139" s="139">
        <f t="shared" si="36"/>
        <v>0</v>
      </c>
      <c r="BH139" s="139">
        <f t="shared" si="37"/>
        <v>0</v>
      </c>
      <c r="BI139" s="139">
        <f t="shared" si="38"/>
        <v>0</v>
      </c>
      <c r="BJ139" s="16" t="s">
        <v>81</v>
      </c>
      <c r="BK139" s="139">
        <f t="shared" si="39"/>
        <v>0</v>
      </c>
      <c r="BL139" s="16" t="s">
        <v>178</v>
      </c>
      <c r="BM139" s="138" t="s">
        <v>888</v>
      </c>
    </row>
    <row r="140" spans="2:65" s="1" customFormat="1" ht="55.5" customHeight="1">
      <c r="B140" s="31"/>
      <c r="C140" s="127" t="s">
        <v>560</v>
      </c>
      <c r="D140" s="127" t="s">
        <v>173</v>
      </c>
      <c r="E140" s="128" t="s">
        <v>3382</v>
      </c>
      <c r="F140" s="129" t="s">
        <v>3383</v>
      </c>
      <c r="G140" s="130" t="s">
        <v>2715</v>
      </c>
      <c r="H140" s="131">
        <v>6</v>
      </c>
      <c r="I140" s="132"/>
      <c r="J140" s="133">
        <f t="shared" si="30"/>
        <v>0</v>
      </c>
      <c r="K140" s="129" t="s">
        <v>19</v>
      </c>
      <c r="L140" s="31"/>
      <c r="M140" s="134" t="s">
        <v>19</v>
      </c>
      <c r="N140" s="135" t="s">
        <v>44</v>
      </c>
      <c r="P140" s="136">
        <f t="shared" si="31"/>
        <v>0</v>
      </c>
      <c r="Q140" s="136">
        <v>0</v>
      </c>
      <c r="R140" s="136">
        <f t="shared" si="32"/>
        <v>0</v>
      </c>
      <c r="S140" s="136">
        <v>0</v>
      </c>
      <c r="T140" s="137">
        <f t="shared" si="33"/>
        <v>0</v>
      </c>
      <c r="AR140" s="138" t="s">
        <v>178</v>
      </c>
      <c r="AT140" s="138" t="s">
        <v>173</v>
      </c>
      <c r="AU140" s="138" t="s">
        <v>81</v>
      </c>
      <c r="AY140" s="16" t="s">
        <v>171</v>
      </c>
      <c r="BE140" s="139">
        <f t="shared" si="34"/>
        <v>0</v>
      </c>
      <c r="BF140" s="139">
        <f t="shared" si="35"/>
        <v>0</v>
      </c>
      <c r="BG140" s="139">
        <f t="shared" si="36"/>
        <v>0</v>
      </c>
      <c r="BH140" s="139">
        <f t="shared" si="37"/>
        <v>0</v>
      </c>
      <c r="BI140" s="139">
        <f t="shared" si="38"/>
        <v>0</v>
      </c>
      <c r="BJ140" s="16" t="s">
        <v>81</v>
      </c>
      <c r="BK140" s="139">
        <f t="shared" si="39"/>
        <v>0</v>
      </c>
      <c r="BL140" s="16" t="s">
        <v>178</v>
      </c>
      <c r="BM140" s="138" t="s">
        <v>902</v>
      </c>
    </row>
    <row r="141" spans="2:65" s="1" customFormat="1" ht="55.5" customHeight="1">
      <c r="B141" s="31"/>
      <c r="C141" s="127" t="s">
        <v>565</v>
      </c>
      <c r="D141" s="127" t="s">
        <v>173</v>
      </c>
      <c r="E141" s="128" t="s">
        <v>3384</v>
      </c>
      <c r="F141" s="129" t="s">
        <v>3385</v>
      </c>
      <c r="G141" s="130" t="s">
        <v>2715</v>
      </c>
      <c r="H141" s="131">
        <v>2</v>
      </c>
      <c r="I141" s="132"/>
      <c r="J141" s="133">
        <f t="shared" si="30"/>
        <v>0</v>
      </c>
      <c r="K141" s="129" t="s">
        <v>19</v>
      </c>
      <c r="L141" s="31"/>
      <c r="M141" s="134" t="s">
        <v>19</v>
      </c>
      <c r="N141" s="135" t="s">
        <v>44</v>
      </c>
      <c r="P141" s="136">
        <f t="shared" si="31"/>
        <v>0</v>
      </c>
      <c r="Q141" s="136">
        <v>0</v>
      </c>
      <c r="R141" s="136">
        <f t="shared" si="32"/>
        <v>0</v>
      </c>
      <c r="S141" s="136">
        <v>0</v>
      </c>
      <c r="T141" s="137">
        <f t="shared" si="33"/>
        <v>0</v>
      </c>
      <c r="AR141" s="138" t="s">
        <v>178</v>
      </c>
      <c r="AT141" s="138" t="s">
        <v>173</v>
      </c>
      <c r="AU141" s="138" t="s">
        <v>81</v>
      </c>
      <c r="AY141" s="16" t="s">
        <v>171</v>
      </c>
      <c r="BE141" s="139">
        <f t="shared" si="34"/>
        <v>0</v>
      </c>
      <c r="BF141" s="139">
        <f t="shared" si="35"/>
        <v>0</v>
      </c>
      <c r="BG141" s="139">
        <f t="shared" si="36"/>
        <v>0</v>
      </c>
      <c r="BH141" s="139">
        <f t="shared" si="37"/>
        <v>0</v>
      </c>
      <c r="BI141" s="139">
        <f t="shared" si="38"/>
        <v>0</v>
      </c>
      <c r="BJ141" s="16" t="s">
        <v>81</v>
      </c>
      <c r="BK141" s="139">
        <f t="shared" si="39"/>
        <v>0</v>
      </c>
      <c r="BL141" s="16" t="s">
        <v>178</v>
      </c>
      <c r="BM141" s="138" t="s">
        <v>912</v>
      </c>
    </row>
    <row r="142" spans="2:65" s="1" customFormat="1" ht="55.5" customHeight="1">
      <c r="B142" s="31"/>
      <c r="C142" s="127" t="s">
        <v>579</v>
      </c>
      <c r="D142" s="127" t="s">
        <v>173</v>
      </c>
      <c r="E142" s="128" t="s">
        <v>3386</v>
      </c>
      <c r="F142" s="129" t="s">
        <v>3387</v>
      </c>
      <c r="G142" s="130" t="s">
        <v>2715</v>
      </c>
      <c r="H142" s="131">
        <v>1</v>
      </c>
      <c r="I142" s="132"/>
      <c r="J142" s="133">
        <f t="shared" si="30"/>
        <v>0</v>
      </c>
      <c r="K142" s="129" t="s">
        <v>19</v>
      </c>
      <c r="L142" s="31"/>
      <c r="M142" s="134" t="s">
        <v>19</v>
      </c>
      <c r="N142" s="135" t="s">
        <v>44</v>
      </c>
      <c r="P142" s="136">
        <f t="shared" si="31"/>
        <v>0</v>
      </c>
      <c r="Q142" s="136">
        <v>0</v>
      </c>
      <c r="R142" s="136">
        <f t="shared" si="32"/>
        <v>0</v>
      </c>
      <c r="S142" s="136">
        <v>0</v>
      </c>
      <c r="T142" s="137">
        <f t="shared" si="33"/>
        <v>0</v>
      </c>
      <c r="AR142" s="138" t="s">
        <v>178</v>
      </c>
      <c r="AT142" s="138" t="s">
        <v>173</v>
      </c>
      <c r="AU142" s="138" t="s">
        <v>81</v>
      </c>
      <c r="AY142" s="16" t="s">
        <v>171</v>
      </c>
      <c r="BE142" s="139">
        <f t="shared" si="34"/>
        <v>0</v>
      </c>
      <c r="BF142" s="139">
        <f t="shared" si="35"/>
        <v>0</v>
      </c>
      <c r="BG142" s="139">
        <f t="shared" si="36"/>
        <v>0</v>
      </c>
      <c r="BH142" s="139">
        <f t="shared" si="37"/>
        <v>0</v>
      </c>
      <c r="BI142" s="139">
        <f t="shared" si="38"/>
        <v>0</v>
      </c>
      <c r="BJ142" s="16" t="s">
        <v>81</v>
      </c>
      <c r="BK142" s="139">
        <f t="shared" si="39"/>
        <v>0</v>
      </c>
      <c r="BL142" s="16" t="s">
        <v>178</v>
      </c>
      <c r="BM142" s="138" t="s">
        <v>924</v>
      </c>
    </row>
    <row r="143" spans="2:65" s="1" customFormat="1" ht="55.5" customHeight="1">
      <c r="B143" s="31"/>
      <c r="C143" s="127" t="s">
        <v>584</v>
      </c>
      <c r="D143" s="127" t="s">
        <v>173</v>
      </c>
      <c r="E143" s="128" t="s">
        <v>3388</v>
      </c>
      <c r="F143" s="129" t="s">
        <v>3389</v>
      </c>
      <c r="G143" s="130" t="s">
        <v>2715</v>
      </c>
      <c r="H143" s="131">
        <v>1</v>
      </c>
      <c r="I143" s="132"/>
      <c r="J143" s="133">
        <f t="shared" si="30"/>
        <v>0</v>
      </c>
      <c r="K143" s="129" t="s">
        <v>19</v>
      </c>
      <c r="L143" s="31"/>
      <c r="M143" s="134" t="s">
        <v>19</v>
      </c>
      <c r="N143" s="135" t="s">
        <v>44</v>
      </c>
      <c r="P143" s="136">
        <f t="shared" si="31"/>
        <v>0</v>
      </c>
      <c r="Q143" s="136">
        <v>0</v>
      </c>
      <c r="R143" s="136">
        <f t="shared" si="32"/>
        <v>0</v>
      </c>
      <c r="S143" s="136">
        <v>0</v>
      </c>
      <c r="T143" s="137">
        <f t="shared" si="33"/>
        <v>0</v>
      </c>
      <c r="AR143" s="138" t="s">
        <v>178</v>
      </c>
      <c r="AT143" s="138" t="s">
        <v>173</v>
      </c>
      <c r="AU143" s="138" t="s">
        <v>81</v>
      </c>
      <c r="AY143" s="16" t="s">
        <v>171</v>
      </c>
      <c r="BE143" s="139">
        <f t="shared" si="34"/>
        <v>0</v>
      </c>
      <c r="BF143" s="139">
        <f t="shared" si="35"/>
        <v>0</v>
      </c>
      <c r="BG143" s="139">
        <f t="shared" si="36"/>
        <v>0</v>
      </c>
      <c r="BH143" s="139">
        <f t="shared" si="37"/>
        <v>0</v>
      </c>
      <c r="BI143" s="139">
        <f t="shared" si="38"/>
        <v>0</v>
      </c>
      <c r="BJ143" s="16" t="s">
        <v>81</v>
      </c>
      <c r="BK143" s="139">
        <f t="shared" si="39"/>
        <v>0</v>
      </c>
      <c r="BL143" s="16" t="s">
        <v>178</v>
      </c>
      <c r="BM143" s="138" t="s">
        <v>934</v>
      </c>
    </row>
    <row r="144" spans="2:65" s="1" customFormat="1" ht="55.5" customHeight="1">
      <c r="B144" s="31"/>
      <c r="C144" s="127" t="s">
        <v>589</v>
      </c>
      <c r="D144" s="127" t="s">
        <v>173</v>
      </c>
      <c r="E144" s="128" t="s">
        <v>3390</v>
      </c>
      <c r="F144" s="129" t="s">
        <v>3391</v>
      </c>
      <c r="G144" s="130" t="s">
        <v>2715</v>
      </c>
      <c r="H144" s="131">
        <v>1</v>
      </c>
      <c r="I144" s="132"/>
      <c r="J144" s="133">
        <f t="shared" si="30"/>
        <v>0</v>
      </c>
      <c r="K144" s="129" t="s">
        <v>19</v>
      </c>
      <c r="L144" s="31"/>
      <c r="M144" s="134" t="s">
        <v>19</v>
      </c>
      <c r="N144" s="135" t="s">
        <v>44</v>
      </c>
      <c r="P144" s="136">
        <f t="shared" si="31"/>
        <v>0</v>
      </c>
      <c r="Q144" s="136">
        <v>0</v>
      </c>
      <c r="R144" s="136">
        <f t="shared" si="32"/>
        <v>0</v>
      </c>
      <c r="S144" s="136">
        <v>0</v>
      </c>
      <c r="T144" s="137">
        <f t="shared" si="33"/>
        <v>0</v>
      </c>
      <c r="AR144" s="138" t="s">
        <v>178</v>
      </c>
      <c r="AT144" s="138" t="s">
        <v>173</v>
      </c>
      <c r="AU144" s="138" t="s">
        <v>81</v>
      </c>
      <c r="AY144" s="16" t="s">
        <v>171</v>
      </c>
      <c r="BE144" s="139">
        <f t="shared" si="34"/>
        <v>0</v>
      </c>
      <c r="BF144" s="139">
        <f t="shared" si="35"/>
        <v>0</v>
      </c>
      <c r="BG144" s="139">
        <f t="shared" si="36"/>
        <v>0</v>
      </c>
      <c r="BH144" s="139">
        <f t="shared" si="37"/>
        <v>0</v>
      </c>
      <c r="BI144" s="139">
        <f t="shared" si="38"/>
        <v>0</v>
      </c>
      <c r="BJ144" s="16" t="s">
        <v>81</v>
      </c>
      <c r="BK144" s="139">
        <f t="shared" si="39"/>
        <v>0</v>
      </c>
      <c r="BL144" s="16" t="s">
        <v>178</v>
      </c>
      <c r="BM144" s="138" t="s">
        <v>947</v>
      </c>
    </row>
    <row r="145" spans="2:65" s="1" customFormat="1" ht="37.799999999999997" customHeight="1">
      <c r="B145" s="31"/>
      <c r="C145" s="127" t="s">
        <v>598</v>
      </c>
      <c r="D145" s="127" t="s">
        <v>173</v>
      </c>
      <c r="E145" s="128" t="s">
        <v>3392</v>
      </c>
      <c r="F145" s="129" t="s">
        <v>3393</v>
      </c>
      <c r="G145" s="130" t="s">
        <v>2715</v>
      </c>
      <c r="H145" s="131">
        <v>5</v>
      </c>
      <c r="I145" s="132"/>
      <c r="J145" s="133">
        <f t="shared" si="30"/>
        <v>0</v>
      </c>
      <c r="K145" s="129" t="s">
        <v>19</v>
      </c>
      <c r="L145" s="31"/>
      <c r="M145" s="134" t="s">
        <v>19</v>
      </c>
      <c r="N145" s="135" t="s">
        <v>44</v>
      </c>
      <c r="P145" s="136">
        <f t="shared" si="31"/>
        <v>0</v>
      </c>
      <c r="Q145" s="136">
        <v>0</v>
      </c>
      <c r="R145" s="136">
        <f t="shared" si="32"/>
        <v>0</v>
      </c>
      <c r="S145" s="136">
        <v>0</v>
      </c>
      <c r="T145" s="137">
        <f t="shared" si="33"/>
        <v>0</v>
      </c>
      <c r="AR145" s="138" t="s">
        <v>178</v>
      </c>
      <c r="AT145" s="138" t="s">
        <v>173</v>
      </c>
      <c r="AU145" s="138" t="s">
        <v>81</v>
      </c>
      <c r="AY145" s="16" t="s">
        <v>171</v>
      </c>
      <c r="BE145" s="139">
        <f t="shared" si="34"/>
        <v>0</v>
      </c>
      <c r="BF145" s="139">
        <f t="shared" si="35"/>
        <v>0</v>
      </c>
      <c r="BG145" s="139">
        <f t="shared" si="36"/>
        <v>0</v>
      </c>
      <c r="BH145" s="139">
        <f t="shared" si="37"/>
        <v>0</v>
      </c>
      <c r="BI145" s="139">
        <f t="shared" si="38"/>
        <v>0</v>
      </c>
      <c r="BJ145" s="16" t="s">
        <v>81</v>
      </c>
      <c r="BK145" s="139">
        <f t="shared" si="39"/>
        <v>0</v>
      </c>
      <c r="BL145" s="16" t="s">
        <v>178</v>
      </c>
      <c r="BM145" s="138" t="s">
        <v>964</v>
      </c>
    </row>
    <row r="146" spans="2:65" s="11" customFormat="1" ht="25.95" customHeight="1">
      <c r="B146" s="115"/>
      <c r="D146" s="116" t="s">
        <v>72</v>
      </c>
      <c r="E146" s="117" t="s">
        <v>2780</v>
      </c>
      <c r="F146" s="117" t="s">
        <v>3394</v>
      </c>
      <c r="I146" s="118"/>
      <c r="J146" s="119">
        <f>BK146</f>
        <v>0</v>
      </c>
      <c r="L146" s="115"/>
      <c r="M146" s="120"/>
      <c r="P146" s="121">
        <f>SUM(P147:P159)</f>
        <v>0</v>
      </c>
      <c r="R146" s="121">
        <f>SUM(R147:R159)</f>
        <v>0</v>
      </c>
      <c r="T146" s="122">
        <f>SUM(T147:T159)</f>
        <v>0</v>
      </c>
      <c r="AR146" s="116" t="s">
        <v>81</v>
      </c>
      <c r="AT146" s="123" t="s">
        <v>72</v>
      </c>
      <c r="AU146" s="123" t="s">
        <v>73</v>
      </c>
      <c r="AY146" s="116" t="s">
        <v>171</v>
      </c>
      <c r="BK146" s="124">
        <f>SUM(BK147:BK159)</f>
        <v>0</v>
      </c>
    </row>
    <row r="147" spans="2:65" s="1" customFormat="1" ht="21.75" customHeight="1">
      <c r="B147" s="31"/>
      <c r="C147" s="127" t="s">
        <v>604</v>
      </c>
      <c r="D147" s="127" t="s">
        <v>173</v>
      </c>
      <c r="E147" s="128" t="s">
        <v>3395</v>
      </c>
      <c r="F147" s="129" t="s">
        <v>3396</v>
      </c>
      <c r="G147" s="130" t="s">
        <v>328</v>
      </c>
      <c r="H147" s="131">
        <v>890</v>
      </c>
      <c r="I147" s="132"/>
      <c r="J147" s="133">
        <f t="shared" ref="J147:J159" si="40">ROUND(I147*H147,2)</f>
        <v>0</v>
      </c>
      <c r="K147" s="129" t="s">
        <v>19</v>
      </c>
      <c r="L147" s="31"/>
      <c r="M147" s="134" t="s">
        <v>19</v>
      </c>
      <c r="N147" s="135" t="s">
        <v>44</v>
      </c>
      <c r="P147" s="136">
        <f t="shared" ref="P147:P159" si="41">O147*H147</f>
        <v>0</v>
      </c>
      <c r="Q147" s="136">
        <v>0</v>
      </c>
      <c r="R147" s="136">
        <f t="shared" ref="R147:R159" si="42">Q147*H147</f>
        <v>0</v>
      </c>
      <c r="S147" s="136">
        <v>0</v>
      </c>
      <c r="T147" s="137">
        <f t="shared" ref="T147:T159" si="43">S147*H147</f>
        <v>0</v>
      </c>
      <c r="AR147" s="138" t="s">
        <v>178</v>
      </c>
      <c r="AT147" s="138" t="s">
        <v>173</v>
      </c>
      <c r="AU147" s="138" t="s">
        <v>81</v>
      </c>
      <c r="AY147" s="16" t="s">
        <v>171</v>
      </c>
      <c r="BE147" s="139">
        <f t="shared" ref="BE147:BE159" si="44">IF(N147="základní",J147,0)</f>
        <v>0</v>
      </c>
      <c r="BF147" s="139">
        <f t="shared" ref="BF147:BF159" si="45">IF(N147="snížená",J147,0)</f>
        <v>0</v>
      </c>
      <c r="BG147" s="139">
        <f t="shared" ref="BG147:BG159" si="46">IF(N147="zákl. přenesená",J147,0)</f>
        <v>0</v>
      </c>
      <c r="BH147" s="139">
        <f t="shared" ref="BH147:BH159" si="47">IF(N147="sníž. přenesená",J147,0)</f>
        <v>0</v>
      </c>
      <c r="BI147" s="139">
        <f t="shared" ref="BI147:BI159" si="48">IF(N147="nulová",J147,0)</f>
        <v>0</v>
      </c>
      <c r="BJ147" s="16" t="s">
        <v>81</v>
      </c>
      <c r="BK147" s="139">
        <f t="shared" ref="BK147:BK159" si="49">ROUND(I147*H147,2)</f>
        <v>0</v>
      </c>
      <c r="BL147" s="16" t="s">
        <v>178</v>
      </c>
      <c r="BM147" s="138" t="s">
        <v>977</v>
      </c>
    </row>
    <row r="148" spans="2:65" s="1" customFormat="1" ht="16.5" customHeight="1">
      <c r="B148" s="31"/>
      <c r="C148" s="127" t="s">
        <v>610</v>
      </c>
      <c r="D148" s="127" t="s">
        <v>173</v>
      </c>
      <c r="E148" s="128" t="s">
        <v>3397</v>
      </c>
      <c r="F148" s="129" t="s">
        <v>3398</v>
      </c>
      <c r="G148" s="130" t="s">
        <v>328</v>
      </c>
      <c r="H148" s="131">
        <v>147</v>
      </c>
      <c r="I148" s="132"/>
      <c r="J148" s="133">
        <f t="shared" si="40"/>
        <v>0</v>
      </c>
      <c r="K148" s="129" t="s">
        <v>19</v>
      </c>
      <c r="L148" s="31"/>
      <c r="M148" s="134" t="s">
        <v>19</v>
      </c>
      <c r="N148" s="135" t="s">
        <v>44</v>
      </c>
      <c r="P148" s="136">
        <f t="shared" si="41"/>
        <v>0</v>
      </c>
      <c r="Q148" s="136">
        <v>0</v>
      </c>
      <c r="R148" s="136">
        <f t="shared" si="42"/>
        <v>0</v>
      </c>
      <c r="S148" s="136">
        <v>0</v>
      </c>
      <c r="T148" s="137">
        <f t="shared" si="43"/>
        <v>0</v>
      </c>
      <c r="AR148" s="138" t="s">
        <v>178</v>
      </c>
      <c r="AT148" s="138" t="s">
        <v>173</v>
      </c>
      <c r="AU148" s="138" t="s">
        <v>81</v>
      </c>
      <c r="AY148" s="16" t="s">
        <v>171</v>
      </c>
      <c r="BE148" s="139">
        <f t="shared" si="44"/>
        <v>0</v>
      </c>
      <c r="BF148" s="139">
        <f t="shared" si="45"/>
        <v>0</v>
      </c>
      <c r="BG148" s="139">
        <f t="shared" si="46"/>
        <v>0</v>
      </c>
      <c r="BH148" s="139">
        <f t="shared" si="47"/>
        <v>0</v>
      </c>
      <c r="BI148" s="139">
        <f t="shared" si="48"/>
        <v>0</v>
      </c>
      <c r="BJ148" s="16" t="s">
        <v>81</v>
      </c>
      <c r="BK148" s="139">
        <f t="shared" si="49"/>
        <v>0</v>
      </c>
      <c r="BL148" s="16" t="s">
        <v>178</v>
      </c>
      <c r="BM148" s="138" t="s">
        <v>988</v>
      </c>
    </row>
    <row r="149" spans="2:65" s="1" customFormat="1" ht="16.5" customHeight="1">
      <c r="B149" s="31"/>
      <c r="C149" s="127" t="s">
        <v>619</v>
      </c>
      <c r="D149" s="127" t="s">
        <v>173</v>
      </c>
      <c r="E149" s="128" t="s">
        <v>3399</v>
      </c>
      <c r="F149" s="129" t="s">
        <v>3400</v>
      </c>
      <c r="G149" s="130" t="s">
        <v>328</v>
      </c>
      <c r="H149" s="131">
        <v>161</v>
      </c>
      <c r="I149" s="132"/>
      <c r="J149" s="133">
        <f t="shared" si="40"/>
        <v>0</v>
      </c>
      <c r="K149" s="129" t="s">
        <v>19</v>
      </c>
      <c r="L149" s="31"/>
      <c r="M149" s="134" t="s">
        <v>19</v>
      </c>
      <c r="N149" s="135" t="s">
        <v>44</v>
      </c>
      <c r="P149" s="136">
        <f t="shared" si="41"/>
        <v>0</v>
      </c>
      <c r="Q149" s="136">
        <v>0</v>
      </c>
      <c r="R149" s="136">
        <f t="shared" si="42"/>
        <v>0</v>
      </c>
      <c r="S149" s="136">
        <v>0</v>
      </c>
      <c r="T149" s="137">
        <f t="shared" si="43"/>
        <v>0</v>
      </c>
      <c r="AR149" s="138" t="s">
        <v>178</v>
      </c>
      <c r="AT149" s="138" t="s">
        <v>173</v>
      </c>
      <c r="AU149" s="138" t="s">
        <v>81</v>
      </c>
      <c r="AY149" s="16" t="s">
        <v>171</v>
      </c>
      <c r="BE149" s="139">
        <f t="shared" si="44"/>
        <v>0</v>
      </c>
      <c r="BF149" s="139">
        <f t="shared" si="45"/>
        <v>0</v>
      </c>
      <c r="BG149" s="139">
        <f t="shared" si="46"/>
        <v>0</v>
      </c>
      <c r="BH149" s="139">
        <f t="shared" si="47"/>
        <v>0</v>
      </c>
      <c r="BI149" s="139">
        <f t="shared" si="48"/>
        <v>0</v>
      </c>
      <c r="BJ149" s="16" t="s">
        <v>81</v>
      </c>
      <c r="BK149" s="139">
        <f t="shared" si="49"/>
        <v>0</v>
      </c>
      <c r="BL149" s="16" t="s">
        <v>178</v>
      </c>
      <c r="BM149" s="138" t="s">
        <v>999</v>
      </c>
    </row>
    <row r="150" spans="2:65" s="1" customFormat="1" ht="16.5" customHeight="1">
      <c r="B150" s="31"/>
      <c r="C150" s="127" t="s">
        <v>625</v>
      </c>
      <c r="D150" s="127" t="s">
        <v>173</v>
      </c>
      <c r="E150" s="128" t="s">
        <v>3401</v>
      </c>
      <c r="F150" s="129" t="s">
        <v>3402</v>
      </c>
      <c r="G150" s="130" t="s">
        <v>2715</v>
      </c>
      <c r="H150" s="131">
        <v>1200</v>
      </c>
      <c r="I150" s="132"/>
      <c r="J150" s="133">
        <f t="shared" si="40"/>
        <v>0</v>
      </c>
      <c r="K150" s="129" t="s">
        <v>19</v>
      </c>
      <c r="L150" s="31"/>
      <c r="M150" s="134" t="s">
        <v>19</v>
      </c>
      <c r="N150" s="135" t="s">
        <v>44</v>
      </c>
      <c r="P150" s="136">
        <f t="shared" si="41"/>
        <v>0</v>
      </c>
      <c r="Q150" s="136">
        <v>0</v>
      </c>
      <c r="R150" s="136">
        <f t="shared" si="42"/>
        <v>0</v>
      </c>
      <c r="S150" s="136">
        <v>0</v>
      </c>
      <c r="T150" s="137">
        <f t="shared" si="43"/>
        <v>0</v>
      </c>
      <c r="AR150" s="138" t="s">
        <v>178</v>
      </c>
      <c r="AT150" s="138" t="s">
        <v>173</v>
      </c>
      <c r="AU150" s="138" t="s">
        <v>81</v>
      </c>
      <c r="AY150" s="16" t="s">
        <v>171</v>
      </c>
      <c r="BE150" s="139">
        <f t="shared" si="44"/>
        <v>0</v>
      </c>
      <c r="BF150" s="139">
        <f t="shared" si="45"/>
        <v>0</v>
      </c>
      <c r="BG150" s="139">
        <f t="shared" si="46"/>
        <v>0</v>
      </c>
      <c r="BH150" s="139">
        <f t="shared" si="47"/>
        <v>0</v>
      </c>
      <c r="BI150" s="139">
        <f t="shared" si="48"/>
        <v>0</v>
      </c>
      <c r="BJ150" s="16" t="s">
        <v>81</v>
      </c>
      <c r="BK150" s="139">
        <f t="shared" si="49"/>
        <v>0</v>
      </c>
      <c r="BL150" s="16" t="s">
        <v>178</v>
      </c>
      <c r="BM150" s="138" t="s">
        <v>1008</v>
      </c>
    </row>
    <row r="151" spans="2:65" s="1" customFormat="1" ht="21.75" customHeight="1">
      <c r="B151" s="31"/>
      <c r="C151" s="127" t="s">
        <v>630</v>
      </c>
      <c r="D151" s="127" t="s">
        <v>173</v>
      </c>
      <c r="E151" s="128" t="s">
        <v>3403</v>
      </c>
      <c r="F151" s="129" t="s">
        <v>3404</v>
      </c>
      <c r="G151" s="130" t="s">
        <v>272</v>
      </c>
      <c r="H151" s="131">
        <v>147</v>
      </c>
      <c r="I151" s="132"/>
      <c r="J151" s="133">
        <f t="shared" si="40"/>
        <v>0</v>
      </c>
      <c r="K151" s="129" t="s">
        <v>19</v>
      </c>
      <c r="L151" s="31"/>
      <c r="M151" s="134" t="s">
        <v>19</v>
      </c>
      <c r="N151" s="135" t="s">
        <v>44</v>
      </c>
      <c r="P151" s="136">
        <f t="shared" si="41"/>
        <v>0</v>
      </c>
      <c r="Q151" s="136">
        <v>0</v>
      </c>
      <c r="R151" s="136">
        <f t="shared" si="42"/>
        <v>0</v>
      </c>
      <c r="S151" s="136">
        <v>0</v>
      </c>
      <c r="T151" s="137">
        <f t="shared" si="43"/>
        <v>0</v>
      </c>
      <c r="AR151" s="138" t="s">
        <v>178</v>
      </c>
      <c r="AT151" s="138" t="s">
        <v>173</v>
      </c>
      <c r="AU151" s="138" t="s">
        <v>81</v>
      </c>
      <c r="AY151" s="16" t="s">
        <v>171</v>
      </c>
      <c r="BE151" s="139">
        <f t="shared" si="44"/>
        <v>0</v>
      </c>
      <c r="BF151" s="139">
        <f t="shared" si="45"/>
        <v>0</v>
      </c>
      <c r="BG151" s="139">
        <f t="shared" si="46"/>
        <v>0</v>
      </c>
      <c r="BH151" s="139">
        <f t="shared" si="47"/>
        <v>0</v>
      </c>
      <c r="BI151" s="139">
        <f t="shared" si="48"/>
        <v>0</v>
      </c>
      <c r="BJ151" s="16" t="s">
        <v>81</v>
      </c>
      <c r="BK151" s="139">
        <f t="shared" si="49"/>
        <v>0</v>
      </c>
      <c r="BL151" s="16" t="s">
        <v>178</v>
      </c>
      <c r="BM151" s="138" t="s">
        <v>1020</v>
      </c>
    </row>
    <row r="152" spans="2:65" s="1" customFormat="1" ht="16.5" customHeight="1">
      <c r="B152" s="31"/>
      <c r="C152" s="127" t="s">
        <v>635</v>
      </c>
      <c r="D152" s="127" t="s">
        <v>173</v>
      </c>
      <c r="E152" s="128" t="s">
        <v>3405</v>
      </c>
      <c r="F152" s="129" t="s">
        <v>3406</v>
      </c>
      <c r="G152" s="130" t="s">
        <v>2265</v>
      </c>
      <c r="H152" s="131">
        <v>23</v>
      </c>
      <c r="I152" s="132"/>
      <c r="J152" s="133">
        <f t="shared" si="40"/>
        <v>0</v>
      </c>
      <c r="K152" s="129" t="s">
        <v>19</v>
      </c>
      <c r="L152" s="31"/>
      <c r="M152" s="134" t="s">
        <v>19</v>
      </c>
      <c r="N152" s="135" t="s">
        <v>44</v>
      </c>
      <c r="P152" s="136">
        <f t="shared" si="41"/>
        <v>0</v>
      </c>
      <c r="Q152" s="136">
        <v>0</v>
      </c>
      <c r="R152" s="136">
        <f t="shared" si="42"/>
        <v>0</v>
      </c>
      <c r="S152" s="136">
        <v>0</v>
      </c>
      <c r="T152" s="137">
        <f t="shared" si="43"/>
        <v>0</v>
      </c>
      <c r="AR152" s="138" t="s">
        <v>178</v>
      </c>
      <c r="AT152" s="138" t="s">
        <v>173</v>
      </c>
      <c r="AU152" s="138" t="s">
        <v>81</v>
      </c>
      <c r="AY152" s="16" t="s">
        <v>171</v>
      </c>
      <c r="BE152" s="139">
        <f t="shared" si="44"/>
        <v>0</v>
      </c>
      <c r="BF152" s="139">
        <f t="shared" si="45"/>
        <v>0</v>
      </c>
      <c r="BG152" s="139">
        <f t="shared" si="46"/>
        <v>0</v>
      </c>
      <c r="BH152" s="139">
        <f t="shared" si="47"/>
        <v>0</v>
      </c>
      <c r="BI152" s="139">
        <f t="shared" si="48"/>
        <v>0</v>
      </c>
      <c r="BJ152" s="16" t="s">
        <v>81</v>
      </c>
      <c r="BK152" s="139">
        <f t="shared" si="49"/>
        <v>0</v>
      </c>
      <c r="BL152" s="16" t="s">
        <v>178</v>
      </c>
      <c r="BM152" s="138" t="s">
        <v>1030</v>
      </c>
    </row>
    <row r="153" spans="2:65" s="1" customFormat="1" ht="16.5" customHeight="1">
      <c r="B153" s="31"/>
      <c r="C153" s="127" t="s">
        <v>662</v>
      </c>
      <c r="D153" s="127" t="s">
        <v>173</v>
      </c>
      <c r="E153" s="128" t="s">
        <v>3407</v>
      </c>
      <c r="F153" s="129" t="s">
        <v>3408</v>
      </c>
      <c r="G153" s="130" t="s">
        <v>2715</v>
      </c>
      <c r="H153" s="131">
        <v>1</v>
      </c>
      <c r="I153" s="132"/>
      <c r="J153" s="133">
        <f t="shared" si="40"/>
        <v>0</v>
      </c>
      <c r="K153" s="129" t="s">
        <v>19</v>
      </c>
      <c r="L153" s="31"/>
      <c r="M153" s="134" t="s">
        <v>19</v>
      </c>
      <c r="N153" s="135" t="s">
        <v>44</v>
      </c>
      <c r="P153" s="136">
        <f t="shared" si="41"/>
        <v>0</v>
      </c>
      <c r="Q153" s="136">
        <v>0</v>
      </c>
      <c r="R153" s="136">
        <f t="shared" si="42"/>
        <v>0</v>
      </c>
      <c r="S153" s="136">
        <v>0</v>
      </c>
      <c r="T153" s="137">
        <f t="shared" si="43"/>
        <v>0</v>
      </c>
      <c r="AR153" s="138" t="s">
        <v>178</v>
      </c>
      <c r="AT153" s="138" t="s">
        <v>173</v>
      </c>
      <c r="AU153" s="138" t="s">
        <v>81</v>
      </c>
      <c r="AY153" s="16" t="s">
        <v>171</v>
      </c>
      <c r="BE153" s="139">
        <f t="shared" si="44"/>
        <v>0</v>
      </c>
      <c r="BF153" s="139">
        <f t="shared" si="45"/>
        <v>0</v>
      </c>
      <c r="BG153" s="139">
        <f t="shared" si="46"/>
        <v>0</v>
      </c>
      <c r="BH153" s="139">
        <f t="shared" si="47"/>
        <v>0</v>
      </c>
      <c r="BI153" s="139">
        <f t="shared" si="48"/>
        <v>0</v>
      </c>
      <c r="BJ153" s="16" t="s">
        <v>81</v>
      </c>
      <c r="BK153" s="139">
        <f t="shared" si="49"/>
        <v>0</v>
      </c>
      <c r="BL153" s="16" t="s">
        <v>178</v>
      </c>
      <c r="BM153" s="138" t="s">
        <v>1040</v>
      </c>
    </row>
    <row r="154" spans="2:65" s="1" customFormat="1" ht="24.15" customHeight="1">
      <c r="B154" s="31"/>
      <c r="C154" s="127" t="s">
        <v>668</v>
      </c>
      <c r="D154" s="127" t="s">
        <v>173</v>
      </c>
      <c r="E154" s="128" t="s">
        <v>3409</v>
      </c>
      <c r="F154" s="129" t="s">
        <v>3410</v>
      </c>
      <c r="G154" s="130" t="s">
        <v>3298</v>
      </c>
      <c r="H154" s="131">
        <v>1</v>
      </c>
      <c r="I154" s="132"/>
      <c r="J154" s="133">
        <f t="shared" si="40"/>
        <v>0</v>
      </c>
      <c r="K154" s="129" t="s">
        <v>19</v>
      </c>
      <c r="L154" s="31"/>
      <c r="M154" s="134" t="s">
        <v>19</v>
      </c>
      <c r="N154" s="135" t="s">
        <v>44</v>
      </c>
      <c r="P154" s="136">
        <f t="shared" si="41"/>
        <v>0</v>
      </c>
      <c r="Q154" s="136">
        <v>0</v>
      </c>
      <c r="R154" s="136">
        <f t="shared" si="42"/>
        <v>0</v>
      </c>
      <c r="S154" s="136">
        <v>0</v>
      </c>
      <c r="T154" s="137">
        <f t="shared" si="43"/>
        <v>0</v>
      </c>
      <c r="AR154" s="138" t="s">
        <v>178</v>
      </c>
      <c r="AT154" s="138" t="s">
        <v>173</v>
      </c>
      <c r="AU154" s="138" t="s">
        <v>81</v>
      </c>
      <c r="AY154" s="16" t="s">
        <v>171</v>
      </c>
      <c r="BE154" s="139">
        <f t="shared" si="44"/>
        <v>0</v>
      </c>
      <c r="BF154" s="139">
        <f t="shared" si="45"/>
        <v>0</v>
      </c>
      <c r="BG154" s="139">
        <f t="shared" si="46"/>
        <v>0</v>
      </c>
      <c r="BH154" s="139">
        <f t="shared" si="47"/>
        <v>0</v>
      </c>
      <c r="BI154" s="139">
        <f t="shared" si="48"/>
        <v>0</v>
      </c>
      <c r="BJ154" s="16" t="s">
        <v>81</v>
      </c>
      <c r="BK154" s="139">
        <f t="shared" si="49"/>
        <v>0</v>
      </c>
      <c r="BL154" s="16" t="s">
        <v>178</v>
      </c>
      <c r="BM154" s="138" t="s">
        <v>1050</v>
      </c>
    </row>
    <row r="155" spans="2:65" s="1" customFormat="1" ht="16.5" customHeight="1">
      <c r="B155" s="31"/>
      <c r="C155" s="127" t="s">
        <v>673</v>
      </c>
      <c r="D155" s="127" t="s">
        <v>173</v>
      </c>
      <c r="E155" s="128" t="s">
        <v>3411</v>
      </c>
      <c r="F155" s="129" t="s">
        <v>3412</v>
      </c>
      <c r="G155" s="130" t="s">
        <v>2715</v>
      </c>
      <c r="H155" s="131">
        <v>18</v>
      </c>
      <c r="I155" s="132"/>
      <c r="J155" s="133">
        <f t="shared" si="40"/>
        <v>0</v>
      </c>
      <c r="K155" s="129" t="s">
        <v>19</v>
      </c>
      <c r="L155" s="31"/>
      <c r="M155" s="134" t="s">
        <v>19</v>
      </c>
      <c r="N155" s="135" t="s">
        <v>44</v>
      </c>
      <c r="P155" s="136">
        <f t="shared" si="41"/>
        <v>0</v>
      </c>
      <c r="Q155" s="136">
        <v>0</v>
      </c>
      <c r="R155" s="136">
        <f t="shared" si="42"/>
        <v>0</v>
      </c>
      <c r="S155" s="136">
        <v>0</v>
      </c>
      <c r="T155" s="137">
        <f t="shared" si="43"/>
        <v>0</v>
      </c>
      <c r="AR155" s="138" t="s">
        <v>178</v>
      </c>
      <c r="AT155" s="138" t="s">
        <v>173</v>
      </c>
      <c r="AU155" s="138" t="s">
        <v>81</v>
      </c>
      <c r="AY155" s="16" t="s">
        <v>171</v>
      </c>
      <c r="BE155" s="139">
        <f t="shared" si="44"/>
        <v>0</v>
      </c>
      <c r="BF155" s="139">
        <f t="shared" si="45"/>
        <v>0</v>
      </c>
      <c r="BG155" s="139">
        <f t="shared" si="46"/>
        <v>0</v>
      </c>
      <c r="BH155" s="139">
        <f t="shared" si="47"/>
        <v>0</v>
      </c>
      <c r="BI155" s="139">
        <f t="shared" si="48"/>
        <v>0</v>
      </c>
      <c r="BJ155" s="16" t="s">
        <v>81</v>
      </c>
      <c r="BK155" s="139">
        <f t="shared" si="49"/>
        <v>0</v>
      </c>
      <c r="BL155" s="16" t="s">
        <v>178</v>
      </c>
      <c r="BM155" s="138" t="s">
        <v>1060</v>
      </c>
    </row>
    <row r="156" spans="2:65" s="1" customFormat="1" ht="16.5" customHeight="1">
      <c r="B156" s="31"/>
      <c r="C156" s="127" t="s">
        <v>678</v>
      </c>
      <c r="D156" s="127" t="s">
        <v>173</v>
      </c>
      <c r="E156" s="128" t="s">
        <v>3413</v>
      </c>
      <c r="F156" s="129" t="s">
        <v>3414</v>
      </c>
      <c r="G156" s="130" t="s">
        <v>3298</v>
      </c>
      <c r="H156" s="131">
        <v>1</v>
      </c>
      <c r="I156" s="132"/>
      <c r="J156" s="133">
        <f t="shared" si="40"/>
        <v>0</v>
      </c>
      <c r="K156" s="129" t="s">
        <v>19</v>
      </c>
      <c r="L156" s="31"/>
      <c r="M156" s="134" t="s">
        <v>19</v>
      </c>
      <c r="N156" s="135" t="s">
        <v>44</v>
      </c>
      <c r="P156" s="136">
        <f t="shared" si="41"/>
        <v>0</v>
      </c>
      <c r="Q156" s="136">
        <v>0</v>
      </c>
      <c r="R156" s="136">
        <f t="shared" si="42"/>
        <v>0</v>
      </c>
      <c r="S156" s="136">
        <v>0</v>
      </c>
      <c r="T156" s="137">
        <f t="shared" si="43"/>
        <v>0</v>
      </c>
      <c r="AR156" s="138" t="s">
        <v>178</v>
      </c>
      <c r="AT156" s="138" t="s">
        <v>173</v>
      </c>
      <c r="AU156" s="138" t="s">
        <v>81</v>
      </c>
      <c r="AY156" s="16" t="s">
        <v>171</v>
      </c>
      <c r="BE156" s="139">
        <f t="shared" si="44"/>
        <v>0</v>
      </c>
      <c r="BF156" s="139">
        <f t="shared" si="45"/>
        <v>0</v>
      </c>
      <c r="BG156" s="139">
        <f t="shared" si="46"/>
        <v>0</v>
      </c>
      <c r="BH156" s="139">
        <f t="shared" si="47"/>
        <v>0</v>
      </c>
      <c r="BI156" s="139">
        <f t="shared" si="48"/>
        <v>0</v>
      </c>
      <c r="BJ156" s="16" t="s">
        <v>81</v>
      </c>
      <c r="BK156" s="139">
        <f t="shared" si="49"/>
        <v>0</v>
      </c>
      <c r="BL156" s="16" t="s">
        <v>178</v>
      </c>
      <c r="BM156" s="138" t="s">
        <v>1070</v>
      </c>
    </row>
    <row r="157" spans="2:65" s="1" customFormat="1" ht="16.5" customHeight="1">
      <c r="B157" s="31"/>
      <c r="C157" s="127" t="s">
        <v>683</v>
      </c>
      <c r="D157" s="127" t="s">
        <v>173</v>
      </c>
      <c r="E157" s="128" t="s">
        <v>3415</v>
      </c>
      <c r="F157" s="129" t="s">
        <v>3416</v>
      </c>
      <c r="G157" s="130" t="s">
        <v>2715</v>
      </c>
      <c r="H157" s="131">
        <v>9</v>
      </c>
      <c r="I157" s="132"/>
      <c r="J157" s="133">
        <f t="shared" si="40"/>
        <v>0</v>
      </c>
      <c r="K157" s="129" t="s">
        <v>19</v>
      </c>
      <c r="L157" s="31"/>
      <c r="M157" s="134" t="s">
        <v>19</v>
      </c>
      <c r="N157" s="135" t="s">
        <v>44</v>
      </c>
      <c r="P157" s="136">
        <f t="shared" si="41"/>
        <v>0</v>
      </c>
      <c r="Q157" s="136">
        <v>0</v>
      </c>
      <c r="R157" s="136">
        <f t="shared" si="42"/>
        <v>0</v>
      </c>
      <c r="S157" s="136">
        <v>0</v>
      </c>
      <c r="T157" s="137">
        <f t="shared" si="43"/>
        <v>0</v>
      </c>
      <c r="AR157" s="138" t="s">
        <v>178</v>
      </c>
      <c r="AT157" s="138" t="s">
        <v>173</v>
      </c>
      <c r="AU157" s="138" t="s">
        <v>81</v>
      </c>
      <c r="AY157" s="16" t="s">
        <v>171</v>
      </c>
      <c r="BE157" s="139">
        <f t="shared" si="44"/>
        <v>0</v>
      </c>
      <c r="BF157" s="139">
        <f t="shared" si="45"/>
        <v>0</v>
      </c>
      <c r="BG157" s="139">
        <f t="shared" si="46"/>
        <v>0</v>
      </c>
      <c r="BH157" s="139">
        <f t="shared" si="47"/>
        <v>0</v>
      </c>
      <c r="BI157" s="139">
        <f t="shared" si="48"/>
        <v>0</v>
      </c>
      <c r="BJ157" s="16" t="s">
        <v>81</v>
      </c>
      <c r="BK157" s="139">
        <f t="shared" si="49"/>
        <v>0</v>
      </c>
      <c r="BL157" s="16" t="s">
        <v>178</v>
      </c>
      <c r="BM157" s="138" t="s">
        <v>1080</v>
      </c>
    </row>
    <row r="158" spans="2:65" s="1" customFormat="1" ht="16.5" customHeight="1">
      <c r="B158" s="31"/>
      <c r="C158" s="127" t="s">
        <v>689</v>
      </c>
      <c r="D158" s="127" t="s">
        <v>173</v>
      </c>
      <c r="E158" s="128" t="s">
        <v>3417</v>
      </c>
      <c r="F158" s="129" t="s">
        <v>3418</v>
      </c>
      <c r="G158" s="130" t="s">
        <v>2715</v>
      </c>
      <c r="H158" s="131">
        <v>3</v>
      </c>
      <c r="I158" s="132"/>
      <c r="J158" s="133">
        <f t="shared" si="40"/>
        <v>0</v>
      </c>
      <c r="K158" s="129" t="s">
        <v>19</v>
      </c>
      <c r="L158" s="31"/>
      <c r="M158" s="134" t="s">
        <v>19</v>
      </c>
      <c r="N158" s="135" t="s">
        <v>44</v>
      </c>
      <c r="P158" s="136">
        <f t="shared" si="41"/>
        <v>0</v>
      </c>
      <c r="Q158" s="136">
        <v>0</v>
      </c>
      <c r="R158" s="136">
        <f t="shared" si="42"/>
        <v>0</v>
      </c>
      <c r="S158" s="136">
        <v>0</v>
      </c>
      <c r="T158" s="137">
        <f t="shared" si="43"/>
        <v>0</v>
      </c>
      <c r="AR158" s="138" t="s">
        <v>178</v>
      </c>
      <c r="AT158" s="138" t="s">
        <v>173</v>
      </c>
      <c r="AU158" s="138" t="s">
        <v>81</v>
      </c>
      <c r="AY158" s="16" t="s">
        <v>171</v>
      </c>
      <c r="BE158" s="139">
        <f t="shared" si="44"/>
        <v>0</v>
      </c>
      <c r="BF158" s="139">
        <f t="shared" si="45"/>
        <v>0</v>
      </c>
      <c r="BG158" s="139">
        <f t="shared" si="46"/>
        <v>0</v>
      </c>
      <c r="BH158" s="139">
        <f t="shared" si="47"/>
        <v>0</v>
      </c>
      <c r="BI158" s="139">
        <f t="shared" si="48"/>
        <v>0</v>
      </c>
      <c r="BJ158" s="16" t="s">
        <v>81</v>
      </c>
      <c r="BK158" s="139">
        <f t="shared" si="49"/>
        <v>0</v>
      </c>
      <c r="BL158" s="16" t="s">
        <v>178</v>
      </c>
      <c r="BM158" s="138" t="s">
        <v>1089</v>
      </c>
    </row>
    <row r="159" spans="2:65" s="1" customFormat="1" ht="16.5" customHeight="1">
      <c r="B159" s="31"/>
      <c r="C159" s="127" t="s">
        <v>695</v>
      </c>
      <c r="D159" s="127" t="s">
        <v>173</v>
      </c>
      <c r="E159" s="128" t="s">
        <v>3419</v>
      </c>
      <c r="F159" s="129" t="s">
        <v>3420</v>
      </c>
      <c r="G159" s="130" t="s">
        <v>983</v>
      </c>
      <c r="H159" s="176"/>
      <c r="I159" s="132"/>
      <c r="J159" s="133">
        <f t="shared" si="40"/>
        <v>0</v>
      </c>
      <c r="K159" s="129" t="s">
        <v>19</v>
      </c>
      <c r="L159" s="31"/>
      <c r="M159" s="134" t="s">
        <v>19</v>
      </c>
      <c r="N159" s="135" t="s">
        <v>44</v>
      </c>
      <c r="P159" s="136">
        <f t="shared" si="41"/>
        <v>0</v>
      </c>
      <c r="Q159" s="136">
        <v>0</v>
      </c>
      <c r="R159" s="136">
        <f t="shared" si="42"/>
        <v>0</v>
      </c>
      <c r="S159" s="136">
        <v>0</v>
      </c>
      <c r="T159" s="137">
        <f t="shared" si="43"/>
        <v>0</v>
      </c>
      <c r="AR159" s="138" t="s">
        <v>178</v>
      </c>
      <c r="AT159" s="138" t="s">
        <v>173</v>
      </c>
      <c r="AU159" s="138" t="s">
        <v>81</v>
      </c>
      <c r="AY159" s="16" t="s">
        <v>171</v>
      </c>
      <c r="BE159" s="139">
        <f t="shared" si="44"/>
        <v>0</v>
      </c>
      <c r="BF159" s="139">
        <f t="shared" si="45"/>
        <v>0</v>
      </c>
      <c r="BG159" s="139">
        <f t="shared" si="46"/>
        <v>0</v>
      </c>
      <c r="BH159" s="139">
        <f t="shared" si="47"/>
        <v>0</v>
      </c>
      <c r="BI159" s="139">
        <f t="shared" si="48"/>
        <v>0</v>
      </c>
      <c r="BJ159" s="16" t="s">
        <v>81</v>
      </c>
      <c r="BK159" s="139">
        <f t="shared" si="49"/>
        <v>0</v>
      </c>
      <c r="BL159" s="16" t="s">
        <v>178</v>
      </c>
      <c r="BM159" s="138" t="s">
        <v>1099</v>
      </c>
    </row>
    <row r="160" spans="2:65" s="11" customFormat="1" ht="25.95" customHeight="1">
      <c r="B160" s="115"/>
      <c r="D160" s="116" t="s">
        <v>72</v>
      </c>
      <c r="E160" s="117" t="s">
        <v>2784</v>
      </c>
      <c r="F160" s="117" t="s">
        <v>3421</v>
      </c>
      <c r="I160" s="118"/>
      <c r="J160" s="119">
        <f>BK160</f>
        <v>0</v>
      </c>
      <c r="L160" s="115"/>
      <c r="M160" s="120"/>
      <c r="P160" s="121">
        <f>SUM(P161:P162)</f>
        <v>0</v>
      </c>
      <c r="R160" s="121">
        <f>SUM(R161:R162)</f>
        <v>0</v>
      </c>
      <c r="T160" s="122">
        <f>SUM(T161:T162)</f>
        <v>0</v>
      </c>
      <c r="AR160" s="116" t="s">
        <v>81</v>
      </c>
      <c r="AT160" s="123" t="s">
        <v>72</v>
      </c>
      <c r="AU160" s="123" t="s">
        <v>73</v>
      </c>
      <c r="AY160" s="116" t="s">
        <v>171</v>
      </c>
      <c r="BK160" s="124">
        <f>SUM(BK161:BK162)</f>
        <v>0</v>
      </c>
    </row>
    <row r="161" spans="2:65" s="1" customFormat="1" ht="21.75" customHeight="1">
      <c r="B161" s="31"/>
      <c r="C161" s="127" t="s">
        <v>700</v>
      </c>
      <c r="D161" s="127" t="s">
        <v>173</v>
      </c>
      <c r="E161" s="128" t="s">
        <v>3422</v>
      </c>
      <c r="F161" s="129" t="s">
        <v>3423</v>
      </c>
      <c r="G161" s="130" t="s">
        <v>328</v>
      </c>
      <c r="H161" s="131">
        <v>222</v>
      </c>
      <c r="I161" s="132"/>
      <c r="J161" s="133">
        <f>ROUND(I161*H161,2)</f>
        <v>0</v>
      </c>
      <c r="K161" s="129" t="s">
        <v>19</v>
      </c>
      <c r="L161" s="31"/>
      <c r="M161" s="134" t="s">
        <v>19</v>
      </c>
      <c r="N161" s="135" t="s">
        <v>44</v>
      </c>
      <c r="P161" s="136">
        <f>O161*H161</f>
        <v>0</v>
      </c>
      <c r="Q161" s="136">
        <v>0</v>
      </c>
      <c r="R161" s="136">
        <f>Q161*H161</f>
        <v>0</v>
      </c>
      <c r="S161" s="136">
        <v>0</v>
      </c>
      <c r="T161" s="137">
        <f>S161*H161</f>
        <v>0</v>
      </c>
      <c r="AR161" s="138" t="s">
        <v>178</v>
      </c>
      <c r="AT161" s="138" t="s">
        <v>173</v>
      </c>
      <c r="AU161" s="138" t="s">
        <v>81</v>
      </c>
      <c r="AY161" s="16" t="s">
        <v>171</v>
      </c>
      <c r="BE161" s="139">
        <f>IF(N161="základní",J161,0)</f>
        <v>0</v>
      </c>
      <c r="BF161" s="139">
        <f>IF(N161="snížená",J161,0)</f>
        <v>0</v>
      </c>
      <c r="BG161" s="139">
        <f>IF(N161="zákl. přenesená",J161,0)</f>
        <v>0</v>
      </c>
      <c r="BH161" s="139">
        <f>IF(N161="sníž. přenesená",J161,0)</f>
        <v>0</v>
      </c>
      <c r="BI161" s="139">
        <f>IF(N161="nulová",J161,0)</f>
        <v>0</v>
      </c>
      <c r="BJ161" s="16" t="s">
        <v>81</v>
      </c>
      <c r="BK161" s="139">
        <f>ROUND(I161*H161,2)</f>
        <v>0</v>
      </c>
      <c r="BL161" s="16" t="s">
        <v>178</v>
      </c>
      <c r="BM161" s="138" t="s">
        <v>1111</v>
      </c>
    </row>
    <row r="162" spans="2:65" s="1" customFormat="1" ht="16.5" customHeight="1">
      <c r="B162" s="31"/>
      <c r="C162" s="127" t="s">
        <v>705</v>
      </c>
      <c r="D162" s="127" t="s">
        <v>173</v>
      </c>
      <c r="E162" s="128" t="s">
        <v>3424</v>
      </c>
      <c r="F162" s="129" t="s">
        <v>3425</v>
      </c>
      <c r="G162" s="130" t="s">
        <v>328</v>
      </c>
      <c r="H162" s="131">
        <v>222</v>
      </c>
      <c r="I162" s="132"/>
      <c r="J162" s="133">
        <f>ROUND(I162*H162,2)</f>
        <v>0</v>
      </c>
      <c r="K162" s="129" t="s">
        <v>19</v>
      </c>
      <c r="L162" s="31"/>
      <c r="M162" s="134" t="s">
        <v>19</v>
      </c>
      <c r="N162" s="135" t="s">
        <v>44</v>
      </c>
      <c r="P162" s="136">
        <f>O162*H162</f>
        <v>0</v>
      </c>
      <c r="Q162" s="136">
        <v>0</v>
      </c>
      <c r="R162" s="136">
        <f>Q162*H162</f>
        <v>0</v>
      </c>
      <c r="S162" s="136">
        <v>0</v>
      </c>
      <c r="T162" s="137">
        <f>S162*H162</f>
        <v>0</v>
      </c>
      <c r="AR162" s="138" t="s">
        <v>178</v>
      </c>
      <c r="AT162" s="138" t="s">
        <v>173</v>
      </c>
      <c r="AU162" s="138" t="s">
        <v>81</v>
      </c>
      <c r="AY162" s="16" t="s">
        <v>171</v>
      </c>
      <c r="BE162" s="139">
        <f>IF(N162="základní",J162,0)</f>
        <v>0</v>
      </c>
      <c r="BF162" s="139">
        <f>IF(N162="snížená",J162,0)</f>
        <v>0</v>
      </c>
      <c r="BG162" s="139">
        <f>IF(N162="zákl. přenesená",J162,0)</f>
        <v>0</v>
      </c>
      <c r="BH162" s="139">
        <f>IF(N162="sníž. přenesená",J162,0)</f>
        <v>0</v>
      </c>
      <c r="BI162" s="139">
        <f>IF(N162="nulová",J162,0)</f>
        <v>0</v>
      </c>
      <c r="BJ162" s="16" t="s">
        <v>81</v>
      </c>
      <c r="BK162" s="139">
        <f>ROUND(I162*H162,2)</f>
        <v>0</v>
      </c>
      <c r="BL162" s="16" t="s">
        <v>178</v>
      </c>
      <c r="BM162" s="138" t="s">
        <v>1123</v>
      </c>
    </row>
    <row r="163" spans="2:65" s="11" customFormat="1" ht="25.95" customHeight="1">
      <c r="B163" s="115"/>
      <c r="D163" s="116" t="s">
        <v>72</v>
      </c>
      <c r="E163" s="117" t="s">
        <v>2788</v>
      </c>
      <c r="F163" s="117" t="s">
        <v>955</v>
      </c>
      <c r="I163" s="118"/>
      <c r="J163" s="119">
        <f>BK163</f>
        <v>0</v>
      </c>
      <c r="L163" s="115"/>
      <c r="M163" s="120"/>
      <c r="P163" s="121">
        <f>SUM(P164:P172)</f>
        <v>0</v>
      </c>
      <c r="R163" s="121">
        <f>SUM(R164:R172)</f>
        <v>0</v>
      </c>
      <c r="T163" s="122">
        <f>SUM(T164:T172)</f>
        <v>0</v>
      </c>
      <c r="AR163" s="116" t="s">
        <v>81</v>
      </c>
      <c r="AT163" s="123" t="s">
        <v>72</v>
      </c>
      <c r="AU163" s="123" t="s">
        <v>73</v>
      </c>
      <c r="AY163" s="116" t="s">
        <v>171</v>
      </c>
      <c r="BK163" s="124">
        <f>SUM(BK164:BK172)</f>
        <v>0</v>
      </c>
    </row>
    <row r="164" spans="2:65" s="1" customFormat="1" ht="37.799999999999997" customHeight="1">
      <c r="B164" s="31"/>
      <c r="C164" s="127" t="s">
        <v>711</v>
      </c>
      <c r="D164" s="127" t="s">
        <v>173</v>
      </c>
      <c r="E164" s="128" t="s">
        <v>3426</v>
      </c>
      <c r="F164" s="129" t="s">
        <v>3427</v>
      </c>
      <c r="G164" s="130" t="s">
        <v>272</v>
      </c>
      <c r="H164" s="131">
        <v>100</v>
      </c>
      <c r="I164" s="132"/>
      <c r="J164" s="133">
        <f t="shared" ref="J164:J172" si="50">ROUND(I164*H164,2)</f>
        <v>0</v>
      </c>
      <c r="K164" s="129" t="s">
        <v>19</v>
      </c>
      <c r="L164" s="31"/>
      <c r="M164" s="134" t="s">
        <v>19</v>
      </c>
      <c r="N164" s="135" t="s">
        <v>44</v>
      </c>
      <c r="P164" s="136">
        <f t="shared" ref="P164:P172" si="51">O164*H164</f>
        <v>0</v>
      </c>
      <c r="Q164" s="136">
        <v>0</v>
      </c>
      <c r="R164" s="136">
        <f t="shared" ref="R164:R172" si="52">Q164*H164</f>
        <v>0</v>
      </c>
      <c r="S164" s="136">
        <v>0</v>
      </c>
      <c r="T164" s="137">
        <f t="shared" ref="T164:T172" si="53">S164*H164</f>
        <v>0</v>
      </c>
      <c r="AR164" s="138" t="s">
        <v>178</v>
      </c>
      <c r="AT164" s="138" t="s">
        <v>173</v>
      </c>
      <c r="AU164" s="138" t="s">
        <v>81</v>
      </c>
      <c r="AY164" s="16" t="s">
        <v>171</v>
      </c>
      <c r="BE164" s="139">
        <f t="shared" ref="BE164:BE172" si="54">IF(N164="základní",J164,0)</f>
        <v>0</v>
      </c>
      <c r="BF164" s="139">
        <f t="shared" ref="BF164:BF172" si="55">IF(N164="snížená",J164,0)</f>
        <v>0</v>
      </c>
      <c r="BG164" s="139">
        <f t="shared" ref="BG164:BG172" si="56">IF(N164="zákl. přenesená",J164,0)</f>
        <v>0</v>
      </c>
      <c r="BH164" s="139">
        <f t="shared" ref="BH164:BH172" si="57">IF(N164="sníž. přenesená",J164,0)</f>
        <v>0</v>
      </c>
      <c r="BI164" s="139">
        <f t="shared" ref="BI164:BI172" si="58">IF(N164="nulová",J164,0)</f>
        <v>0</v>
      </c>
      <c r="BJ164" s="16" t="s">
        <v>81</v>
      </c>
      <c r="BK164" s="139">
        <f t="shared" ref="BK164:BK172" si="59">ROUND(I164*H164,2)</f>
        <v>0</v>
      </c>
      <c r="BL164" s="16" t="s">
        <v>178</v>
      </c>
      <c r="BM164" s="138" t="s">
        <v>1133</v>
      </c>
    </row>
    <row r="165" spans="2:65" s="1" customFormat="1" ht="16.5" customHeight="1">
      <c r="B165" s="31"/>
      <c r="C165" s="127" t="s">
        <v>716</v>
      </c>
      <c r="D165" s="127" t="s">
        <v>173</v>
      </c>
      <c r="E165" s="128" t="s">
        <v>3428</v>
      </c>
      <c r="F165" s="129" t="s">
        <v>3429</v>
      </c>
      <c r="G165" s="130" t="s">
        <v>272</v>
      </c>
      <c r="H165" s="131">
        <v>120</v>
      </c>
      <c r="I165" s="132"/>
      <c r="J165" s="133">
        <f t="shared" si="50"/>
        <v>0</v>
      </c>
      <c r="K165" s="129" t="s">
        <v>19</v>
      </c>
      <c r="L165" s="31"/>
      <c r="M165" s="134" t="s">
        <v>19</v>
      </c>
      <c r="N165" s="135" t="s">
        <v>44</v>
      </c>
      <c r="P165" s="136">
        <f t="shared" si="51"/>
        <v>0</v>
      </c>
      <c r="Q165" s="136">
        <v>0</v>
      </c>
      <c r="R165" s="136">
        <f t="shared" si="52"/>
        <v>0</v>
      </c>
      <c r="S165" s="136">
        <v>0</v>
      </c>
      <c r="T165" s="137">
        <f t="shared" si="53"/>
        <v>0</v>
      </c>
      <c r="AR165" s="138" t="s">
        <v>178</v>
      </c>
      <c r="AT165" s="138" t="s">
        <v>173</v>
      </c>
      <c r="AU165" s="138" t="s">
        <v>81</v>
      </c>
      <c r="AY165" s="16" t="s">
        <v>171</v>
      </c>
      <c r="BE165" s="139">
        <f t="shared" si="54"/>
        <v>0</v>
      </c>
      <c r="BF165" s="139">
        <f t="shared" si="55"/>
        <v>0</v>
      </c>
      <c r="BG165" s="139">
        <f t="shared" si="56"/>
        <v>0</v>
      </c>
      <c r="BH165" s="139">
        <f t="shared" si="57"/>
        <v>0</v>
      </c>
      <c r="BI165" s="139">
        <f t="shared" si="58"/>
        <v>0</v>
      </c>
      <c r="BJ165" s="16" t="s">
        <v>81</v>
      </c>
      <c r="BK165" s="139">
        <f t="shared" si="59"/>
        <v>0</v>
      </c>
      <c r="BL165" s="16" t="s">
        <v>178</v>
      </c>
      <c r="BM165" s="138" t="s">
        <v>1145</v>
      </c>
    </row>
    <row r="166" spans="2:65" s="1" customFormat="1" ht="16.5" customHeight="1">
      <c r="B166" s="31"/>
      <c r="C166" s="127" t="s">
        <v>721</v>
      </c>
      <c r="D166" s="127" t="s">
        <v>173</v>
      </c>
      <c r="E166" s="128" t="s">
        <v>3430</v>
      </c>
      <c r="F166" s="129" t="s">
        <v>3431</v>
      </c>
      <c r="G166" s="130" t="s">
        <v>176</v>
      </c>
      <c r="H166" s="131">
        <v>3</v>
      </c>
      <c r="I166" s="132"/>
      <c r="J166" s="133">
        <f t="shared" si="50"/>
        <v>0</v>
      </c>
      <c r="K166" s="129" t="s">
        <v>19</v>
      </c>
      <c r="L166" s="31"/>
      <c r="M166" s="134" t="s">
        <v>19</v>
      </c>
      <c r="N166" s="135" t="s">
        <v>44</v>
      </c>
      <c r="P166" s="136">
        <f t="shared" si="51"/>
        <v>0</v>
      </c>
      <c r="Q166" s="136">
        <v>0</v>
      </c>
      <c r="R166" s="136">
        <f t="shared" si="52"/>
        <v>0</v>
      </c>
      <c r="S166" s="136">
        <v>0</v>
      </c>
      <c r="T166" s="137">
        <f t="shared" si="53"/>
        <v>0</v>
      </c>
      <c r="AR166" s="138" t="s">
        <v>178</v>
      </c>
      <c r="AT166" s="138" t="s">
        <v>173</v>
      </c>
      <c r="AU166" s="138" t="s">
        <v>81</v>
      </c>
      <c r="AY166" s="16" t="s">
        <v>171</v>
      </c>
      <c r="BE166" s="139">
        <f t="shared" si="54"/>
        <v>0</v>
      </c>
      <c r="BF166" s="139">
        <f t="shared" si="55"/>
        <v>0</v>
      </c>
      <c r="BG166" s="139">
        <f t="shared" si="56"/>
        <v>0</v>
      </c>
      <c r="BH166" s="139">
        <f t="shared" si="57"/>
        <v>0</v>
      </c>
      <c r="BI166" s="139">
        <f t="shared" si="58"/>
        <v>0</v>
      </c>
      <c r="BJ166" s="16" t="s">
        <v>81</v>
      </c>
      <c r="BK166" s="139">
        <f t="shared" si="59"/>
        <v>0</v>
      </c>
      <c r="BL166" s="16" t="s">
        <v>178</v>
      </c>
      <c r="BM166" s="138" t="s">
        <v>1155</v>
      </c>
    </row>
    <row r="167" spans="2:65" s="1" customFormat="1" ht="44.25" customHeight="1">
      <c r="B167" s="31"/>
      <c r="C167" s="127" t="s">
        <v>726</v>
      </c>
      <c r="D167" s="127" t="s">
        <v>173</v>
      </c>
      <c r="E167" s="128" t="s">
        <v>3432</v>
      </c>
      <c r="F167" s="129" t="s">
        <v>3433</v>
      </c>
      <c r="G167" s="130" t="s">
        <v>328</v>
      </c>
      <c r="H167" s="131">
        <v>60</v>
      </c>
      <c r="I167" s="132"/>
      <c r="J167" s="133">
        <f t="shared" si="50"/>
        <v>0</v>
      </c>
      <c r="K167" s="129" t="s">
        <v>19</v>
      </c>
      <c r="L167" s="31"/>
      <c r="M167" s="134" t="s">
        <v>19</v>
      </c>
      <c r="N167" s="135" t="s">
        <v>44</v>
      </c>
      <c r="P167" s="136">
        <f t="shared" si="51"/>
        <v>0</v>
      </c>
      <c r="Q167" s="136">
        <v>0</v>
      </c>
      <c r="R167" s="136">
        <f t="shared" si="52"/>
        <v>0</v>
      </c>
      <c r="S167" s="136">
        <v>0</v>
      </c>
      <c r="T167" s="137">
        <f t="shared" si="53"/>
        <v>0</v>
      </c>
      <c r="AR167" s="138" t="s">
        <v>178</v>
      </c>
      <c r="AT167" s="138" t="s">
        <v>173</v>
      </c>
      <c r="AU167" s="138" t="s">
        <v>81</v>
      </c>
      <c r="AY167" s="16" t="s">
        <v>171</v>
      </c>
      <c r="BE167" s="139">
        <f t="shared" si="54"/>
        <v>0</v>
      </c>
      <c r="BF167" s="139">
        <f t="shared" si="55"/>
        <v>0</v>
      </c>
      <c r="BG167" s="139">
        <f t="shared" si="56"/>
        <v>0</v>
      </c>
      <c r="BH167" s="139">
        <f t="shared" si="57"/>
        <v>0</v>
      </c>
      <c r="BI167" s="139">
        <f t="shared" si="58"/>
        <v>0</v>
      </c>
      <c r="BJ167" s="16" t="s">
        <v>81</v>
      </c>
      <c r="BK167" s="139">
        <f t="shared" si="59"/>
        <v>0</v>
      </c>
      <c r="BL167" s="16" t="s">
        <v>178</v>
      </c>
      <c r="BM167" s="138" t="s">
        <v>1165</v>
      </c>
    </row>
    <row r="168" spans="2:65" s="1" customFormat="1" ht="44.25" customHeight="1">
      <c r="B168" s="31"/>
      <c r="C168" s="127" t="s">
        <v>731</v>
      </c>
      <c r="D168" s="127" t="s">
        <v>173</v>
      </c>
      <c r="E168" s="128" t="s">
        <v>3434</v>
      </c>
      <c r="F168" s="129" t="s">
        <v>3435</v>
      </c>
      <c r="G168" s="130" t="s">
        <v>328</v>
      </c>
      <c r="H168" s="131">
        <v>120</v>
      </c>
      <c r="I168" s="132"/>
      <c r="J168" s="133">
        <f t="shared" si="50"/>
        <v>0</v>
      </c>
      <c r="K168" s="129" t="s">
        <v>19</v>
      </c>
      <c r="L168" s="31"/>
      <c r="M168" s="134" t="s">
        <v>19</v>
      </c>
      <c r="N168" s="135" t="s">
        <v>44</v>
      </c>
      <c r="P168" s="136">
        <f t="shared" si="51"/>
        <v>0</v>
      </c>
      <c r="Q168" s="136">
        <v>0</v>
      </c>
      <c r="R168" s="136">
        <f t="shared" si="52"/>
        <v>0</v>
      </c>
      <c r="S168" s="136">
        <v>0</v>
      </c>
      <c r="T168" s="137">
        <f t="shared" si="53"/>
        <v>0</v>
      </c>
      <c r="AR168" s="138" t="s">
        <v>178</v>
      </c>
      <c r="AT168" s="138" t="s">
        <v>173</v>
      </c>
      <c r="AU168" s="138" t="s">
        <v>81</v>
      </c>
      <c r="AY168" s="16" t="s">
        <v>171</v>
      </c>
      <c r="BE168" s="139">
        <f t="shared" si="54"/>
        <v>0</v>
      </c>
      <c r="BF168" s="139">
        <f t="shared" si="55"/>
        <v>0</v>
      </c>
      <c r="BG168" s="139">
        <f t="shared" si="56"/>
        <v>0</v>
      </c>
      <c r="BH168" s="139">
        <f t="shared" si="57"/>
        <v>0</v>
      </c>
      <c r="BI168" s="139">
        <f t="shared" si="58"/>
        <v>0</v>
      </c>
      <c r="BJ168" s="16" t="s">
        <v>81</v>
      </c>
      <c r="BK168" s="139">
        <f t="shared" si="59"/>
        <v>0</v>
      </c>
      <c r="BL168" s="16" t="s">
        <v>178</v>
      </c>
      <c r="BM168" s="138" t="s">
        <v>1177</v>
      </c>
    </row>
    <row r="169" spans="2:65" s="1" customFormat="1" ht="44.25" customHeight="1">
      <c r="B169" s="31"/>
      <c r="C169" s="127" t="s">
        <v>736</v>
      </c>
      <c r="D169" s="127" t="s">
        <v>173</v>
      </c>
      <c r="E169" s="128" t="s">
        <v>3436</v>
      </c>
      <c r="F169" s="129" t="s">
        <v>3437</v>
      </c>
      <c r="G169" s="130" t="s">
        <v>328</v>
      </c>
      <c r="H169" s="131">
        <v>60</v>
      </c>
      <c r="I169" s="132"/>
      <c r="J169" s="133">
        <f t="shared" si="50"/>
        <v>0</v>
      </c>
      <c r="K169" s="129" t="s">
        <v>19</v>
      </c>
      <c r="L169" s="31"/>
      <c r="M169" s="134" t="s">
        <v>19</v>
      </c>
      <c r="N169" s="135" t="s">
        <v>44</v>
      </c>
      <c r="P169" s="136">
        <f t="shared" si="51"/>
        <v>0</v>
      </c>
      <c r="Q169" s="136">
        <v>0</v>
      </c>
      <c r="R169" s="136">
        <f t="shared" si="52"/>
        <v>0</v>
      </c>
      <c r="S169" s="136">
        <v>0</v>
      </c>
      <c r="T169" s="137">
        <f t="shared" si="53"/>
        <v>0</v>
      </c>
      <c r="AR169" s="138" t="s">
        <v>178</v>
      </c>
      <c r="AT169" s="138" t="s">
        <v>173</v>
      </c>
      <c r="AU169" s="138" t="s">
        <v>81</v>
      </c>
      <c r="AY169" s="16" t="s">
        <v>171</v>
      </c>
      <c r="BE169" s="139">
        <f t="shared" si="54"/>
        <v>0</v>
      </c>
      <c r="BF169" s="139">
        <f t="shared" si="55"/>
        <v>0</v>
      </c>
      <c r="BG169" s="139">
        <f t="shared" si="56"/>
        <v>0</v>
      </c>
      <c r="BH169" s="139">
        <f t="shared" si="57"/>
        <v>0</v>
      </c>
      <c r="BI169" s="139">
        <f t="shared" si="58"/>
        <v>0</v>
      </c>
      <c r="BJ169" s="16" t="s">
        <v>81</v>
      </c>
      <c r="BK169" s="139">
        <f t="shared" si="59"/>
        <v>0</v>
      </c>
      <c r="BL169" s="16" t="s">
        <v>178</v>
      </c>
      <c r="BM169" s="138" t="s">
        <v>1188</v>
      </c>
    </row>
    <row r="170" spans="2:65" s="1" customFormat="1" ht="44.25" customHeight="1">
      <c r="B170" s="31"/>
      <c r="C170" s="127" t="s">
        <v>741</v>
      </c>
      <c r="D170" s="127" t="s">
        <v>173</v>
      </c>
      <c r="E170" s="128" t="s">
        <v>3438</v>
      </c>
      <c r="F170" s="129" t="s">
        <v>3439</v>
      </c>
      <c r="G170" s="130" t="s">
        <v>328</v>
      </c>
      <c r="H170" s="131">
        <v>90</v>
      </c>
      <c r="I170" s="132"/>
      <c r="J170" s="133">
        <f t="shared" si="50"/>
        <v>0</v>
      </c>
      <c r="K170" s="129" t="s">
        <v>19</v>
      </c>
      <c r="L170" s="31"/>
      <c r="M170" s="134" t="s">
        <v>19</v>
      </c>
      <c r="N170" s="135" t="s">
        <v>44</v>
      </c>
      <c r="P170" s="136">
        <f t="shared" si="51"/>
        <v>0</v>
      </c>
      <c r="Q170" s="136">
        <v>0</v>
      </c>
      <c r="R170" s="136">
        <f t="shared" si="52"/>
        <v>0</v>
      </c>
      <c r="S170" s="136">
        <v>0</v>
      </c>
      <c r="T170" s="137">
        <f t="shared" si="53"/>
        <v>0</v>
      </c>
      <c r="AR170" s="138" t="s">
        <v>178</v>
      </c>
      <c r="AT170" s="138" t="s">
        <v>173</v>
      </c>
      <c r="AU170" s="138" t="s">
        <v>81</v>
      </c>
      <c r="AY170" s="16" t="s">
        <v>171</v>
      </c>
      <c r="BE170" s="139">
        <f t="shared" si="54"/>
        <v>0</v>
      </c>
      <c r="BF170" s="139">
        <f t="shared" si="55"/>
        <v>0</v>
      </c>
      <c r="BG170" s="139">
        <f t="shared" si="56"/>
        <v>0</v>
      </c>
      <c r="BH170" s="139">
        <f t="shared" si="57"/>
        <v>0</v>
      </c>
      <c r="BI170" s="139">
        <f t="shared" si="58"/>
        <v>0</v>
      </c>
      <c r="BJ170" s="16" t="s">
        <v>81</v>
      </c>
      <c r="BK170" s="139">
        <f t="shared" si="59"/>
        <v>0</v>
      </c>
      <c r="BL170" s="16" t="s">
        <v>178</v>
      </c>
      <c r="BM170" s="138" t="s">
        <v>1198</v>
      </c>
    </row>
    <row r="171" spans="2:65" s="1" customFormat="1" ht="44.25" customHeight="1">
      <c r="B171" s="31"/>
      <c r="C171" s="127" t="s">
        <v>752</v>
      </c>
      <c r="D171" s="127" t="s">
        <v>173</v>
      </c>
      <c r="E171" s="128" t="s">
        <v>3440</v>
      </c>
      <c r="F171" s="129" t="s">
        <v>3441</v>
      </c>
      <c r="G171" s="130" t="s">
        <v>328</v>
      </c>
      <c r="H171" s="131">
        <v>96</v>
      </c>
      <c r="I171" s="132"/>
      <c r="J171" s="133">
        <f t="shared" si="50"/>
        <v>0</v>
      </c>
      <c r="K171" s="129" t="s">
        <v>19</v>
      </c>
      <c r="L171" s="31"/>
      <c r="M171" s="134" t="s">
        <v>19</v>
      </c>
      <c r="N171" s="135" t="s">
        <v>44</v>
      </c>
      <c r="P171" s="136">
        <f t="shared" si="51"/>
        <v>0</v>
      </c>
      <c r="Q171" s="136">
        <v>0</v>
      </c>
      <c r="R171" s="136">
        <f t="shared" si="52"/>
        <v>0</v>
      </c>
      <c r="S171" s="136">
        <v>0</v>
      </c>
      <c r="T171" s="137">
        <f t="shared" si="53"/>
        <v>0</v>
      </c>
      <c r="AR171" s="138" t="s">
        <v>178</v>
      </c>
      <c r="AT171" s="138" t="s">
        <v>173</v>
      </c>
      <c r="AU171" s="138" t="s">
        <v>81</v>
      </c>
      <c r="AY171" s="16" t="s">
        <v>171</v>
      </c>
      <c r="BE171" s="139">
        <f t="shared" si="54"/>
        <v>0</v>
      </c>
      <c r="BF171" s="139">
        <f t="shared" si="55"/>
        <v>0</v>
      </c>
      <c r="BG171" s="139">
        <f t="shared" si="56"/>
        <v>0</v>
      </c>
      <c r="BH171" s="139">
        <f t="shared" si="57"/>
        <v>0</v>
      </c>
      <c r="BI171" s="139">
        <f t="shared" si="58"/>
        <v>0</v>
      </c>
      <c r="BJ171" s="16" t="s">
        <v>81</v>
      </c>
      <c r="BK171" s="139">
        <f t="shared" si="59"/>
        <v>0</v>
      </c>
      <c r="BL171" s="16" t="s">
        <v>178</v>
      </c>
      <c r="BM171" s="138" t="s">
        <v>1218</v>
      </c>
    </row>
    <row r="172" spans="2:65" s="1" customFormat="1" ht="21.75" customHeight="1">
      <c r="B172" s="31"/>
      <c r="C172" s="127" t="s">
        <v>778</v>
      </c>
      <c r="D172" s="127" t="s">
        <v>173</v>
      </c>
      <c r="E172" s="128" t="s">
        <v>3442</v>
      </c>
      <c r="F172" s="129" t="s">
        <v>3443</v>
      </c>
      <c r="G172" s="130" t="s">
        <v>983</v>
      </c>
      <c r="H172" s="176"/>
      <c r="I172" s="132"/>
      <c r="J172" s="133">
        <f t="shared" si="50"/>
        <v>0</v>
      </c>
      <c r="K172" s="129" t="s">
        <v>19</v>
      </c>
      <c r="L172" s="31"/>
      <c r="M172" s="134" t="s">
        <v>19</v>
      </c>
      <c r="N172" s="135" t="s">
        <v>44</v>
      </c>
      <c r="P172" s="136">
        <f t="shared" si="51"/>
        <v>0</v>
      </c>
      <c r="Q172" s="136">
        <v>0</v>
      </c>
      <c r="R172" s="136">
        <f t="shared" si="52"/>
        <v>0</v>
      </c>
      <c r="S172" s="136">
        <v>0</v>
      </c>
      <c r="T172" s="137">
        <f t="shared" si="53"/>
        <v>0</v>
      </c>
      <c r="AR172" s="138" t="s">
        <v>178</v>
      </c>
      <c r="AT172" s="138" t="s">
        <v>173</v>
      </c>
      <c r="AU172" s="138" t="s">
        <v>81</v>
      </c>
      <c r="AY172" s="16" t="s">
        <v>171</v>
      </c>
      <c r="BE172" s="139">
        <f t="shared" si="54"/>
        <v>0</v>
      </c>
      <c r="BF172" s="139">
        <f t="shared" si="55"/>
        <v>0</v>
      </c>
      <c r="BG172" s="139">
        <f t="shared" si="56"/>
        <v>0</v>
      </c>
      <c r="BH172" s="139">
        <f t="shared" si="57"/>
        <v>0</v>
      </c>
      <c r="BI172" s="139">
        <f t="shared" si="58"/>
        <v>0</v>
      </c>
      <c r="BJ172" s="16" t="s">
        <v>81</v>
      </c>
      <c r="BK172" s="139">
        <f t="shared" si="59"/>
        <v>0</v>
      </c>
      <c r="BL172" s="16" t="s">
        <v>178</v>
      </c>
      <c r="BM172" s="138" t="s">
        <v>1231</v>
      </c>
    </row>
    <row r="173" spans="2:65" s="11" customFormat="1" ht="25.95" customHeight="1">
      <c r="B173" s="115"/>
      <c r="D173" s="116" t="s">
        <v>72</v>
      </c>
      <c r="E173" s="117" t="s">
        <v>2792</v>
      </c>
      <c r="F173" s="117" t="s">
        <v>3444</v>
      </c>
      <c r="I173" s="118"/>
      <c r="J173" s="119">
        <f>BK173</f>
        <v>0</v>
      </c>
      <c r="L173" s="115"/>
      <c r="M173" s="120"/>
      <c r="P173" s="121">
        <f>SUM(P174:P177)</f>
        <v>0</v>
      </c>
      <c r="R173" s="121">
        <f>SUM(R174:R177)</f>
        <v>0</v>
      </c>
      <c r="T173" s="122">
        <f>SUM(T174:T177)</f>
        <v>0</v>
      </c>
      <c r="AR173" s="116" t="s">
        <v>81</v>
      </c>
      <c r="AT173" s="123" t="s">
        <v>72</v>
      </c>
      <c r="AU173" s="123" t="s">
        <v>73</v>
      </c>
      <c r="AY173" s="116" t="s">
        <v>171</v>
      </c>
      <c r="BK173" s="124">
        <f>SUM(BK174:BK177)</f>
        <v>0</v>
      </c>
    </row>
    <row r="174" spans="2:65" s="1" customFormat="1" ht="16.5" customHeight="1">
      <c r="B174" s="31"/>
      <c r="C174" s="127" t="s">
        <v>783</v>
      </c>
      <c r="D174" s="127" t="s">
        <v>173</v>
      </c>
      <c r="E174" s="128" t="s">
        <v>3445</v>
      </c>
      <c r="F174" s="129" t="s">
        <v>3446</v>
      </c>
      <c r="G174" s="130" t="s">
        <v>2710</v>
      </c>
      <c r="H174" s="131">
        <v>50</v>
      </c>
      <c r="I174" s="132"/>
      <c r="J174" s="133">
        <f>ROUND(I174*H174,2)</f>
        <v>0</v>
      </c>
      <c r="K174" s="129" t="s">
        <v>19</v>
      </c>
      <c r="L174" s="31"/>
      <c r="M174" s="134" t="s">
        <v>19</v>
      </c>
      <c r="N174" s="135" t="s">
        <v>44</v>
      </c>
      <c r="P174" s="136">
        <f>O174*H174</f>
        <v>0</v>
      </c>
      <c r="Q174" s="136">
        <v>0</v>
      </c>
      <c r="R174" s="136">
        <f>Q174*H174</f>
        <v>0</v>
      </c>
      <c r="S174" s="136">
        <v>0</v>
      </c>
      <c r="T174" s="137">
        <f>S174*H174</f>
        <v>0</v>
      </c>
      <c r="AR174" s="138" t="s">
        <v>178</v>
      </c>
      <c r="AT174" s="138" t="s">
        <v>173</v>
      </c>
      <c r="AU174" s="138" t="s">
        <v>81</v>
      </c>
      <c r="AY174" s="16" t="s">
        <v>171</v>
      </c>
      <c r="BE174" s="139">
        <f>IF(N174="základní",J174,0)</f>
        <v>0</v>
      </c>
      <c r="BF174" s="139">
        <f>IF(N174="snížená",J174,0)</f>
        <v>0</v>
      </c>
      <c r="BG174" s="139">
        <f>IF(N174="zákl. přenesená",J174,0)</f>
        <v>0</v>
      </c>
      <c r="BH174" s="139">
        <f>IF(N174="sníž. přenesená",J174,0)</f>
        <v>0</v>
      </c>
      <c r="BI174" s="139">
        <f>IF(N174="nulová",J174,0)</f>
        <v>0</v>
      </c>
      <c r="BJ174" s="16" t="s">
        <v>81</v>
      </c>
      <c r="BK174" s="139">
        <f>ROUND(I174*H174,2)</f>
        <v>0</v>
      </c>
      <c r="BL174" s="16" t="s">
        <v>178</v>
      </c>
      <c r="BM174" s="138" t="s">
        <v>1242</v>
      </c>
    </row>
    <row r="175" spans="2:65" s="1" customFormat="1" ht="24.15" customHeight="1">
      <c r="B175" s="31"/>
      <c r="C175" s="127" t="s">
        <v>795</v>
      </c>
      <c r="D175" s="127" t="s">
        <v>173</v>
      </c>
      <c r="E175" s="128" t="s">
        <v>3447</v>
      </c>
      <c r="F175" s="129" t="s">
        <v>3448</v>
      </c>
      <c r="G175" s="130" t="s">
        <v>2710</v>
      </c>
      <c r="H175" s="131">
        <v>72</v>
      </c>
      <c r="I175" s="132"/>
      <c r="J175" s="133">
        <f>ROUND(I175*H175,2)</f>
        <v>0</v>
      </c>
      <c r="K175" s="129" t="s">
        <v>19</v>
      </c>
      <c r="L175" s="31"/>
      <c r="M175" s="134" t="s">
        <v>19</v>
      </c>
      <c r="N175" s="135" t="s">
        <v>44</v>
      </c>
      <c r="P175" s="136">
        <f>O175*H175</f>
        <v>0</v>
      </c>
      <c r="Q175" s="136">
        <v>0</v>
      </c>
      <c r="R175" s="136">
        <f>Q175*H175</f>
        <v>0</v>
      </c>
      <c r="S175" s="136">
        <v>0</v>
      </c>
      <c r="T175" s="137">
        <f>S175*H175</f>
        <v>0</v>
      </c>
      <c r="AR175" s="138" t="s">
        <v>178</v>
      </c>
      <c r="AT175" s="138" t="s">
        <v>173</v>
      </c>
      <c r="AU175" s="138" t="s">
        <v>81</v>
      </c>
      <c r="AY175" s="16" t="s">
        <v>171</v>
      </c>
      <c r="BE175" s="139">
        <f>IF(N175="základní",J175,0)</f>
        <v>0</v>
      </c>
      <c r="BF175" s="139">
        <f>IF(N175="snížená",J175,0)</f>
        <v>0</v>
      </c>
      <c r="BG175" s="139">
        <f>IF(N175="zákl. přenesená",J175,0)</f>
        <v>0</v>
      </c>
      <c r="BH175" s="139">
        <f>IF(N175="sníž. přenesená",J175,0)</f>
        <v>0</v>
      </c>
      <c r="BI175" s="139">
        <f>IF(N175="nulová",J175,0)</f>
        <v>0</v>
      </c>
      <c r="BJ175" s="16" t="s">
        <v>81</v>
      </c>
      <c r="BK175" s="139">
        <f>ROUND(I175*H175,2)</f>
        <v>0</v>
      </c>
      <c r="BL175" s="16" t="s">
        <v>178</v>
      </c>
      <c r="BM175" s="138" t="s">
        <v>1257</v>
      </c>
    </row>
    <row r="176" spans="2:65" s="1" customFormat="1" ht="16.5" customHeight="1">
      <c r="B176" s="31"/>
      <c r="C176" s="127" t="s">
        <v>802</v>
      </c>
      <c r="D176" s="127" t="s">
        <v>173</v>
      </c>
      <c r="E176" s="128" t="s">
        <v>3449</v>
      </c>
      <c r="F176" s="129" t="s">
        <v>3450</v>
      </c>
      <c r="G176" s="130" t="s">
        <v>2710</v>
      </c>
      <c r="H176" s="131">
        <v>300</v>
      </c>
      <c r="I176" s="132"/>
      <c r="J176" s="133">
        <f>ROUND(I176*H176,2)</f>
        <v>0</v>
      </c>
      <c r="K176" s="129" t="s">
        <v>19</v>
      </c>
      <c r="L176" s="31"/>
      <c r="M176" s="134" t="s">
        <v>19</v>
      </c>
      <c r="N176" s="135" t="s">
        <v>44</v>
      </c>
      <c r="P176" s="136">
        <f>O176*H176</f>
        <v>0</v>
      </c>
      <c r="Q176" s="136">
        <v>0</v>
      </c>
      <c r="R176" s="136">
        <f>Q176*H176</f>
        <v>0</v>
      </c>
      <c r="S176" s="136">
        <v>0</v>
      </c>
      <c r="T176" s="137">
        <f>S176*H176</f>
        <v>0</v>
      </c>
      <c r="AR176" s="138" t="s">
        <v>178</v>
      </c>
      <c r="AT176" s="138" t="s">
        <v>173</v>
      </c>
      <c r="AU176" s="138" t="s">
        <v>81</v>
      </c>
      <c r="AY176" s="16" t="s">
        <v>171</v>
      </c>
      <c r="BE176" s="139">
        <f>IF(N176="základní",J176,0)</f>
        <v>0</v>
      </c>
      <c r="BF176" s="139">
        <f>IF(N176="snížená",J176,0)</f>
        <v>0</v>
      </c>
      <c r="BG176" s="139">
        <f>IF(N176="zákl. přenesená",J176,0)</f>
        <v>0</v>
      </c>
      <c r="BH176" s="139">
        <f>IF(N176="sníž. přenesená",J176,0)</f>
        <v>0</v>
      </c>
      <c r="BI176" s="139">
        <f>IF(N176="nulová",J176,0)</f>
        <v>0</v>
      </c>
      <c r="BJ176" s="16" t="s">
        <v>81</v>
      </c>
      <c r="BK176" s="139">
        <f>ROUND(I176*H176,2)</f>
        <v>0</v>
      </c>
      <c r="BL176" s="16" t="s">
        <v>178</v>
      </c>
      <c r="BM176" s="138" t="s">
        <v>1269</v>
      </c>
    </row>
    <row r="177" spans="2:65" s="1" customFormat="1" ht="16.5" customHeight="1">
      <c r="B177" s="31"/>
      <c r="C177" s="127" t="s">
        <v>827</v>
      </c>
      <c r="D177" s="127" t="s">
        <v>173</v>
      </c>
      <c r="E177" s="128" t="s">
        <v>3451</v>
      </c>
      <c r="F177" s="129" t="s">
        <v>3452</v>
      </c>
      <c r="G177" s="130" t="s">
        <v>2710</v>
      </c>
      <c r="H177" s="131">
        <v>12</v>
      </c>
      <c r="I177" s="132"/>
      <c r="J177" s="133">
        <f>ROUND(I177*H177,2)</f>
        <v>0</v>
      </c>
      <c r="K177" s="129" t="s">
        <v>19</v>
      </c>
      <c r="L177" s="31"/>
      <c r="M177" s="134" t="s">
        <v>19</v>
      </c>
      <c r="N177" s="135" t="s">
        <v>44</v>
      </c>
      <c r="P177" s="136">
        <f>O177*H177</f>
        <v>0</v>
      </c>
      <c r="Q177" s="136">
        <v>0</v>
      </c>
      <c r="R177" s="136">
        <f>Q177*H177</f>
        <v>0</v>
      </c>
      <c r="S177" s="136">
        <v>0</v>
      </c>
      <c r="T177" s="137">
        <f>S177*H177</f>
        <v>0</v>
      </c>
      <c r="AR177" s="138" t="s">
        <v>178</v>
      </c>
      <c r="AT177" s="138" t="s">
        <v>173</v>
      </c>
      <c r="AU177" s="138" t="s">
        <v>81</v>
      </c>
      <c r="AY177" s="16" t="s">
        <v>171</v>
      </c>
      <c r="BE177" s="139">
        <f>IF(N177="základní",J177,0)</f>
        <v>0</v>
      </c>
      <c r="BF177" s="139">
        <f>IF(N177="snížená",J177,0)</f>
        <v>0</v>
      </c>
      <c r="BG177" s="139">
        <f>IF(N177="zákl. přenesená",J177,0)</f>
        <v>0</v>
      </c>
      <c r="BH177" s="139">
        <f>IF(N177="sníž. přenesená",J177,0)</f>
        <v>0</v>
      </c>
      <c r="BI177" s="139">
        <f>IF(N177="nulová",J177,0)</f>
        <v>0</v>
      </c>
      <c r="BJ177" s="16" t="s">
        <v>81</v>
      </c>
      <c r="BK177" s="139">
        <f>ROUND(I177*H177,2)</f>
        <v>0</v>
      </c>
      <c r="BL177" s="16" t="s">
        <v>178</v>
      </c>
      <c r="BM177" s="138" t="s">
        <v>1279</v>
      </c>
    </row>
    <row r="178" spans="2:65" s="11" customFormat="1" ht="25.95" customHeight="1">
      <c r="B178" s="115"/>
      <c r="D178" s="116" t="s">
        <v>72</v>
      </c>
      <c r="E178" s="117" t="s">
        <v>2593</v>
      </c>
      <c r="F178" s="117" t="s">
        <v>2594</v>
      </c>
      <c r="I178" s="118"/>
      <c r="J178" s="119">
        <f>BK178</f>
        <v>0</v>
      </c>
      <c r="L178" s="115"/>
      <c r="M178" s="120"/>
      <c r="P178" s="121">
        <f>P179</f>
        <v>0</v>
      </c>
      <c r="R178" s="121">
        <f>R179</f>
        <v>0</v>
      </c>
      <c r="T178" s="122">
        <f>T179</f>
        <v>0</v>
      </c>
      <c r="AR178" s="116" t="s">
        <v>225</v>
      </c>
      <c r="AT178" s="123" t="s">
        <v>72</v>
      </c>
      <c r="AU178" s="123" t="s">
        <v>73</v>
      </c>
      <c r="AY178" s="116" t="s">
        <v>171</v>
      </c>
      <c r="BK178" s="124">
        <f>BK179</f>
        <v>0</v>
      </c>
    </row>
    <row r="179" spans="2:65" s="11" customFormat="1" ht="22.8" customHeight="1">
      <c r="B179" s="115"/>
      <c r="D179" s="116" t="s">
        <v>72</v>
      </c>
      <c r="E179" s="125" t="s">
        <v>2595</v>
      </c>
      <c r="F179" s="125" t="s">
        <v>2596</v>
      </c>
      <c r="I179" s="118"/>
      <c r="J179" s="126">
        <f>BK179</f>
        <v>0</v>
      </c>
      <c r="L179" s="115"/>
      <c r="M179" s="120"/>
      <c r="P179" s="121">
        <f>SUM(P180:P181)</f>
        <v>0</v>
      </c>
      <c r="R179" s="121">
        <f>SUM(R180:R181)</f>
        <v>0</v>
      </c>
      <c r="T179" s="122">
        <f>SUM(T180:T181)</f>
        <v>0</v>
      </c>
      <c r="AR179" s="116" t="s">
        <v>225</v>
      </c>
      <c r="AT179" s="123" t="s">
        <v>72</v>
      </c>
      <c r="AU179" s="123" t="s">
        <v>81</v>
      </c>
      <c r="AY179" s="116" t="s">
        <v>171</v>
      </c>
      <c r="BK179" s="124">
        <f>SUM(BK180:BK181)</f>
        <v>0</v>
      </c>
    </row>
    <row r="180" spans="2:65" s="1" customFormat="1" ht="16.5" customHeight="1">
      <c r="B180" s="31"/>
      <c r="C180" s="127" t="s">
        <v>836</v>
      </c>
      <c r="D180" s="127" t="s">
        <v>173</v>
      </c>
      <c r="E180" s="128" t="s">
        <v>2632</v>
      </c>
      <c r="F180" s="129" t="s">
        <v>2633</v>
      </c>
      <c r="G180" s="130" t="s">
        <v>1724</v>
      </c>
      <c r="H180" s="131">
        <v>1</v>
      </c>
      <c r="I180" s="132"/>
      <c r="J180" s="133">
        <f>ROUND(I180*H180,2)</f>
        <v>0</v>
      </c>
      <c r="K180" s="129" t="s">
        <v>2184</v>
      </c>
      <c r="L180" s="31"/>
      <c r="M180" s="134" t="s">
        <v>19</v>
      </c>
      <c r="N180" s="135" t="s">
        <v>44</v>
      </c>
      <c r="P180" s="136">
        <f>O180*H180</f>
        <v>0</v>
      </c>
      <c r="Q180" s="136">
        <v>0</v>
      </c>
      <c r="R180" s="136">
        <f>Q180*H180</f>
        <v>0</v>
      </c>
      <c r="S180" s="136">
        <v>0</v>
      </c>
      <c r="T180" s="137">
        <f>S180*H180</f>
        <v>0</v>
      </c>
      <c r="AR180" s="138" t="s">
        <v>2600</v>
      </c>
      <c r="AT180" s="138" t="s">
        <v>173</v>
      </c>
      <c r="AU180" s="138" t="s">
        <v>83</v>
      </c>
      <c r="AY180" s="16" t="s">
        <v>171</v>
      </c>
      <c r="BE180" s="139">
        <f>IF(N180="základní",J180,0)</f>
        <v>0</v>
      </c>
      <c r="BF180" s="139">
        <f>IF(N180="snížená",J180,0)</f>
        <v>0</v>
      </c>
      <c r="BG180" s="139">
        <f>IF(N180="zákl. přenesená",J180,0)</f>
        <v>0</v>
      </c>
      <c r="BH180" s="139">
        <f>IF(N180="sníž. přenesená",J180,0)</f>
        <v>0</v>
      </c>
      <c r="BI180" s="139">
        <f>IF(N180="nulová",J180,0)</f>
        <v>0</v>
      </c>
      <c r="BJ180" s="16" t="s">
        <v>81</v>
      </c>
      <c r="BK180" s="139">
        <f>ROUND(I180*H180,2)</f>
        <v>0</v>
      </c>
      <c r="BL180" s="16" t="s">
        <v>2600</v>
      </c>
      <c r="BM180" s="138" t="s">
        <v>3453</v>
      </c>
    </row>
    <row r="181" spans="2:65" s="1" customFormat="1" ht="10.199999999999999">
      <c r="B181" s="31"/>
      <c r="D181" s="140" t="s">
        <v>180</v>
      </c>
      <c r="F181" s="141" t="s">
        <v>2635</v>
      </c>
      <c r="I181" s="142"/>
      <c r="L181" s="31"/>
      <c r="M181" s="177"/>
      <c r="N181" s="178"/>
      <c r="O181" s="178"/>
      <c r="P181" s="178"/>
      <c r="Q181" s="178"/>
      <c r="R181" s="178"/>
      <c r="S181" s="178"/>
      <c r="T181" s="179"/>
      <c r="AT181" s="16" t="s">
        <v>180</v>
      </c>
      <c r="AU181" s="16" t="s">
        <v>83</v>
      </c>
    </row>
    <row r="182" spans="2:65" s="1" customFormat="1" ht="6.9" customHeight="1">
      <c r="B182" s="40"/>
      <c r="C182" s="41"/>
      <c r="D182" s="41"/>
      <c r="E182" s="41"/>
      <c r="F182" s="41"/>
      <c r="G182" s="41"/>
      <c r="H182" s="41"/>
      <c r="I182" s="41"/>
      <c r="J182" s="41"/>
      <c r="K182" s="41"/>
      <c r="L182" s="31"/>
    </row>
  </sheetData>
  <sheetProtection algorithmName="SHA-512" hashValue="H09NTNKYQx+qPfjIKuyoVyMbYxwN/D55YMsiX9AzXZL1mjPf5XL1YJnugH6xyDJiP8fnjbwT0PS6488w8ATZiw==" saltValue="PIH35FemRuxnNfuZIepXwF0YWL7EBPm9oEH8vLkJoiTiIOPX32BtBN+LR/mIOkevnFNNoTXodQf+OA+t594ecQ==" spinCount="100000" sheet="1" objects="1" scenarios="1" formatColumns="0" formatRows="0" autoFilter="0"/>
  <autoFilter ref="C89:K181" xr:uid="{00000000-0009-0000-0000-000004000000}"/>
  <mergeCells count="9">
    <mergeCell ref="E50:H50"/>
    <mergeCell ref="E80:H80"/>
    <mergeCell ref="E82:H82"/>
    <mergeCell ref="L2:V2"/>
    <mergeCell ref="E7:H7"/>
    <mergeCell ref="E9:H9"/>
    <mergeCell ref="E18:H18"/>
    <mergeCell ref="E27:H27"/>
    <mergeCell ref="E48:H48"/>
  </mergeCells>
  <hyperlinks>
    <hyperlink ref="F181" r:id="rId1" xr:uid="{00000000-0004-0000-04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98"/>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14"/>
      <c r="M2" s="214"/>
      <c r="N2" s="214"/>
      <c r="O2" s="214"/>
      <c r="P2" s="214"/>
      <c r="Q2" s="214"/>
      <c r="R2" s="214"/>
      <c r="S2" s="214"/>
      <c r="T2" s="214"/>
      <c r="U2" s="214"/>
      <c r="V2" s="214"/>
      <c r="AT2" s="16" t="s">
        <v>95</v>
      </c>
    </row>
    <row r="3" spans="2:46" ht="6.9" customHeight="1">
      <c r="B3" s="17"/>
      <c r="C3" s="18"/>
      <c r="D3" s="18"/>
      <c r="E3" s="18"/>
      <c r="F3" s="18"/>
      <c r="G3" s="18"/>
      <c r="H3" s="18"/>
      <c r="I3" s="18"/>
      <c r="J3" s="18"/>
      <c r="K3" s="18"/>
      <c r="L3" s="19"/>
      <c r="AT3" s="16" t="s">
        <v>83</v>
      </c>
    </row>
    <row r="4" spans="2:46" ht="24.9" customHeight="1">
      <c r="B4" s="19"/>
      <c r="D4" s="20" t="s">
        <v>106</v>
      </c>
      <c r="L4" s="19"/>
      <c r="M4" s="85" t="s">
        <v>10</v>
      </c>
      <c r="AT4" s="16" t="s">
        <v>4</v>
      </c>
    </row>
    <row r="5" spans="2:46" ht="6.9" customHeight="1">
      <c r="B5" s="19"/>
      <c r="L5" s="19"/>
    </row>
    <row r="6" spans="2:46" ht="12" customHeight="1">
      <c r="B6" s="19"/>
      <c r="D6" s="26" t="s">
        <v>16</v>
      </c>
      <c r="L6" s="19"/>
    </row>
    <row r="7" spans="2:46" ht="26.25" customHeight="1">
      <c r="B7" s="19"/>
      <c r="E7" s="229" t="str">
        <f>'Rekapitulace stavby'!K6</f>
        <v>VZDĚLÁVACÍ INSTITUCE RAJHRAD, MEZINÁRODNÍ AKADEMIE SV. BENEDIKTA Z NURSIE PRO UMĚLECKÉ VZDĚLÁVÁNÍ</v>
      </c>
      <c r="F7" s="230"/>
      <c r="G7" s="230"/>
      <c r="H7" s="230"/>
      <c r="L7" s="19"/>
    </row>
    <row r="8" spans="2:46" s="1" customFormat="1" ht="12" customHeight="1">
      <c r="B8" s="31"/>
      <c r="D8" s="26" t="s">
        <v>107</v>
      </c>
      <c r="L8" s="31"/>
    </row>
    <row r="9" spans="2:46" s="1" customFormat="1" ht="16.5" customHeight="1">
      <c r="B9" s="31"/>
      <c r="E9" s="192" t="s">
        <v>3454</v>
      </c>
      <c r="F9" s="231"/>
      <c r="G9" s="231"/>
      <c r="H9" s="231"/>
      <c r="L9" s="31"/>
    </row>
    <row r="10" spans="2:46" s="1" customFormat="1" ht="10.199999999999999">
      <c r="B10" s="31"/>
      <c r="L10" s="31"/>
    </row>
    <row r="11" spans="2:46" s="1" customFormat="1" ht="12" customHeight="1">
      <c r="B11" s="31"/>
      <c r="D11" s="26" t="s">
        <v>18</v>
      </c>
      <c r="F11" s="24" t="s">
        <v>19</v>
      </c>
      <c r="I11" s="26" t="s">
        <v>20</v>
      </c>
      <c r="J11" s="24" t="s">
        <v>19</v>
      </c>
      <c r="L11" s="31"/>
    </row>
    <row r="12" spans="2:46" s="1" customFormat="1" ht="12" customHeight="1">
      <c r="B12" s="31"/>
      <c r="D12" s="26" t="s">
        <v>21</v>
      </c>
      <c r="F12" s="24" t="s">
        <v>22</v>
      </c>
      <c r="I12" s="26" t="s">
        <v>23</v>
      </c>
      <c r="J12" s="48" t="str">
        <f>'Rekapitulace stavby'!AN8</f>
        <v>26. 9. 2023</v>
      </c>
      <c r="L12" s="31"/>
    </row>
    <row r="13" spans="2:46" s="1" customFormat="1" ht="10.8" customHeight="1">
      <c r="B13" s="31"/>
      <c r="L13" s="31"/>
    </row>
    <row r="14" spans="2:46" s="1" customFormat="1" ht="12" customHeight="1">
      <c r="B14" s="31"/>
      <c r="D14" s="26" t="s">
        <v>25</v>
      </c>
      <c r="I14" s="26" t="s">
        <v>26</v>
      </c>
      <c r="J14" s="24" t="str">
        <f>IF('Rekapitulace stavby'!AN10="","",'Rekapitulace stavby'!AN10)</f>
        <v/>
      </c>
      <c r="L14" s="31"/>
    </row>
    <row r="15" spans="2:46" s="1" customFormat="1" ht="18" customHeight="1">
      <c r="B15" s="31"/>
      <c r="E15" s="24" t="str">
        <f>IF('Rekapitulace stavby'!E11="","",'Rekapitulace stavby'!E11)</f>
        <v xml:space="preserve"> </v>
      </c>
      <c r="I15" s="26" t="s">
        <v>28</v>
      </c>
      <c r="J15" s="24" t="str">
        <f>IF('Rekapitulace stavby'!AN11="","",'Rekapitulace stavby'!AN11)</f>
        <v/>
      </c>
      <c r="L15" s="31"/>
    </row>
    <row r="16" spans="2:4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16.5" customHeight="1">
      <c r="B27" s="86"/>
      <c r="E27" s="218" t="s">
        <v>19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ROUND(J82,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ROUND((SUM(BE82:BE97)),  2)</f>
        <v>0</v>
      </c>
      <c r="I33" s="89">
        <v>0.21</v>
      </c>
      <c r="J33" s="88">
        <f>ROUND(((SUM(BE82:BE97))*I33),  2)</f>
        <v>0</v>
      </c>
      <c r="L33" s="31"/>
    </row>
    <row r="34" spans="2:12" s="1" customFormat="1" ht="14.4" customHeight="1">
      <c r="B34" s="31"/>
      <c r="E34" s="26" t="s">
        <v>45</v>
      </c>
      <c r="F34" s="88">
        <f>ROUND((SUM(BF82:BF97)),  2)</f>
        <v>0</v>
      </c>
      <c r="I34" s="89">
        <v>0.15</v>
      </c>
      <c r="J34" s="88">
        <f>ROUND(((SUM(BF82:BF97))*I34),  2)</f>
        <v>0</v>
      </c>
      <c r="L34" s="31"/>
    </row>
    <row r="35" spans="2:12" s="1" customFormat="1" ht="14.4" hidden="1" customHeight="1">
      <c r="B35" s="31"/>
      <c r="E35" s="26" t="s">
        <v>46</v>
      </c>
      <c r="F35" s="88">
        <f>ROUND((SUM(BG82:BG97)),  2)</f>
        <v>0</v>
      </c>
      <c r="I35" s="89">
        <v>0.21</v>
      </c>
      <c r="J35" s="88">
        <f>0</f>
        <v>0</v>
      </c>
      <c r="L35" s="31"/>
    </row>
    <row r="36" spans="2:12" s="1" customFormat="1" ht="14.4" hidden="1" customHeight="1">
      <c r="B36" s="31"/>
      <c r="E36" s="26" t="s">
        <v>47</v>
      </c>
      <c r="F36" s="88">
        <f>ROUND((SUM(BH82:BH97)),  2)</f>
        <v>0</v>
      </c>
      <c r="I36" s="89">
        <v>0.15</v>
      </c>
      <c r="J36" s="88">
        <f>0</f>
        <v>0</v>
      </c>
      <c r="L36" s="31"/>
    </row>
    <row r="37" spans="2:12" s="1" customFormat="1" ht="14.4" hidden="1" customHeight="1">
      <c r="B37" s="31"/>
      <c r="E37" s="26" t="s">
        <v>48</v>
      </c>
      <c r="F37" s="88">
        <f>ROUND((SUM(BI82:BI97)),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17-2023_E - TZB_VZT</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J82</f>
        <v>0</v>
      </c>
      <c r="L59" s="31"/>
      <c r="AU59" s="16" t="s">
        <v>113</v>
      </c>
    </row>
    <row r="60" spans="2:47" s="8" customFormat="1" ht="24.9" customHeight="1">
      <c r="B60" s="99"/>
      <c r="D60" s="100" t="s">
        <v>3455</v>
      </c>
      <c r="E60" s="101"/>
      <c r="F60" s="101"/>
      <c r="G60" s="101"/>
      <c r="H60" s="101"/>
      <c r="I60" s="101"/>
      <c r="J60" s="102">
        <f>J83</f>
        <v>0</v>
      </c>
      <c r="L60" s="99"/>
    </row>
    <row r="61" spans="2:47" s="8" customFormat="1" ht="24.9" customHeight="1">
      <c r="B61" s="99"/>
      <c r="D61" s="100" t="s">
        <v>151</v>
      </c>
      <c r="E61" s="101"/>
      <c r="F61" s="101"/>
      <c r="G61" s="101"/>
      <c r="H61" s="101"/>
      <c r="I61" s="101"/>
      <c r="J61" s="102">
        <f>J94</f>
        <v>0</v>
      </c>
      <c r="L61" s="99"/>
    </row>
    <row r="62" spans="2:47" s="9" customFormat="1" ht="19.95" customHeight="1">
      <c r="B62" s="103"/>
      <c r="D62" s="104" t="s">
        <v>152</v>
      </c>
      <c r="E62" s="105"/>
      <c r="F62" s="105"/>
      <c r="G62" s="105"/>
      <c r="H62" s="105"/>
      <c r="I62" s="105"/>
      <c r="J62" s="106">
        <f>J95</f>
        <v>0</v>
      </c>
      <c r="L62" s="103"/>
    </row>
    <row r="63" spans="2:47" s="1" customFormat="1" ht="21.75" customHeight="1">
      <c r="B63" s="31"/>
      <c r="L63" s="31"/>
    </row>
    <row r="64" spans="2:47" s="1" customFormat="1" ht="6.9" customHeight="1">
      <c r="B64" s="40"/>
      <c r="C64" s="41"/>
      <c r="D64" s="41"/>
      <c r="E64" s="41"/>
      <c r="F64" s="41"/>
      <c r="G64" s="41"/>
      <c r="H64" s="41"/>
      <c r="I64" s="41"/>
      <c r="J64" s="41"/>
      <c r="K64" s="41"/>
      <c r="L64" s="31"/>
    </row>
    <row r="68" spans="2:12" s="1" customFormat="1" ht="6.9" customHeight="1">
      <c r="B68" s="42"/>
      <c r="C68" s="43"/>
      <c r="D68" s="43"/>
      <c r="E68" s="43"/>
      <c r="F68" s="43"/>
      <c r="G68" s="43"/>
      <c r="H68" s="43"/>
      <c r="I68" s="43"/>
      <c r="J68" s="43"/>
      <c r="K68" s="43"/>
      <c r="L68" s="31"/>
    </row>
    <row r="69" spans="2:12" s="1" customFormat="1" ht="24.9" customHeight="1">
      <c r="B69" s="31"/>
      <c r="C69" s="20" t="s">
        <v>156</v>
      </c>
      <c r="L69" s="31"/>
    </row>
    <row r="70" spans="2:12" s="1" customFormat="1" ht="6.9" customHeight="1">
      <c r="B70" s="31"/>
      <c r="L70" s="31"/>
    </row>
    <row r="71" spans="2:12" s="1" customFormat="1" ht="12" customHeight="1">
      <c r="B71" s="31"/>
      <c r="C71" s="26" t="s">
        <v>16</v>
      </c>
      <c r="L71" s="31"/>
    </row>
    <row r="72" spans="2:12" s="1" customFormat="1" ht="26.25" customHeight="1">
      <c r="B72" s="31"/>
      <c r="E72" s="229" t="str">
        <f>E7</f>
        <v>VZDĚLÁVACÍ INSTITUCE RAJHRAD, MEZINÁRODNÍ AKADEMIE SV. BENEDIKTA Z NURSIE PRO UMĚLECKÉ VZDĚLÁVÁNÍ</v>
      </c>
      <c r="F72" s="230"/>
      <c r="G72" s="230"/>
      <c r="H72" s="230"/>
      <c r="L72" s="31"/>
    </row>
    <row r="73" spans="2:12" s="1" customFormat="1" ht="12" customHeight="1">
      <c r="B73" s="31"/>
      <c r="C73" s="26" t="s">
        <v>107</v>
      </c>
      <c r="L73" s="31"/>
    </row>
    <row r="74" spans="2:12" s="1" customFormat="1" ht="16.5" customHeight="1">
      <c r="B74" s="31"/>
      <c r="E74" s="192" t="str">
        <f>E9</f>
        <v>17-2023_E - TZB_VZT</v>
      </c>
      <c r="F74" s="231"/>
      <c r="G74" s="231"/>
      <c r="H74" s="231"/>
      <c r="L74" s="31"/>
    </row>
    <row r="75" spans="2:12" s="1" customFormat="1" ht="6.9" customHeight="1">
      <c r="B75" s="31"/>
      <c r="L75" s="31"/>
    </row>
    <row r="76" spans="2:12" s="1" customFormat="1" ht="12" customHeight="1">
      <c r="B76" s="31"/>
      <c r="C76" s="26" t="s">
        <v>21</v>
      </c>
      <c r="F76" s="24" t="str">
        <f>F12</f>
        <v>Rajhrad</v>
      </c>
      <c r="I76" s="26" t="s">
        <v>23</v>
      </c>
      <c r="J76" s="48" t="str">
        <f>IF(J12="","",J12)</f>
        <v>26. 9. 2023</v>
      </c>
      <c r="L76" s="31"/>
    </row>
    <row r="77" spans="2:12" s="1" customFormat="1" ht="6.9" customHeight="1">
      <c r="B77" s="31"/>
      <c r="L77" s="31"/>
    </row>
    <row r="78" spans="2:12" s="1" customFormat="1" ht="25.65" customHeight="1">
      <c r="B78" s="31"/>
      <c r="C78" s="26" t="s">
        <v>25</v>
      </c>
      <c r="F78" s="24" t="str">
        <f>E15</f>
        <v xml:space="preserve"> </v>
      </c>
      <c r="I78" s="26" t="s">
        <v>31</v>
      </c>
      <c r="J78" s="29" t="str">
        <f>E21</f>
        <v>PEER COLLECTIVE s.r.o.</v>
      </c>
      <c r="L78" s="31"/>
    </row>
    <row r="79" spans="2:12" s="1" customFormat="1" ht="15.15" customHeight="1">
      <c r="B79" s="31"/>
      <c r="C79" s="26" t="s">
        <v>29</v>
      </c>
      <c r="F79" s="24" t="str">
        <f>IF(E18="","",E18)</f>
        <v>Vyplň údaj</v>
      </c>
      <c r="I79" s="26" t="s">
        <v>36</v>
      </c>
      <c r="J79" s="29" t="str">
        <f>E24</f>
        <v xml:space="preserve"> </v>
      </c>
      <c r="L79" s="31"/>
    </row>
    <row r="80" spans="2:12" s="1" customFormat="1" ht="10.35" customHeight="1">
      <c r="B80" s="31"/>
      <c r="L80" s="31"/>
    </row>
    <row r="81" spans="2:65" s="10" customFormat="1" ht="29.25" customHeight="1">
      <c r="B81" s="107"/>
      <c r="C81" s="108" t="s">
        <v>157</v>
      </c>
      <c r="D81" s="109" t="s">
        <v>58</v>
      </c>
      <c r="E81" s="109" t="s">
        <v>54</v>
      </c>
      <c r="F81" s="109" t="s">
        <v>55</v>
      </c>
      <c r="G81" s="109" t="s">
        <v>158</v>
      </c>
      <c r="H81" s="109" t="s">
        <v>159</v>
      </c>
      <c r="I81" s="109" t="s">
        <v>160</v>
      </c>
      <c r="J81" s="109" t="s">
        <v>112</v>
      </c>
      <c r="K81" s="110" t="s">
        <v>161</v>
      </c>
      <c r="L81" s="107"/>
      <c r="M81" s="55" t="s">
        <v>19</v>
      </c>
      <c r="N81" s="56" t="s">
        <v>43</v>
      </c>
      <c r="O81" s="56" t="s">
        <v>162</v>
      </c>
      <c r="P81" s="56" t="s">
        <v>163</v>
      </c>
      <c r="Q81" s="56" t="s">
        <v>164</v>
      </c>
      <c r="R81" s="56" t="s">
        <v>165</v>
      </c>
      <c r="S81" s="56" t="s">
        <v>166</v>
      </c>
      <c r="T81" s="57" t="s">
        <v>167</v>
      </c>
    </row>
    <row r="82" spans="2:65" s="1" customFormat="1" ht="22.8" customHeight="1">
      <c r="B82" s="31"/>
      <c r="C82" s="60" t="s">
        <v>168</v>
      </c>
      <c r="J82" s="111">
        <f>BK82</f>
        <v>0</v>
      </c>
      <c r="L82" s="31"/>
      <c r="M82" s="58"/>
      <c r="N82" s="49"/>
      <c r="O82" s="49"/>
      <c r="P82" s="112">
        <f>P83+P94</f>
        <v>0</v>
      </c>
      <c r="Q82" s="49"/>
      <c r="R82" s="112">
        <f>R83+R94</f>
        <v>0</v>
      </c>
      <c r="S82" s="49"/>
      <c r="T82" s="113">
        <f>T83+T94</f>
        <v>0</v>
      </c>
      <c r="AT82" s="16" t="s">
        <v>72</v>
      </c>
      <c r="AU82" s="16" t="s">
        <v>113</v>
      </c>
      <c r="BK82" s="114">
        <f>BK83+BK94</f>
        <v>0</v>
      </c>
    </row>
    <row r="83" spans="2:65" s="11" customFormat="1" ht="25.95" customHeight="1">
      <c r="B83" s="115"/>
      <c r="D83" s="116" t="s">
        <v>72</v>
      </c>
      <c r="E83" s="117" t="s">
        <v>2706</v>
      </c>
      <c r="F83" s="117" t="s">
        <v>3456</v>
      </c>
      <c r="I83" s="118"/>
      <c r="J83" s="119">
        <f>BK83</f>
        <v>0</v>
      </c>
      <c r="L83" s="115"/>
      <c r="M83" s="120"/>
      <c r="P83" s="121">
        <f>SUM(P84:P93)</f>
        <v>0</v>
      </c>
      <c r="R83" s="121">
        <f>SUM(R84:R93)</f>
        <v>0</v>
      </c>
      <c r="T83" s="122">
        <f>SUM(T84:T93)</f>
        <v>0</v>
      </c>
      <c r="AR83" s="116" t="s">
        <v>81</v>
      </c>
      <c r="AT83" s="123" t="s">
        <v>72</v>
      </c>
      <c r="AU83" s="123" t="s">
        <v>73</v>
      </c>
      <c r="AY83" s="116" t="s">
        <v>171</v>
      </c>
      <c r="BK83" s="124">
        <f>SUM(BK84:BK93)</f>
        <v>0</v>
      </c>
    </row>
    <row r="84" spans="2:65" s="1" customFormat="1" ht="44.25" customHeight="1">
      <c r="B84" s="31"/>
      <c r="C84" s="165" t="s">
        <v>81</v>
      </c>
      <c r="D84" s="165" t="s">
        <v>263</v>
      </c>
      <c r="E84" s="166" t="s">
        <v>3457</v>
      </c>
      <c r="F84" s="167" t="s">
        <v>3458</v>
      </c>
      <c r="G84" s="168" t="s">
        <v>3298</v>
      </c>
      <c r="H84" s="169">
        <v>2</v>
      </c>
      <c r="I84" s="170"/>
      <c r="J84" s="171">
        <f>ROUND(I84*H84,2)</f>
        <v>0</v>
      </c>
      <c r="K84" s="167" t="s">
        <v>19</v>
      </c>
      <c r="L84" s="172"/>
      <c r="M84" s="173" t="s">
        <v>19</v>
      </c>
      <c r="N84" s="174" t="s">
        <v>44</v>
      </c>
      <c r="P84" s="136">
        <f>O84*H84</f>
        <v>0</v>
      </c>
      <c r="Q84" s="136">
        <v>0</v>
      </c>
      <c r="R84" s="136">
        <f>Q84*H84</f>
        <v>0</v>
      </c>
      <c r="S84" s="136">
        <v>0</v>
      </c>
      <c r="T84" s="137">
        <f>S84*H84</f>
        <v>0</v>
      </c>
      <c r="AR84" s="138" t="s">
        <v>245</v>
      </c>
      <c r="AT84" s="138" t="s">
        <v>263</v>
      </c>
      <c r="AU84" s="138" t="s">
        <v>81</v>
      </c>
      <c r="AY84" s="16" t="s">
        <v>171</v>
      </c>
      <c r="BE84" s="139">
        <f>IF(N84="základní",J84,0)</f>
        <v>0</v>
      </c>
      <c r="BF84" s="139">
        <f>IF(N84="snížená",J84,0)</f>
        <v>0</v>
      </c>
      <c r="BG84" s="139">
        <f>IF(N84="zákl. přenesená",J84,0)</f>
        <v>0</v>
      </c>
      <c r="BH84" s="139">
        <f>IF(N84="sníž. přenesená",J84,0)</f>
        <v>0</v>
      </c>
      <c r="BI84" s="139">
        <f>IF(N84="nulová",J84,0)</f>
        <v>0</v>
      </c>
      <c r="BJ84" s="16" t="s">
        <v>81</v>
      </c>
      <c r="BK84" s="139">
        <f>ROUND(I84*H84,2)</f>
        <v>0</v>
      </c>
      <c r="BL84" s="16" t="s">
        <v>178</v>
      </c>
      <c r="BM84" s="138" t="s">
        <v>83</v>
      </c>
    </row>
    <row r="85" spans="2:65" s="1" customFormat="1" ht="44.25" customHeight="1">
      <c r="B85" s="31"/>
      <c r="C85" s="165" t="s">
        <v>83</v>
      </c>
      <c r="D85" s="165" t="s">
        <v>263</v>
      </c>
      <c r="E85" s="166" t="s">
        <v>3459</v>
      </c>
      <c r="F85" s="167" t="s">
        <v>3460</v>
      </c>
      <c r="G85" s="168" t="s">
        <v>3298</v>
      </c>
      <c r="H85" s="169">
        <v>5</v>
      </c>
      <c r="I85" s="170"/>
      <c r="J85" s="171">
        <f>ROUND(I85*H85,2)</f>
        <v>0</v>
      </c>
      <c r="K85" s="167" t="s">
        <v>19</v>
      </c>
      <c r="L85" s="172"/>
      <c r="M85" s="173" t="s">
        <v>19</v>
      </c>
      <c r="N85" s="174" t="s">
        <v>44</v>
      </c>
      <c r="P85" s="136">
        <f>O85*H85</f>
        <v>0</v>
      </c>
      <c r="Q85" s="136">
        <v>0</v>
      </c>
      <c r="R85" s="136">
        <f>Q85*H85</f>
        <v>0</v>
      </c>
      <c r="S85" s="136">
        <v>0</v>
      </c>
      <c r="T85" s="137">
        <f>S85*H85</f>
        <v>0</v>
      </c>
      <c r="AR85" s="138" t="s">
        <v>245</v>
      </c>
      <c r="AT85" s="138" t="s">
        <v>263</v>
      </c>
      <c r="AU85" s="138" t="s">
        <v>81</v>
      </c>
      <c r="AY85" s="16" t="s">
        <v>171</v>
      </c>
      <c r="BE85" s="139">
        <f>IF(N85="základní",J85,0)</f>
        <v>0</v>
      </c>
      <c r="BF85" s="139">
        <f>IF(N85="snížená",J85,0)</f>
        <v>0</v>
      </c>
      <c r="BG85" s="139">
        <f>IF(N85="zákl. přenesená",J85,0)</f>
        <v>0</v>
      </c>
      <c r="BH85" s="139">
        <f>IF(N85="sníž. přenesená",J85,0)</f>
        <v>0</v>
      </c>
      <c r="BI85" s="139">
        <f>IF(N85="nulová",J85,0)</f>
        <v>0</v>
      </c>
      <c r="BJ85" s="16" t="s">
        <v>81</v>
      </c>
      <c r="BK85" s="139">
        <f>ROUND(I85*H85,2)</f>
        <v>0</v>
      </c>
      <c r="BL85" s="16" t="s">
        <v>178</v>
      </c>
      <c r="BM85" s="138" t="s">
        <v>178</v>
      </c>
    </row>
    <row r="86" spans="2:65" s="1" customFormat="1" ht="19.2">
      <c r="B86" s="31"/>
      <c r="D86" s="145" t="s">
        <v>437</v>
      </c>
      <c r="F86" s="175" t="s">
        <v>3461</v>
      </c>
      <c r="I86" s="142"/>
      <c r="L86" s="31"/>
      <c r="M86" s="143"/>
      <c r="T86" s="52"/>
      <c r="AT86" s="16" t="s">
        <v>437</v>
      </c>
      <c r="AU86" s="16" t="s">
        <v>81</v>
      </c>
    </row>
    <row r="87" spans="2:65" s="1" customFormat="1" ht="16.5" customHeight="1">
      <c r="B87" s="31"/>
      <c r="C87" s="165" t="s">
        <v>102</v>
      </c>
      <c r="D87" s="165" t="s">
        <v>263</v>
      </c>
      <c r="E87" s="166" t="s">
        <v>3462</v>
      </c>
      <c r="F87" s="167" t="s">
        <v>3463</v>
      </c>
      <c r="G87" s="168" t="s">
        <v>328</v>
      </c>
      <c r="H87" s="169">
        <v>18</v>
      </c>
      <c r="I87" s="170"/>
      <c r="J87" s="171">
        <f t="shared" ref="J87:J93" si="0">ROUND(I87*H87,2)</f>
        <v>0</v>
      </c>
      <c r="K87" s="167" t="s">
        <v>19</v>
      </c>
      <c r="L87" s="172"/>
      <c r="M87" s="173" t="s">
        <v>19</v>
      </c>
      <c r="N87" s="174" t="s">
        <v>44</v>
      </c>
      <c r="P87" s="136">
        <f t="shared" ref="P87:P93" si="1">O87*H87</f>
        <v>0</v>
      </c>
      <c r="Q87" s="136">
        <v>0</v>
      </c>
      <c r="R87" s="136">
        <f t="shared" ref="R87:R93" si="2">Q87*H87</f>
        <v>0</v>
      </c>
      <c r="S87" s="136">
        <v>0</v>
      </c>
      <c r="T87" s="137">
        <f t="shared" ref="T87:T93" si="3">S87*H87</f>
        <v>0</v>
      </c>
      <c r="AR87" s="138" t="s">
        <v>245</v>
      </c>
      <c r="AT87" s="138" t="s">
        <v>263</v>
      </c>
      <c r="AU87" s="138" t="s">
        <v>81</v>
      </c>
      <c r="AY87" s="16" t="s">
        <v>171</v>
      </c>
      <c r="BE87" s="139">
        <f t="shared" ref="BE87:BE93" si="4">IF(N87="základní",J87,0)</f>
        <v>0</v>
      </c>
      <c r="BF87" s="139">
        <f t="shared" ref="BF87:BF93" si="5">IF(N87="snížená",J87,0)</f>
        <v>0</v>
      </c>
      <c r="BG87" s="139">
        <f t="shared" ref="BG87:BG93" si="6">IF(N87="zákl. přenesená",J87,0)</f>
        <v>0</v>
      </c>
      <c r="BH87" s="139">
        <f t="shared" ref="BH87:BH93" si="7">IF(N87="sníž. přenesená",J87,0)</f>
        <v>0</v>
      </c>
      <c r="BI87" s="139">
        <f t="shared" ref="BI87:BI93" si="8">IF(N87="nulová",J87,0)</f>
        <v>0</v>
      </c>
      <c r="BJ87" s="16" t="s">
        <v>81</v>
      </c>
      <c r="BK87" s="139">
        <f t="shared" ref="BK87:BK93" si="9">ROUND(I87*H87,2)</f>
        <v>0</v>
      </c>
      <c r="BL87" s="16" t="s">
        <v>178</v>
      </c>
      <c r="BM87" s="138" t="s">
        <v>231</v>
      </c>
    </row>
    <row r="88" spans="2:65" s="1" customFormat="1" ht="16.5" customHeight="1">
      <c r="B88" s="31"/>
      <c r="C88" s="165" t="s">
        <v>178</v>
      </c>
      <c r="D88" s="165" t="s">
        <v>263</v>
      </c>
      <c r="E88" s="166" t="s">
        <v>3464</v>
      </c>
      <c r="F88" s="167" t="s">
        <v>3465</v>
      </c>
      <c r="G88" s="168" t="s">
        <v>328</v>
      </c>
      <c r="H88" s="169">
        <v>12</v>
      </c>
      <c r="I88" s="170"/>
      <c r="J88" s="171">
        <f t="shared" si="0"/>
        <v>0</v>
      </c>
      <c r="K88" s="167" t="s">
        <v>19</v>
      </c>
      <c r="L88" s="172"/>
      <c r="M88" s="173" t="s">
        <v>19</v>
      </c>
      <c r="N88" s="174" t="s">
        <v>44</v>
      </c>
      <c r="P88" s="136">
        <f t="shared" si="1"/>
        <v>0</v>
      </c>
      <c r="Q88" s="136">
        <v>0</v>
      </c>
      <c r="R88" s="136">
        <f t="shared" si="2"/>
        <v>0</v>
      </c>
      <c r="S88" s="136">
        <v>0</v>
      </c>
      <c r="T88" s="137">
        <f t="shared" si="3"/>
        <v>0</v>
      </c>
      <c r="AR88" s="138" t="s">
        <v>245</v>
      </c>
      <c r="AT88" s="138" t="s">
        <v>263</v>
      </c>
      <c r="AU88" s="138" t="s">
        <v>81</v>
      </c>
      <c r="AY88" s="16" t="s">
        <v>171</v>
      </c>
      <c r="BE88" s="139">
        <f t="shared" si="4"/>
        <v>0</v>
      </c>
      <c r="BF88" s="139">
        <f t="shared" si="5"/>
        <v>0</v>
      </c>
      <c r="BG88" s="139">
        <f t="shared" si="6"/>
        <v>0</v>
      </c>
      <c r="BH88" s="139">
        <f t="shared" si="7"/>
        <v>0</v>
      </c>
      <c r="BI88" s="139">
        <f t="shared" si="8"/>
        <v>0</v>
      </c>
      <c r="BJ88" s="16" t="s">
        <v>81</v>
      </c>
      <c r="BK88" s="139">
        <f t="shared" si="9"/>
        <v>0</v>
      </c>
      <c r="BL88" s="16" t="s">
        <v>178</v>
      </c>
      <c r="BM88" s="138" t="s">
        <v>245</v>
      </c>
    </row>
    <row r="89" spans="2:65" s="1" customFormat="1" ht="16.5" customHeight="1">
      <c r="B89" s="31"/>
      <c r="C89" s="165" t="s">
        <v>225</v>
      </c>
      <c r="D89" s="165" t="s">
        <v>263</v>
      </c>
      <c r="E89" s="166" t="s">
        <v>3466</v>
      </c>
      <c r="F89" s="167" t="s">
        <v>3467</v>
      </c>
      <c r="G89" s="168" t="s">
        <v>328</v>
      </c>
      <c r="H89" s="169">
        <v>8</v>
      </c>
      <c r="I89" s="170"/>
      <c r="J89" s="171">
        <f t="shared" si="0"/>
        <v>0</v>
      </c>
      <c r="K89" s="167" t="s">
        <v>19</v>
      </c>
      <c r="L89" s="172"/>
      <c r="M89" s="173" t="s">
        <v>19</v>
      </c>
      <c r="N89" s="174" t="s">
        <v>44</v>
      </c>
      <c r="P89" s="136">
        <f t="shared" si="1"/>
        <v>0</v>
      </c>
      <c r="Q89" s="136">
        <v>0</v>
      </c>
      <c r="R89" s="136">
        <f t="shared" si="2"/>
        <v>0</v>
      </c>
      <c r="S89" s="136">
        <v>0</v>
      </c>
      <c r="T89" s="137">
        <f t="shared" si="3"/>
        <v>0</v>
      </c>
      <c r="AR89" s="138" t="s">
        <v>245</v>
      </c>
      <c r="AT89" s="138" t="s">
        <v>263</v>
      </c>
      <c r="AU89" s="138" t="s">
        <v>81</v>
      </c>
      <c r="AY89" s="16" t="s">
        <v>171</v>
      </c>
      <c r="BE89" s="139">
        <f t="shared" si="4"/>
        <v>0</v>
      </c>
      <c r="BF89" s="139">
        <f t="shared" si="5"/>
        <v>0</v>
      </c>
      <c r="BG89" s="139">
        <f t="shared" si="6"/>
        <v>0</v>
      </c>
      <c r="BH89" s="139">
        <f t="shared" si="7"/>
        <v>0</v>
      </c>
      <c r="BI89" s="139">
        <f t="shared" si="8"/>
        <v>0</v>
      </c>
      <c r="BJ89" s="16" t="s">
        <v>81</v>
      </c>
      <c r="BK89" s="139">
        <f t="shared" si="9"/>
        <v>0</v>
      </c>
      <c r="BL89" s="16" t="s">
        <v>178</v>
      </c>
      <c r="BM89" s="138" t="s">
        <v>262</v>
      </c>
    </row>
    <row r="90" spans="2:65" s="1" customFormat="1" ht="16.5" customHeight="1">
      <c r="B90" s="31"/>
      <c r="C90" s="127" t="s">
        <v>231</v>
      </c>
      <c r="D90" s="127" t="s">
        <v>173</v>
      </c>
      <c r="E90" s="128" t="s">
        <v>3468</v>
      </c>
      <c r="F90" s="129" t="s">
        <v>3469</v>
      </c>
      <c r="G90" s="130" t="s">
        <v>3298</v>
      </c>
      <c r="H90" s="131">
        <v>1</v>
      </c>
      <c r="I90" s="132"/>
      <c r="J90" s="133">
        <f t="shared" si="0"/>
        <v>0</v>
      </c>
      <c r="K90" s="129" t="s">
        <v>19</v>
      </c>
      <c r="L90" s="31"/>
      <c r="M90" s="134" t="s">
        <v>19</v>
      </c>
      <c r="N90" s="135" t="s">
        <v>44</v>
      </c>
      <c r="P90" s="136">
        <f t="shared" si="1"/>
        <v>0</v>
      </c>
      <c r="Q90" s="136">
        <v>0</v>
      </c>
      <c r="R90" s="136">
        <f t="shared" si="2"/>
        <v>0</v>
      </c>
      <c r="S90" s="136">
        <v>0</v>
      </c>
      <c r="T90" s="137">
        <f t="shared" si="3"/>
        <v>0</v>
      </c>
      <c r="AR90" s="138" t="s">
        <v>178</v>
      </c>
      <c r="AT90" s="138" t="s">
        <v>173</v>
      </c>
      <c r="AU90" s="138" t="s">
        <v>81</v>
      </c>
      <c r="AY90" s="16" t="s">
        <v>171</v>
      </c>
      <c r="BE90" s="139">
        <f t="shared" si="4"/>
        <v>0</v>
      </c>
      <c r="BF90" s="139">
        <f t="shared" si="5"/>
        <v>0</v>
      </c>
      <c r="BG90" s="139">
        <f t="shared" si="6"/>
        <v>0</v>
      </c>
      <c r="BH90" s="139">
        <f t="shared" si="7"/>
        <v>0</v>
      </c>
      <c r="BI90" s="139">
        <f t="shared" si="8"/>
        <v>0</v>
      </c>
      <c r="BJ90" s="16" t="s">
        <v>81</v>
      </c>
      <c r="BK90" s="139">
        <f t="shared" si="9"/>
        <v>0</v>
      </c>
      <c r="BL90" s="16" t="s">
        <v>178</v>
      </c>
      <c r="BM90" s="138" t="s">
        <v>278</v>
      </c>
    </row>
    <row r="91" spans="2:65" s="1" customFormat="1" ht="16.5" customHeight="1">
      <c r="B91" s="31"/>
      <c r="C91" s="127" t="s">
        <v>238</v>
      </c>
      <c r="D91" s="127" t="s">
        <v>173</v>
      </c>
      <c r="E91" s="128" t="s">
        <v>3470</v>
      </c>
      <c r="F91" s="129" t="s">
        <v>3471</v>
      </c>
      <c r="G91" s="130" t="s">
        <v>2710</v>
      </c>
      <c r="H91" s="131">
        <v>16</v>
      </c>
      <c r="I91" s="132"/>
      <c r="J91" s="133">
        <f t="shared" si="0"/>
        <v>0</v>
      </c>
      <c r="K91" s="129" t="s">
        <v>19</v>
      </c>
      <c r="L91" s="31"/>
      <c r="M91" s="134" t="s">
        <v>19</v>
      </c>
      <c r="N91" s="135" t="s">
        <v>44</v>
      </c>
      <c r="P91" s="136">
        <f t="shared" si="1"/>
        <v>0</v>
      </c>
      <c r="Q91" s="136">
        <v>0</v>
      </c>
      <c r="R91" s="136">
        <f t="shared" si="2"/>
        <v>0</v>
      </c>
      <c r="S91" s="136">
        <v>0</v>
      </c>
      <c r="T91" s="137">
        <f t="shared" si="3"/>
        <v>0</v>
      </c>
      <c r="AR91" s="138" t="s">
        <v>178</v>
      </c>
      <c r="AT91" s="138" t="s">
        <v>173</v>
      </c>
      <c r="AU91" s="138" t="s">
        <v>81</v>
      </c>
      <c r="AY91" s="16" t="s">
        <v>171</v>
      </c>
      <c r="BE91" s="139">
        <f t="shared" si="4"/>
        <v>0</v>
      </c>
      <c r="BF91" s="139">
        <f t="shared" si="5"/>
        <v>0</v>
      </c>
      <c r="BG91" s="139">
        <f t="shared" si="6"/>
        <v>0</v>
      </c>
      <c r="BH91" s="139">
        <f t="shared" si="7"/>
        <v>0</v>
      </c>
      <c r="BI91" s="139">
        <f t="shared" si="8"/>
        <v>0</v>
      </c>
      <c r="BJ91" s="16" t="s">
        <v>81</v>
      </c>
      <c r="BK91" s="139">
        <f t="shared" si="9"/>
        <v>0</v>
      </c>
      <c r="BL91" s="16" t="s">
        <v>178</v>
      </c>
      <c r="BM91" s="138" t="s">
        <v>297</v>
      </c>
    </row>
    <row r="92" spans="2:65" s="1" customFormat="1" ht="16.5" customHeight="1">
      <c r="B92" s="31"/>
      <c r="C92" s="127" t="s">
        <v>245</v>
      </c>
      <c r="D92" s="127" t="s">
        <v>173</v>
      </c>
      <c r="E92" s="128" t="s">
        <v>3451</v>
      </c>
      <c r="F92" s="129" t="s">
        <v>3452</v>
      </c>
      <c r="G92" s="130" t="s">
        <v>2710</v>
      </c>
      <c r="H92" s="131">
        <v>10</v>
      </c>
      <c r="I92" s="132"/>
      <c r="J92" s="133">
        <f t="shared" si="0"/>
        <v>0</v>
      </c>
      <c r="K92" s="129" t="s">
        <v>19</v>
      </c>
      <c r="L92" s="31"/>
      <c r="M92" s="134" t="s">
        <v>19</v>
      </c>
      <c r="N92" s="135" t="s">
        <v>44</v>
      </c>
      <c r="P92" s="136">
        <f t="shared" si="1"/>
        <v>0</v>
      </c>
      <c r="Q92" s="136">
        <v>0</v>
      </c>
      <c r="R92" s="136">
        <f t="shared" si="2"/>
        <v>0</v>
      </c>
      <c r="S92" s="136">
        <v>0</v>
      </c>
      <c r="T92" s="137">
        <f t="shared" si="3"/>
        <v>0</v>
      </c>
      <c r="AR92" s="138" t="s">
        <v>178</v>
      </c>
      <c r="AT92" s="138" t="s">
        <v>173</v>
      </c>
      <c r="AU92" s="138" t="s">
        <v>81</v>
      </c>
      <c r="AY92" s="16" t="s">
        <v>171</v>
      </c>
      <c r="BE92" s="139">
        <f t="shared" si="4"/>
        <v>0</v>
      </c>
      <c r="BF92" s="139">
        <f t="shared" si="5"/>
        <v>0</v>
      </c>
      <c r="BG92" s="139">
        <f t="shared" si="6"/>
        <v>0</v>
      </c>
      <c r="BH92" s="139">
        <f t="shared" si="7"/>
        <v>0</v>
      </c>
      <c r="BI92" s="139">
        <f t="shared" si="8"/>
        <v>0</v>
      </c>
      <c r="BJ92" s="16" t="s">
        <v>81</v>
      </c>
      <c r="BK92" s="139">
        <f t="shared" si="9"/>
        <v>0</v>
      </c>
      <c r="BL92" s="16" t="s">
        <v>178</v>
      </c>
      <c r="BM92" s="138" t="s">
        <v>311</v>
      </c>
    </row>
    <row r="93" spans="2:65" s="1" customFormat="1" ht="16.5" customHeight="1">
      <c r="B93" s="31"/>
      <c r="C93" s="127" t="s">
        <v>254</v>
      </c>
      <c r="D93" s="127" t="s">
        <v>173</v>
      </c>
      <c r="E93" s="128" t="s">
        <v>3472</v>
      </c>
      <c r="F93" s="129" t="s">
        <v>3473</v>
      </c>
      <c r="G93" s="130" t="s">
        <v>2710</v>
      </c>
      <c r="H93" s="131">
        <v>8</v>
      </c>
      <c r="I93" s="132"/>
      <c r="J93" s="133">
        <f t="shared" si="0"/>
        <v>0</v>
      </c>
      <c r="K93" s="129" t="s">
        <v>19</v>
      </c>
      <c r="L93" s="31"/>
      <c r="M93" s="134" t="s">
        <v>19</v>
      </c>
      <c r="N93" s="135" t="s">
        <v>44</v>
      </c>
      <c r="P93" s="136">
        <f t="shared" si="1"/>
        <v>0</v>
      </c>
      <c r="Q93" s="136">
        <v>0</v>
      </c>
      <c r="R93" s="136">
        <f t="shared" si="2"/>
        <v>0</v>
      </c>
      <c r="S93" s="136">
        <v>0</v>
      </c>
      <c r="T93" s="137">
        <f t="shared" si="3"/>
        <v>0</v>
      </c>
      <c r="AR93" s="138" t="s">
        <v>178</v>
      </c>
      <c r="AT93" s="138" t="s">
        <v>173</v>
      </c>
      <c r="AU93" s="138" t="s">
        <v>81</v>
      </c>
      <c r="AY93" s="16" t="s">
        <v>171</v>
      </c>
      <c r="BE93" s="139">
        <f t="shared" si="4"/>
        <v>0</v>
      </c>
      <c r="BF93" s="139">
        <f t="shared" si="5"/>
        <v>0</v>
      </c>
      <c r="BG93" s="139">
        <f t="shared" si="6"/>
        <v>0</v>
      </c>
      <c r="BH93" s="139">
        <f t="shared" si="7"/>
        <v>0</v>
      </c>
      <c r="BI93" s="139">
        <f t="shared" si="8"/>
        <v>0</v>
      </c>
      <c r="BJ93" s="16" t="s">
        <v>81</v>
      </c>
      <c r="BK93" s="139">
        <f t="shared" si="9"/>
        <v>0</v>
      </c>
      <c r="BL93" s="16" t="s">
        <v>178</v>
      </c>
      <c r="BM93" s="138" t="s">
        <v>325</v>
      </c>
    </row>
    <row r="94" spans="2:65" s="11" customFormat="1" ht="25.95" customHeight="1">
      <c r="B94" s="115"/>
      <c r="D94" s="116" t="s">
        <v>72</v>
      </c>
      <c r="E94" s="117" t="s">
        <v>2593</v>
      </c>
      <c r="F94" s="117" t="s">
        <v>2594</v>
      </c>
      <c r="I94" s="118"/>
      <c r="J94" s="119">
        <f>BK94</f>
        <v>0</v>
      </c>
      <c r="L94" s="115"/>
      <c r="M94" s="120"/>
      <c r="P94" s="121">
        <f>P95</f>
        <v>0</v>
      </c>
      <c r="R94" s="121">
        <f>R95</f>
        <v>0</v>
      </c>
      <c r="T94" s="122">
        <f>T95</f>
        <v>0</v>
      </c>
      <c r="AR94" s="116" t="s">
        <v>225</v>
      </c>
      <c r="AT94" s="123" t="s">
        <v>72</v>
      </c>
      <c r="AU94" s="123" t="s">
        <v>73</v>
      </c>
      <c r="AY94" s="116" t="s">
        <v>171</v>
      </c>
      <c r="BK94" s="124">
        <f>BK95</f>
        <v>0</v>
      </c>
    </row>
    <row r="95" spans="2:65" s="11" customFormat="1" ht="22.8" customHeight="1">
      <c r="B95" s="115"/>
      <c r="D95" s="116" t="s">
        <v>72</v>
      </c>
      <c r="E95" s="125" t="s">
        <v>2595</v>
      </c>
      <c r="F95" s="125" t="s">
        <v>2596</v>
      </c>
      <c r="I95" s="118"/>
      <c r="J95" s="126">
        <f>BK95</f>
        <v>0</v>
      </c>
      <c r="L95" s="115"/>
      <c r="M95" s="120"/>
      <c r="P95" s="121">
        <f>SUM(P96:P97)</f>
        <v>0</v>
      </c>
      <c r="R95" s="121">
        <f>SUM(R96:R97)</f>
        <v>0</v>
      </c>
      <c r="T95" s="122">
        <f>SUM(T96:T97)</f>
        <v>0</v>
      </c>
      <c r="AR95" s="116" t="s">
        <v>225</v>
      </c>
      <c r="AT95" s="123" t="s">
        <v>72</v>
      </c>
      <c r="AU95" s="123" t="s">
        <v>81</v>
      </c>
      <c r="AY95" s="116" t="s">
        <v>171</v>
      </c>
      <c r="BK95" s="124">
        <f>SUM(BK96:BK97)</f>
        <v>0</v>
      </c>
    </row>
    <row r="96" spans="2:65" s="1" customFormat="1" ht="16.5" customHeight="1">
      <c r="B96" s="31"/>
      <c r="C96" s="127" t="s">
        <v>262</v>
      </c>
      <c r="D96" s="127" t="s">
        <v>173</v>
      </c>
      <c r="E96" s="128" t="s">
        <v>2632</v>
      </c>
      <c r="F96" s="129" t="s">
        <v>2633</v>
      </c>
      <c r="G96" s="130" t="s">
        <v>1724</v>
      </c>
      <c r="H96" s="131">
        <v>1</v>
      </c>
      <c r="I96" s="132"/>
      <c r="J96" s="133">
        <f>ROUND(I96*H96,2)</f>
        <v>0</v>
      </c>
      <c r="K96" s="129" t="s">
        <v>2184</v>
      </c>
      <c r="L96" s="31"/>
      <c r="M96" s="134" t="s">
        <v>19</v>
      </c>
      <c r="N96" s="135" t="s">
        <v>44</v>
      </c>
      <c r="P96" s="136">
        <f>O96*H96</f>
        <v>0</v>
      </c>
      <c r="Q96" s="136">
        <v>0</v>
      </c>
      <c r="R96" s="136">
        <f>Q96*H96</f>
        <v>0</v>
      </c>
      <c r="S96" s="136">
        <v>0</v>
      </c>
      <c r="T96" s="137">
        <f>S96*H96</f>
        <v>0</v>
      </c>
      <c r="AR96" s="138" t="s">
        <v>2600</v>
      </c>
      <c r="AT96" s="138" t="s">
        <v>173</v>
      </c>
      <c r="AU96" s="138" t="s">
        <v>83</v>
      </c>
      <c r="AY96" s="16" t="s">
        <v>171</v>
      </c>
      <c r="BE96" s="139">
        <f>IF(N96="základní",J96,0)</f>
        <v>0</v>
      </c>
      <c r="BF96" s="139">
        <f>IF(N96="snížená",J96,0)</f>
        <v>0</v>
      </c>
      <c r="BG96" s="139">
        <f>IF(N96="zákl. přenesená",J96,0)</f>
        <v>0</v>
      </c>
      <c r="BH96" s="139">
        <f>IF(N96="sníž. přenesená",J96,0)</f>
        <v>0</v>
      </c>
      <c r="BI96" s="139">
        <f>IF(N96="nulová",J96,0)</f>
        <v>0</v>
      </c>
      <c r="BJ96" s="16" t="s">
        <v>81</v>
      </c>
      <c r="BK96" s="139">
        <f>ROUND(I96*H96,2)</f>
        <v>0</v>
      </c>
      <c r="BL96" s="16" t="s">
        <v>2600</v>
      </c>
      <c r="BM96" s="138" t="s">
        <v>3474</v>
      </c>
    </row>
    <row r="97" spans="2:47" s="1" customFormat="1" ht="10.199999999999999">
      <c r="B97" s="31"/>
      <c r="D97" s="140" t="s">
        <v>180</v>
      </c>
      <c r="F97" s="141" t="s">
        <v>2635</v>
      </c>
      <c r="I97" s="142"/>
      <c r="L97" s="31"/>
      <c r="M97" s="177"/>
      <c r="N97" s="178"/>
      <c r="O97" s="178"/>
      <c r="P97" s="178"/>
      <c r="Q97" s="178"/>
      <c r="R97" s="178"/>
      <c r="S97" s="178"/>
      <c r="T97" s="179"/>
      <c r="AT97" s="16" t="s">
        <v>180</v>
      </c>
      <c r="AU97" s="16" t="s">
        <v>83</v>
      </c>
    </row>
    <row r="98" spans="2:47" s="1" customFormat="1" ht="6.9" customHeight="1">
      <c r="B98" s="40"/>
      <c r="C98" s="41"/>
      <c r="D98" s="41"/>
      <c r="E98" s="41"/>
      <c r="F98" s="41"/>
      <c r="G98" s="41"/>
      <c r="H98" s="41"/>
      <c r="I98" s="41"/>
      <c r="J98" s="41"/>
      <c r="K98" s="41"/>
      <c r="L98" s="31"/>
    </row>
  </sheetData>
  <sheetProtection algorithmName="SHA-512" hashValue="+N906zGNiU5iPk44GXZjDq8rT0hI+unPzvP2T/GRaWOyRoQTIlA9JDO9M8wSTxzkiYMJ7epGf59/x+BkV/s6xA==" saltValue="3tNs+NWLlKEQljX/yyS/T7iAycB3+Pf78pulzXwgo4BRaQpv0PnQZ+rw8AnUYwQb+EiHA5M3F2/jFqCUlvLCrw==" spinCount="100000" sheet="1" objects="1" scenarios="1" formatColumns="0" formatRows="0" autoFilter="0"/>
  <autoFilter ref="C81:K97" xr:uid="{00000000-0009-0000-0000-000005000000}"/>
  <mergeCells count="9">
    <mergeCell ref="E50:H50"/>
    <mergeCell ref="E72:H72"/>
    <mergeCell ref="E74:H74"/>
    <mergeCell ref="L2:V2"/>
    <mergeCell ref="E7:H7"/>
    <mergeCell ref="E9:H9"/>
    <mergeCell ref="E18:H18"/>
    <mergeCell ref="E27:H27"/>
    <mergeCell ref="E48:H48"/>
  </mergeCells>
  <hyperlinks>
    <hyperlink ref="F97"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14"/>
      <c r="M2" s="214"/>
      <c r="N2" s="214"/>
      <c r="O2" s="214"/>
      <c r="P2" s="214"/>
      <c r="Q2" s="214"/>
      <c r="R2" s="214"/>
      <c r="S2" s="214"/>
      <c r="T2" s="214"/>
      <c r="U2" s="214"/>
      <c r="V2" s="214"/>
      <c r="AT2" s="16" t="s">
        <v>98</v>
      </c>
    </row>
    <row r="3" spans="2:46" ht="6.9" customHeight="1">
      <c r="B3" s="17"/>
      <c r="C3" s="18"/>
      <c r="D3" s="18"/>
      <c r="E3" s="18"/>
      <c r="F3" s="18"/>
      <c r="G3" s="18"/>
      <c r="H3" s="18"/>
      <c r="I3" s="18"/>
      <c r="J3" s="18"/>
      <c r="K3" s="18"/>
      <c r="L3" s="19"/>
      <c r="AT3" s="16" t="s">
        <v>83</v>
      </c>
    </row>
    <row r="4" spans="2:46" ht="24.9" customHeight="1">
      <c r="B4" s="19"/>
      <c r="D4" s="20" t="s">
        <v>106</v>
      </c>
      <c r="L4" s="19"/>
      <c r="M4" s="85" t="s">
        <v>10</v>
      </c>
      <c r="AT4" s="16" t="s">
        <v>4</v>
      </c>
    </row>
    <row r="5" spans="2:46" ht="6.9" customHeight="1">
      <c r="B5" s="19"/>
      <c r="L5" s="19"/>
    </row>
    <row r="6" spans="2:46" ht="12" customHeight="1">
      <c r="B6" s="19"/>
      <c r="D6" s="26" t="s">
        <v>16</v>
      </c>
      <c r="L6" s="19"/>
    </row>
    <row r="7" spans="2:46" ht="26.25" customHeight="1">
      <c r="B7" s="19"/>
      <c r="E7" s="229" t="str">
        <f>'Rekapitulace stavby'!K6</f>
        <v>VZDĚLÁVACÍ INSTITUCE RAJHRAD, MEZINÁRODNÍ AKADEMIE SV. BENEDIKTA Z NURSIE PRO UMĚLECKÉ VZDĚLÁVÁNÍ</v>
      </c>
      <c r="F7" s="230"/>
      <c r="G7" s="230"/>
      <c r="H7" s="230"/>
      <c r="L7" s="19"/>
    </row>
    <row r="8" spans="2:46" s="1" customFormat="1" ht="12" customHeight="1">
      <c r="B8" s="31"/>
      <c r="D8" s="26" t="s">
        <v>107</v>
      </c>
      <c r="L8" s="31"/>
    </row>
    <row r="9" spans="2:46" s="1" customFormat="1" ht="16.5" customHeight="1">
      <c r="B9" s="31"/>
      <c r="E9" s="192" t="s">
        <v>3475</v>
      </c>
      <c r="F9" s="231"/>
      <c r="G9" s="231"/>
      <c r="H9" s="231"/>
      <c r="L9" s="31"/>
    </row>
    <row r="10" spans="2:46" s="1" customFormat="1" ht="10.199999999999999">
      <c r="B10" s="31"/>
      <c r="L10" s="31"/>
    </row>
    <row r="11" spans="2:46" s="1" customFormat="1" ht="12" customHeight="1">
      <c r="B11" s="31"/>
      <c r="D11" s="26" t="s">
        <v>18</v>
      </c>
      <c r="F11" s="24" t="s">
        <v>19</v>
      </c>
      <c r="I11" s="26" t="s">
        <v>20</v>
      </c>
      <c r="J11" s="24" t="s">
        <v>19</v>
      </c>
      <c r="L11" s="31"/>
    </row>
    <row r="12" spans="2:46" s="1" customFormat="1" ht="12" customHeight="1">
      <c r="B12" s="31"/>
      <c r="D12" s="26" t="s">
        <v>21</v>
      </c>
      <c r="F12" s="24" t="s">
        <v>22</v>
      </c>
      <c r="I12" s="26" t="s">
        <v>23</v>
      </c>
      <c r="J12" s="48" t="str">
        <f>'Rekapitulace stavby'!AN8</f>
        <v>26. 9. 2023</v>
      </c>
      <c r="L12" s="31"/>
    </row>
    <row r="13" spans="2:46" s="1" customFormat="1" ht="10.8" customHeight="1">
      <c r="B13" s="31"/>
      <c r="L13" s="31"/>
    </row>
    <row r="14" spans="2:46" s="1" customFormat="1" ht="12" customHeight="1">
      <c r="B14" s="31"/>
      <c r="D14" s="26" t="s">
        <v>25</v>
      </c>
      <c r="I14" s="26" t="s">
        <v>26</v>
      </c>
      <c r="J14" s="24" t="str">
        <f>IF('Rekapitulace stavby'!AN10="","",'Rekapitulace stavby'!AN10)</f>
        <v/>
      </c>
      <c r="L14" s="31"/>
    </row>
    <row r="15" spans="2:46" s="1" customFormat="1" ht="18" customHeight="1">
      <c r="B15" s="31"/>
      <c r="E15" s="24" t="str">
        <f>IF('Rekapitulace stavby'!E11="","",'Rekapitulace stavby'!E11)</f>
        <v xml:space="preserve"> </v>
      </c>
      <c r="I15" s="26" t="s">
        <v>28</v>
      </c>
      <c r="J15" s="24" t="str">
        <f>IF('Rekapitulace stavby'!AN11="","",'Rekapitulace stavby'!AN11)</f>
        <v/>
      </c>
      <c r="L15" s="31"/>
    </row>
    <row r="16" spans="2:46" s="1" customFormat="1" ht="6.9" customHeight="1">
      <c r="B16" s="31"/>
      <c r="L16" s="31"/>
    </row>
    <row r="17" spans="2:12" s="1" customFormat="1" ht="12" customHeight="1">
      <c r="B17" s="31"/>
      <c r="D17" s="26" t="s">
        <v>29</v>
      </c>
      <c r="I17" s="26" t="s">
        <v>26</v>
      </c>
      <c r="J17" s="27" t="str">
        <f>'Rekapitulace stavby'!AN13</f>
        <v>Vyplň údaj</v>
      </c>
      <c r="L17" s="31"/>
    </row>
    <row r="18" spans="2:12" s="1" customFormat="1" ht="18" customHeight="1">
      <c r="B18" s="31"/>
      <c r="E18" s="232" t="str">
        <f>'Rekapitulace stavby'!E14</f>
        <v>Vyplň údaj</v>
      </c>
      <c r="F18" s="213"/>
      <c r="G18" s="213"/>
      <c r="H18" s="213"/>
      <c r="I18" s="26" t="s">
        <v>28</v>
      </c>
      <c r="J18" s="27" t="str">
        <f>'Rekapitulace stavby'!AN14</f>
        <v>Vyplň údaj</v>
      </c>
      <c r="L18" s="31"/>
    </row>
    <row r="19" spans="2:12" s="1" customFormat="1" ht="6.9" customHeight="1">
      <c r="B19" s="31"/>
      <c r="L19" s="31"/>
    </row>
    <row r="20" spans="2:12" s="1" customFormat="1" ht="12" customHeight="1">
      <c r="B20" s="31"/>
      <c r="D20" s="26" t="s">
        <v>31</v>
      </c>
      <c r="I20" s="26" t="s">
        <v>26</v>
      </c>
      <c r="J20" s="24" t="s">
        <v>32</v>
      </c>
      <c r="L20" s="31"/>
    </row>
    <row r="21" spans="2:12" s="1" customFormat="1" ht="18" customHeight="1">
      <c r="B21" s="31"/>
      <c r="E21" s="24" t="s">
        <v>33</v>
      </c>
      <c r="I21" s="26" t="s">
        <v>28</v>
      </c>
      <c r="J21" s="24" t="s">
        <v>34</v>
      </c>
      <c r="L21" s="31"/>
    </row>
    <row r="22" spans="2:12" s="1" customFormat="1" ht="6.9" customHeight="1">
      <c r="B22" s="31"/>
      <c r="L22" s="31"/>
    </row>
    <row r="23" spans="2:12" s="1" customFormat="1" ht="12" customHeight="1">
      <c r="B23" s="31"/>
      <c r="D23" s="26" t="s">
        <v>36</v>
      </c>
      <c r="I23" s="26" t="s">
        <v>26</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 customHeight="1">
      <c r="B25" s="31"/>
      <c r="L25" s="31"/>
    </row>
    <row r="26" spans="2:12" s="1" customFormat="1" ht="12" customHeight="1">
      <c r="B26" s="31"/>
      <c r="D26" s="26" t="s">
        <v>37</v>
      </c>
      <c r="L26" s="31"/>
    </row>
    <row r="27" spans="2:12" s="7" customFormat="1" ht="16.5" customHeight="1">
      <c r="B27" s="86"/>
      <c r="E27" s="218" t="s">
        <v>19</v>
      </c>
      <c r="F27" s="218"/>
      <c r="G27" s="218"/>
      <c r="H27" s="218"/>
      <c r="L27" s="86"/>
    </row>
    <row r="28" spans="2:12" s="1" customFormat="1" ht="6.9" customHeight="1">
      <c r="B28" s="31"/>
      <c r="L28" s="31"/>
    </row>
    <row r="29" spans="2:12" s="1" customFormat="1" ht="6.9" customHeight="1">
      <c r="B29" s="31"/>
      <c r="D29" s="49"/>
      <c r="E29" s="49"/>
      <c r="F29" s="49"/>
      <c r="G29" s="49"/>
      <c r="H29" s="49"/>
      <c r="I29" s="49"/>
      <c r="J29" s="49"/>
      <c r="K29" s="49"/>
      <c r="L29" s="31"/>
    </row>
    <row r="30" spans="2:12" s="1" customFormat="1" ht="25.35" customHeight="1">
      <c r="B30" s="31"/>
      <c r="D30" s="87" t="s">
        <v>39</v>
      </c>
      <c r="J30" s="62">
        <f>ROUND(J84, 2)</f>
        <v>0</v>
      </c>
      <c r="L30" s="31"/>
    </row>
    <row r="31" spans="2:12" s="1" customFormat="1" ht="6.9" customHeight="1">
      <c r="B31" s="31"/>
      <c r="D31" s="49"/>
      <c r="E31" s="49"/>
      <c r="F31" s="49"/>
      <c r="G31" s="49"/>
      <c r="H31" s="49"/>
      <c r="I31" s="49"/>
      <c r="J31" s="49"/>
      <c r="K31" s="49"/>
      <c r="L31" s="31"/>
    </row>
    <row r="32" spans="2:12" s="1" customFormat="1" ht="14.4" customHeight="1">
      <c r="B32" s="31"/>
      <c r="F32" s="34" t="s">
        <v>41</v>
      </c>
      <c r="I32" s="34" t="s">
        <v>40</v>
      </c>
      <c r="J32" s="34" t="s">
        <v>42</v>
      </c>
      <c r="L32" s="31"/>
    </row>
    <row r="33" spans="2:12" s="1" customFormat="1" ht="14.4" customHeight="1">
      <c r="B33" s="31"/>
      <c r="D33" s="51" t="s">
        <v>43</v>
      </c>
      <c r="E33" s="26" t="s">
        <v>44</v>
      </c>
      <c r="F33" s="88">
        <f>ROUND((SUM(BE84:BE171)),  2)</f>
        <v>0</v>
      </c>
      <c r="I33" s="89">
        <v>0.21</v>
      </c>
      <c r="J33" s="88">
        <f>ROUND(((SUM(BE84:BE171))*I33),  2)</f>
        <v>0</v>
      </c>
      <c r="L33" s="31"/>
    </row>
    <row r="34" spans="2:12" s="1" customFormat="1" ht="14.4" customHeight="1">
      <c r="B34" s="31"/>
      <c r="E34" s="26" t="s">
        <v>45</v>
      </c>
      <c r="F34" s="88">
        <f>ROUND((SUM(BF84:BF171)),  2)</f>
        <v>0</v>
      </c>
      <c r="I34" s="89">
        <v>0.15</v>
      </c>
      <c r="J34" s="88">
        <f>ROUND(((SUM(BF84:BF171))*I34),  2)</f>
        <v>0</v>
      </c>
      <c r="L34" s="31"/>
    </row>
    <row r="35" spans="2:12" s="1" customFormat="1" ht="14.4" hidden="1" customHeight="1">
      <c r="B35" s="31"/>
      <c r="E35" s="26" t="s">
        <v>46</v>
      </c>
      <c r="F35" s="88">
        <f>ROUND((SUM(BG84:BG171)),  2)</f>
        <v>0</v>
      </c>
      <c r="I35" s="89">
        <v>0.21</v>
      </c>
      <c r="J35" s="88">
        <f>0</f>
        <v>0</v>
      </c>
      <c r="L35" s="31"/>
    </row>
    <row r="36" spans="2:12" s="1" customFormat="1" ht="14.4" hidden="1" customHeight="1">
      <c r="B36" s="31"/>
      <c r="E36" s="26" t="s">
        <v>47</v>
      </c>
      <c r="F36" s="88">
        <f>ROUND((SUM(BH84:BH171)),  2)</f>
        <v>0</v>
      </c>
      <c r="I36" s="89">
        <v>0.15</v>
      </c>
      <c r="J36" s="88">
        <f>0</f>
        <v>0</v>
      </c>
      <c r="L36" s="31"/>
    </row>
    <row r="37" spans="2:12" s="1" customFormat="1" ht="14.4" hidden="1" customHeight="1">
      <c r="B37" s="31"/>
      <c r="E37" s="26" t="s">
        <v>48</v>
      </c>
      <c r="F37" s="88">
        <f>ROUND((SUM(BI84:BI171)),  2)</f>
        <v>0</v>
      </c>
      <c r="I37" s="89">
        <v>0</v>
      </c>
      <c r="J37" s="88">
        <f>0</f>
        <v>0</v>
      </c>
      <c r="L37" s="31"/>
    </row>
    <row r="38" spans="2:12" s="1" customFormat="1" ht="6.9" customHeight="1">
      <c r="B38" s="31"/>
      <c r="L38" s="31"/>
    </row>
    <row r="39" spans="2:12" s="1" customFormat="1" ht="25.35" customHeight="1">
      <c r="B39" s="31"/>
      <c r="C39" s="90"/>
      <c r="D39" s="91" t="s">
        <v>49</v>
      </c>
      <c r="E39" s="53"/>
      <c r="F39" s="53"/>
      <c r="G39" s="92" t="s">
        <v>50</v>
      </c>
      <c r="H39" s="93" t="s">
        <v>51</v>
      </c>
      <c r="I39" s="53"/>
      <c r="J39" s="94">
        <f>SUM(J30:J37)</f>
        <v>0</v>
      </c>
      <c r="K39" s="95"/>
      <c r="L39" s="31"/>
    </row>
    <row r="40" spans="2:12" s="1" customFormat="1" ht="14.4" customHeight="1">
      <c r="B40" s="40"/>
      <c r="C40" s="41"/>
      <c r="D40" s="41"/>
      <c r="E40" s="41"/>
      <c r="F40" s="41"/>
      <c r="G40" s="41"/>
      <c r="H40" s="41"/>
      <c r="I40" s="41"/>
      <c r="J40" s="41"/>
      <c r="K40" s="41"/>
      <c r="L40" s="31"/>
    </row>
    <row r="44" spans="2:12" s="1" customFormat="1" ht="6.9" customHeight="1">
      <c r="B44" s="42"/>
      <c r="C44" s="43"/>
      <c r="D44" s="43"/>
      <c r="E44" s="43"/>
      <c r="F44" s="43"/>
      <c r="G44" s="43"/>
      <c r="H44" s="43"/>
      <c r="I44" s="43"/>
      <c r="J44" s="43"/>
      <c r="K44" s="43"/>
      <c r="L44" s="31"/>
    </row>
    <row r="45" spans="2:12" s="1" customFormat="1" ht="24.9" customHeight="1">
      <c r="B45" s="31"/>
      <c r="C45" s="20" t="s">
        <v>110</v>
      </c>
      <c r="L45" s="31"/>
    </row>
    <row r="46" spans="2:12" s="1" customFormat="1" ht="6.9" customHeight="1">
      <c r="B46" s="31"/>
      <c r="L46" s="31"/>
    </row>
    <row r="47" spans="2:12" s="1" customFormat="1" ht="12" customHeight="1">
      <c r="B47" s="31"/>
      <c r="C47" s="26" t="s">
        <v>16</v>
      </c>
      <c r="L47" s="31"/>
    </row>
    <row r="48" spans="2:12" s="1" customFormat="1" ht="26.25" customHeight="1">
      <c r="B48" s="31"/>
      <c r="E48" s="229" t="str">
        <f>E7</f>
        <v>VZDĚLÁVACÍ INSTITUCE RAJHRAD, MEZINÁRODNÍ AKADEMIE SV. BENEDIKTA Z NURSIE PRO UMĚLECKÉ VZDĚLÁVÁNÍ</v>
      </c>
      <c r="F48" s="230"/>
      <c r="G48" s="230"/>
      <c r="H48" s="230"/>
      <c r="L48" s="31"/>
    </row>
    <row r="49" spans="2:47" s="1" customFormat="1" ht="12" customHeight="1">
      <c r="B49" s="31"/>
      <c r="C49" s="26" t="s">
        <v>107</v>
      </c>
      <c r="L49" s="31"/>
    </row>
    <row r="50" spans="2:47" s="1" customFormat="1" ht="16.5" customHeight="1">
      <c r="B50" s="31"/>
      <c r="E50" s="192" t="str">
        <f>E9</f>
        <v>17-2023_F - STATIKA</v>
      </c>
      <c r="F50" s="231"/>
      <c r="G50" s="231"/>
      <c r="H50" s="231"/>
      <c r="L50" s="31"/>
    </row>
    <row r="51" spans="2:47" s="1" customFormat="1" ht="6.9" customHeight="1">
      <c r="B51" s="31"/>
      <c r="L51" s="31"/>
    </row>
    <row r="52" spans="2:47" s="1" customFormat="1" ht="12" customHeight="1">
      <c r="B52" s="31"/>
      <c r="C52" s="26" t="s">
        <v>21</v>
      </c>
      <c r="F52" s="24" t="str">
        <f>F12</f>
        <v>Rajhrad</v>
      </c>
      <c r="I52" s="26" t="s">
        <v>23</v>
      </c>
      <c r="J52" s="48" t="str">
        <f>IF(J12="","",J12)</f>
        <v>26. 9. 2023</v>
      </c>
      <c r="L52" s="31"/>
    </row>
    <row r="53" spans="2:47" s="1" customFormat="1" ht="6.9" customHeight="1">
      <c r="B53" s="31"/>
      <c r="L53" s="31"/>
    </row>
    <row r="54" spans="2:47" s="1" customFormat="1" ht="25.65" customHeight="1">
      <c r="B54" s="31"/>
      <c r="C54" s="26" t="s">
        <v>25</v>
      </c>
      <c r="F54" s="24" t="str">
        <f>E15</f>
        <v xml:space="preserve"> </v>
      </c>
      <c r="I54" s="26" t="s">
        <v>31</v>
      </c>
      <c r="J54" s="29" t="str">
        <f>E21</f>
        <v>PEER COLLECTIVE s.r.o.</v>
      </c>
      <c r="L54" s="31"/>
    </row>
    <row r="55" spans="2:47" s="1" customFormat="1" ht="15.15" customHeight="1">
      <c r="B55" s="31"/>
      <c r="C55" s="26" t="s">
        <v>29</v>
      </c>
      <c r="F55" s="24" t="str">
        <f>IF(E18="","",E18)</f>
        <v>Vyplň údaj</v>
      </c>
      <c r="I55" s="26" t="s">
        <v>36</v>
      </c>
      <c r="J55" s="29" t="str">
        <f>E24</f>
        <v xml:space="preserve"> </v>
      </c>
      <c r="L55" s="31"/>
    </row>
    <row r="56" spans="2:47" s="1" customFormat="1" ht="10.35" customHeight="1">
      <c r="B56" s="31"/>
      <c r="L56" s="31"/>
    </row>
    <row r="57" spans="2:47" s="1" customFormat="1" ht="29.25" customHeight="1">
      <c r="B57" s="31"/>
      <c r="C57" s="96" t="s">
        <v>111</v>
      </c>
      <c r="D57" s="90"/>
      <c r="E57" s="90"/>
      <c r="F57" s="90"/>
      <c r="G57" s="90"/>
      <c r="H57" s="90"/>
      <c r="I57" s="90"/>
      <c r="J57" s="97" t="s">
        <v>112</v>
      </c>
      <c r="K57" s="90"/>
      <c r="L57" s="31"/>
    </row>
    <row r="58" spans="2:47" s="1" customFormat="1" ht="10.35" customHeight="1">
      <c r="B58" s="31"/>
      <c r="L58" s="31"/>
    </row>
    <row r="59" spans="2:47" s="1" customFormat="1" ht="22.8" customHeight="1">
      <c r="B59" s="31"/>
      <c r="C59" s="98" t="s">
        <v>71</v>
      </c>
      <c r="J59" s="62">
        <f>J84</f>
        <v>0</v>
      </c>
      <c r="L59" s="31"/>
      <c r="AU59" s="16" t="s">
        <v>113</v>
      </c>
    </row>
    <row r="60" spans="2:47" s="8" customFormat="1" ht="24.9" customHeight="1">
      <c r="B60" s="99"/>
      <c r="D60" s="100" t="s">
        <v>114</v>
      </c>
      <c r="E60" s="101"/>
      <c r="F60" s="101"/>
      <c r="G60" s="101"/>
      <c r="H60" s="101"/>
      <c r="I60" s="101"/>
      <c r="J60" s="102">
        <f>J85</f>
        <v>0</v>
      </c>
      <c r="L60" s="99"/>
    </row>
    <row r="61" spans="2:47" s="9" customFormat="1" ht="19.95" customHeight="1">
      <c r="B61" s="103"/>
      <c r="D61" s="104" t="s">
        <v>117</v>
      </c>
      <c r="E61" s="105"/>
      <c r="F61" s="105"/>
      <c r="G61" s="105"/>
      <c r="H61" s="105"/>
      <c r="I61" s="105"/>
      <c r="J61" s="106">
        <f>J86</f>
        <v>0</v>
      </c>
      <c r="L61" s="103"/>
    </row>
    <row r="62" spans="2:47" s="9" customFormat="1" ht="19.95" customHeight="1">
      <c r="B62" s="103"/>
      <c r="D62" s="104" t="s">
        <v>121</v>
      </c>
      <c r="E62" s="105"/>
      <c r="F62" s="105"/>
      <c r="G62" s="105"/>
      <c r="H62" s="105"/>
      <c r="I62" s="105"/>
      <c r="J62" s="106">
        <f>J114</f>
        <v>0</v>
      </c>
      <c r="L62" s="103"/>
    </row>
    <row r="63" spans="2:47" s="9" customFormat="1" ht="19.95" customHeight="1">
      <c r="B63" s="103"/>
      <c r="D63" s="104" t="s">
        <v>122</v>
      </c>
      <c r="E63" s="105"/>
      <c r="F63" s="105"/>
      <c r="G63" s="105"/>
      <c r="H63" s="105"/>
      <c r="I63" s="105"/>
      <c r="J63" s="106">
        <f>J157</f>
        <v>0</v>
      </c>
      <c r="L63" s="103"/>
    </row>
    <row r="64" spans="2:47" s="9" customFormat="1" ht="19.95" customHeight="1">
      <c r="B64" s="103"/>
      <c r="D64" s="104" t="s">
        <v>123</v>
      </c>
      <c r="E64" s="105"/>
      <c r="F64" s="105"/>
      <c r="G64" s="105"/>
      <c r="H64" s="105"/>
      <c r="I64" s="105"/>
      <c r="J64" s="106">
        <f>J169</f>
        <v>0</v>
      </c>
      <c r="L64" s="103"/>
    </row>
    <row r="65" spans="2:12" s="1" customFormat="1" ht="21.75" customHeight="1">
      <c r="B65" s="31"/>
      <c r="L65" s="31"/>
    </row>
    <row r="66" spans="2:12" s="1" customFormat="1" ht="6.9" customHeight="1">
      <c r="B66" s="40"/>
      <c r="C66" s="41"/>
      <c r="D66" s="41"/>
      <c r="E66" s="41"/>
      <c r="F66" s="41"/>
      <c r="G66" s="41"/>
      <c r="H66" s="41"/>
      <c r="I66" s="41"/>
      <c r="J66" s="41"/>
      <c r="K66" s="41"/>
      <c r="L66" s="31"/>
    </row>
    <row r="70" spans="2:12" s="1" customFormat="1" ht="6.9" customHeight="1">
      <c r="B70" s="42"/>
      <c r="C70" s="43"/>
      <c r="D70" s="43"/>
      <c r="E70" s="43"/>
      <c r="F70" s="43"/>
      <c r="G70" s="43"/>
      <c r="H70" s="43"/>
      <c r="I70" s="43"/>
      <c r="J70" s="43"/>
      <c r="K70" s="43"/>
      <c r="L70" s="31"/>
    </row>
    <row r="71" spans="2:12" s="1" customFormat="1" ht="24.9" customHeight="1">
      <c r="B71" s="31"/>
      <c r="C71" s="20" t="s">
        <v>156</v>
      </c>
      <c r="L71" s="31"/>
    </row>
    <row r="72" spans="2:12" s="1" customFormat="1" ht="6.9" customHeight="1">
      <c r="B72" s="31"/>
      <c r="L72" s="31"/>
    </row>
    <row r="73" spans="2:12" s="1" customFormat="1" ht="12" customHeight="1">
      <c r="B73" s="31"/>
      <c r="C73" s="26" t="s">
        <v>16</v>
      </c>
      <c r="L73" s="31"/>
    </row>
    <row r="74" spans="2:12" s="1" customFormat="1" ht="26.25" customHeight="1">
      <c r="B74" s="31"/>
      <c r="E74" s="229" t="str">
        <f>E7</f>
        <v>VZDĚLÁVACÍ INSTITUCE RAJHRAD, MEZINÁRODNÍ AKADEMIE SV. BENEDIKTA Z NURSIE PRO UMĚLECKÉ VZDĚLÁVÁNÍ</v>
      </c>
      <c r="F74" s="230"/>
      <c r="G74" s="230"/>
      <c r="H74" s="230"/>
      <c r="L74" s="31"/>
    </row>
    <row r="75" spans="2:12" s="1" customFormat="1" ht="12" customHeight="1">
      <c r="B75" s="31"/>
      <c r="C75" s="26" t="s">
        <v>107</v>
      </c>
      <c r="L75" s="31"/>
    </row>
    <row r="76" spans="2:12" s="1" customFormat="1" ht="16.5" customHeight="1">
      <c r="B76" s="31"/>
      <c r="E76" s="192" t="str">
        <f>E9</f>
        <v>17-2023_F - STATIKA</v>
      </c>
      <c r="F76" s="231"/>
      <c r="G76" s="231"/>
      <c r="H76" s="231"/>
      <c r="L76" s="31"/>
    </row>
    <row r="77" spans="2:12" s="1" customFormat="1" ht="6.9" customHeight="1">
      <c r="B77" s="31"/>
      <c r="L77" s="31"/>
    </row>
    <row r="78" spans="2:12" s="1" customFormat="1" ht="12" customHeight="1">
      <c r="B78" s="31"/>
      <c r="C78" s="26" t="s">
        <v>21</v>
      </c>
      <c r="F78" s="24" t="str">
        <f>F12</f>
        <v>Rajhrad</v>
      </c>
      <c r="I78" s="26" t="s">
        <v>23</v>
      </c>
      <c r="J78" s="48" t="str">
        <f>IF(J12="","",J12)</f>
        <v>26. 9. 2023</v>
      </c>
      <c r="L78" s="31"/>
    </row>
    <row r="79" spans="2:12" s="1" customFormat="1" ht="6.9" customHeight="1">
      <c r="B79" s="31"/>
      <c r="L79" s="31"/>
    </row>
    <row r="80" spans="2:12" s="1" customFormat="1" ht="25.65" customHeight="1">
      <c r="B80" s="31"/>
      <c r="C80" s="26" t="s">
        <v>25</v>
      </c>
      <c r="F80" s="24" t="str">
        <f>E15</f>
        <v xml:space="preserve"> </v>
      </c>
      <c r="I80" s="26" t="s">
        <v>31</v>
      </c>
      <c r="J80" s="29" t="str">
        <f>E21</f>
        <v>PEER COLLECTIVE s.r.o.</v>
      </c>
      <c r="L80" s="31"/>
    </row>
    <row r="81" spans="2:65" s="1" customFormat="1" ht="15.15" customHeight="1">
      <c r="B81" s="31"/>
      <c r="C81" s="26" t="s">
        <v>29</v>
      </c>
      <c r="F81" s="24" t="str">
        <f>IF(E18="","",E18)</f>
        <v>Vyplň údaj</v>
      </c>
      <c r="I81" s="26" t="s">
        <v>36</v>
      </c>
      <c r="J81" s="29" t="str">
        <f>E24</f>
        <v xml:space="preserve"> </v>
      </c>
      <c r="L81" s="31"/>
    </row>
    <row r="82" spans="2:65" s="1" customFormat="1" ht="10.35" customHeight="1">
      <c r="B82" s="31"/>
      <c r="L82" s="31"/>
    </row>
    <row r="83" spans="2:65" s="10" customFormat="1" ht="29.25" customHeight="1">
      <c r="B83" s="107"/>
      <c r="C83" s="108" t="s">
        <v>157</v>
      </c>
      <c r="D83" s="109" t="s">
        <v>58</v>
      </c>
      <c r="E83" s="109" t="s">
        <v>54</v>
      </c>
      <c r="F83" s="109" t="s">
        <v>55</v>
      </c>
      <c r="G83" s="109" t="s">
        <v>158</v>
      </c>
      <c r="H83" s="109" t="s">
        <v>159</v>
      </c>
      <c r="I83" s="109" t="s">
        <v>160</v>
      </c>
      <c r="J83" s="109" t="s">
        <v>112</v>
      </c>
      <c r="K83" s="110" t="s">
        <v>161</v>
      </c>
      <c r="L83" s="107"/>
      <c r="M83" s="55" t="s">
        <v>19</v>
      </c>
      <c r="N83" s="56" t="s">
        <v>43</v>
      </c>
      <c r="O83" s="56" t="s">
        <v>162</v>
      </c>
      <c r="P83" s="56" t="s">
        <v>163</v>
      </c>
      <c r="Q83" s="56" t="s">
        <v>164</v>
      </c>
      <c r="R83" s="56" t="s">
        <v>165</v>
      </c>
      <c r="S83" s="56" t="s">
        <v>166</v>
      </c>
      <c r="T83" s="57" t="s">
        <v>167</v>
      </c>
    </row>
    <row r="84" spans="2:65" s="1" customFormat="1" ht="22.8" customHeight="1">
      <c r="B84" s="31"/>
      <c r="C84" s="60" t="s">
        <v>168</v>
      </c>
      <c r="J84" s="111">
        <f>BK84</f>
        <v>0</v>
      </c>
      <c r="L84" s="31"/>
      <c r="M84" s="58"/>
      <c r="N84" s="49"/>
      <c r="O84" s="49"/>
      <c r="P84" s="112">
        <f>P85</f>
        <v>0</v>
      </c>
      <c r="Q84" s="49"/>
      <c r="R84" s="112">
        <f>R85</f>
        <v>7.1641231199999993</v>
      </c>
      <c r="S84" s="49"/>
      <c r="T84" s="113">
        <f>T85</f>
        <v>2.7831000000000001</v>
      </c>
      <c r="AT84" s="16" t="s">
        <v>72</v>
      </c>
      <c r="AU84" s="16" t="s">
        <v>113</v>
      </c>
      <c r="BK84" s="114">
        <f>BK85</f>
        <v>0</v>
      </c>
    </row>
    <row r="85" spans="2:65" s="11" customFormat="1" ht="25.95" customHeight="1">
      <c r="B85" s="115"/>
      <c r="D85" s="116" t="s">
        <v>72</v>
      </c>
      <c r="E85" s="117" t="s">
        <v>169</v>
      </c>
      <c r="F85" s="117" t="s">
        <v>170</v>
      </c>
      <c r="I85" s="118"/>
      <c r="J85" s="119">
        <f>BK85</f>
        <v>0</v>
      </c>
      <c r="L85" s="115"/>
      <c r="M85" s="120"/>
      <c r="P85" s="121">
        <f>P86+P114+P157+P169</f>
        <v>0</v>
      </c>
      <c r="R85" s="121">
        <f>R86+R114+R157+R169</f>
        <v>7.1641231199999993</v>
      </c>
      <c r="T85" s="122">
        <f>T86+T114+T157+T169</f>
        <v>2.7831000000000001</v>
      </c>
      <c r="AR85" s="116" t="s">
        <v>81</v>
      </c>
      <c r="AT85" s="123" t="s">
        <v>72</v>
      </c>
      <c r="AU85" s="123" t="s">
        <v>73</v>
      </c>
      <c r="AY85" s="116" t="s">
        <v>171</v>
      </c>
      <c r="BK85" s="124">
        <f>BK86+BK114+BK157+BK169</f>
        <v>0</v>
      </c>
    </row>
    <row r="86" spans="2:65" s="11" customFormat="1" ht="22.8" customHeight="1">
      <c r="B86" s="115"/>
      <c r="D86" s="116" t="s">
        <v>72</v>
      </c>
      <c r="E86" s="125" t="s">
        <v>83</v>
      </c>
      <c r="F86" s="125" t="s">
        <v>361</v>
      </c>
      <c r="I86" s="118"/>
      <c r="J86" s="126">
        <f>BK86</f>
        <v>0</v>
      </c>
      <c r="L86" s="115"/>
      <c r="M86" s="120"/>
      <c r="P86" s="121">
        <f>SUM(P87:P113)</f>
        <v>0</v>
      </c>
      <c r="R86" s="121">
        <f>SUM(R87:R113)</f>
        <v>2.0745318199999998</v>
      </c>
      <c r="T86" s="122">
        <f>SUM(T87:T113)</f>
        <v>0</v>
      </c>
      <c r="AR86" s="116" t="s">
        <v>81</v>
      </c>
      <c r="AT86" s="123" t="s">
        <v>72</v>
      </c>
      <c r="AU86" s="123" t="s">
        <v>81</v>
      </c>
      <c r="AY86" s="116" t="s">
        <v>171</v>
      </c>
      <c r="BK86" s="124">
        <f>SUM(BK87:BK113)</f>
        <v>0</v>
      </c>
    </row>
    <row r="87" spans="2:65" s="1" customFormat="1" ht="33" customHeight="1">
      <c r="B87" s="31"/>
      <c r="C87" s="127" t="s">
        <v>81</v>
      </c>
      <c r="D87" s="127" t="s">
        <v>173</v>
      </c>
      <c r="E87" s="128" t="s">
        <v>3476</v>
      </c>
      <c r="F87" s="129" t="s">
        <v>3477</v>
      </c>
      <c r="G87" s="130" t="s">
        <v>176</v>
      </c>
      <c r="H87" s="131">
        <v>0.83</v>
      </c>
      <c r="I87" s="132"/>
      <c r="J87" s="133">
        <f>ROUND(I87*H87,2)</f>
        <v>0</v>
      </c>
      <c r="K87" s="129" t="s">
        <v>177</v>
      </c>
      <c r="L87" s="31"/>
      <c r="M87" s="134" t="s">
        <v>19</v>
      </c>
      <c r="N87" s="135" t="s">
        <v>44</v>
      </c>
      <c r="P87" s="136">
        <f>O87*H87</f>
        <v>0</v>
      </c>
      <c r="Q87" s="136">
        <v>2.3010199999999998</v>
      </c>
      <c r="R87" s="136">
        <f>Q87*H87</f>
        <v>1.9098465999999998</v>
      </c>
      <c r="S87" s="136">
        <v>0</v>
      </c>
      <c r="T87" s="137">
        <f>S87*H87</f>
        <v>0</v>
      </c>
      <c r="AR87" s="138" t="s">
        <v>178</v>
      </c>
      <c r="AT87" s="138" t="s">
        <v>173</v>
      </c>
      <c r="AU87" s="138" t="s">
        <v>83</v>
      </c>
      <c r="AY87" s="16" t="s">
        <v>171</v>
      </c>
      <c r="BE87" s="139">
        <f>IF(N87="základní",J87,0)</f>
        <v>0</v>
      </c>
      <c r="BF87" s="139">
        <f>IF(N87="snížená",J87,0)</f>
        <v>0</v>
      </c>
      <c r="BG87" s="139">
        <f>IF(N87="zákl. přenesená",J87,0)</f>
        <v>0</v>
      </c>
      <c r="BH87" s="139">
        <f>IF(N87="sníž. přenesená",J87,0)</f>
        <v>0</v>
      </c>
      <c r="BI87" s="139">
        <f>IF(N87="nulová",J87,0)</f>
        <v>0</v>
      </c>
      <c r="BJ87" s="16" t="s">
        <v>81</v>
      </c>
      <c r="BK87" s="139">
        <f>ROUND(I87*H87,2)</f>
        <v>0</v>
      </c>
      <c r="BL87" s="16" t="s">
        <v>178</v>
      </c>
      <c r="BM87" s="138" t="s">
        <v>3478</v>
      </c>
    </row>
    <row r="88" spans="2:65" s="1" customFormat="1" ht="10.199999999999999">
      <c r="B88" s="31"/>
      <c r="D88" s="140" t="s">
        <v>180</v>
      </c>
      <c r="F88" s="141" t="s">
        <v>3479</v>
      </c>
      <c r="I88" s="142"/>
      <c r="L88" s="31"/>
      <c r="M88" s="143"/>
      <c r="T88" s="52"/>
      <c r="AT88" s="16" t="s">
        <v>180</v>
      </c>
      <c r="AU88" s="16" t="s">
        <v>83</v>
      </c>
    </row>
    <row r="89" spans="2:65" s="13" customFormat="1" ht="10.199999999999999">
      <c r="B89" s="151"/>
      <c r="D89" s="145" t="s">
        <v>182</v>
      </c>
      <c r="E89" s="152" t="s">
        <v>19</v>
      </c>
      <c r="F89" s="153" t="s">
        <v>3480</v>
      </c>
      <c r="H89" s="154">
        <v>0.155</v>
      </c>
      <c r="I89" s="155"/>
      <c r="L89" s="151"/>
      <c r="M89" s="156"/>
      <c r="T89" s="157"/>
      <c r="AT89" s="152" t="s">
        <v>182</v>
      </c>
      <c r="AU89" s="152" t="s">
        <v>83</v>
      </c>
      <c r="AV89" s="13" t="s">
        <v>83</v>
      </c>
      <c r="AW89" s="13" t="s">
        <v>35</v>
      </c>
      <c r="AX89" s="13" t="s">
        <v>73</v>
      </c>
      <c r="AY89" s="152" t="s">
        <v>171</v>
      </c>
    </row>
    <row r="90" spans="2:65" s="13" customFormat="1" ht="10.199999999999999">
      <c r="B90" s="151"/>
      <c r="D90" s="145" t="s">
        <v>182</v>
      </c>
      <c r="E90" s="152" t="s">
        <v>19</v>
      </c>
      <c r="F90" s="153" t="s">
        <v>3480</v>
      </c>
      <c r="H90" s="154">
        <v>0.155</v>
      </c>
      <c r="I90" s="155"/>
      <c r="L90" s="151"/>
      <c r="M90" s="156"/>
      <c r="T90" s="157"/>
      <c r="AT90" s="152" t="s">
        <v>182</v>
      </c>
      <c r="AU90" s="152" t="s">
        <v>83</v>
      </c>
      <c r="AV90" s="13" t="s">
        <v>83</v>
      </c>
      <c r="AW90" s="13" t="s">
        <v>35</v>
      </c>
      <c r="AX90" s="13" t="s">
        <v>73</v>
      </c>
      <c r="AY90" s="152" t="s">
        <v>171</v>
      </c>
    </row>
    <row r="91" spans="2:65" s="13" customFormat="1" ht="10.199999999999999">
      <c r="B91" s="151"/>
      <c r="D91" s="145" t="s">
        <v>182</v>
      </c>
      <c r="E91" s="152" t="s">
        <v>19</v>
      </c>
      <c r="F91" s="153" t="s">
        <v>3481</v>
      </c>
      <c r="H91" s="154">
        <v>0.11799999999999999</v>
      </c>
      <c r="I91" s="155"/>
      <c r="L91" s="151"/>
      <c r="M91" s="156"/>
      <c r="T91" s="157"/>
      <c r="AT91" s="152" t="s">
        <v>182</v>
      </c>
      <c r="AU91" s="152" t="s">
        <v>83</v>
      </c>
      <c r="AV91" s="13" t="s">
        <v>83</v>
      </c>
      <c r="AW91" s="13" t="s">
        <v>35</v>
      </c>
      <c r="AX91" s="13" t="s">
        <v>73</v>
      </c>
      <c r="AY91" s="152" t="s">
        <v>171</v>
      </c>
    </row>
    <row r="92" spans="2:65" s="13" customFormat="1" ht="10.199999999999999">
      <c r="B92" s="151"/>
      <c r="D92" s="145" t="s">
        <v>182</v>
      </c>
      <c r="E92" s="152" t="s">
        <v>19</v>
      </c>
      <c r="F92" s="153" t="s">
        <v>3482</v>
      </c>
      <c r="H92" s="154">
        <v>0.14199999999999999</v>
      </c>
      <c r="I92" s="155"/>
      <c r="L92" s="151"/>
      <c r="M92" s="156"/>
      <c r="T92" s="157"/>
      <c r="AT92" s="152" t="s">
        <v>182</v>
      </c>
      <c r="AU92" s="152" t="s">
        <v>83</v>
      </c>
      <c r="AV92" s="13" t="s">
        <v>83</v>
      </c>
      <c r="AW92" s="13" t="s">
        <v>35</v>
      </c>
      <c r="AX92" s="13" t="s">
        <v>73</v>
      </c>
      <c r="AY92" s="152" t="s">
        <v>171</v>
      </c>
    </row>
    <row r="93" spans="2:65" s="13" customFormat="1" ht="10.199999999999999">
      <c r="B93" s="151"/>
      <c r="D93" s="145" t="s">
        <v>182</v>
      </c>
      <c r="E93" s="152" t="s">
        <v>19</v>
      </c>
      <c r="F93" s="153" t="s">
        <v>3482</v>
      </c>
      <c r="H93" s="154">
        <v>0.14199999999999999</v>
      </c>
      <c r="I93" s="155"/>
      <c r="L93" s="151"/>
      <c r="M93" s="156"/>
      <c r="T93" s="157"/>
      <c r="AT93" s="152" t="s">
        <v>182</v>
      </c>
      <c r="AU93" s="152" t="s">
        <v>83</v>
      </c>
      <c r="AV93" s="13" t="s">
        <v>83</v>
      </c>
      <c r="AW93" s="13" t="s">
        <v>35</v>
      </c>
      <c r="AX93" s="13" t="s">
        <v>73</v>
      </c>
      <c r="AY93" s="152" t="s">
        <v>171</v>
      </c>
    </row>
    <row r="94" spans="2:65" s="13" customFormat="1" ht="10.199999999999999">
      <c r="B94" s="151"/>
      <c r="D94" s="145" t="s">
        <v>182</v>
      </c>
      <c r="E94" s="152" t="s">
        <v>19</v>
      </c>
      <c r="F94" s="153" t="s">
        <v>3481</v>
      </c>
      <c r="H94" s="154">
        <v>0.11799999999999999</v>
      </c>
      <c r="I94" s="155"/>
      <c r="L94" s="151"/>
      <c r="M94" s="156"/>
      <c r="T94" s="157"/>
      <c r="AT94" s="152" t="s">
        <v>182</v>
      </c>
      <c r="AU94" s="152" t="s">
        <v>83</v>
      </c>
      <c r="AV94" s="13" t="s">
        <v>83</v>
      </c>
      <c r="AW94" s="13" t="s">
        <v>35</v>
      </c>
      <c r="AX94" s="13" t="s">
        <v>73</v>
      </c>
      <c r="AY94" s="152" t="s">
        <v>171</v>
      </c>
    </row>
    <row r="95" spans="2:65" s="14" customFormat="1" ht="10.199999999999999">
      <c r="B95" s="158"/>
      <c r="D95" s="145" t="s">
        <v>182</v>
      </c>
      <c r="E95" s="159" t="s">
        <v>19</v>
      </c>
      <c r="F95" s="160" t="s">
        <v>189</v>
      </c>
      <c r="H95" s="161">
        <v>0.83</v>
      </c>
      <c r="I95" s="162"/>
      <c r="L95" s="158"/>
      <c r="M95" s="163"/>
      <c r="T95" s="164"/>
      <c r="AT95" s="159" t="s">
        <v>182</v>
      </c>
      <c r="AU95" s="159" t="s">
        <v>83</v>
      </c>
      <c r="AV95" s="14" t="s">
        <v>178</v>
      </c>
      <c r="AW95" s="14" t="s">
        <v>35</v>
      </c>
      <c r="AX95" s="14" t="s">
        <v>81</v>
      </c>
      <c r="AY95" s="159" t="s">
        <v>171</v>
      </c>
    </row>
    <row r="96" spans="2:65" s="1" customFormat="1" ht="24.15" customHeight="1">
      <c r="B96" s="31"/>
      <c r="C96" s="127" t="s">
        <v>83</v>
      </c>
      <c r="D96" s="127" t="s">
        <v>173</v>
      </c>
      <c r="E96" s="128" t="s">
        <v>3483</v>
      </c>
      <c r="F96" s="129" t="s">
        <v>3484</v>
      </c>
      <c r="G96" s="130" t="s">
        <v>266</v>
      </c>
      <c r="H96" s="131">
        <v>0.13900000000000001</v>
      </c>
      <c r="I96" s="132"/>
      <c r="J96" s="133">
        <f>ROUND(I96*H96,2)</f>
        <v>0</v>
      </c>
      <c r="K96" s="129" t="s">
        <v>177</v>
      </c>
      <c r="L96" s="31"/>
      <c r="M96" s="134" t="s">
        <v>19</v>
      </c>
      <c r="N96" s="135" t="s">
        <v>44</v>
      </c>
      <c r="P96" s="136">
        <f>O96*H96</f>
        <v>0</v>
      </c>
      <c r="Q96" s="136">
        <v>1.0606199999999999</v>
      </c>
      <c r="R96" s="136">
        <f>Q96*H96</f>
        <v>0.14742617999999999</v>
      </c>
      <c r="S96" s="136">
        <v>0</v>
      </c>
      <c r="T96" s="137">
        <f>S96*H96</f>
        <v>0</v>
      </c>
      <c r="AR96" s="138" t="s">
        <v>178</v>
      </c>
      <c r="AT96" s="138" t="s">
        <v>173</v>
      </c>
      <c r="AU96" s="138" t="s">
        <v>83</v>
      </c>
      <c r="AY96" s="16" t="s">
        <v>171</v>
      </c>
      <c r="BE96" s="139">
        <f>IF(N96="základní",J96,0)</f>
        <v>0</v>
      </c>
      <c r="BF96" s="139">
        <f>IF(N96="snížená",J96,0)</f>
        <v>0</v>
      </c>
      <c r="BG96" s="139">
        <f>IF(N96="zákl. přenesená",J96,0)</f>
        <v>0</v>
      </c>
      <c r="BH96" s="139">
        <f>IF(N96="sníž. přenesená",J96,0)</f>
        <v>0</v>
      </c>
      <c r="BI96" s="139">
        <f>IF(N96="nulová",J96,0)</f>
        <v>0</v>
      </c>
      <c r="BJ96" s="16" t="s">
        <v>81</v>
      </c>
      <c r="BK96" s="139">
        <f>ROUND(I96*H96,2)</f>
        <v>0</v>
      </c>
      <c r="BL96" s="16" t="s">
        <v>178</v>
      </c>
      <c r="BM96" s="138" t="s">
        <v>3485</v>
      </c>
    </row>
    <row r="97" spans="2:65" s="1" customFormat="1" ht="10.199999999999999">
      <c r="B97" s="31"/>
      <c r="D97" s="140" t="s">
        <v>180</v>
      </c>
      <c r="F97" s="141" t="s">
        <v>3486</v>
      </c>
      <c r="I97" s="142"/>
      <c r="L97" s="31"/>
      <c r="M97" s="143"/>
      <c r="T97" s="52"/>
      <c r="AT97" s="16" t="s">
        <v>180</v>
      </c>
      <c r="AU97" s="16" t="s">
        <v>83</v>
      </c>
    </row>
    <row r="98" spans="2:65" s="12" customFormat="1" ht="10.199999999999999">
      <c r="B98" s="144"/>
      <c r="D98" s="145" t="s">
        <v>182</v>
      </c>
      <c r="E98" s="146" t="s">
        <v>19</v>
      </c>
      <c r="F98" s="147" t="s">
        <v>3487</v>
      </c>
      <c r="H98" s="146" t="s">
        <v>19</v>
      </c>
      <c r="I98" s="148"/>
      <c r="L98" s="144"/>
      <c r="M98" s="149"/>
      <c r="T98" s="150"/>
      <c r="AT98" s="146" t="s">
        <v>182</v>
      </c>
      <c r="AU98" s="146" t="s">
        <v>83</v>
      </c>
      <c r="AV98" s="12" t="s">
        <v>81</v>
      </c>
      <c r="AW98" s="12" t="s">
        <v>35</v>
      </c>
      <c r="AX98" s="12" t="s">
        <v>73</v>
      </c>
      <c r="AY98" s="146" t="s">
        <v>171</v>
      </c>
    </row>
    <row r="99" spans="2:65" s="13" customFormat="1" ht="10.199999999999999">
      <c r="B99" s="151"/>
      <c r="D99" s="145" t="s">
        <v>182</v>
      </c>
      <c r="E99" s="152" t="s">
        <v>19</v>
      </c>
      <c r="F99" s="153" t="s">
        <v>3488</v>
      </c>
      <c r="H99" s="154">
        <v>4.9000000000000002E-2</v>
      </c>
      <c r="I99" s="155"/>
      <c r="L99" s="151"/>
      <c r="M99" s="156"/>
      <c r="T99" s="157"/>
      <c r="AT99" s="152" t="s">
        <v>182</v>
      </c>
      <c r="AU99" s="152" t="s">
        <v>83</v>
      </c>
      <c r="AV99" s="13" t="s">
        <v>83</v>
      </c>
      <c r="AW99" s="13" t="s">
        <v>35</v>
      </c>
      <c r="AX99" s="13" t="s">
        <v>73</v>
      </c>
      <c r="AY99" s="152" t="s">
        <v>171</v>
      </c>
    </row>
    <row r="100" spans="2:65" s="12" customFormat="1" ht="10.199999999999999">
      <c r="B100" s="144"/>
      <c r="D100" s="145" t="s">
        <v>182</v>
      </c>
      <c r="E100" s="146" t="s">
        <v>19</v>
      </c>
      <c r="F100" s="147" t="s">
        <v>3489</v>
      </c>
      <c r="H100" s="146" t="s">
        <v>19</v>
      </c>
      <c r="I100" s="148"/>
      <c r="L100" s="144"/>
      <c r="M100" s="149"/>
      <c r="T100" s="150"/>
      <c r="AT100" s="146" t="s">
        <v>182</v>
      </c>
      <c r="AU100" s="146" t="s">
        <v>83</v>
      </c>
      <c r="AV100" s="12" t="s">
        <v>81</v>
      </c>
      <c r="AW100" s="12" t="s">
        <v>35</v>
      </c>
      <c r="AX100" s="12" t="s">
        <v>73</v>
      </c>
      <c r="AY100" s="146" t="s">
        <v>171</v>
      </c>
    </row>
    <row r="101" spans="2:65" s="13" customFormat="1" ht="10.199999999999999">
      <c r="B101" s="151"/>
      <c r="D101" s="145" t="s">
        <v>182</v>
      </c>
      <c r="E101" s="152" t="s">
        <v>19</v>
      </c>
      <c r="F101" s="153" t="s">
        <v>3490</v>
      </c>
      <c r="H101" s="154">
        <v>3.2000000000000001E-2</v>
      </c>
      <c r="I101" s="155"/>
      <c r="L101" s="151"/>
      <c r="M101" s="156"/>
      <c r="T101" s="157"/>
      <c r="AT101" s="152" t="s">
        <v>182</v>
      </c>
      <c r="AU101" s="152" t="s">
        <v>83</v>
      </c>
      <c r="AV101" s="13" t="s">
        <v>83</v>
      </c>
      <c r="AW101" s="13" t="s">
        <v>35</v>
      </c>
      <c r="AX101" s="13" t="s">
        <v>73</v>
      </c>
      <c r="AY101" s="152" t="s">
        <v>171</v>
      </c>
    </row>
    <row r="102" spans="2:65" s="12" customFormat="1" ht="10.199999999999999">
      <c r="B102" s="144"/>
      <c r="D102" s="145" t="s">
        <v>182</v>
      </c>
      <c r="E102" s="146" t="s">
        <v>19</v>
      </c>
      <c r="F102" s="147" t="s">
        <v>3491</v>
      </c>
      <c r="H102" s="146" t="s">
        <v>19</v>
      </c>
      <c r="I102" s="148"/>
      <c r="L102" s="144"/>
      <c r="M102" s="149"/>
      <c r="T102" s="150"/>
      <c r="AT102" s="146" t="s">
        <v>182</v>
      </c>
      <c r="AU102" s="146" t="s">
        <v>83</v>
      </c>
      <c r="AV102" s="12" t="s">
        <v>81</v>
      </c>
      <c r="AW102" s="12" t="s">
        <v>35</v>
      </c>
      <c r="AX102" s="12" t="s">
        <v>73</v>
      </c>
      <c r="AY102" s="146" t="s">
        <v>171</v>
      </c>
    </row>
    <row r="103" spans="2:65" s="13" customFormat="1" ht="10.199999999999999">
      <c r="B103" s="151"/>
      <c r="D103" s="145" t="s">
        <v>182</v>
      </c>
      <c r="E103" s="152" t="s">
        <v>19</v>
      </c>
      <c r="F103" s="153" t="s">
        <v>3492</v>
      </c>
      <c r="H103" s="154">
        <v>2.9000000000000001E-2</v>
      </c>
      <c r="I103" s="155"/>
      <c r="L103" s="151"/>
      <c r="M103" s="156"/>
      <c r="T103" s="157"/>
      <c r="AT103" s="152" t="s">
        <v>182</v>
      </c>
      <c r="AU103" s="152" t="s">
        <v>83</v>
      </c>
      <c r="AV103" s="13" t="s">
        <v>83</v>
      </c>
      <c r="AW103" s="13" t="s">
        <v>35</v>
      </c>
      <c r="AX103" s="13" t="s">
        <v>73</v>
      </c>
      <c r="AY103" s="152" t="s">
        <v>171</v>
      </c>
    </row>
    <row r="104" spans="2:65" s="12" customFormat="1" ht="10.199999999999999">
      <c r="B104" s="144"/>
      <c r="D104" s="145" t="s">
        <v>182</v>
      </c>
      <c r="E104" s="146" t="s">
        <v>19</v>
      </c>
      <c r="F104" s="147" t="s">
        <v>3493</v>
      </c>
      <c r="H104" s="146" t="s">
        <v>19</v>
      </c>
      <c r="I104" s="148"/>
      <c r="L104" s="144"/>
      <c r="M104" s="149"/>
      <c r="T104" s="150"/>
      <c r="AT104" s="146" t="s">
        <v>182</v>
      </c>
      <c r="AU104" s="146" t="s">
        <v>83</v>
      </c>
      <c r="AV104" s="12" t="s">
        <v>81</v>
      </c>
      <c r="AW104" s="12" t="s">
        <v>35</v>
      </c>
      <c r="AX104" s="12" t="s">
        <v>73</v>
      </c>
      <c r="AY104" s="146" t="s">
        <v>171</v>
      </c>
    </row>
    <row r="105" spans="2:65" s="13" customFormat="1" ht="10.199999999999999">
      <c r="B105" s="151"/>
      <c r="D105" s="145" t="s">
        <v>182</v>
      </c>
      <c r="E105" s="152" t="s">
        <v>19</v>
      </c>
      <c r="F105" s="153" t="s">
        <v>3494</v>
      </c>
      <c r="H105" s="154">
        <v>2.9000000000000001E-2</v>
      </c>
      <c r="I105" s="155"/>
      <c r="L105" s="151"/>
      <c r="M105" s="156"/>
      <c r="T105" s="157"/>
      <c r="AT105" s="152" t="s">
        <v>182</v>
      </c>
      <c r="AU105" s="152" t="s">
        <v>83</v>
      </c>
      <c r="AV105" s="13" t="s">
        <v>83</v>
      </c>
      <c r="AW105" s="13" t="s">
        <v>35</v>
      </c>
      <c r="AX105" s="13" t="s">
        <v>73</v>
      </c>
      <c r="AY105" s="152" t="s">
        <v>171</v>
      </c>
    </row>
    <row r="106" spans="2:65" s="14" customFormat="1" ht="10.199999999999999">
      <c r="B106" s="158"/>
      <c r="D106" s="145" t="s">
        <v>182</v>
      </c>
      <c r="E106" s="159" t="s">
        <v>19</v>
      </c>
      <c r="F106" s="160" t="s">
        <v>189</v>
      </c>
      <c r="H106" s="161">
        <v>0.13900000000000001</v>
      </c>
      <c r="I106" s="162"/>
      <c r="L106" s="158"/>
      <c r="M106" s="163"/>
      <c r="T106" s="164"/>
      <c r="AT106" s="159" t="s">
        <v>182</v>
      </c>
      <c r="AU106" s="159" t="s">
        <v>83</v>
      </c>
      <c r="AV106" s="14" t="s">
        <v>178</v>
      </c>
      <c r="AW106" s="14" t="s">
        <v>35</v>
      </c>
      <c r="AX106" s="14" t="s">
        <v>81</v>
      </c>
      <c r="AY106" s="159" t="s">
        <v>171</v>
      </c>
    </row>
    <row r="107" spans="2:65" s="1" customFormat="1" ht="16.5" customHeight="1">
      <c r="B107" s="31"/>
      <c r="C107" s="127" t="s">
        <v>102</v>
      </c>
      <c r="D107" s="127" t="s">
        <v>173</v>
      </c>
      <c r="E107" s="128" t="s">
        <v>3495</v>
      </c>
      <c r="F107" s="129" t="s">
        <v>3496</v>
      </c>
      <c r="G107" s="130" t="s">
        <v>272</v>
      </c>
      <c r="H107" s="131">
        <v>6.4160000000000004</v>
      </c>
      <c r="I107" s="132"/>
      <c r="J107" s="133">
        <f>ROUND(I107*H107,2)</f>
        <v>0</v>
      </c>
      <c r="K107" s="129" t="s">
        <v>177</v>
      </c>
      <c r="L107" s="31"/>
      <c r="M107" s="134" t="s">
        <v>19</v>
      </c>
      <c r="N107" s="135" t="s">
        <v>44</v>
      </c>
      <c r="P107" s="136">
        <f>O107*H107</f>
        <v>0</v>
      </c>
      <c r="Q107" s="136">
        <v>2.6900000000000001E-3</v>
      </c>
      <c r="R107" s="136">
        <f>Q107*H107</f>
        <v>1.7259040000000003E-2</v>
      </c>
      <c r="S107" s="136">
        <v>0</v>
      </c>
      <c r="T107" s="137">
        <f>S107*H107</f>
        <v>0</v>
      </c>
      <c r="AR107" s="138" t="s">
        <v>178</v>
      </c>
      <c r="AT107" s="138" t="s">
        <v>173</v>
      </c>
      <c r="AU107" s="138" t="s">
        <v>83</v>
      </c>
      <c r="AY107" s="16" t="s">
        <v>171</v>
      </c>
      <c r="BE107" s="139">
        <f>IF(N107="základní",J107,0)</f>
        <v>0</v>
      </c>
      <c r="BF107" s="139">
        <f>IF(N107="snížená",J107,0)</f>
        <v>0</v>
      </c>
      <c r="BG107" s="139">
        <f>IF(N107="zákl. přenesená",J107,0)</f>
        <v>0</v>
      </c>
      <c r="BH107" s="139">
        <f>IF(N107="sníž. přenesená",J107,0)</f>
        <v>0</v>
      </c>
      <c r="BI107" s="139">
        <f>IF(N107="nulová",J107,0)</f>
        <v>0</v>
      </c>
      <c r="BJ107" s="16" t="s">
        <v>81</v>
      </c>
      <c r="BK107" s="139">
        <f>ROUND(I107*H107,2)</f>
        <v>0</v>
      </c>
      <c r="BL107" s="16" t="s">
        <v>178</v>
      </c>
      <c r="BM107" s="138" t="s">
        <v>3497</v>
      </c>
    </row>
    <row r="108" spans="2:65" s="1" customFormat="1" ht="10.199999999999999">
      <c r="B108" s="31"/>
      <c r="D108" s="140" t="s">
        <v>180</v>
      </c>
      <c r="F108" s="141" t="s">
        <v>3498</v>
      </c>
      <c r="I108" s="142"/>
      <c r="L108" s="31"/>
      <c r="M108" s="143"/>
      <c r="T108" s="52"/>
      <c r="AT108" s="16" t="s">
        <v>180</v>
      </c>
      <c r="AU108" s="16" t="s">
        <v>83</v>
      </c>
    </row>
    <row r="109" spans="2:65" s="13" customFormat="1" ht="10.199999999999999">
      <c r="B109" s="151"/>
      <c r="D109" s="145" t="s">
        <v>182</v>
      </c>
      <c r="E109" s="152" t="s">
        <v>19</v>
      </c>
      <c r="F109" s="153" t="s">
        <v>3499</v>
      </c>
      <c r="H109" s="154">
        <v>3.3119999999999998</v>
      </c>
      <c r="I109" s="155"/>
      <c r="L109" s="151"/>
      <c r="M109" s="156"/>
      <c r="T109" s="157"/>
      <c r="AT109" s="152" t="s">
        <v>182</v>
      </c>
      <c r="AU109" s="152" t="s">
        <v>83</v>
      </c>
      <c r="AV109" s="13" t="s">
        <v>83</v>
      </c>
      <c r="AW109" s="13" t="s">
        <v>35</v>
      </c>
      <c r="AX109" s="13" t="s">
        <v>73</v>
      </c>
      <c r="AY109" s="152" t="s">
        <v>171</v>
      </c>
    </row>
    <row r="110" spans="2:65" s="13" customFormat="1" ht="10.199999999999999">
      <c r="B110" s="151"/>
      <c r="D110" s="145" t="s">
        <v>182</v>
      </c>
      <c r="E110" s="152" t="s">
        <v>19</v>
      </c>
      <c r="F110" s="153" t="s">
        <v>3500</v>
      </c>
      <c r="H110" s="154">
        <v>3.1040000000000001</v>
      </c>
      <c r="I110" s="155"/>
      <c r="L110" s="151"/>
      <c r="M110" s="156"/>
      <c r="T110" s="157"/>
      <c r="AT110" s="152" t="s">
        <v>182</v>
      </c>
      <c r="AU110" s="152" t="s">
        <v>83</v>
      </c>
      <c r="AV110" s="13" t="s">
        <v>83</v>
      </c>
      <c r="AW110" s="13" t="s">
        <v>35</v>
      </c>
      <c r="AX110" s="13" t="s">
        <v>73</v>
      </c>
      <c r="AY110" s="152" t="s">
        <v>171</v>
      </c>
    </row>
    <row r="111" spans="2:65" s="14" customFormat="1" ht="10.199999999999999">
      <c r="B111" s="158"/>
      <c r="D111" s="145" t="s">
        <v>182</v>
      </c>
      <c r="E111" s="159" t="s">
        <v>19</v>
      </c>
      <c r="F111" s="160" t="s">
        <v>189</v>
      </c>
      <c r="H111" s="161">
        <v>6.4160000000000004</v>
      </c>
      <c r="I111" s="162"/>
      <c r="L111" s="158"/>
      <c r="M111" s="163"/>
      <c r="T111" s="164"/>
      <c r="AT111" s="159" t="s">
        <v>182</v>
      </c>
      <c r="AU111" s="159" t="s">
        <v>83</v>
      </c>
      <c r="AV111" s="14" t="s">
        <v>178</v>
      </c>
      <c r="AW111" s="14" t="s">
        <v>35</v>
      </c>
      <c r="AX111" s="14" t="s">
        <v>81</v>
      </c>
      <c r="AY111" s="159" t="s">
        <v>171</v>
      </c>
    </row>
    <row r="112" spans="2:65" s="1" customFormat="1" ht="16.5" customHeight="1">
      <c r="B112" s="31"/>
      <c r="C112" s="127" t="s">
        <v>178</v>
      </c>
      <c r="D112" s="127" t="s">
        <v>173</v>
      </c>
      <c r="E112" s="128" t="s">
        <v>3501</v>
      </c>
      <c r="F112" s="129" t="s">
        <v>3502</v>
      </c>
      <c r="G112" s="130" t="s">
        <v>272</v>
      </c>
      <c r="H112" s="131">
        <v>6.4160000000000004</v>
      </c>
      <c r="I112" s="132"/>
      <c r="J112" s="133">
        <f>ROUND(I112*H112,2)</f>
        <v>0</v>
      </c>
      <c r="K112" s="129" t="s">
        <v>177</v>
      </c>
      <c r="L112" s="31"/>
      <c r="M112" s="134" t="s">
        <v>19</v>
      </c>
      <c r="N112" s="135" t="s">
        <v>44</v>
      </c>
      <c r="P112" s="136">
        <f>O112*H112</f>
        <v>0</v>
      </c>
      <c r="Q112" s="136">
        <v>0</v>
      </c>
      <c r="R112" s="136">
        <f>Q112*H112</f>
        <v>0</v>
      </c>
      <c r="S112" s="136">
        <v>0</v>
      </c>
      <c r="T112" s="137">
        <f>S112*H112</f>
        <v>0</v>
      </c>
      <c r="AR112" s="138" t="s">
        <v>178</v>
      </c>
      <c r="AT112" s="138" t="s">
        <v>173</v>
      </c>
      <c r="AU112" s="138" t="s">
        <v>83</v>
      </c>
      <c r="AY112" s="16" t="s">
        <v>171</v>
      </c>
      <c r="BE112" s="139">
        <f>IF(N112="základní",J112,0)</f>
        <v>0</v>
      </c>
      <c r="BF112" s="139">
        <f>IF(N112="snížená",J112,0)</f>
        <v>0</v>
      </c>
      <c r="BG112" s="139">
        <f>IF(N112="zákl. přenesená",J112,0)</f>
        <v>0</v>
      </c>
      <c r="BH112" s="139">
        <f>IF(N112="sníž. přenesená",J112,0)</f>
        <v>0</v>
      </c>
      <c r="BI112" s="139">
        <f>IF(N112="nulová",J112,0)</f>
        <v>0</v>
      </c>
      <c r="BJ112" s="16" t="s">
        <v>81</v>
      </c>
      <c r="BK112" s="139">
        <f>ROUND(I112*H112,2)</f>
        <v>0</v>
      </c>
      <c r="BL112" s="16" t="s">
        <v>178</v>
      </c>
      <c r="BM112" s="138" t="s">
        <v>3503</v>
      </c>
    </row>
    <row r="113" spans="2:65" s="1" customFormat="1" ht="10.199999999999999">
      <c r="B113" s="31"/>
      <c r="D113" s="140" t="s">
        <v>180</v>
      </c>
      <c r="F113" s="141" t="s">
        <v>3504</v>
      </c>
      <c r="I113" s="142"/>
      <c r="L113" s="31"/>
      <c r="M113" s="143"/>
      <c r="T113" s="52"/>
      <c r="AT113" s="16" t="s">
        <v>180</v>
      </c>
      <c r="AU113" s="16" t="s">
        <v>83</v>
      </c>
    </row>
    <row r="114" spans="2:65" s="11" customFormat="1" ht="22.8" customHeight="1">
      <c r="B114" s="115"/>
      <c r="D114" s="116" t="s">
        <v>72</v>
      </c>
      <c r="E114" s="125" t="s">
        <v>254</v>
      </c>
      <c r="F114" s="125" t="s">
        <v>609</v>
      </c>
      <c r="I114" s="118"/>
      <c r="J114" s="126">
        <f>BK114</f>
        <v>0</v>
      </c>
      <c r="L114" s="115"/>
      <c r="M114" s="120"/>
      <c r="P114" s="121">
        <f>SUM(P115:P156)</f>
        <v>0</v>
      </c>
      <c r="R114" s="121">
        <f>SUM(R115:R156)</f>
        <v>5.0895912999999995</v>
      </c>
      <c r="T114" s="122">
        <f>SUM(T115:T156)</f>
        <v>2.7831000000000001</v>
      </c>
      <c r="AR114" s="116" t="s">
        <v>81</v>
      </c>
      <c r="AT114" s="123" t="s">
        <v>72</v>
      </c>
      <c r="AU114" s="123" t="s">
        <v>81</v>
      </c>
      <c r="AY114" s="116" t="s">
        <v>171</v>
      </c>
      <c r="BK114" s="124">
        <f>SUM(BK115:BK156)</f>
        <v>0</v>
      </c>
    </row>
    <row r="115" spans="2:65" s="1" customFormat="1" ht="37.799999999999997" customHeight="1">
      <c r="B115" s="31"/>
      <c r="C115" s="127" t="s">
        <v>225</v>
      </c>
      <c r="D115" s="127" t="s">
        <v>173</v>
      </c>
      <c r="E115" s="128" t="s">
        <v>3505</v>
      </c>
      <c r="F115" s="129" t="s">
        <v>3506</v>
      </c>
      <c r="G115" s="130" t="s">
        <v>328</v>
      </c>
      <c r="H115" s="131">
        <v>15</v>
      </c>
      <c r="I115" s="132"/>
      <c r="J115" s="133">
        <f>ROUND(I115*H115,2)</f>
        <v>0</v>
      </c>
      <c r="K115" s="129" t="s">
        <v>177</v>
      </c>
      <c r="L115" s="31"/>
      <c r="M115" s="134" t="s">
        <v>19</v>
      </c>
      <c r="N115" s="135" t="s">
        <v>44</v>
      </c>
      <c r="P115" s="136">
        <f>O115*H115</f>
        <v>0</v>
      </c>
      <c r="Q115" s="136">
        <v>5.3260000000000002E-2</v>
      </c>
      <c r="R115" s="136">
        <f>Q115*H115</f>
        <v>0.79890000000000005</v>
      </c>
      <c r="S115" s="136">
        <v>0</v>
      </c>
      <c r="T115" s="137">
        <f>S115*H115</f>
        <v>0</v>
      </c>
      <c r="AR115" s="138" t="s">
        <v>178</v>
      </c>
      <c r="AT115" s="138" t="s">
        <v>173</v>
      </c>
      <c r="AU115" s="138" t="s">
        <v>83</v>
      </c>
      <c r="AY115" s="16" t="s">
        <v>171</v>
      </c>
      <c r="BE115" s="139">
        <f>IF(N115="základní",J115,0)</f>
        <v>0</v>
      </c>
      <c r="BF115" s="139">
        <f>IF(N115="snížená",J115,0)</f>
        <v>0</v>
      </c>
      <c r="BG115" s="139">
        <f>IF(N115="zákl. přenesená",J115,0)</f>
        <v>0</v>
      </c>
      <c r="BH115" s="139">
        <f>IF(N115="sníž. přenesená",J115,0)</f>
        <v>0</v>
      </c>
      <c r="BI115" s="139">
        <f>IF(N115="nulová",J115,0)</f>
        <v>0</v>
      </c>
      <c r="BJ115" s="16" t="s">
        <v>81</v>
      </c>
      <c r="BK115" s="139">
        <f>ROUND(I115*H115,2)</f>
        <v>0</v>
      </c>
      <c r="BL115" s="16" t="s">
        <v>178</v>
      </c>
      <c r="BM115" s="138" t="s">
        <v>3507</v>
      </c>
    </row>
    <row r="116" spans="2:65" s="1" customFormat="1" ht="10.199999999999999">
      <c r="B116" s="31"/>
      <c r="D116" s="140" t="s">
        <v>180</v>
      </c>
      <c r="F116" s="141" t="s">
        <v>3508</v>
      </c>
      <c r="I116" s="142"/>
      <c r="L116" s="31"/>
      <c r="M116" s="143"/>
      <c r="T116" s="52"/>
      <c r="AT116" s="16" t="s">
        <v>180</v>
      </c>
      <c r="AU116" s="16" t="s">
        <v>83</v>
      </c>
    </row>
    <row r="117" spans="2:65" s="12" customFormat="1" ht="10.199999999999999">
      <c r="B117" s="144"/>
      <c r="D117" s="145" t="s">
        <v>182</v>
      </c>
      <c r="E117" s="146" t="s">
        <v>19</v>
      </c>
      <c r="F117" s="147" t="s">
        <v>2010</v>
      </c>
      <c r="H117" s="146" t="s">
        <v>19</v>
      </c>
      <c r="I117" s="148"/>
      <c r="L117" s="144"/>
      <c r="M117" s="149"/>
      <c r="T117" s="150"/>
      <c r="AT117" s="146" t="s">
        <v>182</v>
      </c>
      <c r="AU117" s="146" t="s">
        <v>83</v>
      </c>
      <c r="AV117" s="12" t="s">
        <v>81</v>
      </c>
      <c r="AW117" s="12" t="s">
        <v>35</v>
      </c>
      <c r="AX117" s="12" t="s">
        <v>73</v>
      </c>
      <c r="AY117" s="146" t="s">
        <v>171</v>
      </c>
    </row>
    <row r="118" spans="2:65" s="13" customFormat="1" ht="10.199999999999999">
      <c r="B118" s="151"/>
      <c r="D118" s="145" t="s">
        <v>182</v>
      </c>
      <c r="E118" s="152" t="s">
        <v>19</v>
      </c>
      <c r="F118" s="153" t="s">
        <v>262</v>
      </c>
      <c r="H118" s="154">
        <v>10</v>
      </c>
      <c r="I118" s="155"/>
      <c r="L118" s="151"/>
      <c r="M118" s="156"/>
      <c r="T118" s="157"/>
      <c r="AT118" s="152" t="s">
        <v>182</v>
      </c>
      <c r="AU118" s="152" t="s">
        <v>83</v>
      </c>
      <c r="AV118" s="13" t="s">
        <v>83</v>
      </c>
      <c r="AW118" s="13" t="s">
        <v>35</v>
      </c>
      <c r="AX118" s="13" t="s">
        <v>73</v>
      </c>
      <c r="AY118" s="152" t="s">
        <v>171</v>
      </c>
    </row>
    <row r="119" spans="2:65" s="12" customFormat="1" ht="10.199999999999999">
      <c r="B119" s="144"/>
      <c r="D119" s="145" t="s">
        <v>182</v>
      </c>
      <c r="E119" s="146" t="s">
        <v>19</v>
      </c>
      <c r="F119" s="147" t="s">
        <v>204</v>
      </c>
      <c r="H119" s="146" t="s">
        <v>19</v>
      </c>
      <c r="I119" s="148"/>
      <c r="L119" s="144"/>
      <c r="M119" s="149"/>
      <c r="T119" s="150"/>
      <c r="AT119" s="146" t="s">
        <v>182</v>
      </c>
      <c r="AU119" s="146" t="s">
        <v>83</v>
      </c>
      <c r="AV119" s="12" t="s">
        <v>81</v>
      </c>
      <c r="AW119" s="12" t="s">
        <v>35</v>
      </c>
      <c r="AX119" s="12" t="s">
        <v>73</v>
      </c>
      <c r="AY119" s="146" t="s">
        <v>171</v>
      </c>
    </row>
    <row r="120" spans="2:65" s="13" customFormat="1" ht="10.199999999999999">
      <c r="B120" s="151"/>
      <c r="D120" s="145" t="s">
        <v>182</v>
      </c>
      <c r="E120" s="152" t="s">
        <v>19</v>
      </c>
      <c r="F120" s="153" t="s">
        <v>225</v>
      </c>
      <c r="H120" s="154">
        <v>5</v>
      </c>
      <c r="I120" s="155"/>
      <c r="L120" s="151"/>
      <c r="M120" s="156"/>
      <c r="T120" s="157"/>
      <c r="AT120" s="152" t="s">
        <v>182</v>
      </c>
      <c r="AU120" s="152" t="s">
        <v>83</v>
      </c>
      <c r="AV120" s="13" t="s">
        <v>83</v>
      </c>
      <c r="AW120" s="13" t="s">
        <v>35</v>
      </c>
      <c r="AX120" s="13" t="s">
        <v>73</v>
      </c>
      <c r="AY120" s="152" t="s">
        <v>171</v>
      </c>
    </row>
    <row r="121" spans="2:65" s="14" customFormat="1" ht="10.199999999999999">
      <c r="B121" s="158"/>
      <c r="D121" s="145" t="s">
        <v>182</v>
      </c>
      <c r="E121" s="159" t="s">
        <v>19</v>
      </c>
      <c r="F121" s="160" t="s">
        <v>189</v>
      </c>
      <c r="H121" s="161">
        <v>15</v>
      </c>
      <c r="I121" s="162"/>
      <c r="L121" s="158"/>
      <c r="M121" s="163"/>
      <c r="T121" s="164"/>
      <c r="AT121" s="159" t="s">
        <v>182</v>
      </c>
      <c r="AU121" s="159" t="s">
        <v>83</v>
      </c>
      <c r="AV121" s="14" t="s">
        <v>178</v>
      </c>
      <c r="AW121" s="14" t="s">
        <v>35</v>
      </c>
      <c r="AX121" s="14" t="s">
        <v>81</v>
      </c>
      <c r="AY121" s="159" t="s">
        <v>171</v>
      </c>
    </row>
    <row r="122" spans="2:65" s="1" customFormat="1" ht="24.15" customHeight="1">
      <c r="B122" s="31"/>
      <c r="C122" s="127" t="s">
        <v>231</v>
      </c>
      <c r="D122" s="127" t="s">
        <v>173</v>
      </c>
      <c r="E122" s="128" t="s">
        <v>3509</v>
      </c>
      <c r="F122" s="129" t="s">
        <v>3510</v>
      </c>
      <c r="G122" s="130" t="s">
        <v>328</v>
      </c>
      <c r="H122" s="131">
        <v>245.1</v>
      </c>
      <c r="I122" s="132"/>
      <c r="J122" s="133">
        <f>ROUND(I122*H122,2)</f>
        <v>0</v>
      </c>
      <c r="K122" s="129" t="s">
        <v>177</v>
      </c>
      <c r="L122" s="31"/>
      <c r="M122" s="134" t="s">
        <v>19</v>
      </c>
      <c r="N122" s="135" t="s">
        <v>44</v>
      </c>
      <c r="P122" s="136">
        <f>O122*H122</f>
        <v>0</v>
      </c>
      <c r="Q122" s="136">
        <v>0</v>
      </c>
      <c r="R122" s="136">
        <f>Q122*H122</f>
        <v>0</v>
      </c>
      <c r="S122" s="136">
        <v>0</v>
      </c>
      <c r="T122" s="137">
        <f>S122*H122</f>
        <v>0</v>
      </c>
      <c r="AR122" s="138" t="s">
        <v>178</v>
      </c>
      <c r="AT122" s="138" t="s">
        <v>173</v>
      </c>
      <c r="AU122" s="138" t="s">
        <v>83</v>
      </c>
      <c r="AY122" s="16" t="s">
        <v>171</v>
      </c>
      <c r="BE122" s="139">
        <f>IF(N122="základní",J122,0)</f>
        <v>0</v>
      </c>
      <c r="BF122" s="139">
        <f>IF(N122="snížená",J122,0)</f>
        <v>0</v>
      </c>
      <c r="BG122" s="139">
        <f>IF(N122="zákl. přenesená",J122,0)</f>
        <v>0</v>
      </c>
      <c r="BH122" s="139">
        <f>IF(N122="sníž. přenesená",J122,0)</f>
        <v>0</v>
      </c>
      <c r="BI122" s="139">
        <f>IF(N122="nulová",J122,0)</f>
        <v>0</v>
      </c>
      <c r="BJ122" s="16" t="s">
        <v>81</v>
      </c>
      <c r="BK122" s="139">
        <f>ROUND(I122*H122,2)</f>
        <v>0</v>
      </c>
      <c r="BL122" s="16" t="s">
        <v>178</v>
      </c>
      <c r="BM122" s="138" t="s">
        <v>3511</v>
      </c>
    </row>
    <row r="123" spans="2:65" s="1" customFormat="1" ht="10.199999999999999">
      <c r="B123" s="31"/>
      <c r="D123" s="140" t="s">
        <v>180</v>
      </c>
      <c r="F123" s="141" t="s">
        <v>3512</v>
      </c>
      <c r="I123" s="142"/>
      <c r="L123" s="31"/>
      <c r="M123" s="143"/>
      <c r="T123" s="52"/>
      <c r="AT123" s="16" t="s">
        <v>180</v>
      </c>
      <c r="AU123" s="16" t="s">
        <v>83</v>
      </c>
    </row>
    <row r="124" spans="2:65" s="12" customFormat="1" ht="10.199999999999999">
      <c r="B124" s="144"/>
      <c r="D124" s="145" t="s">
        <v>182</v>
      </c>
      <c r="E124" s="146" t="s">
        <v>19</v>
      </c>
      <c r="F124" s="147" t="s">
        <v>2010</v>
      </c>
      <c r="H124" s="146" t="s">
        <v>19</v>
      </c>
      <c r="I124" s="148"/>
      <c r="L124" s="144"/>
      <c r="M124" s="149"/>
      <c r="T124" s="150"/>
      <c r="AT124" s="146" t="s">
        <v>182</v>
      </c>
      <c r="AU124" s="146" t="s">
        <v>83</v>
      </c>
      <c r="AV124" s="12" t="s">
        <v>81</v>
      </c>
      <c r="AW124" s="12" t="s">
        <v>35</v>
      </c>
      <c r="AX124" s="12" t="s">
        <v>73</v>
      </c>
      <c r="AY124" s="146" t="s">
        <v>171</v>
      </c>
    </row>
    <row r="125" spans="2:65" s="13" customFormat="1" ht="10.199999999999999">
      <c r="B125" s="151"/>
      <c r="D125" s="145" t="s">
        <v>182</v>
      </c>
      <c r="E125" s="152" t="s">
        <v>19</v>
      </c>
      <c r="F125" s="153" t="s">
        <v>3513</v>
      </c>
      <c r="H125" s="154">
        <v>80</v>
      </c>
      <c r="I125" s="155"/>
      <c r="L125" s="151"/>
      <c r="M125" s="156"/>
      <c r="T125" s="157"/>
      <c r="AT125" s="152" t="s">
        <v>182</v>
      </c>
      <c r="AU125" s="152" t="s">
        <v>83</v>
      </c>
      <c r="AV125" s="13" t="s">
        <v>83</v>
      </c>
      <c r="AW125" s="13" t="s">
        <v>35</v>
      </c>
      <c r="AX125" s="13" t="s">
        <v>73</v>
      </c>
      <c r="AY125" s="152" t="s">
        <v>171</v>
      </c>
    </row>
    <row r="126" spans="2:65" s="12" customFormat="1" ht="10.199999999999999">
      <c r="B126" s="144"/>
      <c r="D126" s="145" t="s">
        <v>182</v>
      </c>
      <c r="E126" s="146" t="s">
        <v>19</v>
      </c>
      <c r="F126" s="147" t="s">
        <v>3514</v>
      </c>
      <c r="H126" s="146" t="s">
        <v>19</v>
      </c>
      <c r="I126" s="148"/>
      <c r="L126" s="144"/>
      <c r="M126" s="149"/>
      <c r="T126" s="150"/>
      <c r="AT126" s="146" t="s">
        <v>182</v>
      </c>
      <c r="AU126" s="146" t="s">
        <v>83</v>
      </c>
      <c r="AV126" s="12" t="s">
        <v>81</v>
      </c>
      <c r="AW126" s="12" t="s">
        <v>35</v>
      </c>
      <c r="AX126" s="12" t="s">
        <v>73</v>
      </c>
      <c r="AY126" s="146" t="s">
        <v>171</v>
      </c>
    </row>
    <row r="127" spans="2:65" s="13" customFormat="1" ht="10.199999999999999">
      <c r="B127" s="151"/>
      <c r="D127" s="145" t="s">
        <v>182</v>
      </c>
      <c r="E127" s="152" t="s">
        <v>19</v>
      </c>
      <c r="F127" s="153" t="s">
        <v>3515</v>
      </c>
      <c r="H127" s="154">
        <v>9</v>
      </c>
      <c r="I127" s="155"/>
      <c r="L127" s="151"/>
      <c r="M127" s="156"/>
      <c r="T127" s="157"/>
      <c r="AT127" s="152" t="s">
        <v>182</v>
      </c>
      <c r="AU127" s="152" t="s">
        <v>83</v>
      </c>
      <c r="AV127" s="13" t="s">
        <v>83</v>
      </c>
      <c r="AW127" s="13" t="s">
        <v>35</v>
      </c>
      <c r="AX127" s="13" t="s">
        <v>73</v>
      </c>
      <c r="AY127" s="152" t="s">
        <v>171</v>
      </c>
    </row>
    <row r="128" spans="2:65" s="12" customFormat="1" ht="10.199999999999999">
      <c r="B128" s="144"/>
      <c r="D128" s="145" t="s">
        <v>182</v>
      </c>
      <c r="E128" s="146" t="s">
        <v>19</v>
      </c>
      <c r="F128" s="147" t="s">
        <v>204</v>
      </c>
      <c r="H128" s="146" t="s">
        <v>19</v>
      </c>
      <c r="I128" s="148"/>
      <c r="L128" s="144"/>
      <c r="M128" s="149"/>
      <c r="T128" s="150"/>
      <c r="AT128" s="146" t="s">
        <v>182</v>
      </c>
      <c r="AU128" s="146" t="s">
        <v>83</v>
      </c>
      <c r="AV128" s="12" t="s">
        <v>81</v>
      </c>
      <c r="AW128" s="12" t="s">
        <v>35</v>
      </c>
      <c r="AX128" s="12" t="s">
        <v>73</v>
      </c>
      <c r="AY128" s="146" t="s">
        <v>171</v>
      </c>
    </row>
    <row r="129" spans="2:65" s="13" customFormat="1" ht="10.199999999999999">
      <c r="B129" s="151"/>
      <c r="D129" s="145" t="s">
        <v>182</v>
      </c>
      <c r="E129" s="152" t="s">
        <v>19</v>
      </c>
      <c r="F129" s="153" t="s">
        <v>3516</v>
      </c>
      <c r="H129" s="154">
        <v>25</v>
      </c>
      <c r="I129" s="155"/>
      <c r="L129" s="151"/>
      <c r="M129" s="156"/>
      <c r="T129" s="157"/>
      <c r="AT129" s="152" t="s">
        <v>182</v>
      </c>
      <c r="AU129" s="152" t="s">
        <v>83</v>
      </c>
      <c r="AV129" s="13" t="s">
        <v>83</v>
      </c>
      <c r="AW129" s="13" t="s">
        <v>35</v>
      </c>
      <c r="AX129" s="13" t="s">
        <v>73</v>
      </c>
      <c r="AY129" s="152" t="s">
        <v>171</v>
      </c>
    </row>
    <row r="130" spans="2:65" s="12" customFormat="1" ht="10.199999999999999">
      <c r="B130" s="144"/>
      <c r="D130" s="145" t="s">
        <v>182</v>
      </c>
      <c r="E130" s="146" t="s">
        <v>19</v>
      </c>
      <c r="F130" s="147" t="s">
        <v>3517</v>
      </c>
      <c r="H130" s="146" t="s">
        <v>19</v>
      </c>
      <c r="I130" s="148"/>
      <c r="L130" s="144"/>
      <c r="M130" s="149"/>
      <c r="T130" s="150"/>
      <c r="AT130" s="146" t="s">
        <v>182</v>
      </c>
      <c r="AU130" s="146" t="s">
        <v>83</v>
      </c>
      <c r="AV130" s="12" t="s">
        <v>81</v>
      </c>
      <c r="AW130" s="12" t="s">
        <v>35</v>
      </c>
      <c r="AX130" s="12" t="s">
        <v>73</v>
      </c>
      <c r="AY130" s="146" t="s">
        <v>171</v>
      </c>
    </row>
    <row r="131" spans="2:65" s="13" customFormat="1" ht="10.199999999999999">
      <c r="B131" s="151"/>
      <c r="D131" s="145" t="s">
        <v>182</v>
      </c>
      <c r="E131" s="152" t="s">
        <v>19</v>
      </c>
      <c r="F131" s="153" t="s">
        <v>3518</v>
      </c>
      <c r="H131" s="154">
        <v>17</v>
      </c>
      <c r="I131" s="155"/>
      <c r="L131" s="151"/>
      <c r="M131" s="156"/>
      <c r="T131" s="157"/>
      <c r="AT131" s="152" t="s">
        <v>182</v>
      </c>
      <c r="AU131" s="152" t="s">
        <v>83</v>
      </c>
      <c r="AV131" s="13" t="s">
        <v>83</v>
      </c>
      <c r="AW131" s="13" t="s">
        <v>35</v>
      </c>
      <c r="AX131" s="13" t="s">
        <v>73</v>
      </c>
      <c r="AY131" s="152" t="s">
        <v>171</v>
      </c>
    </row>
    <row r="132" spans="2:65" s="12" customFormat="1" ht="10.199999999999999">
      <c r="B132" s="144"/>
      <c r="D132" s="145" t="s">
        <v>182</v>
      </c>
      <c r="E132" s="146" t="s">
        <v>19</v>
      </c>
      <c r="F132" s="147" t="s">
        <v>217</v>
      </c>
      <c r="H132" s="146" t="s">
        <v>19</v>
      </c>
      <c r="I132" s="148"/>
      <c r="L132" s="144"/>
      <c r="M132" s="149"/>
      <c r="T132" s="150"/>
      <c r="AT132" s="146" t="s">
        <v>182</v>
      </c>
      <c r="AU132" s="146" t="s">
        <v>83</v>
      </c>
      <c r="AV132" s="12" t="s">
        <v>81</v>
      </c>
      <c r="AW132" s="12" t="s">
        <v>35</v>
      </c>
      <c r="AX132" s="12" t="s">
        <v>73</v>
      </c>
      <c r="AY132" s="146" t="s">
        <v>171</v>
      </c>
    </row>
    <row r="133" spans="2:65" s="13" customFormat="1" ht="10.199999999999999">
      <c r="B133" s="151"/>
      <c r="D133" s="145" t="s">
        <v>182</v>
      </c>
      <c r="E133" s="152" t="s">
        <v>19</v>
      </c>
      <c r="F133" s="153" t="s">
        <v>8</v>
      </c>
      <c r="H133" s="154">
        <v>15</v>
      </c>
      <c r="I133" s="155"/>
      <c r="L133" s="151"/>
      <c r="M133" s="156"/>
      <c r="T133" s="157"/>
      <c r="AT133" s="152" t="s">
        <v>182</v>
      </c>
      <c r="AU133" s="152" t="s">
        <v>83</v>
      </c>
      <c r="AV133" s="13" t="s">
        <v>83</v>
      </c>
      <c r="AW133" s="13" t="s">
        <v>35</v>
      </c>
      <c r="AX133" s="13" t="s">
        <v>73</v>
      </c>
      <c r="AY133" s="152" t="s">
        <v>171</v>
      </c>
    </row>
    <row r="134" spans="2:65" s="12" customFormat="1" ht="10.199999999999999">
      <c r="B134" s="144"/>
      <c r="D134" s="145" t="s">
        <v>182</v>
      </c>
      <c r="E134" s="146" t="s">
        <v>19</v>
      </c>
      <c r="F134" s="147" t="s">
        <v>215</v>
      </c>
      <c r="H134" s="146" t="s">
        <v>19</v>
      </c>
      <c r="I134" s="148"/>
      <c r="L134" s="144"/>
      <c r="M134" s="149"/>
      <c r="T134" s="150"/>
      <c r="AT134" s="146" t="s">
        <v>182</v>
      </c>
      <c r="AU134" s="146" t="s">
        <v>83</v>
      </c>
      <c r="AV134" s="12" t="s">
        <v>81</v>
      </c>
      <c r="AW134" s="12" t="s">
        <v>35</v>
      </c>
      <c r="AX134" s="12" t="s">
        <v>73</v>
      </c>
      <c r="AY134" s="146" t="s">
        <v>171</v>
      </c>
    </row>
    <row r="135" spans="2:65" s="13" customFormat="1" ht="10.199999999999999">
      <c r="B135" s="151"/>
      <c r="D135" s="145" t="s">
        <v>182</v>
      </c>
      <c r="E135" s="152" t="s">
        <v>19</v>
      </c>
      <c r="F135" s="153" t="s">
        <v>3519</v>
      </c>
      <c r="H135" s="154">
        <v>30.4</v>
      </c>
      <c r="I135" s="155"/>
      <c r="L135" s="151"/>
      <c r="M135" s="156"/>
      <c r="T135" s="157"/>
      <c r="AT135" s="152" t="s">
        <v>182</v>
      </c>
      <c r="AU135" s="152" t="s">
        <v>83</v>
      </c>
      <c r="AV135" s="13" t="s">
        <v>83</v>
      </c>
      <c r="AW135" s="13" t="s">
        <v>35</v>
      </c>
      <c r="AX135" s="13" t="s">
        <v>73</v>
      </c>
      <c r="AY135" s="152" t="s">
        <v>171</v>
      </c>
    </row>
    <row r="136" spans="2:65" s="12" customFormat="1" ht="10.199999999999999">
      <c r="B136" s="144"/>
      <c r="D136" s="145" t="s">
        <v>182</v>
      </c>
      <c r="E136" s="146" t="s">
        <v>19</v>
      </c>
      <c r="F136" s="147" t="s">
        <v>200</v>
      </c>
      <c r="H136" s="146" t="s">
        <v>19</v>
      </c>
      <c r="I136" s="148"/>
      <c r="L136" s="144"/>
      <c r="M136" s="149"/>
      <c r="T136" s="150"/>
      <c r="AT136" s="146" t="s">
        <v>182</v>
      </c>
      <c r="AU136" s="146" t="s">
        <v>83</v>
      </c>
      <c r="AV136" s="12" t="s">
        <v>81</v>
      </c>
      <c r="AW136" s="12" t="s">
        <v>35</v>
      </c>
      <c r="AX136" s="12" t="s">
        <v>73</v>
      </c>
      <c r="AY136" s="146" t="s">
        <v>171</v>
      </c>
    </row>
    <row r="137" spans="2:65" s="13" customFormat="1" ht="10.199999999999999">
      <c r="B137" s="151"/>
      <c r="D137" s="145" t="s">
        <v>182</v>
      </c>
      <c r="E137" s="152" t="s">
        <v>19</v>
      </c>
      <c r="F137" s="153" t="s">
        <v>3520</v>
      </c>
      <c r="H137" s="154">
        <v>56.7</v>
      </c>
      <c r="I137" s="155"/>
      <c r="L137" s="151"/>
      <c r="M137" s="156"/>
      <c r="T137" s="157"/>
      <c r="AT137" s="152" t="s">
        <v>182</v>
      </c>
      <c r="AU137" s="152" t="s">
        <v>83</v>
      </c>
      <c r="AV137" s="13" t="s">
        <v>83</v>
      </c>
      <c r="AW137" s="13" t="s">
        <v>35</v>
      </c>
      <c r="AX137" s="13" t="s">
        <v>73</v>
      </c>
      <c r="AY137" s="152" t="s">
        <v>171</v>
      </c>
    </row>
    <row r="138" spans="2:65" s="12" customFormat="1" ht="10.199999999999999">
      <c r="B138" s="144"/>
      <c r="D138" s="145" t="s">
        <v>182</v>
      </c>
      <c r="E138" s="146" t="s">
        <v>19</v>
      </c>
      <c r="F138" s="147" t="s">
        <v>342</v>
      </c>
      <c r="H138" s="146" t="s">
        <v>19</v>
      </c>
      <c r="I138" s="148"/>
      <c r="L138" s="144"/>
      <c r="M138" s="149"/>
      <c r="T138" s="150"/>
      <c r="AT138" s="146" t="s">
        <v>182</v>
      </c>
      <c r="AU138" s="146" t="s">
        <v>83</v>
      </c>
      <c r="AV138" s="12" t="s">
        <v>81</v>
      </c>
      <c r="AW138" s="12" t="s">
        <v>35</v>
      </c>
      <c r="AX138" s="12" t="s">
        <v>73</v>
      </c>
      <c r="AY138" s="146" t="s">
        <v>171</v>
      </c>
    </row>
    <row r="139" spans="2:65" s="13" customFormat="1" ht="10.199999999999999">
      <c r="B139" s="151"/>
      <c r="D139" s="145" t="s">
        <v>182</v>
      </c>
      <c r="E139" s="152" t="s">
        <v>19</v>
      </c>
      <c r="F139" s="153" t="s">
        <v>3521</v>
      </c>
      <c r="H139" s="154">
        <v>12</v>
      </c>
      <c r="I139" s="155"/>
      <c r="L139" s="151"/>
      <c r="M139" s="156"/>
      <c r="T139" s="157"/>
      <c r="AT139" s="152" t="s">
        <v>182</v>
      </c>
      <c r="AU139" s="152" t="s">
        <v>83</v>
      </c>
      <c r="AV139" s="13" t="s">
        <v>83</v>
      </c>
      <c r="AW139" s="13" t="s">
        <v>35</v>
      </c>
      <c r="AX139" s="13" t="s">
        <v>73</v>
      </c>
      <c r="AY139" s="152" t="s">
        <v>171</v>
      </c>
    </row>
    <row r="140" spans="2:65" s="14" customFormat="1" ht="10.199999999999999">
      <c r="B140" s="158"/>
      <c r="D140" s="145" t="s">
        <v>182</v>
      </c>
      <c r="E140" s="159" t="s">
        <v>19</v>
      </c>
      <c r="F140" s="160" t="s">
        <v>189</v>
      </c>
      <c r="H140" s="161">
        <v>245.10000000000002</v>
      </c>
      <c r="I140" s="162"/>
      <c r="L140" s="158"/>
      <c r="M140" s="163"/>
      <c r="T140" s="164"/>
      <c r="AT140" s="159" t="s">
        <v>182</v>
      </c>
      <c r="AU140" s="159" t="s">
        <v>83</v>
      </c>
      <c r="AV140" s="14" t="s">
        <v>178</v>
      </c>
      <c r="AW140" s="14" t="s">
        <v>35</v>
      </c>
      <c r="AX140" s="14" t="s">
        <v>81</v>
      </c>
      <c r="AY140" s="159" t="s">
        <v>171</v>
      </c>
    </row>
    <row r="141" spans="2:65" s="1" customFormat="1" ht="33" customHeight="1">
      <c r="B141" s="31"/>
      <c r="C141" s="127" t="s">
        <v>238</v>
      </c>
      <c r="D141" s="127" t="s">
        <v>173</v>
      </c>
      <c r="E141" s="128" t="s">
        <v>3522</v>
      </c>
      <c r="F141" s="129" t="s">
        <v>3523</v>
      </c>
      <c r="G141" s="130" t="s">
        <v>176</v>
      </c>
      <c r="H141" s="131">
        <v>1.05</v>
      </c>
      <c r="I141" s="132"/>
      <c r="J141" s="133">
        <f>ROUND(I141*H141,2)</f>
        <v>0</v>
      </c>
      <c r="K141" s="129" t="s">
        <v>177</v>
      </c>
      <c r="L141" s="31"/>
      <c r="M141" s="134" t="s">
        <v>19</v>
      </c>
      <c r="N141" s="135" t="s">
        <v>44</v>
      </c>
      <c r="P141" s="136">
        <f>O141*H141</f>
        <v>0</v>
      </c>
      <c r="Q141" s="136">
        <v>0.378</v>
      </c>
      <c r="R141" s="136">
        <f>Q141*H141</f>
        <v>0.39690000000000003</v>
      </c>
      <c r="S141" s="136">
        <v>1.95</v>
      </c>
      <c r="T141" s="137">
        <f>S141*H141</f>
        <v>2.0474999999999999</v>
      </c>
      <c r="AR141" s="138" t="s">
        <v>178</v>
      </c>
      <c r="AT141" s="138" t="s">
        <v>173</v>
      </c>
      <c r="AU141" s="138" t="s">
        <v>83</v>
      </c>
      <c r="AY141" s="16" t="s">
        <v>171</v>
      </c>
      <c r="BE141" s="139">
        <f>IF(N141="základní",J141,0)</f>
        <v>0</v>
      </c>
      <c r="BF141" s="139">
        <f>IF(N141="snížená",J141,0)</f>
        <v>0</v>
      </c>
      <c r="BG141" s="139">
        <f>IF(N141="zákl. přenesená",J141,0)</f>
        <v>0</v>
      </c>
      <c r="BH141" s="139">
        <f>IF(N141="sníž. přenesená",J141,0)</f>
        <v>0</v>
      </c>
      <c r="BI141" s="139">
        <f>IF(N141="nulová",J141,0)</f>
        <v>0</v>
      </c>
      <c r="BJ141" s="16" t="s">
        <v>81</v>
      </c>
      <c r="BK141" s="139">
        <f>ROUND(I141*H141,2)</f>
        <v>0</v>
      </c>
      <c r="BL141" s="16" t="s">
        <v>178</v>
      </c>
      <c r="BM141" s="138" t="s">
        <v>3524</v>
      </c>
    </row>
    <row r="142" spans="2:65" s="1" customFormat="1" ht="10.199999999999999">
      <c r="B142" s="31"/>
      <c r="D142" s="140" t="s">
        <v>180</v>
      </c>
      <c r="F142" s="141" t="s">
        <v>3525</v>
      </c>
      <c r="I142" s="142"/>
      <c r="L142" s="31"/>
      <c r="M142" s="143"/>
      <c r="T142" s="52"/>
      <c r="AT142" s="16" t="s">
        <v>180</v>
      </c>
      <c r="AU142" s="16" t="s">
        <v>83</v>
      </c>
    </row>
    <row r="143" spans="2:65" s="12" customFormat="1" ht="10.199999999999999">
      <c r="B143" s="144"/>
      <c r="D143" s="145" t="s">
        <v>182</v>
      </c>
      <c r="E143" s="146" t="s">
        <v>19</v>
      </c>
      <c r="F143" s="147" t="s">
        <v>2010</v>
      </c>
      <c r="H143" s="146" t="s">
        <v>19</v>
      </c>
      <c r="I143" s="148"/>
      <c r="L143" s="144"/>
      <c r="M143" s="149"/>
      <c r="T143" s="150"/>
      <c r="AT143" s="146" t="s">
        <v>182</v>
      </c>
      <c r="AU143" s="146" t="s">
        <v>83</v>
      </c>
      <c r="AV143" s="12" t="s">
        <v>81</v>
      </c>
      <c r="AW143" s="12" t="s">
        <v>35</v>
      </c>
      <c r="AX143" s="12" t="s">
        <v>73</v>
      </c>
      <c r="AY143" s="146" t="s">
        <v>171</v>
      </c>
    </row>
    <row r="144" spans="2:65" s="13" customFormat="1" ht="10.199999999999999">
      <c r="B144" s="151"/>
      <c r="D144" s="145" t="s">
        <v>182</v>
      </c>
      <c r="E144" s="152" t="s">
        <v>19</v>
      </c>
      <c r="F144" s="153" t="s">
        <v>3526</v>
      </c>
      <c r="H144" s="154">
        <v>0.75</v>
      </c>
      <c r="I144" s="155"/>
      <c r="L144" s="151"/>
      <c r="M144" s="156"/>
      <c r="T144" s="157"/>
      <c r="AT144" s="152" t="s">
        <v>182</v>
      </c>
      <c r="AU144" s="152" t="s">
        <v>83</v>
      </c>
      <c r="AV144" s="13" t="s">
        <v>83</v>
      </c>
      <c r="AW144" s="13" t="s">
        <v>35</v>
      </c>
      <c r="AX144" s="13" t="s">
        <v>73</v>
      </c>
      <c r="AY144" s="152" t="s">
        <v>171</v>
      </c>
    </row>
    <row r="145" spans="2:65" s="12" customFormat="1" ht="10.199999999999999">
      <c r="B145" s="144"/>
      <c r="D145" s="145" t="s">
        <v>182</v>
      </c>
      <c r="E145" s="146" t="s">
        <v>19</v>
      </c>
      <c r="F145" s="147" t="s">
        <v>204</v>
      </c>
      <c r="H145" s="146" t="s">
        <v>19</v>
      </c>
      <c r="I145" s="148"/>
      <c r="L145" s="144"/>
      <c r="M145" s="149"/>
      <c r="T145" s="150"/>
      <c r="AT145" s="146" t="s">
        <v>182</v>
      </c>
      <c r="AU145" s="146" t="s">
        <v>83</v>
      </c>
      <c r="AV145" s="12" t="s">
        <v>81</v>
      </c>
      <c r="AW145" s="12" t="s">
        <v>35</v>
      </c>
      <c r="AX145" s="12" t="s">
        <v>73</v>
      </c>
      <c r="AY145" s="146" t="s">
        <v>171</v>
      </c>
    </row>
    <row r="146" spans="2:65" s="13" customFormat="1" ht="10.199999999999999">
      <c r="B146" s="151"/>
      <c r="D146" s="145" t="s">
        <v>182</v>
      </c>
      <c r="E146" s="152" t="s">
        <v>19</v>
      </c>
      <c r="F146" s="153" t="s">
        <v>3527</v>
      </c>
      <c r="H146" s="154">
        <v>0.3</v>
      </c>
      <c r="I146" s="155"/>
      <c r="L146" s="151"/>
      <c r="M146" s="156"/>
      <c r="T146" s="157"/>
      <c r="AT146" s="152" t="s">
        <v>182</v>
      </c>
      <c r="AU146" s="152" t="s">
        <v>83</v>
      </c>
      <c r="AV146" s="13" t="s">
        <v>83</v>
      </c>
      <c r="AW146" s="13" t="s">
        <v>35</v>
      </c>
      <c r="AX146" s="13" t="s">
        <v>73</v>
      </c>
      <c r="AY146" s="152" t="s">
        <v>171</v>
      </c>
    </row>
    <row r="147" spans="2:65" s="14" customFormat="1" ht="10.199999999999999">
      <c r="B147" s="158"/>
      <c r="D147" s="145" t="s">
        <v>182</v>
      </c>
      <c r="E147" s="159" t="s">
        <v>19</v>
      </c>
      <c r="F147" s="160" t="s">
        <v>189</v>
      </c>
      <c r="H147" s="161">
        <v>1.05</v>
      </c>
      <c r="I147" s="162"/>
      <c r="L147" s="158"/>
      <c r="M147" s="163"/>
      <c r="T147" s="164"/>
      <c r="AT147" s="159" t="s">
        <v>182</v>
      </c>
      <c r="AU147" s="159" t="s">
        <v>83</v>
      </c>
      <c r="AV147" s="14" t="s">
        <v>178</v>
      </c>
      <c r="AW147" s="14" t="s">
        <v>35</v>
      </c>
      <c r="AX147" s="14" t="s">
        <v>81</v>
      </c>
      <c r="AY147" s="159" t="s">
        <v>171</v>
      </c>
    </row>
    <row r="148" spans="2:65" s="1" customFormat="1" ht="16.5" customHeight="1">
      <c r="B148" s="31"/>
      <c r="C148" s="165" t="s">
        <v>245</v>
      </c>
      <c r="D148" s="165" t="s">
        <v>263</v>
      </c>
      <c r="E148" s="166" t="s">
        <v>3528</v>
      </c>
      <c r="F148" s="167" t="s">
        <v>3529</v>
      </c>
      <c r="G148" s="168" t="s">
        <v>402</v>
      </c>
      <c r="H148" s="169">
        <v>336.26299999999998</v>
      </c>
      <c r="I148" s="170"/>
      <c r="J148" s="171">
        <f>ROUND(I148*H148,2)</f>
        <v>0</v>
      </c>
      <c r="K148" s="167" t="s">
        <v>177</v>
      </c>
      <c r="L148" s="172"/>
      <c r="M148" s="173" t="s">
        <v>19</v>
      </c>
      <c r="N148" s="174" t="s">
        <v>44</v>
      </c>
      <c r="P148" s="136">
        <f>O148*H148</f>
        <v>0</v>
      </c>
      <c r="Q148" s="136">
        <v>4.1000000000000003E-3</v>
      </c>
      <c r="R148" s="136">
        <f>Q148*H148</f>
        <v>1.3786783</v>
      </c>
      <c r="S148" s="136">
        <v>0</v>
      </c>
      <c r="T148" s="137">
        <f>S148*H148</f>
        <v>0</v>
      </c>
      <c r="AR148" s="138" t="s">
        <v>245</v>
      </c>
      <c r="AT148" s="138" t="s">
        <v>263</v>
      </c>
      <c r="AU148" s="138" t="s">
        <v>83</v>
      </c>
      <c r="AY148" s="16" t="s">
        <v>171</v>
      </c>
      <c r="BE148" s="139">
        <f>IF(N148="základní",J148,0)</f>
        <v>0</v>
      </c>
      <c r="BF148" s="139">
        <f>IF(N148="snížená",J148,0)</f>
        <v>0</v>
      </c>
      <c r="BG148" s="139">
        <f>IF(N148="zákl. přenesená",J148,0)</f>
        <v>0</v>
      </c>
      <c r="BH148" s="139">
        <f>IF(N148="sníž. přenesená",J148,0)</f>
        <v>0</v>
      </c>
      <c r="BI148" s="139">
        <f>IF(N148="nulová",J148,0)</f>
        <v>0</v>
      </c>
      <c r="BJ148" s="16" t="s">
        <v>81</v>
      </c>
      <c r="BK148" s="139">
        <f>ROUND(I148*H148,2)</f>
        <v>0</v>
      </c>
      <c r="BL148" s="16" t="s">
        <v>178</v>
      </c>
      <c r="BM148" s="138" t="s">
        <v>3530</v>
      </c>
    </row>
    <row r="149" spans="2:65" s="13" customFormat="1" ht="10.199999999999999">
      <c r="B149" s="151"/>
      <c r="D149" s="145" t="s">
        <v>182</v>
      </c>
      <c r="F149" s="153" t="s">
        <v>3531</v>
      </c>
      <c r="H149" s="154">
        <v>336.26299999999998</v>
      </c>
      <c r="I149" s="155"/>
      <c r="L149" s="151"/>
      <c r="M149" s="156"/>
      <c r="T149" s="157"/>
      <c r="AT149" s="152" t="s">
        <v>182</v>
      </c>
      <c r="AU149" s="152" t="s">
        <v>83</v>
      </c>
      <c r="AV149" s="13" t="s">
        <v>83</v>
      </c>
      <c r="AW149" s="13" t="s">
        <v>4</v>
      </c>
      <c r="AX149" s="13" t="s">
        <v>81</v>
      </c>
      <c r="AY149" s="152" t="s">
        <v>171</v>
      </c>
    </row>
    <row r="150" spans="2:65" s="1" customFormat="1" ht="55.5" customHeight="1">
      <c r="B150" s="31"/>
      <c r="C150" s="127" t="s">
        <v>254</v>
      </c>
      <c r="D150" s="127" t="s">
        <v>173</v>
      </c>
      <c r="E150" s="128" t="s">
        <v>3532</v>
      </c>
      <c r="F150" s="129" t="s">
        <v>3533</v>
      </c>
      <c r="G150" s="130" t="s">
        <v>328</v>
      </c>
      <c r="H150" s="131">
        <v>245.1</v>
      </c>
      <c r="I150" s="132"/>
      <c r="J150" s="133">
        <f>ROUND(I150*H150,2)</f>
        <v>0</v>
      </c>
      <c r="K150" s="129" t="s">
        <v>177</v>
      </c>
      <c r="L150" s="31"/>
      <c r="M150" s="134" t="s">
        <v>19</v>
      </c>
      <c r="N150" s="135" t="s">
        <v>44</v>
      </c>
      <c r="P150" s="136">
        <f>O150*H150</f>
        <v>0</v>
      </c>
      <c r="Q150" s="136">
        <v>6.3899999999999998E-3</v>
      </c>
      <c r="R150" s="136">
        <f>Q150*H150</f>
        <v>1.5661889999999998</v>
      </c>
      <c r="S150" s="136">
        <v>0</v>
      </c>
      <c r="T150" s="137">
        <f>S150*H150</f>
        <v>0</v>
      </c>
      <c r="AR150" s="138" t="s">
        <v>178</v>
      </c>
      <c r="AT150" s="138" t="s">
        <v>173</v>
      </c>
      <c r="AU150" s="138" t="s">
        <v>83</v>
      </c>
      <c r="AY150" s="16" t="s">
        <v>171</v>
      </c>
      <c r="BE150" s="139">
        <f>IF(N150="základní",J150,0)</f>
        <v>0</v>
      </c>
      <c r="BF150" s="139">
        <f>IF(N150="snížená",J150,0)</f>
        <v>0</v>
      </c>
      <c r="BG150" s="139">
        <f>IF(N150="zákl. přenesená",J150,0)</f>
        <v>0</v>
      </c>
      <c r="BH150" s="139">
        <f>IF(N150="sníž. přenesená",J150,0)</f>
        <v>0</v>
      </c>
      <c r="BI150" s="139">
        <f>IF(N150="nulová",J150,0)</f>
        <v>0</v>
      </c>
      <c r="BJ150" s="16" t="s">
        <v>81</v>
      </c>
      <c r="BK150" s="139">
        <f>ROUND(I150*H150,2)</f>
        <v>0</v>
      </c>
      <c r="BL150" s="16" t="s">
        <v>178</v>
      </c>
      <c r="BM150" s="138" t="s">
        <v>3534</v>
      </c>
    </row>
    <row r="151" spans="2:65" s="1" customFormat="1" ht="10.199999999999999">
      <c r="B151" s="31"/>
      <c r="D151" s="140" t="s">
        <v>180</v>
      </c>
      <c r="F151" s="141" t="s">
        <v>3535</v>
      </c>
      <c r="I151" s="142"/>
      <c r="L151" s="31"/>
      <c r="M151" s="143"/>
      <c r="T151" s="52"/>
      <c r="AT151" s="16" t="s">
        <v>180</v>
      </c>
      <c r="AU151" s="16" t="s">
        <v>83</v>
      </c>
    </row>
    <row r="152" spans="2:65" s="1" customFormat="1" ht="49.05" customHeight="1">
      <c r="B152" s="31"/>
      <c r="C152" s="127" t="s">
        <v>262</v>
      </c>
      <c r="D152" s="127" t="s">
        <v>173</v>
      </c>
      <c r="E152" s="128" t="s">
        <v>3536</v>
      </c>
      <c r="F152" s="129" t="s">
        <v>3537</v>
      </c>
      <c r="G152" s="130" t="s">
        <v>328</v>
      </c>
      <c r="H152" s="131">
        <v>735.6</v>
      </c>
      <c r="I152" s="132"/>
      <c r="J152" s="133">
        <f>ROUND(I152*H152,2)</f>
        <v>0</v>
      </c>
      <c r="K152" s="129" t="s">
        <v>177</v>
      </c>
      <c r="L152" s="31"/>
      <c r="M152" s="134" t="s">
        <v>19</v>
      </c>
      <c r="N152" s="135" t="s">
        <v>44</v>
      </c>
      <c r="P152" s="136">
        <f>O152*H152</f>
        <v>0</v>
      </c>
      <c r="Q152" s="136">
        <v>1.2899999999999999E-3</v>
      </c>
      <c r="R152" s="136">
        <f>Q152*H152</f>
        <v>0.94892399999999999</v>
      </c>
      <c r="S152" s="136">
        <v>1E-3</v>
      </c>
      <c r="T152" s="137">
        <f>S152*H152</f>
        <v>0.73560000000000003</v>
      </c>
      <c r="AR152" s="138" t="s">
        <v>178</v>
      </c>
      <c r="AT152" s="138" t="s">
        <v>173</v>
      </c>
      <c r="AU152" s="138" t="s">
        <v>83</v>
      </c>
      <c r="AY152" s="16" t="s">
        <v>171</v>
      </c>
      <c r="BE152" s="139">
        <f>IF(N152="základní",J152,0)</f>
        <v>0</v>
      </c>
      <c r="BF152" s="139">
        <f>IF(N152="snížená",J152,0)</f>
        <v>0</v>
      </c>
      <c r="BG152" s="139">
        <f>IF(N152="zákl. přenesená",J152,0)</f>
        <v>0</v>
      </c>
      <c r="BH152" s="139">
        <f>IF(N152="sníž. přenesená",J152,0)</f>
        <v>0</v>
      </c>
      <c r="BI152" s="139">
        <f>IF(N152="nulová",J152,0)</f>
        <v>0</v>
      </c>
      <c r="BJ152" s="16" t="s">
        <v>81</v>
      </c>
      <c r="BK152" s="139">
        <f>ROUND(I152*H152,2)</f>
        <v>0</v>
      </c>
      <c r="BL152" s="16" t="s">
        <v>178</v>
      </c>
      <c r="BM152" s="138" t="s">
        <v>3538</v>
      </c>
    </row>
    <row r="153" spans="2:65" s="1" customFormat="1" ht="10.199999999999999">
      <c r="B153" s="31"/>
      <c r="D153" s="140" t="s">
        <v>180</v>
      </c>
      <c r="F153" s="141" t="s">
        <v>3539</v>
      </c>
      <c r="I153" s="142"/>
      <c r="L153" s="31"/>
      <c r="M153" s="143"/>
      <c r="T153" s="52"/>
      <c r="AT153" s="16" t="s">
        <v>180</v>
      </c>
      <c r="AU153" s="16" t="s">
        <v>83</v>
      </c>
    </row>
    <row r="154" spans="2:65" s="12" customFormat="1" ht="20.399999999999999">
      <c r="B154" s="144"/>
      <c r="D154" s="145" t="s">
        <v>182</v>
      </c>
      <c r="E154" s="146" t="s">
        <v>19</v>
      </c>
      <c r="F154" s="147" t="s">
        <v>3540</v>
      </c>
      <c r="H154" s="146" t="s">
        <v>19</v>
      </c>
      <c r="I154" s="148"/>
      <c r="L154" s="144"/>
      <c r="M154" s="149"/>
      <c r="T154" s="150"/>
      <c r="AT154" s="146" t="s">
        <v>182</v>
      </c>
      <c r="AU154" s="146" t="s">
        <v>83</v>
      </c>
      <c r="AV154" s="12" t="s">
        <v>81</v>
      </c>
      <c r="AW154" s="12" t="s">
        <v>35</v>
      </c>
      <c r="AX154" s="12" t="s">
        <v>73</v>
      </c>
      <c r="AY154" s="146" t="s">
        <v>171</v>
      </c>
    </row>
    <row r="155" spans="2:65" s="12" customFormat="1" ht="10.199999999999999">
      <c r="B155" s="144"/>
      <c r="D155" s="145" t="s">
        <v>182</v>
      </c>
      <c r="E155" s="146" t="s">
        <v>19</v>
      </c>
      <c r="F155" s="147" t="s">
        <v>3541</v>
      </c>
      <c r="H155" s="146" t="s">
        <v>19</v>
      </c>
      <c r="I155" s="148"/>
      <c r="L155" s="144"/>
      <c r="M155" s="149"/>
      <c r="T155" s="150"/>
      <c r="AT155" s="146" t="s">
        <v>182</v>
      </c>
      <c r="AU155" s="146" t="s">
        <v>83</v>
      </c>
      <c r="AV155" s="12" t="s">
        <v>81</v>
      </c>
      <c r="AW155" s="12" t="s">
        <v>35</v>
      </c>
      <c r="AX155" s="12" t="s">
        <v>73</v>
      </c>
      <c r="AY155" s="146" t="s">
        <v>171</v>
      </c>
    </row>
    <row r="156" spans="2:65" s="13" customFormat="1" ht="10.199999999999999">
      <c r="B156" s="151"/>
      <c r="D156" s="145" t="s">
        <v>182</v>
      </c>
      <c r="E156" s="152" t="s">
        <v>19</v>
      </c>
      <c r="F156" s="153" t="s">
        <v>3542</v>
      </c>
      <c r="H156" s="154">
        <v>735.6</v>
      </c>
      <c r="I156" s="155"/>
      <c r="L156" s="151"/>
      <c r="M156" s="156"/>
      <c r="T156" s="157"/>
      <c r="AT156" s="152" t="s">
        <v>182</v>
      </c>
      <c r="AU156" s="152" t="s">
        <v>83</v>
      </c>
      <c r="AV156" s="13" t="s">
        <v>83</v>
      </c>
      <c r="AW156" s="13" t="s">
        <v>35</v>
      </c>
      <c r="AX156" s="13" t="s">
        <v>81</v>
      </c>
      <c r="AY156" s="152" t="s">
        <v>171</v>
      </c>
    </row>
    <row r="157" spans="2:65" s="11" customFormat="1" ht="22.8" customHeight="1">
      <c r="B157" s="115"/>
      <c r="D157" s="116" t="s">
        <v>72</v>
      </c>
      <c r="E157" s="125" t="s">
        <v>922</v>
      </c>
      <c r="F157" s="125" t="s">
        <v>923</v>
      </c>
      <c r="I157" s="118"/>
      <c r="J157" s="126">
        <f>BK157</f>
        <v>0</v>
      </c>
      <c r="L157" s="115"/>
      <c r="M157" s="120"/>
      <c r="P157" s="121">
        <f>SUM(P158:P168)</f>
        <v>0</v>
      </c>
      <c r="R157" s="121">
        <f>SUM(R158:R168)</f>
        <v>0</v>
      </c>
      <c r="T157" s="122">
        <f>SUM(T158:T168)</f>
        <v>0</v>
      </c>
      <c r="AR157" s="116" t="s">
        <v>81</v>
      </c>
      <c r="AT157" s="123" t="s">
        <v>72</v>
      </c>
      <c r="AU157" s="123" t="s">
        <v>81</v>
      </c>
      <c r="AY157" s="116" t="s">
        <v>171</v>
      </c>
      <c r="BK157" s="124">
        <f>SUM(BK158:BK168)</f>
        <v>0</v>
      </c>
    </row>
    <row r="158" spans="2:65" s="1" customFormat="1" ht="37.799999999999997" customHeight="1">
      <c r="B158" s="31"/>
      <c r="C158" s="127" t="s">
        <v>269</v>
      </c>
      <c r="D158" s="127" t="s">
        <v>173</v>
      </c>
      <c r="E158" s="128" t="s">
        <v>3543</v>
      </c>
      <c r="F158" s="129" t="s">
        <v>3544</v>
      </c>
      <c r="G158" s="130" t="s">
        <v>266</v>
      </c>
      <c r="H158" s="131">
        <v>2.7829999999999999</v>
      </c>
      <c r="I158" s="132"/>
      <c r="J158" s="133">
        <f>ROUND(I158*H158,2)</f>
        <v>0</v>
      </c>
      <c r="K158" s="129" t="s">
        <v>177</v>
      </c>
      <c r="L158" s="31"/>
      <c r="M158" s="134" t="s">
        <v>19</v>
      </c>
      <c r="N158" s="135" t="s">
        <v>44</v>
      </c>
      <c r="P158" s="136">
        <f>O158*H158</f>
        <v>0</v>
      </c>
      <c r="Q158" s="136">
        <v>0</v>
      </c>
      <c r="R158" s="136">
        <f>Q158*H158</f>
        <v>0</v>
      </c>
      <c r="S158" s="136">
        <v>0</v>
      </c>
      <c r="T158" s="137">
        <f>S158*H158</f>
        <v>0</v>
      </c>
      <c r="AR158" s="138" t="s">
        <v>178</v>
      </c>
      <c r="AT158" s="138" t="s">
        <v>173</v>
      </c>
      <c r="AU158" s="138" t="s">
        <v>83</v>
      </c>
      <c r="AY158" s="16" t="s">
        <v>171</v>
      </c>
      <c r="BE158" s="139">
        <f>IF(N158="základní",J158,0)</f>
        <v>0</v>
      </c>
      <c r="BF158" s="139">
        <f>IF(N158="snížená",J158,0)</f>
        <v>0</v>
      </c>
      <c r="BG158" s="139">
        <f>IF(N158="zákl. přenesená",J158,0)</f>
        <v>0</v>
      </c>
      <c r="BH158" s="139">
        <f>IF(N158="sníž. přenesená",J158,0)</f>
        <v>0</v>
      </c>
      <c r="BI158" s="139">
        <f>IF(N158="nulová",J158,0)</f>
        <v>0</v>
      </c>
      <c r="BJ158" s="16" t="s">
        <v>81</v>
      </c>
      <c r="BK158" s="139">
        <f>ROUND(I158*H158,2)</f>
        <v>0</v>
      </c>
      <c r="BL158" s="16" t="s">
        <v>178</v>
      </c>
      <c r="BM158" s="138" t="s">
        <v>3545</v>
      </c>
    </row>
    <row r="159" spans="2:65" s="1" customFormat="1" ht="10.199999999999999">
      <c r="B159" s="31"/>
      <c r="D159" s="140" t="s">
        <v>180</v>
      </c>
      <c r="F159" s="141" t="s">
        <v>3546</v>
      </c>
      <c r="I159" s="142"/>
      <c r="L159" s="31"/>
      <c r="M159" s="143"/>
      <c r="T159" s="52"/>
      <c r="AT159" s="16" t="s">
        <v>180</v>
      </c>
      <c r="AU159" s="16" t="s">
        <v>83</v>
      </c>
    </row>
    <row r="160" spans="2:65" s="1" customFormat="1" ht="33" customHeight="1">
      <c r="B160" s="31"/>
      <c r="C160" s="127" t="s">
        <v>278</v>
      </c>
      <c r="D160" s="127" t="s">
        <v>173</v>
      </c>
      <c r="E160" s="128" t="s">
        <v>930</v>
      </c>
      <c r="F160" s="129" t="s">
        <v>931</v>
      </c>
      <c r="G160" s="130" t="s">
        <v>266</v>
      </c>
      <c r="H160" s="131">
        <v>2.7829999999999999</v>
      </c>
      <c r="I160" s="132"/>
      <c r="J160" s="133">
        <f>ROUND(I160*H160,2)</f>
        <v>0</v>
      </c>
      <c r="K160" s="129" t="s">
        <v>177</v>
      </c>
      <c r="L160" s="31"/>
      <c r="M160" s="134" t="s">
        <v>19</v>
      </c>
      <c r="N160" s="135" t="s">
        <v>44</v>
      </c>
      <c r="P160" s="136">
        <f>O160*H160</f>
        <v>0</v>
      </c>
      <c r="Q160" s="136">
        <v>0</v>
      </c>
      <c r="R160" s="136">
        <f>Q160*H160</f>
        <v>0</v>
      </c>
      <c r="S160" s="136">
        <v>0</v>
      </c>
      <c r="T160" s="137">
        <f>S160*H160</f>
        <v>0</v>
      </c>
      <c r="AR160" s="138" t="s">
        <v>178</v>
      </c>
      <c r="AT160" s="138" t="s">
        <v>173</v>
      </c>
      <c r="AU160" s="138" t="s">
        <v>83</v>
      </c>
      <c r="AY160" s="16" t="s">
        <v>171</v>
      </c>
      <c r="BE160" s="139">
        <f>IF(N160="základní",J160,0)</f>
        <v>0</v>
      </c>
      <c r="BF160" s="139">
        <f>IF(N160="snížená",J160,0)</f>
        <v>0</v>
      </c>
      <c r="BG160" s="139">
        <f>IF(N160="zákl. přenesená",J160,0)</f>
        <v>0</v>
      </c>
      <c r="BH160" s="139">
        <f>IF(N160="sníž. přenesená",J160,0)</f>
        <v>0</v>
      </c>
      <c r="BI160" s="139">
        <f>IF(N160="nulová",J160,0)</f>
        <v>0</v>
      </c>
      <c r="BJ160" s="16" t="s">
        <v>81</v>
      </c>
      <c r="BK160" s="139">
        <f>ROUND(I160*H160,2)</f>
        <v>0</v>
      </c>
      <c r="BL160" s="16" t="s">
        <v>178</v>
      </c>
      <c r="BM160" s="138" t="s">
        <v>3547</v>
      </c>
    </row>
    <row r="161" spans="2:65" s="1" customFormat="1" ht="10.199999999999999">
      <c r="B161" s="31"/>
      <c r="D161" s="140" t="s">
        <v>180</v>
      </c>
      <c r="F161" s="141" t="s">
        <v>933</v>
      </c>
      <c r="I161" s="142"/>
      <c r="L161" s="31"/>
      <c r="M161" s="143"/>
      <c r="T161" s="52"/>
      <c r="AT161" s="16" t="s">
        <v>180</v>
      </c>
      <c r="AU161" s="16" t="s">
        <v>83</v>
      </c>
    </row>
    <row r="162" spans="2:65" s="1" customFormat="1" ht="44.25" customHeight="1">
      <c r="B162" s="31"/>
      <c r="C162" s="127" t="s">
        <v>291</v>
      </c>
      <c r="D162" s="127" t="s">
        <v>173</v>
      </c>
      <c r="E162" s="128" t="s">
        <v>935</v>
      </c>
      <c r="F162" s="129" t="s">
        <v>936</v>
      </c>
      <c r="G162" s="130" t="s">
        <v>266</v>
      </c>
      <c r="H162" s="131">
        <v>55.66</v>
      </c>
      <c r="I162" s="132"/>
      <c r="J162" s="133">
        <f>ROUND(I162*H162,2)</f>
        <v>0</v>
      </c>
      <c r="K162" s="129" t="s">
        <v>177</v>
      </c>
      <c r="L162" s="31"/>
      <c r="M162" s="134" t="s">
        <v>19</v>
      </c>
      <c r="N162" s="135" t="s">
        <v>44</v>
      </c>
      <c r="P162" s="136">
        <f>O162*H162</f>
        <v>0</v>
      </c>
      <c r="Q162" s="136">
        <v>0</v>
      </c>
      <c r="R162" s="136">
        <f>Q162*H162</f>
        <v>0</v>
      </c>
      <c r="S162" s="136">
        <v>0</v>
      </c>
      <c r="T162" s="137">
        <f>S162*H162</f>
        <v>0</v>
      </c>
      <c r="AR162" s="138" t="s">
        <v>178</v>
      </c>
      <c r="AT162" s="138" t="s">
        <v>173</v>
      </c>
      <c r="AU162" s="138" t="s">
        <v>83</v>
      </c>
      <c r="AY162" s="16" t="s">
        <v>171</v>
      </c>
      <c r="BE162" s="139">
        <f>IF(N162="základní",J162,0)</f>
        <v>0</v>
      </c>
      <c r="BF162" s="139">
        <f>IF(N162="snížená",J162,0)</f>
        <v>0</v>
      </c>
      <c r="BG162" s="139">
        <f>IF(N162="zákl. přenesená",J162,0)</f>
        <v>0</v>
      </c>
      <c r="BH162" s="139">
        <f>IF(N162="sníž. přenesená",J162,0)</f>
        <v>0</v>
      </c>
      <c r="BI162" s="139">
        <f>IF(N162="nulová",J162,0)</f>
        <v>0</v>
      </c>
      <c r="BJ162" s="16" t="s">
        <v>81</v>
      </c>
      <c r="BK162" s="139">
        <f>ROUND(I162*H162,2)</f>
        <v>0</v>
      </c>
      <c r="BL162" s="16" t="s">
        <v>178</v>
      </c>
      <c r="BM162" s="138" t="s">
        <v>3548</v>
      </c>
    </row>
    <row r="163" spans="2:65" s="1" customFormat="1" ht="10.199999999999999">
      <c r="B163" s="31"/>
      <c r="D163" s="140" t="s">
        <v>180</v>
      </c>
      <c r="F163" s="141" t="s">
        <v>938</v>
      </c>
      <c r="I163" s="142"/>
      <c r="L163" s="31"/>
      <c r="M163" s="143"/>
      <c r="T163" s="52"/>
      <c r="AT163" s="16" t="s">
        <v>180</v>
      </c>
      <c r="AU163" s="16" t="s">
        <v>83</v>
      </c>
    </row>
    <row r="164" spans="2:65" s="13" customFormat="1" ht="10.199999999999999">
      <c r="B164" s="151"/>
      <c r="D164" s="145" t="s">
        <v>182</v>
      </c>
      <c r="F164" s="153" t="s">
        <v>3549</v>
      </c>
      <c r="H164" s="154">
        <v>55.66</v>
      </c>
      <c r="I164" s="155"/>
      <c r="L164" s="151"/>
      <c r="M164" s="156"/>
      <c r="T164" s="157"/>
      <c r="AT164" s="152" t="s">
        <v>182</v>
      </c>
      <c r="AU164" s="152" t="s">
        <v>83</v>
      </c>
      <c r="AV164" s="13" t="s">
        <v>83</v>
      </c>
      <c r="AW164" s="13" t="s">
        <v>4</v>
      </c>
      <c r="AX164" s="13" t="s">
        <v>81</v>
      </c>
      <c r="AY164" s="152" t="s">
        <v>171</v>
      </c>
    </row>
    <row r="165" spans="2:65" s="1" customFormat="1" ht="37.799999999999997" customHeight="1">
      <c r="B165" s="31"/>
      <c r="C165" s="127" t="s">
        <v>297</v>
      </c>
      <c r="D165" s="127" t="s">
        <v>173</v>
      </c>
      <c r="E165" s="128" t="s">
        <v>3550</v>
      </c>
      <c r="F165" s="129" t="s">
        <v>3551</v>
      </c>
      <c r="G165" s="130" t="s">
        <v>266</v>
      </c>
      <c r="H165" s="131">
        <v>2.7829999999999999</v>
      </c>
      <c r="I165" s="132"/>
      <c r="J165" s="133">
        <f>ROUND(I165*H165,2)</f>
        <v>0</v>
      </c>
      <c r="K165" s="129" t="s">
        <v>177</v>
      </c>
      <c r="L165" s="31"/>
      <c r="M165" s="134" t="s">
        <v>19</v>
      </c>
      <c r="N165" s="135" t="s">
        <v>44</v>
      </c>
      <c r="P165" s="136">
        <f>O165*H165</f>
        <v>0</v>
      </c>
      <c r="Q165" s="136">
        <v>0</v>
      </c>
      <c r="R165" s="136">
        <f>Q165*H165</f>
        <v>0</v>
      </c>
      <c r="S165" s="136">
        <v>0</v>
      </c>
      <c r="T165" s="137">
        <f>S165*H165</f>
        <v>0</v>
      </c>
      <c r="AR165" s="138" t="s">
        <v>178</v>
      </c>
      <c r="AT165" s="138" t="s">
        <v>173</v>
      </c>
      <c r="AU165" s="138" t="s">
        <v>83</v>
      </c>
      <c r="AY165" s="16" t="s">
        <v>171</v>
      </c>
      <c r="BE165" s="139">
        <f>IF(N165="základní",J165,0)</f>
        <v>0</v>
      </c>
      <c r="BF165" s="139">
        <f>IF(N165="snížená",J165,0)</f>
        <v>0</v>
      </c>
      <c r="BG165" s="139">
        <f>IF(N165="zákl. přenesená",J165,0)</f>
        <v>0</v>
      </c>
      <c r="BH165" s="139">
        <f>IF(N165="sníž. přenesená",J165,0)</f>
        <v>0</v>
      </c>
      <c r="BI165" s="139">
        <f>IF(N165="nulová",J165,0)</f>
        <v>0</v>
      </c>
      <c r="BJ165" s="16" t="s">
        <v>81</v>
      </c>
      <c r="BK165" s="139">
        <f>ROUND(I165*H165,2)</f>
        <v>0</v>
      </c>
      <c r="BL165" s="16" t="s">
        <v>178</v>
      </c>
      <c r="BM165" s="138" t="s">
        <v>3552</v>
      </c>
    </row>
    <row r="166" spans="2:65" s="1" customFormat="1" ht="10.199999999999999">
      <c r="B166" s="31"/>
      <c r="D166" s="140" t="s">
        <v>180</v>
      </c>
      <c r="F166" s="141" t="s">
        <v>3553</v>
      </c>
      <c r="I166" s="142"/>
      <c r="L166" s="31"/>
      <c r="M166" s="143"/>
      <c r="T166" s="52"/>
      <c r="AT166" s="16" t="s">
        <v>180</v>
      </c>
      <c r="AU166" s="16" t="s">
        <v>83</v>
      </c>
    </row>
    <row r="167" spans="2:65" s="1" customFormat="1" ht="44.25" customHeight="1">
      <c r="B167" s="31"/>
      <c r="C167" s="127" t="s">
        <v>8</v>
      </c>
      <c r="D167" s="127" t="s">
        <v>173</v>
      </c>
      <c r="E167" s="128" t="s">
        <v>3554</v>
      </c>
      <c r="F167" s="129" t="s">
        <v>3555</v>
      </c>
      <c r="G167" s="130" t="s">
        <v>266</v>
      </c>
      <c r="H167" s="131">
        <v>2.7829999999999999</v>
      </c>
      <c r="I167" s="132"/>
      <c r="J167" s="133">
        <f>ROUND(I167*H167,2)</f>
        <v>0</v>
      </c>
      <c r="K167" s="129" t="s">
        <v>177</v>
      </c>
      <c r="L167" s="31"/>
      <c r="M167" s="134" t="s">
        <v>19</v>
      </c>
      <c r="N167" s="135" t="s">
        <v>44</v>
      </c>
      <c r="P167" s="136">
        <f>O167*H167</f>
        <v>0</v>
      </c>
      <c r="Q167" s="136">
        <v>0</v>
      </c>
      <c r="R167" s="136">
        <f>Q167*H167</f>
        <v>0</v>
      </c>
      <c r="S167" s="136">
        <v>0</v>
      </c>
      <c r="T167" s="137">
        <f>S167*H167</f>
        <v>0</v>
      </c>
      <c r="AR167" s="138" t="s">
        <v>178</v>
      </c>
      <c r="AT167" s="138" t="s">
        <v>173</v>
      </c>
      <c r="AU167" s="138" t="s">
        <v>83</v>
      </c>
      <c r="AY167" s="16" t="s">
        <v>171</v>
      </c>
      <c r="BE167" s="139">
        <f>IF(N167="základní",J167,0)</f>
        <v>0</v>
      </c>
      <c r="BF167" s="139">
        <f>IF(N167="snížená",J167,0)</f>
        <v>0</v>
      </c>
      <c r="BG167" s="139">
        <f>IF(N167="zákl. přenesená",J167,0)</f>
        <v>0</v>
      </c>
      <c r="BH167" s="139">
        <f>IF(N167="sníž. přenesená",J167,0)</f>
        <v>0</v>
      </c>
      <c r="BI167" s="139">
        <f>IF(N167="nulová",J167,0)</f>
        <v>0</v>
      </c>
      <c r="BJ167" s="16" t="s">
        <v>81</v>
      </c>
      <c r="BK167" s="139">
        <f>ROUND(I167*H167,2)</f>
        <v>0</v>
      </c>
      <c r="BL167" s="16" t="s">
        <v>178</v>
      </c>
      <c r="BM167" s="138" t="s">
        <v>3556</v>
      </c>
    </row>
    <row r="168" spans="2:65" s="1" customFormat="1" ht="10.199999999999999">
      <c r="B168" s="31"/>
      <c r="D168" s="140" t="s">
        <v>180</v>
      </c>
      <c r="F168" s="141" t="s">
        <v>3557</v>
      </c>
      <c r="I168" s="142"/>
      <c r="L168" s="31"/>
      <c r="M168" s="143"/>
      <c r="T168" s="52"/>
      <c r="AT168" s="16" t="s">
        <v>180</v>
      </c>
      <c r="AU168" s="16" t="s">
        <v>83</v>
      </c>
    </row>
    <row r="169" spans="2:65" s="11" customFormat="1" ht="22.8" customHeight="1">
      <c r="B169" s="115"/>
      <c r="D169" s="116" t="s">
        <v>72</v>
      </c>
      <c r="E169" s="125" t="s">
        <v>945</v>
      </c>
      <c r="F169" s="125" t="s">
        <v>946</v>
      </c>
      <c r="I169" s="118"/>
      <c r="J169" s="126">
        <f>BK169</f>
        <v>0</v>
      </c>
      <c r="L169" s="115"/>
      <c r="M169" s="120"/>
      <c r="P169" s="121">
        <f>SUM(P170:P171)</f>
        <v>0</v>
      </c>
      <c r="R169" s="121">
        <f>SUM(R170:R171)</f>
        <v>0</v>
      </c>
      <c r="T169" s="122">
        <f>SUM(T170:T171)</f>
        <v>0</v>
      </c>
      <c r="AR169" s="116" t="s">
        <v>81</v>
      </c>
      <c r="AT169" s="123" t="s">
        <v>72</v>
      </c>
      <c r="AU169" s="123" t="s">
        <v>81</v>
      </c>
      <c r="AY169" s="116" t="s">
        <v>171</v>
      </c>
      <c r="BK169" s="124">
        <f>SUM(BK170:BK171)</f>
        <v>0</v>
      </c>
    </row>
    <row r="170" spans="2:65" s="1" customFormat="1" ht="55.5" customHeight="1">
      <c r="B170" s="31"/>
      <c r="C170" s="127" t="s">
        <v>311</v>
      </c>
      <c r="D170" s="127" t="s">
        <v>173</v>
      </c>
      <c r="E170" s="128" t="s">
        <v>2127</v>
      </c>
      <c r="F170" s="129" t="s">
        <v>2128</v>
      </c>
      <c r="G170" s="130" t="s">
        <v>266</v>
      </c>
      <c r="H170" s="131">
        <v>7.1639999999999997</v>
      </c>
      <c r="I170" s="132"/>
      <c r="J170" s="133">
        <f>ROUND(I170*H170,2)</f>
        <v>0</v>
      </c>
      <c r="K170" s="129" t="s">
        <v>177</v>
      </c>
      <c r="L170" s="31"/>
      <c r="M170" s="134" t="s">
        <v>19</v>
      </c>
      <c r="N170" s="135" t="s">
        <v>44</v>
      </c>
      <c r="P170" s="136">
        <f>O170*H170</f>
        <v>0</v>
      </c>
      <c r="Q170" s="136">
        <v>0</v>
      </c>
      <c r="R170" s="136">
        <f>Q170*H170</f>
        <v>0</v>
      </c>
      <c r="S170" s="136">
        <v>0</v>
      </c>
      <c r="T170" s="137">
        <f>S170*H170</f>
        <v>0</v>
      </c>
      <c r="AR170" s="138" t="s">
        <v>178</v>
      </c>
      <c r="AT170" s="138" t="s">
        <v>173</v>
      </c>
      <c r="AU170" s="138" t="s">
        <v>83</v>
      </c>
      <c r="AY170" s="16" t="s">
        <v>171</v>
      </c>
      <c r="BE170" s="139">
        <f>IF(N170="základní",J170,0)</f>
        <v>0</v>
      </c>
      <c r="BF170" s="139">
        <f>IF(N170="snížená",J170,0)</f>
        <v>0</v>
      </c>
      <c r="BG170" s="139">
        <f>IF(N170="zákl. přenesená",J170,0)</f>
        <v>0</v>
      </c>
      <c r="BH170" s="139">
        <f>IF(N170="sníž. přenesená",J170,0)</f>
        <v>0</v>
      </c>
      <c r="BI170" s="139">
        <f>IF(N170="nulová",J170,0)</f>
        <v>0</v>
      </c>
      <c r="BJ170" s="16" t="s">
        <v>81</v>
      </c>
      <c r="BK170" s="139">
        <f>ROUND(I170*H170,2)</f>
        <v>0</v>
      </c>
      <c r="BL170" s="16" t="s">
        <v>178</v>
      </c>
      <c r="BM170" s="138" t="s">
        <v>3558</v>
      </c>
    </row>
    <row r="171" spans="2:65" s="1" customFormat="1" ht="10.199999999999999">
      <c r="B171" s="31"/>
      <c r="D171" s="140" t="s">
        <v>180</v>
      </c>
      <c r="F171" s="141" t="s">
        <v>2130</v>
      </c>
      <c r="I171" s="142"/>
      <c r="L171" s="31"/>
      <c r="M171" s="177"/>
      <c r="N171" s="178"/>
      <c r="O171" s="178"/>
      <c r="P171" s="178"/>
      <c r="Q171" s="178"/>
      <c r="R171" s="178"/>
      <c r="S171" s="178"/>
      <c r="T171" s="179"/>
      <c r="AT171" s="16" t="s">
        <v>180</v>
      </c>
      <c r="AU171" s="16" t="s">
        <v>83</v>
      </c>
    </row>
    <row r="172" spans="2:65" s="1" customFormat="1" ht="6.9" customHeight="1">
      <c r="B172" s="40"/>
      <c r="C172" s="41"/>
      <c r="D172" s="41"/>
      <c r="E172" s="41"/>
      <c r="F172" s="41"/>
      <c r="G172" s="41"/>
      <c r="H172" s="41"/>
      <c r="I172" s="41"/>
      <c r="J172" s="41"/>
      <c r="K172" s="41"/>
      <c r="L172" s="31"/>
    </row>
  </sheetData>
  <sheetProtection algorithmName="SHA-512" hashValue="G4jM2XPHhw4mdGrBrNdgEu3fPVyuIzCvAR9ehpPqr4Q9rTbk9K+KCuF+cF4dAxlYsc6vD5PxzC2QrlDA6bp9RA==" saltValue="2fVEKFFJXjKAe4hEyNqt28NF9fv6avJgRQ6mgZYS2RZHDlzKR3ZCpHUzM7igOxmf/JCOC6dEs+N4qMcIpUAoyw==" spinCount="100000" sheet="1" objects="1" scenarios="1" formatColumns="0" formatRows="0" autoFilter="0"/>
  <autoFilter ref="C83:K171"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7" r:id="rId2" xr:uid="{00000000-0004-0000-0600-000001000000}"/>
    <hyperlink ref="F108" r:id="rId3" xr:uid="{00000000-0004-0000-0600-000002000000}"/>
    <hyperlink ref="F113" r:id="rId4" xr:uid="{00000000-0004-0000-0600-000003000000}"/>
    <hyperlink ref="F116" r:id="rId5" xr:uid="{00000000-0004-0000-0600-000004000000}"/>
    <hyperlink ref="F123" r:id="rId6" xr:uid="{00000000-0004-0000-0600-000005000000}"/>
    <hyperlink ref="F142" r:id="rId7" xr:uid="{00000000-0004-0000-0600-000006000000}"/>
    <hyperlink ref="F151" r:id="rId8" xr:uid="{00000000-0004-0000-0600-000007000000}"/>
    <hyperlink ref="F153" r:id="rId9" xr:uid="{00000000-0004-0000-0600-000008000000}"/>
    <hyperlink ref="F159" r:id="rId10" xr:uid="{00000000-0004-0000-0600-000009000000}"/>
    <hyperlink ref="F161" r:id="rId11" xr:uid="{00000000-0004-0000-0600-00000A000000}"/>
    <hyperlink ref="F163" r:id="rId12" xr:uid="{00000000-0004-0000-0600-00000B000000}"/>
    <hyperlink ref="F166" r:id="rId13" xr:uid="{00000000-0004-0000-0600-00000C000000}"/>
    <hyperlink ref="F168" r:id="rId14" xr:uid="{00000000-0004-0000-0600-00000D000000}"/>
    <hyperlink ref="F171" r:id="rId15" xr:uid="{00000000-0004-0000-06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76"/>
  <sheetViews>
    <sheetView showGridLines="0" workbookViewId="0"/>
  </sheetViews>
  <sheetFormatPr defaultRowHeight="14.4"/>
  <cols>
    <col min="1" max="1" width="8.28515625" customWidth="1"/>
    <col min="2" max="2" width="1.7109375" customWidth="1"/>
    <col min="3" max="3" width="25" customWidth="1"/>
    <col min="4" max="4" width="75.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17"/>
      <c r="C3" s="18"/>
      <c r="D3" s="18"/>
      <c r="E3" s="18"/>
      <c r="F3" s="18"/>
      <c r="G3" s="18"/>
      <c r="H3" s="19"/>
    </row>
    <row r="4" spans="2:8" ht="24.9" customHeight="1">
      <c r="B4" s="19"/>
      <c r="C4" s="20" t="s">
        <v>3559</v>
      </c>
      <c r="H4" s="19"/>
    </row>
    <row r="5" spans="2:8" ht="12" customHeight="1">
      <c r="B5" s="19"/>
      <c r="C5" s="23" t="s">
        <v>13</v>
      </c>
      <c r="D5" s="218" t="s">
        <v>14</v>
      </c>
      <c r="E5" s="214"/>
      <c r="F5" s="214"/>
      <c r="H5" s="19"/>
    </row>
    <row r="6" spans="2:8" ht="36.9" customHeight="1">
      <c r="B6" s="19"/>
      <c r="C6" s="25" t="s">
        <v>16</v>
      </c>
      <c r="D6" s="215" t="s">
        <v>17</v>
      </c>
      <c r="E6" s="214"/>
      <c r="F6" s="214"/>
      <c r="H6" s="19"/>
    </row>
    <row r="7" spans="2:8" ht="24.75" customHeight="1">
      <c r="B7" s="19"/>
      <c r="C7" s="26" t="s">
        <v>23</v>
      </c>
      <c r="D7" s="48" t="str">
        <f>'Rekapitulace stavby'!AN8</f>
        <v>26. 9. 2023</v>
      </c>
      <c r="H7" s="19"/>
    </row>
    <row r="8" spans="2:8" s="1" customFormat="1" ht="10.8" customHeight="1">
      <c r="B8" s="31"/>
      <c r="H8" s="31"/>
    </row>
    <row r="9" spans="2:8" s="10" customFormat="1" ht="29.25" customHeight="1">
      <c r="B9" s="107"/>
      <c r="C9" s="108" t="s">
        <v>54</v>
      </c>
      <c r="D9" s="109" t="s">
        <v>55</v>
      </c>
      <c r="E9" s="109" t="s">
        <v>158</v>
      </c>
      <c r="F9" s="110" t="s">
        <v>3560</v>
      </c>
      <c r="H9" s="107"/>
    </row>
    <row r="10" spans="2:8" s="1" customFormat="1" ht="26.4" customHeight="1">
      <c r="B10" s="31"/>
      <c r="C10" s="184" t="s">
        <v>3561</v>
      </c>
      <c r="D10" s="184" t="s">
        <v>79</v>
      </c>
      <c r="H10" s="31"/>
    </row>
    <row r="11" spans="2:8" s="1" customFormat="1" ht="16.8" customHeight="1">
      <c r="B11" s="31"/>
      <c r="C11" s="185" t="s">
        <v>99</v>
      </c>
      <c r="D11" s="186" t="s">
        <v>100</v>
      </c>
      <c r="E11" s="187" t="s">
        <v>19</v>
      </c>
      <c r="F11" s="188">
        <v>1951.3240000000001</v>
      </c>
      <c r="H11" s="31"/>
    </row>
    <row r="12" spans="2:8" s="1" customFormat="1" ht="16.8" customHeight="1">
      <c r="B12" s="31"/>
      <c r="C12" s="189" t="s">
        <v>19</v>
      </c>
      <c r="D12" s="189" t="s">
        <v>3562</v>
      </c>
      <c r="E12" s="16" t="s">
        <v>19</v>
      </c>
      <c r="F12" s="190">
        <v>0</v>
      </c>
      <c r="H12" s="31"/>
    </row>
    <row r="13" spans="2:8" s="1" customFormat="1" ht="16.8" customHeight="1">
      <c r="B13" s="31"/>
      <c r="C13" s="189" t="s">
        <v>19</v>
      </c>
      <c r="D13" s="189" t="s">
        <v>3563</v>
      </c>
      <c r="E13" s="16" t="s">
        <v>19</v>
      </c>
      <c r="F13" s="190">
        <v>79.855000000000004</v>
      </c>
      <c r="H13" s="31"/>
    </row>
    <row r="14" spans="2:8" s="1" customFormat="1" ht="16.8" customHeight="1">
      <c r="B14" s="31"/>
      <c r="C14" s="189" t="s">
        <v>19</v>
      </c>
      <c r="D14" s="189" t="s">
        <v>3564</v>
      </c>
      <c r="E14" s="16" t="s">
        <v>19</v>
      </c>
      <c r="F14" s="190">
        <v>5.0789999999999997</v>
      </c>
      <c r="H14" s="31"/>
    </row>
    <row r="15" spans="2:8" s="1" customFormat="1" ht="16.8" customHeight="1">
      <c r="B15" s="31"/>
      <c r="C15" s="189" t="s">
        <v>19</v>
      </c>
      <c r="D15" s="189" t="s">
        <v>3565</v>
      </c>
      <c r="E15" s="16" t="s">
        <v>19</v>
      </c>
      <c r="F15" s="190">
        <v>0</v>
      </c>
      <c r="H15" s="31"/>
    </row>
    <row r="16" spans="2:8" s="1" customFormat="1" ht="16.8" customHeight="1">
      <c r="B16" s="31"/>
      <c r="C16" s="189" t="s">
        <v>19</v>
      </c>
      <c r="D16" s="189" t="s">
        <v>3566</v>
      </c>
      <c r="E16" s="16" t="s">
        <v>19</v>
      </c>
      <c r="F16" s="190">
        <v>97.825000000000003</v>
      </c>
      <c r="H16" s="31"/>
    </row>
    <row r="17" spans="2:8" s="1" customFormat="1" ht="16.8" customHeight="1">
      <c r="B17" s="31"/>
      <c r="C17" s="189" t="s">
        <v>19</v>
      </c>
      <c r="D17" s="189" t="s">
        <v>3567</v>
      </c>
      <c r="E17" s="16" t="s">
        <v>19</v>
      </c>
      <c r="F17" s="190">
        <v>5.1020000000000003</v>
      </c>
      <c r="H17" s="31"/>
    </row>
    <row r="18" spans="2:8" s="1" customFormat="1" ht="16.8" customHeight="1">
      <c r="B18" s="31"/>
      <c r="C18" s="189" t="s">
        <v>19</v>
      </c>
      <c r="D18" s="189" t="s">
        <v>3568</v>
      </c>
      <c r="E18" s="16" t="s">
        <v>19</v>
      </c>
      <c r="F18" s="190">
        <v>0</v>
      </c>
      <c r="H18" s="31"/>
    </row>
    <row r="19" spans="2:8" s="1" customFormat="1" ht="16.8" customHeight="1">
      <c r="B19" s="31"/>
      <c r="C19" s="189" t="s">
        <v>19</v>
      </c>
      <c r="D19" s="189" t="s">
        <v>3569</v>
      </c>
      <c r="E19" s="16" t="s">
        <v>19</v>
      </c>
      <c r="F19" s="190">
        <v>60.228999999999999</v>
      </c>
      <c r="H19" s="31"/>
    </row>
    <row r="20" spans="2:8" s="1" customFormat="1" ht="16.8" customHeight="1">
      <c r="B20" s="31"/>
      <c r="C20" s="189" t="s">
        <v>19</v>
      </c>
      <c r="D20" s="189" t="s">
        <v>3570</v>
      </c>
      <c r="E20" s="16" t="s">
        <v>19</v>
      </c>
      <c r="F20" s="190">
        <v>8.2100000000000009</v>
      </c>
      <c r="H20" s="31"/>
    </row>
    <row r="21" spans="2:8" s="1" customFormat="1" ht="16.8" customHeight="1">
      <c r="B21" s="31"/>
      <c r="C21" s="189" t="s">
        <v>19</v>
      </c>
      <c r="D21" s="189" t="s">
        <v>3571</v>
      </c>
      <c r="E21" s="16" t="s">
        <v>19</v>
      </c>
      <c r="F21" s="190">
        <v>0.76800000000000002</v>
      </c>
      <c r="H21" s="31"/>
    </row>
    <row r="22" spans="2:8" s="1" customFormat="1" ht="16.8" customHeight="1">
      <c r="B22" s="31"/>
      <c r="C22" s="189" t="s">
        <v>19</v>
      </c>
      <c r="D22" s="189" t="s">
        <v>3572</v>
      </c>
      <c r="E22" s="16" t="s">
        <v>19</v>
      </c>
      <c r="F22" s="190">
        <v>257.06799999999998</v>
      </c>
      <c r="H22" s="31"/>
    </row>
    <row r="23" spans="2:8" s="1" customFormat="1" ht="16.8" customHeight="1">
      <c r="B23" s="31"/>
      <c r="C23" s="189" t="s">
        <v>19</v>
      </c>
      <c r="D23" s="189" t="s">
        <v>3573</v>
      </c>
      <c r="E23" s="16" t="s">
        <v>19</v>
      </c>
      <c r="F23" s="190">
        <v>0</v>
      </c>
      <c r="H23" s="31"/>
    </row>
    <row r="24" spans="2:8" s="1" customFormat="1" ht="16.8" customHeight="1">
      <c r="B24" s="31"/>
      <c r="C24" s="189" t="s">
        <v>19</v>
      </c>
      <c r="D24" s="189" t="s">
        <v>3574</v>
      </c>
      <c r="E24" s="16" t="s">
        <v>19</v>
      </c>
      <c r="F24" s="190">
        <v>297.67099999999999</v>
      </c>
      <c r="H24" s="31"/>
    </row>
    <row r="25" spans="2:8" s="1" customFormat="1" ht="16.8" customHeight="1">
      <c r="B25" s="31"/>
      <c r="C25" s="189" t="s">
        <v>19</v>
      </c>
      <c r="D25" s="189" t="s">
        <v>3575</v>
      </c>
      <c r="E25" s="16" t="s">
        <v>19</v>
      </c>
      <c r="F25" s="190">
        <v>23.757000000000001</v>
      </c>
      <c r="H25" s="31"/>
    </row>
    <row r="26" spans="2:8" s="1" customFormat="1" ht="16.8" customHeight="1">
      <c r="B26" s="31"/>
      <c r="C26" s="189" t="s">
        <v>19</v>
      </c>
      <c r="D26" s="189" t="s">
        <v>3576</v>
      </c>
      <c r="E26" s="16" t="s">
        <v>19</v>
      </c>
      <c r="F26" s="190">
        <v>0</v>
      </c>
      <c r="H26" s="31"/>
    </row>
    <row r="27" spans="2:8" s="1" customFormat="1" ht="16.8" customHeight="1">
      <c r="B27" s="31"/>
      <c r="C27" s="189" t="s">
        <v>19</v>
      </c>
      <c r="D27" s="189" t="s">
        <v>3577</v>
      </c>
      <c r="E27" s="16" t="s">
        <v>19</v>
      </c>
      <c r="F27" s="190">
        <v>367.64699999999999</v>
      </c>
      <c r="H27" s="31"/>
    </row>
    <row r="28" spans="2:8" s="1" customFormat="1" ht="16.8" customHeight="1">
      <c r="B28" s="31"/>
      <c r="C28" s="189" t="s">
        <v>19</v>
      </c>
      <c r="D28" s="189" t="s">
        <v>3578</v>
      </c>
      <c r="E28" s="16" t="s">
        <v>19</v>
      </c>
      <c r="F28" s="190">
        <v>22.54</v>
      </c>
      <c r="H28" s="31"/>
    </row>
    <row r="29" spans="2:8" s="1" customFormat="1" ht="16.8" customHeight="1">
      <c r="B29" s="31"/>
      <c r="C29" s="189" t="s">
        <v>19</v>
      </c>
      <c r="D29" s="189" t="s">
        <v>3579</v>
      </c>
      <c r="E29" s="16" t="s">
        <v>19</v>
      </c>
      <c r="F29" s="190">
        <v>0</v>
      </c>
      <c r="H29" s="31"/>
    </row>
    <row r="30" spans="2:8" s="1" customFormat="1" ht="16.8" customHeight="1">
      <c r="B30" s="31"/>
      <c r="C30" s="189" t="s">
        <v>19</v>
      </c>
      <c r="D30" s="189" t="s">
        <v>3580</v>
      </c>
      <c r="E30" s="16" t="s">
        <v>19</v>
      </c>
      <c r="F30" s="190">
        <v>23.684999999999999</v>
      </c>
      <c r="H30" s="31"/>
    </row>
    <row r="31" spans="2:8" s="1" customFormat="1" ht="16.8" customHeight="1">
      <c r="B31" s="31"/>
      <c r="C31" s="189" t="s">
        <v>19</v>
      </c>
      <c r="D31" s="189" t="s">
        <v>3581</v>
      </c>
      <c r="E31" s="16" t="s">
        <v>19</v>
      </c>
      <c r="F31" s="190">
        <v>18.7</v>
      </c>
      <c r="H31" s="31"/>
    </row>
    <row r="32" spans="2:8" s="1" customFormat="1" ht="16.8" customHeight="1">
      <c r="B32" s="31"/>
      <c r="C32" s="189" t="s">
        <v>19</v>
      </c>
      <c r="D32" s="189" t="s">
        <v>3582</v>
      </c>
      <c r="E32" s="16" t="s">
        <v>19</v>
      </c>
      <c r="F32" s="190">
        <v>18.297000000000001</v>
      </c>
      <c r="H32" s="31"/>
    </row>
    <row r="33" spans="2:8" s="1" customFormat="1" ht="16.8" customHeight="1">
      <c r="B33" s="31"/>
      <c r="C33" s="189" t="s">
        <v>19</v>
      </c>
      <c r="D33" s="189" t="s">
        <v>3583</v>
      </c>
      <c r="E33" s="16" t="s">
        <v>19</v>
      </c>
      <c r="F33" s="190">
        <v>2.38</v>
      </c>
      <c r="H33" s="31"/>
    </row>
    <row r="34" spans="2:8" s="1" customFormat="1" ht="16.8" customHeight="1">
      <c r="B34" s="31"/>
      <c r="C34" s="189" t="s">
        <v>19</v>
      </c>
      <c r="D34" s="189" t="s">
        <v>3572</v>
      </c>
      <c r="E34" s="16" t="s">
        <v>19</v>
      </c>
      <c r="F34" s="190">
        <v>774.67700000000002</v>
      </c>
      <c r="H34" s="31"/>
    </row>
    <row r="35" spans="2:8" s="1" customFormat="1" ht="16.8" customHeight="1">
      <c r="B35" s="31"/>
      <c r="C35" s="189" t="s">
        <v>19</v>
      </c>
      <c r="D35" s="189" t="s">
        <v>3584</v>
      </c>
      <c r="E35" s="16" t="s">
        <v>19</v>
      </c>
      <c r="F35" s="190">
        <v>0</v>
      </c>
      <c r="H35" s="31"/>
    </row>
    <row r="36" spans="2:8" s="1" customFormat="1" ht="16.8" customHeight="1">
      <c r="B36" s="31"/>
      <c r="C36" s="189" t="s">
        <v>19</v>
      </c>
      <c r="D36" s="189" t="s">
        <v>3585</v>
      </c>
      <c r="E36" s="16" t="s">
        <v>19</v>
      </c>
      <c r="F36" s="190">
        <v>339.65300000000002</v>
      </c>
      <c r="H36" s="31"/>
    </row>
    <row r="37" spans="2:8" s="1" customFormat="1" ht="16.8" customHeight="1">
      <c r="B37" s="31"/>
      <c r="C37" s="189" t="s">
        <v>19</v>
      </c>
      <c r="D37" s="189" t="s">
        <v>3586</v>
      </c>
      <c r="E37" s="16" t="s">
        <v>19</v>
      </c>
      <c r="F37" s="190">
        <v>0</v>
      </c>
      <c r="H37" s="31"/>
    </row>
    <row r="38" spans="2:8" s="1" customFormat="1" ht="16.8" customHeight="1">
      <c r="B38" s="31"/>
      <c r="C38" s="189" t="s">
        <v>19</v>
      </c>
      <c r="D38" s="189" t="s">
        <v>3587</v>
      </c>
      <c r="E38" s="16" t="s">
        <v>19</v>
      </c>
      <c r="F38" s="190">
        <v>387.05399999999997</v>
      </c>
      <c r="H38" s="31"/>
    </row>
    <row r="39" spans="2:8" s="1" customFormat="1" ht="16.8" customHeight="1">
      <c r="B39" s="31"/>
      <c r="C39" s="189" t="s">
        <v>19</v>
      </c>
      <c r="D39" s="189" t="s">
        <v>3588</v>
      </c>
      <c r="E39" s="16" t="s">
        <v>19</v>
      </c>
      <c r="F39" s="190">
        <v>0</v>
      </c>
      <c r="H39" s="31"/>
    </row>
    <row r="40" spans="2:8" s="1" customFormat="1" ht="16.8" customHeight="1">
      <c r="B40" s="31"/>
      <c r="C40" s="189" t="s">
        <v>19</v>
      </c>
      <c r="D40" s="189" t="s">
        <v>3589</v>
      </c>
      <c r="E40" s="16" t="s">
        <v>19</v>
      </c>
      <c r="F40" s="190">
        <v>78.606999999999999</v>
      </c>
      <c r="H40" s="31"/>
    </row>
    <row r="41" spans="2:8" s="1" customFormat="1" ht="16.8" customHeight="1">
      <c r="B41" s="31"/>
      <c r="C41" s="189" t="s">
        <v>19</v>
      </c>
      <c r="D41" s="189" t="s">
        <v>3590</v>
      </c>
      <c r="E41" s="16" t="s">
        <v>19</v>
      </c>
      <c r="F41" s="190">
        <v>78.935000000000002</v>
      </c>
      <c r="H41" s="31"/>
    </row>
    <row r="42" spans="2:8" s="1" customFormat="1" ht="16.8" customHeight="1">
      <c r="B42" s="31"/>
      <c r="C42" s="189" t="s">
        <v>19</v>
      </c>
      <c r="D42" s="189" t="s">
        <v>3572</v>
      </c>
      <c r="E42" s="16" t="s">
        <v>19</v>
      </c>
      <c r="F42" s="190">
        <v>884.24900000000002</v>
      </c>
      <c r="H42" s="31"/>
    </row>
    <row r="43" spans="2:8" s="1" customFormat="1" ht="16.8" customHeight="1">
      <c r="B43" s="31"/>
      <c r="C43" s="189" t="s">
        <v>19</v>
      </c>
      <c r="D43" s="189" t="s">
        <v>3591</v>
      </c>
      <c r="E43" s="16" t="s">
        <v>19</v>
      </c>
      <c r="F43" s="190">
        <v>0</v>
      </c>
      <c r="H43" s="31"/>
    </row>
    <row r="44" spans="2:8" s="1" customFormat="1" ht="16.8" customHeight="1">
      <c r="B44" s="31"/>
      <c r="C44" s="189" t="s">
        <v>19</v>
      </c>
      <c r="D44" s="189" t="s">
        <v>3592</v>
      </c>
      <c r="E44" s="16" t="s">
        <v>19</v>
      </c>
      <c r="F44" s="190">
        <v>11.36</v>
      </c>
      <c r="H44" s="31"/>
    </row>
    <row r="45" spans="2:8" s="1" customFormat="1" ht="16.8" customHeight="1">
      <c r="B45" s="31"/>
      <c r="C45" s="189" t="s">
        <v>19</v>
      </c>
      <c r="D45" s="189" t="s">
        <v>3593</v>
      </c>
      <c r="E45" s="16" t="s">
        <v>19</v>
      </c>
      <c r="F45" s="190">
        <v>0</v>
      </c>
      <c r="H45" s="31"/>
    </row>
    <row r="46" spans="2:8" s="1" customFormat="1" ht="16.8" customHeight="1">
      <c r="B46" s="31"/>
      <c r="C46" s="189" t="s">
        <v>19</v>
      </c>
      <c r="D46" s="189" t="s">
        <v>3594</v>
      </c>
      <c r="E46" s="16" t="s">
        <v>19</v>
      </c>
      <c r="F46" s="190">
        <v>13.26</v>
      </c>
      <c r="H46" s="31"/>
    </row>
    <row r="47" spans="2:8" s="1" customFormat="1" ht="16.8" customHeight="1">
      <c r="B47" s="31"/>
      <c r="C47" s="189" t="s">
        <v>19</v>
      </c>
      <c r="D47" s="189" t="s">
        <v>3595</v>
      </c>
      <c r="E47" s="16" t="s">
        <v>19</v>
      </c>
      <c r="F47" s="190">
        <v>0</v>
      </c>
      <c r="H47" s="31"/>
    </row>
    <row r="48" spans="2:8" s="1" customFormat="1" ht="16.8" customHeight="1">
      <c r="B48" s="31"/>
      <c r="C48" s="189" t="s">
        <v>19</v>
      </c>
      <c r="D48" s="189" t="s">
        <v>3596</v>
      </c>
      <c r="E48" s="16" t="s">
        <v>19</v>
      </c>
      <c r="F48" s="190">
        <v>10.71</v>
      </c>
      <c r="H48" s="31"/>
    </row>
    <row r="49" spans="2:8" s="1" customFormat="1" ht="16.8" customHeight="1">
      <c r="B49" s="31"/>
      <c r="C49" s="189" t="s">
        <v>19</v>
      </c>
      <c r="D49" s="189" t="s">
        <v>189</v>
      </c>
      <c r="E49" s="16" t="s">
        <v>19</v>
      </c>
      <c r="F49" s="190">
        <v>1951.3240000000001</v>
      </c>
      <c r="H49" s="31"/>
    </row>
    <row r="50" spans="2:8" s="1" customFormat="1" ht="16.8" customHeight="1">
      <c r="B50" s="31"/>
      <c r="C50" s="191" t="s">
        <v>3597</v>
      </c>
      <c r="H50" s="31"/>
    </row>
    <row r="51" spans="2:8" s="1" customFormat="1" ht="20.399999999999999">
      <c r="B51" s="31"/>
      <c r="C51" s="189" t="s">
        <v>585</v>
      </c>
      <c r="D51" s="189" t="s">
        <v>3598</v>
      </c>
      <c r="E51" s="16" t="s">
        <v>272</v>
      </c>
      <c r="F51" s="190">
        <v>1951.3240000000001</v>
      </c>
      <c r="H51" s="31"/>
    </row>
    <row r="52" spans="2:8" s="1" customFormat="1" ht="16.8" customHeight="1">
      <c r="B52" s="31"/>
      <c r="C52" s="189" t="s">
        <v>590</v>
      </c>
      <c r="D52" s="189" t="s">
        <v>3599</v>
      </c>
      <c r="E52" s="16" t="s">
        <v>272</v>
      </c>
      <c r="F52" s="190">
        <v>5283.9319999999998</v>
      </c>
      <c r="H52" s="31"/>
    </row>
    <row r="53" spans="2:8" s="1" customFormat="1" ht="16.8" customHeight="1">
      <c r="B53" s="31"/>
      <c r="C53" s="189" t="s">
        <v>1141</v>
      </c>
      <c r="D53" s="189" t="s">
        <v>3600</v>
      </c>
      <c r="E53" s="16" t="s">
        <v>272</v>
      </c>
      <c r="F53" s="190">
        <v>2067.0909999999999</v>
      </c>
      <c r="H53" s="31"/>
    </row>
    <row r="54" spans="2:8" s="1" customFormat="1" ht="16.8" customHeight="1">
      <c r="B54" s="31"/>
      <c r="C54" s="189" t="s">
        <v>1146</v>
      </c>
      <c r="D54" s="189" t="s">
        <v>3601</v>
      </c>
      <c r="E54" s="16" t="s">
        <v>272</v>
      </c>
      <c r="F54" s="190">
        <v>2067.0909999999999</v>
      </c>
      <c r="H54" s="31"/>
    </row>
    <row r="55" spans="2:8" s="1" customFormat="1" ht="16.8" customHeight="1">
      <c r="B55" s="31"/>
      <c r="C55" s="189" t="s">
        <v>1156</v>
      </c>
      <c r="D55" s="189" t="s">
        <v>3602</v>
      </c>
      <c r="E55" s="16" t="s">
        <v>272</v>
      </c>
      <c r="F55" s="190">
        <v>1951.3240000000001</v>
      </c>
      <c r="H55" s="31"/>
    </row>
    <row r="56" spans="2:8" s="1" customFormat="1" ht="16.8" customHeight="1">
      <c r="B56" s="31"/>
      <c r="C56" s="189" t="s">
        <v>1166</v>
      </c>
      <c r="D56" s="189" t="s">
        <v>3603</v>
      </c>
      <c r="E56" s="16" t="s">
        <v>272</v>
      </c>
      <c r="F56" s="190">
        <v>1951.3240000000001</v>
      </c>
      <c r="H56" s="31"/>
    </row>
    <row r="57" spans="2:8" s="1" customFormat="1" ht="20.399999999999999">
      <c r="B57" s="31"/>
      <c r="C57" s="189" t="s">
        <v>874</v>
      </c>
      <c r="D57" s="189" t="s">
        <v>3604</v>
      </c>
      <c r="E57" s="16" t="s">
        <v>272</v>
      </c>
      <c r="F57" s="190">
        <v>1951.3240000000001</v>
      </c>
      <c r="H57" s="31"/>
    </row>
    <row r="58" spans="2:8" s="1" customFormat="1" ht="16.8" customHeight="1">
      <c r="B58" s="31"/>
      <c r="C58" s="185" t="s">
        <v>103</v>
      </c>
      <c r="D58" s="186" t="s">
        <v>104</v>
      </c>
      <c r="E58" s="187" t="s">
        <v>19</v>
      </c>
      <c r="F58" s="188">
        <v>115.767</v>
      </c>
      <c r="H58" s="31"/>
    </row>
    <row r="59" spans="2:8" s="1" customFormat="1" ht="16.8" customHeight="1">
      <c r="B59" s="31"/>
      <c r="C59" s="189" t="s">
        <v>19</v>
      </c>
      <c r="D59" s="189" t="s">
        <v>3605</v>
      </c>
      <c r="E59" s="16" t="s">
        <v>19</v>
      </c>
      <c r="F59" s="190">
        <v>0</v>
      </c>
      <c r="H59" s="31"/>
    </row>
    <row r="60" spans="2:8" s="1" customFormat="1" ht="16.8" customHeight="1">
      <c r="B60" s="31"/>
      <c r="C60" s="189" t="s">
        <v>19</v>
      </c>
      <c r="D60" s="189" t="s">
        <v>573</v>
      </c>
      <c r="E60" s="16" t="s">
        <v>19</v>
      </c>
      <c r="F60" s="190">
        <v>18</v>
      </c>
      <c r="H60" s="31"/>
    </row>
    <row r="61" spans="2:8" s="1" customFormat="1" ht="16.8" customHeight="1">
      <c r="B61" s="31"/>
      <c r="C61" s="189" t="s">
        <v>19</v>
      </c>
      <c r="D61" s="189" t="s">
        <v>3606</v>
      </c>
      <c r="E61" s="16" t="s">
        <v>19</v>
      </c>
      <c r="F61" s="190">
        <v>0</v>
      </c>
      <c r="H61" s="31"/>
    </row>
    <row r="62" spans="2:8" s="1" customFormat="1" ht="16.8" customHeight="1">
      <c r="B62" s="31"/>
      <c r="C62" s="189" t="s">
        <v>19</v>
      </c>
      <c r="D62" s="189" t="s">
        <v>3607</v>
      </c>
      <c r="E62" s="16" t="s">
        <v>19</v>
      </c>
      <c r="F62" s="190">
        <v>42.665999999999997</v>
      </c>
      <c r="H62" s="31"/>
    </row>
    <row r="63" spans="2:8" s="1" customFormat="1" ht="16.8" customHeight="1">
      <c r="B63" s="31"/>
      <c r="C63" s="189" t="s">
        <v>19</v>
      </c>
      <c r="D63" s="189" t="s">
        <v>3608</v>
      </c>
      <c r="E63" s="16" t="s">
        <v>19</v>
      </c>
      <c r="F63" s="190">
        <v>0</v>
      </c>
      <c r="H63" s="31"/>
    </row>
    <row r="64" spans="2:8" s="1" customFormat="1" ht="16.8" customHeight="1">
      <c r="B64" s="31"/>
      <c r="C64" s="189" t="s">
        <v>19</v>
      </c>
      <c r="D64" s="189" t="s">
        <v>3609</v>
      </c>
      <c r="E64" s="16" t="s">
        <v>19</v>
      </c>
      <c r="F64" s="190">
        <v>55.100999999999999</v>
      </c>
      <c r="H64" s="31"/>
    </row>
    <row r="65" spans="2:8" s="1" customFormat="1" ht="16.8" customHeight="1">
      <c r="B65" s="31"/>
      <c r="C65" s="189" t="s">
        <v>19</v>
      </c>
      <c r="D65" s="189" t="s">
        <v>189</v>
      </c>
      <c r="E65" s="16" t="s">
        <v>19</v>
      </c>
      <c r="F65" s="190">
        <v>115.767</v>
      </c>
      <c r="H65" s="31"/>
    </row>
    <row r="66" spans="2:8" s="1" customFormat="1" ht="16.8" customHeight="1">
      <c r="B66" s="31"/>
      <c r="C66" s="191" t="s">
        <v>3597</v>
      </c>
      <c r="H66" s="31"/>
    </row>
    <row r="67" spans="2:8" s="1" customFormat="1" ht="16.8" customHeight="1">
      <c r="B67" s="31"/>
      <c r="C67" s="189" t="s">
        <v>566</v>
      </c>
      <c r="D67" s="189" t="s">
        <v>3610</v>
      </c>
      <c r="E67" s="16" t="s">
        <v>272</v>
      </c>
      <c r="F67" s="190">
        <v>631.71600000000001</v>
      </c>
      <c r="H67" s="31"/>
    </row>
    <row r="68" spans="2:8" s="1" customFormat="1" ht="20.399999999999999">
      <c r="B68" s="31"/>
      <c r="C68" s="189" t="s">
        <v>580</v>
      </c>
      <c r="D68" s="189" t="s">
        <v>3611</v>
      </c>
      <c r="E68" s="16" t="s">
        <v>272</v>
      </c>
      <c r="F68" s="190">
        <v>115.767</v>
      </c>
      <c r="H68" s="31"/>
    </row>
    <row r="69" spans="2:8" s="1" customFormat="1" ht="16.8" customHeight="1">
      <c r="B69" s="31"/>
      <c r="C69" s="189" t="s">
        <v>590</v>
      </c>
      <c r="D69" s="189" t="s">
        <v>3599</v>
      </c>
      <c r="E69" s="16" t="s">
        <v>272</v>
      </c>
      <c r="F69" s="190">
        <v>5283.9319999999998</v>
      </c>
      <c r="H69" s="31"/>
    </row>
    <row r="70" spans="2:8" s="1" customFormat="1" ht="16.8" customHeight="1">
      <c r="B70" s="31"/>
      <c r="C70" s="189" t="s">
        <v>1141</v>
      </c>
      <c r="D70" s="189" t="s">
        <v>3600</v>
      </c>
      <c r="E70" s="16" t="s">
        <v>272</v>
      </c>
      <c r="F70" s="190">
        <v>2067.0909999999999</v>
      </c>
      <c r="H70" s="31"/>
    </row>
    <row r="71" spans="2:8" s="1" customFormat="1" ht="16.8" customHeight="1">
      <c r="B71" s="31"/>
      <c r="C71" s="189" t="s">
        <v>1146</v>
      </c>
      <c r="D71" s="189" t="s">
        <v>3601</v>
      </c>
      <c r="E71" s="16" t="s">
        <v>272</v>
      </c>
      <c r="F71" s="190">
        <v>2067.0909999999999</v>
      </c>
      <c r="H71" s="31"/>
    </row>
    <row r="72" spans="2:8" s="1" customFormat="1" ht="16.8" customHeight="1">
      <c r="B72" s="31"/>
      <c r="C72" s="189" t="s">
        <v>1151</v>
      </c>
      <c r="D72" s="189" t="s">
        <v>3612</v>
      </c>
      <c r="E72" s="16" t="s">
        <v>272</v>
      </c>
      <c r="F72" s="190">
        <v>115.767</v>
      </c>
      <c r="H72" s="31"/>
    </row>
    <row r="73" spans="2:8" s="1" customFormat="1" ht="16.8" customHeight="1">
      <c r="B73" s="31"/>
      <c r="C73" s="189" t="s">
        <v>1161</v>
      </c>
      <c r="D73" s="189" t="s">
        <v>3613</v>
      </c>
      <c r="E73" s="16" t="s">
        <v>272</v>
      </c>
      <c r="F73" s="190">
        <v>115.767</v>
      </c>
      <c r="H73" s="31"/>
    </row>
    <row r="74" spans="2:8" s="1" customFormat="1" ht="20.399999999999999">
      <c r="B74" s="31"/>
      <c r="C74" s="189" t="s">
        <v>879</v>
      </c>
      <c r="D74" s="189" t="s">
        <v>3614</v>
      </c>
      <c r="E74" s="16" t="s">
        <v>272</v>
      </c>
      <c r="F74" s="190">
        <v>115.767</v>
      </c>
      <c r="H74" s="31"/>
    </row>
    <row r="75" spans="2:8" s="1" customFormat="1" ht="7.35" customHeight="1">
      <c r="B75" s="40"/>
      <c r="C75" s="41"/>
      <c r="D75" s="41"/>
      <c r="E75" s="41"/>
      <c r="F75" s="41"/>
      <c r="G75" s="41"/>
      <c r="H75" s="31"/>
    </row>
    <row r="76" spans="2:8" s="1" customFormat="1" ht="10.199999999999999"/>
  </sheetData>
  <sheetProtection algorithmName="SHA-512" hashValue="3zBuXjDk/fKqc47pr4zkqYQhs5b42gmO9B7OkJv8B5jXBNUs0uUxTIeOB19lNjbYZALg6CSjfR5lmYYhoCCLiA==" saltValue="YxIFgEDzosh5m6XehkkvUtDoiC54MTP5ekYepjxSNhCLRbE5e5iz6pIUCEZ3SWsIumreTx6t3QotYCiH1nQpTg=="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17-2023_A - Stavební část</vt:lpstr>
      <vt:lpstr>17-2023_B - TZB_ELEKTROIN...</vt:lpstr>
      <vt:lpstr>17-2023_C - TZB_ZTI</vt:lpstr>
      <vt:lpstr>17-2023_D - TZB_UT</vt:lpstr>
      <vt:lpstr>17-2023_E - TZB_VZT</vt:lpstr>
      <vt:lpstr>17-2023_F - STATIKA</vt:lpstr>
      <vt:lpstr>Seznam figur</vt:lpstr>
      <vt:lpstr>'17-2023_A - Stavební část'!Názvy_tisku</vt:lpstr>
      <vt:lpstr>'17-2023_B - TZB_ELEKTROIN...'!Názvy_tisku</vt:lpstr>
      <vt:lpstr>'17-2023_C - TZB_ZTI'!Názvy_tisku</vt:lpstr>
      <vt:lpstr>'17-2023_D - TZB_UT'!Názvy_tisku</vt:lpstr>
      <vt:lpstr>'17-2023_E - TZB_VZT'!Názvy_tisku</vt:lpstr>
      <vt:lpstr>'17-2023_F - STATIKA'!Názvy_tisku</vt:lpstr>
      <vt:lpstr>'Rekapitulace stavby'!Názvy_tisku</vt:lpstr>
      <vt:lpstr>'Seznam figur'!Názvy_tisku</vt:lpstr>
      <vt:lpstr>'17-2023_A - Stavební část'!Oblast_tisku</vt:lpstr>
      <vt:lpstr>'17-2023_B - TZB_ELEKTROIN...'!Oblast_tisku</vt:lpstr>
      <vt:lpstr>'17-2023_C - TZB_ZTI'!Oblast_tisku</vt:lpstr>
      <vt:lpstr>'17-2023_D - TZB_UT'!Oblast_tisku</vt:lpstr>
      <vt:lpstr>'17-2023_E - TZB_VZT'!Oblast_tisku</vt:lpstr>
      <vt:lpstr>'17-2023_F - STATIKA'!Oblast_tisku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nx79536imox6440</dc:creator>
  <cp:lastModifiedBy>Luboš Hlávka</cp:lastModifiedBy>
  <dcterms:created xsi:type="dcterms:W3CDTF">2023-09-26T15:55:25Z</dcterms:created>
  <dcterms:modified xsi:type="dcterms:W3CDTF">2023-09-26T15:59:18Z</dcterms:modified>
</cp:coreProperties>
</file>