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Čáslav - Sadová\22DEPRJ00019\PR3_odevzdaná revize 2\Výkazy pro agenturu\"/>
    </mc:Choice>
  </mc:AlternateContent>
  <xr:revisionPtr revIDLastSave="0" documentId="13_ncr:1_{65F95DCE-109C-4D76-AA83-516C3BC12959}" xr6:coauthVersionLast="47" xr6:coauthVersionMax="47" xr10:uidLastSave="{00000000-0000-0000-0000-000000000000}"/>
  <bookViews>
    <workbookView xWindow="-120" yWindow="-120" windowWidth="51840" windowHeight="21240" xr2:uid="{00000000-000D-0000-FFFF-FFFF00000000}"/>
  </bookViews>
  <sheets>
    <sheet name="Krycí list" sheetId="1" r:id="rId1"/>
    <sheet name="Rekapitulace" sheetId="2" r:id="rId2"/>
    <sheet name="Cvičná kuchyň" sheetId="3" r:id="rId3"/>
    <sheet name="Fyz a Che" sheetId="5" r:id="rId4"/>
    <sheet name="Informatika" sheetId="6" r:id="rId5"/>
    <sheet name="Jazyky" sheetId="7" r:id="rId6"/>
    <sheet name="Knihovna" sheetId="8" r:id="rId7"/>
    <sheet name="Multimediální" sheetId="9" r:id="rId8"/>
    <sheet name="Polytechnika" sheetId="10" r:id="rId9"/>
    <sheet name="Přírodní vědy" sheetId="11" r:id="rId10"/>
    <sheet name="#Figury" sheetId="4" state="hidden" r:id="rId11"/>
  </sheets>
  <definedNames>
    <definedName name="_xlnm.Print_Titles" localSheetId="2">'Cvičná kuchyň'!$11:$13</definedName>
    <definedName name="_xlnm.Print_Titles" localSheetId="3">'Fyz a Che'!$11:$13</definedName>
    <definedName name="_xlnm.Print_Titles" localSheetId="4">Informatika!$11:$13</definedName>
    <definedName name="_xlnm.Print_Titles" localSheetId="5">Jazyky!$11:$13</definedName>
    <definedName name="_xlnm.Print_Titles" localSheetId="6">Knihovna!$11:$13</definedName>
    <definedName name="_xlnm.Print_Titles" localSheetId="7">Multimediální!$11:$13</definedName>
    <definedName name="_xlnm.Print_Titles" localSheetId="8">Polytechnika!$11:$13</definedName>
    <definedName name="_xlnm.Print_Titles" localSheetId="9">'Přírodní vědy'!$11:$13</definedName>
    <definedName name="_xlnm.Print_Titles" localSheetId="1">Rekapitulace!$11:$13</definedName>
    <definedName name="_xlnm.Print_Area" localSheetId="2">'Cvičná kuchyň'!$A$1:$J$32</definedName>
    <definedName name="_xlnm.Print_Area" localSheetId="3">'Fyz a Che'!$A$1:$J$40</definedName>
    <definedName name="_xlnm.Print_Area" localSheetId="4">Informatika!$A$1:$J$34</definedName>
    <definedName name="_xlnm.Print_Area" localSheetId="5">Jazyky!$A$1:$J$24</definedName>
    <definedName name="_xlnm.Print_Area" localSheetId="6">Knihovna!$A$1:$J$31</definedName>
    <definedName name="_xlnm.Print_Area" localSheetId="7">Multimediální!$A$1:$J$26</definedName>
    <definedName name="_xlnm.Print_Area" localSheetId="8">Polytechnika!$A$1:$J$23</definedName>
    <definedName name="_xlnm.Print_Area" localSheetId="9">'Přírodní vědy'!$A$1:$J$39</definedName>
    <definedName name="Z_65E3123D_ED26_44E3_A414_09EEEF825484_.wvu.Cols" localSheetId="4" hidden="1">Informatika!#REF!,Informatika!#REF!,Informatika!#REF!</definedName>
    <definedName name="Z_65E3123D_ED26_44E3_A414_09EEEF825484_.wvu.Cols" localSheetId="5" hidden="1">Jazyky!#REF!,Jazyky!#REF!,Jazyky!#REF!</definedName>
    <definedName name="Z_65E3123D_ED26_44E3_A414_09EEEF825484_.wvu.Cols" localSheetId="6" hidden="1">Knihovna!#REF!,Knihovna!#REF!,Knihovna!#REF!</definedName>
    <definedName name="Z_65E3123D_ED26_44E3_A414_09EEEF825484_.wvu.Cols" localSheetId="7" hidden="1">Multimediální!#REF!,Multimediální!#REF!,Multimediální!#REF!</definedName>
    <definedName name="Z_65E3123D_ED26_44E3_A414_09EEEF825484_.wvu.Cols" localSheetId="8" hidden="1">Polytechnika!#REF!,Polytechnika!#REF!,Polytechnika!#REF!</definedName>
    <definedName name="Z_65E3123D_ED26_44E3_A414_09EEEF825484_.wvu.PrintArea" localSheetId="4" hidden="1">Informatika!$A$1:$J$34</definedName>
    <definedName name="Z_65E3123D_ED26_44E3_A414_09EEEF825484_.wvu.PrintArea" localSheetId="5" hidden="1">Jazyky!$A$1:$J$24</definedName>
    <definedName name="Z_65E3123D_ED26_44E3_A414_09EEEF825484_.wvu.PrintArea" localSheetId="6" hidden="1">Knihovna!$A$1:$J$31</definedName>
    <definedName name="Z_65E3123D_ED26_44E3_A414_09EEEF825484_.wvu.PrintArea" localSheetId="7" hidden="1">Multimediální!$A$1:$J$26</definedName>
    <definedName name="Z_65E3123D_ED26_44E3_A414_09EEEF825484_.wvu.PrintArea" localSheetId="8" hidden="1">Polytechnika!$A$1:$J$23</definedName>
    <definedName name="Z_65E3123D_ED26_44E3_A414_09EEEF825484_.wvu.PrintTitles" localSheetId="4" hidden="1">Informatika!$11:$13</definedName>
    <definedName name="Z_65E3123D_ED26_44E3_A414_09EEEF825484_.wvu.PrintTitles" localSheetId="5" hidden="1">Jazyky!$11:$13</definedName>
    <definedName name="Z_65E3123D_ED26_44E3_A414_09EEEF825484_.wvu.PrintTitles" localSheetId="6" hidden="1">Knihovna!$11:$13</definedName>
    <definedName name="Z_65E3123D_ED26_44E3_A414_09EEEF825484_.wvu.PrintTitles" localSheetId="7" hidden="1">Multimediální!$11:$13</definedName>
    <definedName name="Z_65E3123D_ED26_44E3_A414_09EEEF825484_.wvu.PrintTitles" localSheetId="8" hidden="1">Polytechnika!$11:$13</definedName>
    <definedName name="Z_65E3123D_ED26_44E3_A414_09EEEF825484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65E3123D_ED26_44E3_A414_09EEEF825484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65E3123D_ED26_44E3_A414_09EEEF825484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65E3123D_ED26_44E3_A414_09EEEF825484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65E3123D_ED26_44E3_A414_09EEEF825484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4" hidden="1">Informatika!#REF!,Informatika!#REF!,Informatika!#REF!</definedName>
    <definedName name="Z_82B4F4D9_5370_4303_A97E_2A49E01AF629_.wvu.Cols" localSheetId="5" hidden="1">Jazyky!#REF!,Jazyky!#REF!,Jazyky!#REF!</definedName>
    <definedName name="Z_82B4F4D9_5370_4303_A97E_2A49E01AF629_.wvu.Cols" localSheetId="6" hidden="1">Knihovna!#REF!,Knihovna!#REF!,Knihovna!#REF!</definedName>
    <definedName name="Z_82B4F4D9_5370_4303_A97E_2A49E01AF629_.wvu.Cols" localSheetId="7" hidden="1">Multimediální!#REF!,Multimediální!#REF!,Multimediální!#REF!</definedName>
    <definedName name="Z_82B4F4D9_5370_4303_A97E_2A49E01AF629_.wvu.Cols" localSheetId="8" hidden="1">Polytechnika!#REF!,Polytechnika!#REF!,Polytechnika!#REF!</definedName>
    <definedName name="Z_82B4F4D9_5370_4303_A97E_2A49E01AF629_.wvu.PrintArea" localSheetId="4" hidden="1">Informatika!$A$1:$J$34</definedName>
    <definedName name="Z_82B4F4D9_5370_4303_A97E_2A49E01AF629_.wvu.PrintArea" localSheetId="5" hidden="1">Jazyky!$A$1:$J$24</definedName>
    <definedName name="Z_82B4F4D9_5370_4303_A97E_2A49E01AF629_.wvu.PrintArea" localSheetId="6" hidden="1">Knihovna!$A$1:$J$31</definedName>
    <definedName name="Z_82B4F4D9_5370_4303_A97E_2A49E01AF629_.wvu.PrintArea" localSheetId="7" hidden="1">Multimediální!$A$1:$J$26</definedName>
    <definedName name="Z_82B4F4D9_5370_4303_A97E_2A49E01AF629_.wvu.PrintArea" localSheetId="8" hidden="1">Polytechnika!$A$1:$J$23</definedName>
    <definedName name="Z_82B4F4D9_5370_4303_A97E_2A49E01AF629_.wvu.PrintTitles" localSheetId="4" hidden="1">Informatika!$11:$13</definedName>
    <definedName name="Z_82B4F4D9_5370_4303_A97E_2A49E01AF629_.wvu.PrintTitles" localSheetId="5" hidden="1">Jazyky!$11:$13</definedName>
    <definedName name="Z_82B4F4D9_5370_4303_A97E_2A49E01AF629_.wvu.PrintTitles" localSheetId="6" hidden="1">Knihovna!$11:$13</definedName>
    <definedName name="Z_82B4F4D9_5370_4303_A97E_2A49E01AF629_.wvu.PrintTitles" localSheetId="7" hidden="1">Multimediální!$11:$13</definedName>
    <definedName name="Z_82B4F4D9_5370_4303_A97E_2A49E01AF629_.wvu.PrintTitles" localSheetId="8" hidden="1">Polytechnika!$11:$13</definedName>
    <definedName name="Z_82B4F4D9_5370_4303_A97E_2A49E01AF629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82B4F4D9_5370_4303_A97E_2A49E01AF629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82B4F4D9_5370_4303_A97E_2A49E01AF629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82B4F4D9_5370_4303_A97E_2A49E01AF629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82B4F4D9_5370_4303_A97E_2A49E01AF629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4" hidden="1">Informatika!#REF!,Informatika!#REF!,Informatika!#REF!</definedName>
    <definedName name="Z_D6CFA044_0C8C_4ECE_96A2_AFF3DD5E0425_.wvu.Cols" localSheetId="5" hidden="1">Jazyky!#REF!,Jazyky!#REF!,Jazyky!#REF!</definedName>
    <definedName name="Z_D6CFA044_0C8C_4ECE_96A2_AFF3DD5E0425_.wvu.Cols" localSheetId="6" hidden="1">Knihovna!#REF!,Knihovna!#REF!,Knihovna!#REF!</definedName>
    <definedName name="Z_D6CFA044_0C8C_4ECE_96A2_AFF3DD5E0425_.wvu.Cols" localSheetId="7" hidden="1">Multimediální!#REF!,Multimediální!#REF!,Multimediální!#REF!</definedName>
    <definedName name="Z_D6CFA044_0C8C_4ECE_96A2_AFF3DD5E0425_.wvu.Cols" localSheetId="8" hidden="1">Polytechnika!#REF!,Polytechnika!#REF!,Polytechnika!#REF!</definedName>
    <definedName name="Z_D6CFA044_0C8C_4ECE_96A2_AFF3DD5E0425_.wvu.PrintArea" localSheetId="4" hidden="1">Informatika!$A$1:$J$34</definedName>
    <definedName name="Z_D6CFA044_0C8C_4ECE_96A2_AFF3DD5E0425_.wvu.PrintArea" localSheetId="5" hidden="1">Jazyky!$A$1:$J$24</definedName>
    <definedName name="Z_D6CFA044_0C8C_4ECE_96A2_AFF3DD5E0425_.wvu.PrintArea" localSheetId="6" hidden="1">Knihovna!$A$1:$J$31</definedName>
    <definedName name="Z_D6CFA044_0C8C_4ECE_96A2_AFF3DD5E0425_.wvu.PrintArea" localSheetId="7" hidden="1">Multimediální!$A$1:$J$26</definedName>
    <definedName name="Z_D6CFA044_0C8C_4ECE_96A2_AFF3DD5E0425_.wvu.PrintArea" localSheetId="8" hidden="1">Polytechnika!$A$1:$J$23</definedName>
    <definedName name="Z_D6CFA044_0C8C_4ECE_96A2_AFF3DD5E0425_.wvu.PrintTitles" localSheetId="4" hidden="1">Informatika!$11:$13</definedName>
    <definedName name="Z_D6CFA044_0C8C_4ECE_96A2_AFF3DD5E0425_.wvu.PrintTitles" localSheetId="5" hidden="1">Jazyky!$11:$13</definedName>
    <definedName name="Z_D6CFA044_0C8C_4ECE_96A2_AFF3DD5E0425_.wvu.PrintTitles" localSheetId="6" hidden="1">Knihovna!$11:$13</definedName>
    <definedName name="Z_D6CFA044_0C8C_4ECE_96A2_AFF3DD5E0425_.wvu.PrintTitles" localSheetId="7" hidden="1">Multimediální!$11:$13</definedName>
    <definedName name="Z_D6CFA044_0C8C_4ECE_96A2_AFF3DD5E0425_.wvu.PrintTitles" localSheetId="8" hidden="1">Polytechnika!$11:$13</definedName>
    <definedName name="Z_D6CFA044_0C8C_4ECE_96A2_AFF3DD5E0425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D6CFA044_0C8C_4ECE_96A2_AFF3DD5E0425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D6CFA044_0C8C_4ECE_96A2_AFF3DD5E0425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D6CFA044_0C8C_4ECE_96A2_AFF3DD5E0425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D6CFA044_0C8C_4ECE_96A2_AFF3DD5E0425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1" l="1"/>
  <c r="C8" i="11"/>
  <c r="C7" i="11"/>
  <c r="C5" i="11"/>
  <c r="C4" i="11"/>
  <c r="C3" i="11"/>
  <c r="C2" i="11"/>
  <c r="C9" i="10"/>
  <c r="C8" i="10"/>
  <c r="C7" i="10"/>
  <c r="C5" i="10"/>
  <c r="C4" i="10"/>
  <c r="C3" i="10"/>
  <c r="C2" i="10"/>
  <c r="C9" i="9"/>
  <c r="C8" i="9"/>
  <c r="C7" i="9"/>
  <c r="C5" i="9"/>
  <c r="C4" i="9"/>
  <c r="C3" i="9"/>
  <c r="C2" i="9"/>
  <c r="C9" i="8"/>
  <c r="C8" i="8"/>
  <c r="C7" i="8"/>
  <c r="C5" i="8"/>
  <c r="C4" i="8"/>
  <c r="C3" i="8"/>
  <c r="C2" i="8"/>
  <c r="C9" i="7"/>
  <c r="C8" i="7"/>
  <c r="C7" i="7"/>
  <c r="C5" i="7"/>
  <c r="C4" i="7"/>
  <c r="C3" i="7"/>
  <c r="C2" i="7"/>
  <c r="C9" i="6"/>
  <c r="C8" i="6"/>
  <c r="C7" i="6"/>
  <c r="C5" i="6"/>
  <c r="C4" i="6"/>
  <c r="C3" i="6"/>
  <c r="C2" i="6"/>
  <c r="C9" i="5"/>
  <c r="C8" i="5"/>
  <c r="C7" i="5"/>
  <c r="C5" i="5"/>
  <c r="C4" i="5"/>
  <c r="C3" i="5"/>
  <c r="C2" i="5"/>
  <c r="B39" i="1"/>
  <c r="B40" i="1"/>
  <c r="B41" i="1"/>
  <c r="B42" i="1"/>
  <c r="B43" i="1"/>
  <c r="B44" i="1"/>
  <c r="B45" i="1"/>
  <c r="B38" i="1" l="1"/>
  <c r="B21" i="2"/>
  <c r="B20" i="2"/>
  <c r="B19" i="2"/>
  <c r="B18" i="2"/>
  <c r="B17" i="2"/>
  <c r="B16" i="2"/>
  <c r="B15" i="2"/>
  <c r="B14" i="2"/>
  <c r="I38" i="11"/>
  <c r="K38" i="11" s="1"/>
  <c r="I37" i="11"/>
  <c r="K37" i="11" s="1"/>
  <c r="I36" i="11"/>
  <c r="K36" i="11" s="1"/>
  <c r="I35" i="11"/>
  <c r="K35" i="11" s="1"/>
  <c r="I34" i="11"/>
  <c r="K34" i="11" s="1"/>
  <c r="I33" i="11"/>
  <c r="K33" i="11" s="1"/>
  <c r="I32" i="11"/>
  <c r="K32" i="11" s="1"/>
  <c r="I31" i="11"/>
  <c r="K31" i="11" s="1"/>
  <c r="I30" i="11"/>
  <c r="K30" i="11" s="1"/>
  <c r="I29" i="11"/>
  <c r="K29" i="11" s="1"/>
  <c r="I28" i="11"/>
  <c r="I27" i="11"/>
  <c r="K27" i="11" s="1"/>
  <c r="I25" i="11"/>
  <c r="K25" i="11" s="1"/>
  <c r="I24" i="11"/>
  <c r="K24" i="11" s="1"/>
  <c r="I23" i="11"/>
  <c r="K23" i="11" s="1"/>
  <c r="I22" i="11"/>
  <c r="K22" i="11" s="1"/>
  <c r="I21" i="11"/>
  <c r="K21" i="11" s="1"/>
  <c r="I20" i="11"/>
  <c r="K20" i="11" s="1"/>
  <c r="I19" i="11"/>
  <c r="K19" i="11" s="1"/>
  <c r="I18" i="11"/>
  <c r="K18" i="11" s="1"/>
  <c r="I17" i="11"/>
  <c r="K17" i="11" s="1"/>
  <c r="I16" i="11"/>
  <c r="K16" i="11" s="1"/>
  <c r="I15" i="11" l="1"/>
  <c r="K28" i="11"/>
  <c r="I26" i="11"/>
  <c r="I14" i="11" l="1"/>
  <c r="C21" i="2" s="1"/>
  <c r="E45" i="1" s="1"/>
  <c r="I39" i="11" l="1"/>
  <c r="I22" i="10"/>
  <c r="K22" i="10" s="1"/>
  <c r="I21" i="10"/>
  <c r="K21" i="10" s="1"/>
  <c r="I20" i="10"/>
  <c r="K20" i="10" s="1"/>
  <c r="I19" i="10"/>
  <c r="K19" i="10" s="1"/>
  <c r="I18" i="10"/>
  <c r="K18" i="10" s="1"/>
  <c r="I17" i="10"/>
  <c r="K17" i="10" s="1"/>
  <c r="I16" i="10"/>
  <c r="K16" i="10" s="1"/>
  <c r="I15" i="10" l="1"/>
  <c r="I14" i="10" s="1"/>
  <c r="C20" i="2" s="1"/>
  <c r="E44" i="1" s="1"/>
  <c r="I23" i="10" l="1"/>
  <c r="I25" i="9" l="1"/>
  <c r="K25" i="9" s="1"/>
  <c r="I24" i="9"/>
  <c r="K24" i="9" s="1"/>
  <c r="I23" i="9"/>
  <c r="K23" i="9" s="1"/>
  <c r="I22" i="9"/>
  <c r="K22" i="9" s="1"/>
  <c r="I21" i="9"/>
  <c r="K21" i="9" s="1"/>
  <c r="I20" i="9"/>
  <c r="K20" i="9" s="1"/>
  <c r="I19" i="9"/>
  <c r="K19" i="9" s="1"/>
  <c r="I18" i="9"/>
  <c r="K18" i="9" s="1"/>
  <c r="I17" i="9"/>
  <c r="K17" i="9" s="1"/>
  <c r="I16" i="9"/>
  <c r="I15" i="9" l="1"/>
  <c r="I14" i="9" s="1"/>
  <c r="C19" i="2" s="1"/>
  <c r="E43" i="1" s="1"/>
  <c r="K16" i="9"/>
  <c r="I26" i="9" l="1"/>
  <c r="I30" i="8" l="1"/>
  <c r="K30" i="8" s="1"/>
  <c r="I29" i="8"/>
  <c r="K29" i="8" s="1"/>
  <c r="I28" i="8"/>
  <c r="K28" i="8" s="1"/>
  <c r="I27" i="8"/>
  <c r="K27" i="8" s="1"/>
  <c r="I26" i="8"/>
  <c r="K26" i="8" s="1"/>
  <c r="I25" i="8"/>
  <c r="K25" i="8" s="1"/>
  <c r="I24" i="8"/>
  <c r="K24" i="8" s="1"/>
  <c r="I23" i="8"/>
  <c r="K23" i="8" s="1"/>
  <c r="I22" i="8"/>
  <c r="K22" i="8" s="1"/>
  <c r="I21" i="8"/>
  <c r="K21" i="8" s="1"/>
  <c r="I20" i="8"/>
  <c r="K20" i="8" s="1"/>
  <c r="I19" i="8"/>
  <c r="K19" i="8" s="1"/>
  <c r="I18" i="8"/>
  <c r="K18" i="8" s="1"/>
  <c r="I17" i="8"/>
  <c r="K17" i="8" s="1"/>
  <c r="I16" i="8"/>
  <c r="I15" i="8" l="1"/>
  <c r="I14" i="8" s="1"/>
  <c r="C18" i="2" s="1"/>
  <c r="E42" i="1" s="1"/>
  <c r="K16" i="8"/>
  <c r="I31" i="8" l="1"/>
  <c r="I23" i="7" l="1"/>
  <c r="K23" i="7" s="1"/>
  <c r="I22" i="7"/>
  <c r="K22" i="7" s="1"/>
  <c r="I21" i="7"/>
  <c r="K21" i="7" s="1"/>
  <c r="I20" i="7"/>
  <c r="K20" i="7" s="1"/>
  <c r="I19" i="7"/>
  <c r="K19" i="7" s="1"/>
  <c r="I18" i="7"/>
  <c r="K18" i="7" s="1"/>
  <c r="I17" i="7"/>
  <c r="K17" i="7" s="1"/>
  <c r="I16" i="7"/>
  <c r="I15" i="7" l="1"/>
  <c r="I14" i="7" s="1"/>
  <c r="C17" i="2" s="1"/>
  <c r="E41" i="1" s="1"/>
  <c r="K16" i="7"/>
  <c r="I24" i="7" l="1"/>
  <c r="I33" i="6" l="1"/>
  <c r="K33" i="6" s="1"/>
  <c r="I32" i="6"/>
  <c r="K32" i="6" s="1"/>
  <c r="I31" i="6"/>
  <c r="K31" i="6" s="1"/>
  <c r="I30" i="6"/>
  <c r="K30" i="6" s="1"/>
  <c r="I29" i="6"/>
  <c r="K29" i="6" s="1"/>
  <c r="I28" i="6"/>
  <c r="K28" i="6" s="1"/>
  <c r="I27" i="6"/>
  <c r="K27" i="6" s="1"/>
  <c r="I26" i="6"/>
  <c r="K26" i="6" s="1"/>
  <c r="I24" i="6"/>
  <c r="K24" i="6" s="1"/>
  <c r="I23" i="6"/>
  <c r="K23" i="6" s="1"/>
  <c r="I22" i="6"/>
  <c r="K22" i="6" s="1"/>
  <c r="I21" i="6"/>
  <c r="K21" i="6" s="1"/>
  <c r="I20" i="6"/>
  <c r="K20" i="6" s="1"/>
  <c r="I19" i="6"/>
  <c r="K19" i="6" s="1"/>
  <c r="I18" i="6"/>
  <c r="K18" i="6" s="1"/>
  <c r="I17" i="6"/>
  <c r="K17" i="6" s="1"/>
  <c r="I16" i="6"/>
  <c r="K16" i="6" s="1"/>
  <c r="I25" i="6" l="1"/>
  <c r="I15" i="6"/>
  <c r="I14" i="6" s="1"/>
  <c r="C16" i="2" s="1"/>
  <c r="E40" i="1" s="1"/>
  <c r="I34" i="6" l="1"/>
  <c r="I39" i="5" l="1"/>
  <c r="K39" i="5" s="1"/>
  <c r="I38" i="5"/>
  <c r="K38" i="5" s="1"/>
  <c r="I37" i="5"/>
  <c r="K37" i="5" s="1"/>
  <c r="I36" i="5"/>
  <c r="K36" i="5" s="1"/>
  <c r="I35" i="5"/>
  <c r="K35" i="5" s="1"/>
  <c r="I34" i="5"/>
  <c r="K34" i="5" s="1"/>
  <c r="I33" i="5"/>
  <c r="K33" i="5" s="1"/>
  <c r="I32" i="5"/>
  <c r="K32" i="5" s="1"/>
  <c r="I31" i="5"/>
  <c r="K31" i="5" s="1"/>
  <c r="I30" i="5"/>
  <c r="K30" i="5" s="1"/>
  <c r="I29" i="5"/>
  <c r="K29" i="5" s="1"/>
  <c r="I28" i="5"/>
  <c r="K28" i="5" s="1"/>
  <c r="I26" i="5"/>
  <c r="K26" i="5" s="1"/>
  <c r="I25" i="5"/>
  <c r="K25" i="5" s="1"/>
  <c r="I24" i="5"/>
  <c r="K24" i="5" s="1"/>
  <c r="I23" i="5"/>
  <c r="K23" i="5" s="1"/>
  <c r="I22" i="5"/>
  <c r="K22" i="5" s="1"/>
  <c r="I21" i="5"/>
  <c r="K21" i="5" s="1"/>
  <c r="I20" i="5"/>
  <c r="K20" i="5" s="1"/>
  <c r="I19" i="5"/>
  <c r="K19" i="5" s="1"/>
  <c r="I18" i="5"/>
  <c r="K18" i="5" s="1"/>
  <c r="I17" i="5"/>
  <c r="K17" i="5" s="1"/>
  <c r="I16" i="5"/>
  <c r="K16" i="5" s="1"/>
  <c r="I15" i="5" l="1"/>
  <c r="I27" i="5"/>
  <c r="I14" i="5" l="1"/>
  <c r="C15" i="2" s="1"/>
  <c r="E39" i="1" s="1"/>
  <c r="I40" i="5" l="1"/>
  <c r="B22" i="2"/>
  <c r="I31" i="3" l="1"/>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l="1"/>
  <c r="I15" i="3"/>
  <c r="I14" i="3" s="1"/>
  <c r="C14" i="2" s="1"/>
  <c r="E38" i="1" l="1"/>
  <c r="C22" i="2"/>
  <c r="P42" i="1"/>
  <c r="B9" i="2"/>
  <c r="C3" i="3"/>
  <c r="C2" i="3"/>
  <c r="C7" i="3"/>
  <c r="C8" i="3"/>
  <c r="C9" i="3"/>
  <c r="E35" i="1"/>
  <c r="J35" i="1"/>
  <c r="R35" i="1"/>
  <c r="P38" i="1"/>
  <c r="P39" i="1"/>
  <c r="P40" i="1"/>
  <c r="P41" i="1"/>
  <c r="J46" i="1"/>
  <c r="K47" i="1"/>
  <c r="B2" i="2"/>
  <c r="B3" i="2"/>
  <c r="B4" i="2"/>
  <c r="B5" i="2"/>
  <c r="B7" i="2"/>
  <c r="B8" i="2"/>
  <c r="C4" i="3"/>
  <c r="C5" i="3"/>
  <c r="S50" i="1"/>
  <c r="R50" i="1"/>
  <c r="E46" i="1" l="1"/>
  <c r="I32" i="3"/>
  <c r="R46" i="1"/>
  <c r="S49" i="1" l="1"/>
  <c r="R49" i="1"/>
  <c r="O51" i="1" s="1"/>
  <c r="R51" i="1" l="1"/>
  <c r="R52" i="1" s="1"/>
  <c r="S51" i="1"/>
</calcChain>
</file>

<file path=xl/sharedStrings.xml><?xml version="1.0" encoding="utf-8"?>
<sst xmlns="http://schemas.openxmlformats.org/spreadsheetml/2006/main" count="795" uniqueCount="281">
  <si>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</si>
  <si>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</si>
  <si>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</si>
  <si>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</si>
  <si>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</si>
  <si>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</si>
  <si>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</si>
  <si>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</si>
  <si>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</si>
  <si>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</si>
  <si>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</si>
  <si>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</si>
  <si>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</si>
  <si>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</si>
  <si>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</si>
  <si>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</si>
  <si>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</si>
  <si>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</si>
  <si>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</si>
  <si>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</si>
  <si>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</si>
  <si>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</si>
  <si>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</si>
  <si>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</si>
  <si>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</si>
  <si>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</si>
  <si>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</si>
  <si>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</si>
  <si>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</si>
  <si>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</si>
  <si>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</si>
  <si>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</si>
  <si>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</si>
  <si>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</si>
  <si>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</si>
  <si>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</si>
  <si>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</si>
  <si>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</si>
  <si>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</si>
  <si>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</si>
  <si>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</si>
  <si>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</si>
  <si>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</si>
  <si>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</si>
  <si>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</si>
  <si>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</si>
  <si>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</si>
  <si>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</si>
  <si>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</si>
  <si>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</si>
  <si>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</si>
  <si>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</si>
  <si>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</si>
  <si>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</si>
  <si>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</si>
  <si>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</si>
  <si>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</si>
  <si>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</si>
  <si>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</si>
  <si>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</si>
  <si>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</si>
  <si>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</si>
  <si>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</si>
  <si>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</si>
  <si>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</si>
  <si>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</si>
  <si>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</si>
  <si>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</si>
  <si>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</si>
  <si>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</si>
  <si>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</si>
  <si>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</si>
  <si>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</si>
  <si>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</si>
  <si>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</si>
  <si>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</si>
  <si>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</si>
  <si>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</si>
  <si>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</si>
  <si>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</si>
  <si>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 xml:space="preserve">REKAPITULACE </t>
  </si>
  <si>
    <t>KRYCÍ LIST SOUPISU</t>
  </si>
  <si>
    <t>OCENĚNÝ SOUPIS PRACÍ A DODÁVEK A SLUŽEB</t>
  </si>
  <si>
    <t>Nábytek</t>
  </si>
  <si>
    <t>AVT</t>
  </si>
  <si>
    <t>ZRN (ř. 1-8)</t>
  </si>
  <si>
    <t>DN (ř. 10-12)</t>
  </si>
  <si>
    <t>VRN (ř. 14-19)</t>
  </si>
  <si>
    <t>Součet 9, 13, 20-23</t>
  </si>
  <si>
    <t>Projektové práce (DSPS)</t>
  </si>
  <si>
    <t>Cena s DPH (ř. 25-26)</t>
  </si>
  <si>
    <t>Popis / minimální technické parametry</t>
  </si>
  <si>
    <t>Cena celkem s DPH</t>
  </si>
  <si>
    <t>Celkem bez DPH</t>
  </si>
  <si>
    <t>Cena jednotková bez DPH</t>
  </si>
  <si>
    <t>Cena celkem bez DPH</t>
  </si>
  <si>
    <t>vlastní</t>
  </si>
  <si>
    <t>SOUPIS PRACÍ A DODÁVEK A SLUŽEB vč VÝKAZU VÝMĚR</t>
  </si>
  <si>
    <t>Sebastian Fenyk</t>
  </si>
  <si>
    <t>Místnost 317,318 Cvičná kuchyně</t>
  </si>
  <si>
    <t>ZŠ Čáslav, Sadová 1756</t>
  </si>
  <si>
    <t>Stůl jídelní</t>
  </si>
  <si>
    <t>Židle jidelní</t>
  </si>
  <si>
    <t>Skříň s dveřmi a nástavcem</t>
  </si>
  <si>
    <t>Magnetická tabule</t>
  </si>
  <si>
    <t>Cvičná kuchyňka</t>
  </si>
  <si>
    <t>Oboustranná kuchyňská linka</t>
  </si>
  <si>
    <t>Lednice vestavná</t>
  </si>
  <si>
    <t>Mikrovlnná trouba vestavná</t>
  </si>
  <si>
    <t>Myčka nádobí vestavná</t>
  </si>
  <si>
    <t>Digestoř</t>
  </si>
  <si>
    <t>Trouba vestavná</t>
  </si>
  <si>
    <t>Varná deska</t>
  </si>
  <si>
    <t>Sada košů na tříděný odpad</t>
  </si>
  <si>
    <t xml:space="preserve">Skříň s dveřmi  </t>
  </si>
  <si>
    <t xml:space="preserve">Univerzální stůl se samonosnou rámovou podnoží bez viditelných konstrukčních spojů. Podnož stolu je tvořena ocelovými spojovacími profily obdélníkového průřezu min. 30 x 20 mm a vynáší stolovou desku po celém jejím obvodu. Nohy stolu jsou z ocelových profilů čtvercového průřezu min. 30 x 30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728x1200x800 mm .
</t>
  </si>
  <si>
    <t xml:space="preserve">Materiál a konstrukce: Stohovatelná jídelní židle a ocelovou kostrou, povrchově upravenou vypalovanou práškovou barvou RAL 9006 stříbrná. Plastový sedák a opěrák v 15 barevných odstínech dle výběru zadavatele. Podmínkou snadná manipulace a stabilní pozice při obrácení židlí na stoly.	 Cena včetně dopravy a instalace.
</t>
  </si>
  <si>
    <t xml:space="preserve">Skříň s dveřmi 5OH a nástavcem výšky 2OH.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2533x400x480 mm .
</t>
  </si>
  <si>
    <t xml:space="preserve">Skříň s dveřmi 5OH a nástavcem výšky 2OH.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2533x800x480 mm .
</t>
  </si>
  <si>
    <t xml:space="preserve">Bílá keramická magnetická tabule, povrch tabule tvoří certifikovaná dvouvrstvá keramika e3vypalovaná nad 800°C, keramický povrch vhodný pro nejvyšší zatížení, tloušťka tabule je minimálně 22 mm, sendvičová konstrukce - tabule se nekroutí, rám tabule je z eloxovaného hliníku v přírodním odstínu, šedé plastové rohy, barva povrchu bílá, lesklá, popisovatelná fixem, odkládací polička pro popisovače po celé délce tabule, montáž na zeď, hladká úprava usnadňuje mazání za sucha. Cena včetně dopravy a instalace. Rozměr: 2000x1200 mm .
</t>
  </si>
  <si>
    <t xml:space="preserve">Kuchyňská sestava o celkových rozměrech 2000x4450x600 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vysoká skříň pro vestavnou chladničku (2000x600x580mm); 1x jednodveřová dřezová skříňka s policí (862x600x580mm); 1x skříňka pro vestavěnou troubu (862x600x580mm); 1x jednodveřová skříňka s min. 2 policemi (862x600x580mm); 1x zásuvková skříňka s min. 4 zásuvkami - 3x nízká, 1x vysoká zásuvka (862x600x580mm); 1x zásuvková skříňka s min. zásuvkami - 1x nízká, 2x vysoká zásuvka (862x600x580mm); 1x dvířka pro plně integrovanou myčku; 1x horní otevřená policová skříňka (600x600x360mm); 4x horní skříňka opatřena dvěma dvířky (600x600x360mm); 1x horní skříňka pro digestoř (600x600x360mm). Horní skříňky opatřeny zafrézovaným LED páskem do dna skříněk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 Rozměr: 2000x4445x600 mm .
</t>
  </si>
  <si>
    <t xml:space="preserve">Oboustranná kuchyňská sestava (ostrůvek) o celkových rozměrech 900x3610x1200mm. Výška pracovní plochy 900 mm. Pracovní plocha z postformingové desky tl. 38 mm.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Soklová lišta osazena hliníkovou větrací mřížkou pod troubou. Na koncích sestavy boční krycí desky (celkem 2 ks) min. tl. 18 mm, s ABS hranou 0,8 mm lepenou PUR lepidlem. Deska je opatřena plastovými kluzáky a upevněna k bokům koncových skříněk. Boční desky vymezují délku soklové lišty.
Sestavu tvoří: 2x dřezová skříňka s policí (862x600x580mm); 2x skříňka pro vestavěnou troubu (862x600x580mm); 2x zásuvková skříňka s 4ks zásuvek (862x600x580mm), 2x zásuvková skříňka se 3ks zásuvek - spodní 2 zásuvky vysoké (862x600x580mm), 4x policová skříňka s dveřmi (862x400x580mm) s min. 2ks polic na skříňku. Skříňky umožňují napojení na média vedoucí z podlahy. Součástí vybavení linky je 2x nerezový dřez s odkapem; 2x stojánková tlaková baterie - páková směšovací, 2x výsuvné přípojné místo (jedno přípojné místo obsahuje min. 2x 230V).  Spotřebiče nejsou součástí této položky.  Možnost výběru barevného provedení kuchyňské linky alespoň ze čtyř základních typů dekorů/barev pro LTD a Postformingovou desku se zástěnou. Cena vč. dopravy a instalace. Rozměr: 850x3610x1200 mm .
</t>
  </si>
  <si>
    <t xml:space="preserve">Vestavná lednice s mrazákem, energetická třída F, klimatická třída SN-T, objem ledničky 182 l, objem mrazáku 68 l, 5 polic, 3 přihrádky v mrazáku, total No Frost, automatické odmrazování, displej, LED osvětlení, indikace otevřených dveří chladničky, super mrazení, ventilace, Multi-AirFlow. Cena včetně dopravy a instalace. Rozměr: 1770x540x545 mm .
</t>
  </si>
  <si>
    <t xml:space="preserve">Mikrovlnná trouba vestavná, příkon 1200 W, vnitřní objem 20 l, 5 úrovní výkonu, 800 W výkon mikrovlnného ohřevu, gril o výkonu 1000 W, 24,5 cm otočný talíř, rozmrazování a gril, nerezové provedení. Cena včetně dopravy a instalace. Rozměr: 388x595x324 mm .
</t>
  </si>
  <si>
    <t xml:space="preserve">Myčka standardní (60 cm), vestavná a plně integrovaná, energetická třída C, na 16 sad nádobí, program ECO, emise hluku B, odložený start, automatické otevírání dveří, ochrana proti přetečení, nastavitelné koše, vodní senzor, rychlé mytí, zvukový signál ukončení mytí, dotykové ovládání, samočistící filtrační systém a ExtraHygiene. Cena včetně dopravy a instalace. Rozměr: 816x598x555 mm .
</t>
  </si>
  <si>
    <t xml:space="preserve">Digestoř teleskopická, energetická třída C, hlučnost 71dB, výkon odsávání 450 m3/h, počet stupňů výkonu 3, počet filtrů 2, typ filtru uhlíkový, průměr horního vývodu 150 mm, LED osvětlení a recirkulace, šířka 600 mm, barva nerez. Cena vč. dopravy a instalce. Rozměr: 170x600x306 mm .
</t>
  </si>
  <si>
    <t xml:space="preserve">Vestavná trouba s parní funkcí energetická třída A+, objem 71 l, gril, parní funkce, pravý horký vzduch a ventilátor, teleskopické vysouvání plechu, časovač a ochlazovací systém, síťový kabel bez zástrčky, barva nerez. Cena včetně dopravy a instalace. Rozměr: 595x595x551 .
</t>
  </si>
  <si>
    <t xml:space="preserve">Varná deska indukční, počet plotýnek 4, Booster, časovač, dětská pojistka, dotykové ovládání a ukazatel zbytkového tepla, broušené hrany, s rámečkem, vzhled černé sklo, povrch sklo, barva černá. Cena včetně dopravy a instalace. Rozměr: 56x600x52 mm .
</t>
  </si>
  <si>
    <t xml:space="preserve">Sada 3 kovových košů. Rozměry 1 koše: 900x450x300mm. Objem koše: 90 l, hmotnost: 12 kg. Možnost výběru barevného provedení alespoň ze čtyř záklaních typů barev RAL. Cena vč. dopravy a instalace. Rozměr: 900x450x300 mm (rozměry 1 koše) .
</t>
  </si>
  <si>
    <t xml:space="preserve">Skříň s dveřmi, 3OH.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1096x800x480 mm .
</t>
  </si>
  <si>
    <t xml:space="preserve">Bílá keramická magnetická tabule, povrch tabule tvoří certifikovaná dvouvrstvá keramika e3vypalovaná nad 800°C, keramický povrch vhodný pro nejvyšší zatížení, tloušťka tabule je minimálně 22 mm, sendvičová konstrukce - tabule se nekroutí, rám tabule je z eloxovaného hliníku v přírodním odstínu, šedé plastové rohy, barva povrchu bílá, lesklá, popisovatelná fixem, odkládací polička pro popisovače po celé délce tabule, montáž na zeď, hladká úprava usnadňuje mazání za sucha. Cena včetně dopravy a instalace. Rozměr: 1500x1200 mm .
</t>
  </si>
  <si>
    <t>Nábytek 303C</t>
  </si>
  <si>
    <t>Stůl kancelářský</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</si>
  <si>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750x800x800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</si>
  <si>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750x1400x800 mm .
</t>
  </si>
  <si>
    <t>Závěsná police nad stůl</t>
  </si>
  <si>
    <t xml:space="preserve">Závěsná skříň nad stůl. Korpus i police LTD tl. 18 mm, pohledová záda LTD tl. 18 mm. Dno a půda naložena na bocích skříně. Hrany ABS tl. 0,8 mm. Jedna pevná police. Cena vč. dopravy a instalace. Rozměr: 600x800x300 mm .
</t>
  </si>
  <si>
    <t xml:space="preserve">Závěsná skříň nad stůl. Korpus i police LTD tl. 18 mm, pohledová záda LTD tl. 18 mm. Dno a půda naložena na bocích skříně. Hrany ABS tl. 0,8 mm. Jedna pevná police a dvě pevné podpěry. Cena vč. dopravy a instalace. Rozměr: 600x1400x300 mm .
</t>
  </si>
  <si>
    <t>Mobilní kontejner</t>
  </si>
  <si>
    <t xml:space="preserve">Mobilní kontejner na kolečkách, korpus vyroben z LTD min. tl. 18mm, čela zásuvek LTD tl. 18mm, vnitřní zásuvky celokovové. Počet zásuvek 4. Úchytka hliníková "L" profil s roztečí vrtání 96mm. Centrální uzamykání, zámková vložka se sklopným klíčem. Možnost výběru barevného provedení alespoň ze čtyř základních typů dekorů/barev. Cena vč. dopravy a instalace. Rozměr: 585x397x550 mm .
</t>
  </si>
  <si>
    <t>Židle kancelářská na kolečkách</t>
  </si>
  <si>
    <t xml:space="preserve">Kancelářská židle na kolečkách se síťovinou na opěráku, čalouněným sedákem a plasty. Synchronní mechanismus s aretací v základní poloze a nastavením síly protiváhy. Výškově nastavitelná bederní opěrka, výškově nastavitelné područky s měkkou dotykovou plochou, výškové nastavení sedáku plynovým pístem. Nosnost 120 kg. V šedém nebo černém provedení dle výběru zadavatele. Cena vč. dopravy a instalace. Rozměr: 950-1025x660x600 mm .
</t>
  </si>
  <si>
    <t xml:space="preserve">Skříň s dveřmi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</si>
  <si>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1800x800x419 mm .
</t>
  </si>
  <si>
    <t>Skříň kombinovaná</t>
  </si>
  <si>
    <t xml:space="preserve">Skříň kombinovaná, 5OH. Korpus i police LTD tl. 18 mm, pohledová záda LTD tl. 18 mm. Dno a půda naložena na bocích skříně. Hrany ABS tl. 0,7 mm. Dveře LDT tl. 18 mm naloženy na korpusu. Dveře mají miskové závěsy s úhlem otvírání od 95° do 110°. Spodní část 2OH s dveřmi, uvnitř 1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Cena vč. dopravy a instalace. Rozměr: 1800x800x419 mm .
</t>
  </si>
  <si>
    <t>Skříňový nástavec</t>
  </si>
  <si>
    <t xml:space="preserve">Skříňový nástavec s dveřmi, výšky 2OH, uzamykatelný. Korpus skříně a police LTD tl. 18 mm, hrana v dekoru LTD. 1 výškově stavitelná police. Cena včetně dopravy a instalace. Rozměr: 728x800x419 mm .
</t>
  </si>
  <si>
    <t>Kovový regál</t>
  </si>
  <si>
    <t xml:space="preserve">Regál archivační, bezšroubový. Lakovaná ocelová konstrukce bílá, police surová DTD, nosnost police min. 250 kg. Regál bude mít 5 polic. Cena vč. dopravy a instalace. Rozměr: 1800x1200x450 mm .
</t>
  </si>
  <si>
    <t>Věšáková stěna</t>
  </si>
  <si>
    <t xml:space="preserve">Zavěšená šatní stěna LTD tl. 18 mm a ABS hrana tl. 0,8 mm, se 4 kovovými dvojháčky. Cena včetně dopravy a instalace. Rozměr: 18x1800x600 mm .
</t>
  </si>
  <si>
    <t>Nábytek 304C</t>
  </si>
  <si>
    <t>Katedra učitele</t>
  </si>
  <si>
    <t>Židle učitelská</t>
  </si>
  <si>
    <t xml:space="preserve">Vysoká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528-776 mm. Plastový sedák i opěrák ze 100% strukturovaného polypropylénu - ergonomicky tvarovaná skořepina s efektem vzduchového polštáře v barevné škále min. 4 odstínů, ve skořepině bude kruhový otvor pro snadný úchop v horní části opěradla. Ve spodní části židle podpěra nohou ve tvaru kruhu. Cena včetně dopravy a instalace. výška 528-776 mm .
</t>
  </si>
  <si>
    <t>Demonstrační pult učitele</t>
  </si>
  <si>
    <t xml:space="preserve">Demonstrační stůl pro pedagoga. Výška 900 mm, šířka 2600 mm a hloubka 600mm. Uzpůsobený pro maximální flexibilitu a možnosti prezentovat. Odolná pracovní plocha postforming tl. 38 mm. Spodní část demonstračního stolu tvoří 1 x jednodveřová dřezová skříňka, 1 x odvětrávaná jednodveřová skříňka pro umístění plynu, 1 x čtyřzásuvková skříňka, 1 x jednodveřová skříňka pro umístění lineárního zdroje, 1x jednodveřová skříňka na umístění stolního odsávání. Korpusy skříněk jsou vyrobeny z LTD tl. 18 mm, olepeny ABS hranou tl. 0,8 mm. Dvířka a čela zásuvek jsou vyrobena z LTD tl. 18 mm, olepena ABS hranou tl. 2 mm Korpusy skříněk jsou lepené na kolíkové spoje. Skříňky jsou uzamykatelné zámky s vložkami shodné číselné řady. Skříňky mají plastové rektifikační nožky v. 100 mm. Prostor pod skříňkami je krytý soklovou lištou. Demonstrační stůl je vybaven svislou deskou LTD 18 mm, kryjící záda spodních skříněk. Konstrukce spodních skříněk umožňuje instalaci jakýchkoliv rozvodů a také případné napojení na rozvody stávající. 
Vybavení demonstračního stolu: 
Nerezový dřez a směšovací páková baterie v provedení chrom.
Bunsenův kahan, včetně napojení na plynový ventil.
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Integrovaný stolní odsávací systém.
Dodání včetně dopravy, montáže, kotvení, zprovoznění, revizní zprávy a zaškolení obsluhy. Popis doplňuje schéma a dispozice. Rozměr: 900x2600x600 mm .
</t>
  </si>
  <si>
    <t>Třímístný žákovský stůl</t>
  </si>
  <si>
    <t xml:space="preserve">Žákovský stůl odborné učebny pro 3 žáky se schránkou pro elektrifikaci. Samonosná rámová podnož stolu bez viditelných konstrukčních spojů. Podnož je tvořena ocelovými profily čtvercového průřezu min. 40x40 mm a vynáší stolovou desku po celém jejím obvodu. Podnož částečně svařovaná - zadní část podnože tvaru "U", svařena z jeklů o průřezu 40x60 mm, umožňuje skryté vedení kabelů do schránky pro elektrifikaci - otvory pro vývod kabelů z obou stran schránky. Přední nohy stolu jsou k rámové konstrukci připevněny pomocí trapézových prvků, které svou styčnou plochou zaručují vysokou pevnost stolu. Nohy jsou vybaveny rektifikací v rozsahu 15 mm pro vyrovnání nerovností podlahy. Možnost kotvení stolu do podlahy pomocí kovových "L" úhelníků max. délky 30 mm. Povrchová úprava podnože práškovou barvou. Stolová deska z LTD min. tl. 18 mm, hrana ABS tl. 2 mm lepena PUR lepidlem. Ve stolové desce ohraněný otvor pro uzamykatelnou schránku na elektro rozvody, ABS hrana min. 0,8 mm. Otvor opatřen výklopnými dvířky uzamykatelnými jednocestným zámkem. Konstrukce schránky a dvířka z LTD tl. min. 18 mm, ABS hrana min. tl. 0,8 mm lepena PUR lepidlem. Minimální vnitřní rozměry schránky: 100x380x113 mm (v-š-h). Schránka umožňuje osazení vnitřní modulární sestavou s koncovými prvky dle požadavků zákazníka. Stůl je opatřený clonou o min. výšce 350 mm přes celou délku stolu. Clona je vyrobena z LTD min. tl. 18 mm, ABS hrana 2 mm lepena PUR lepidlem. Upevnění k podnoži pomocí kovových "L" úhelníků, které jsou součástí svařeného "U" rámu. Možnost výběru barevného provedení LTD alespoň ze čtyř základních typů dekorů/barev.
Elektro prvky včetně rámu, do kterého budou osazeny, nejsou součástí dodávky nábytku. Všechny schránky v učebně jsou uzamykatelné jednocestnými zámky na stejný klíč pro celou učebnu. Cena včetně dopravy a montáže stolu. Rozměr: 750x2000x750 mm .
</t>
  </si>
  <si>
    <t xml:space="preserve">Žákovská židle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</si>
  <si>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Cena včetně dopravy a instalace. vel. 6 .
</t>
  </si>
  <si>
    <t xml:space="preserve">Demonstrační stůl pro žáky </t>
  </si>
  <si>
    <t xml:space="preserve">Skříň kombinovaná </t>
  </si>
  <si>
    <t>Skříňka otevřená</t>
  </si>
  <si>
    <t xml:space="preserve">Skříň otevřená. Korpus skříně vč. zad a polic je vyroben z LTD  tl. 18 mm, všechny hrany olepeny ABS hranou tl. 2 mm, vyjma bočních hran půdy a dna, zde plastová hrana tl. 0,8 mm. Dno a půda jsou naložené na boky skříně. 1 x výškově nastavitelná police. Bezpečnostní podpěrky polic zabraňující jejich vysunutí. Korpus lepený na kolíkové spoje. Dno skříně je opatřeno rektifikacemi pro vyrovnání nerovnosti podlahy. Cena včetně dopravy a instalace. Rozměr: 735x800x480 mm .
</t>
  </si>
  <si>
    <t>Skříňka s dveřmi</t>
  </si>
  <si>
    <t>Textilní nástěnka</t>
  </si>
  <si>
    <t xml:space="preserve">Povrch nástěnky je potažen vysoce kvalitní textilií s krátkým vlasem. Do textilní nástěnky lze snadno zapíchnout celou délku špendlíku.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2000x1200 mm .
</t>
  </si>
  <si>
    <t>Elektroinstalace žákovských stolů</t>
  </si>
  <si>
    <t xml:space="preserve">Kompletní elekroinstalace v nábytku. Elektroinstalace rozvodů pro učebnu je tvořena hlavním elektropanelem včetně transformátorů, podružnými boxy a propojovací kabeláží. Elektropanel - plastový rozvaděč IP54 s ovládacími a signalizačními prvky, ve kterém je umístěno jištění pro jednoltivá zařízení, hlavní vypínač, svorky a ovládací zařízení pro externí tlačítko "Central stop" a signalizační prvky výstupních veličin (AC-030V, O-xA)- Z elektropanelu je napojen transformátor a regulovatelná laboratorní zdroj, dále jsou napojeny jednotlivé boxy. Podružné boxy - elektroinstalční boxy s IP54, Un=50V, In= 10A, ve kterých jsou instalovány sady připojovacích banánků pro jednotlivé napětí a instační svorky pro napojení kabeláže. Základní regulace: AC:2-24V, 0-10A, DC:0-30V, 0-5A. Součástí dodávky je instalace, montáž a zaškolení obsluhy.
</t>
  </si>
  <si>
    <t>Kód položky / název</t>
  </si>
  <si>
    <t xml:space="preserve">Stůl kancelářský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</si>
  <si>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750x1600x800 mm .
</t>
  </si>
  <si>
    <t>Skříň s dveřmi</t>
  </si>
  <si>
    <t xml:space="preserve">Skříň s dveřmi,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Dno opatřeno rektifikacemi. Cena včetně dopravy a instalace.  Rozměr: 750x800x419 mm .
</t>
  </si>
  <si>
    <t xml:space="preserve">Skříň s dveřmi,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Dno opatřeno rektifikacemi. Cena včetně dopravy a instalace.  Rozměr: 750x400x419 mm .
</t>
  </si>
  <si>
    <t>Skříňový nástavec s dveřmi</t>
  </si>
  <si>
    <t xml:space="preserve">Skříňový nástavec s dveřmi, 2OH. Korpus i police LTD tl. 18 mm. Dno a půda naložena na bocích skříně. Hrany ABS tl. 0,8 mm. Dveře LDT tl. 18 mm naloženy na korpusu, hrana ABS tl. 2 mm.. Dveře mají miskové závěsy s úhlem otvírání od 95° do 110°. Jedna pevná police. Podpěry polic kovové válečky. Úchytka hliníková " L" profil s roztečí 96 mm. Cena včetně dopravy a instalace.  Rozměr: 728x800x419 mm .
</t>
  </si>
  <si>
    <t>Věšák</t>
  </si>
  <si>
    <t xml:space="preserve">Moderní věšák s háčky na třech nohách, volně stojící. Kovová konstukce upravena vysoce kvalitní práškovou barvou  Tvrdé kluzáky. Hmotnost věšáku 5 kg. Možnost výběru barevného provedení alespoň ze čtyř základních typů dekorů/barev. Cena vč. dopravy a instalace. Rozměr: 1670x510x440 mm .
</t>
  </si>
  <si>
    <t>Nábytek 303B  MY DVA</t>
  </si>
  <si>
    <t>Katedra učitele s přípravou pro el.výsuvný systém</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</si>
  <si>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výška sedáku 440-570 mm .
</t>
  </si>
  <si>
    <t>Katedra se skříňkou a zásuvkami</t>
  </si>
  <si>
    <t>Jednomístný žákovský stůl s výsuvným systémem</t>
  </si>
  <si>
    <t xml:space="preserve">Jednomístný žákovský stůl s elektrickým výsuvným systémem pro monitor.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Rozměr: 760x880x700 mm .
</t>
  </si>
  <si>
    <t>Židle žákovská</t>
  </si>
  <si>
    <t xml:space="preserve">Povrch nástěnky je potažen vysoce kvalitní textilií s krátkým vlasem.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2000x1200 mm .
</t>
  </si>
  <si>
    <t xml:space="preserve">Katedra se skříňkou </t>
  </si>
  <si>
    <t xml:space="preserve">Židle učitelská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</si>
  <si>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Cena včetně dopravy a instalace. vel. 5-7 (440-570 mm) .
</t>
  </si>
  <si>
    <t xml:space="preserve">Bílá keramická magnetická tabule, povrch tabule tvoří certifikovaná dvouvrstvá keramika e3vypalovaná nad 800°C, keramický povrch vhodný pro nejvyšší zatížení, 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včetně dopravy a instalace. Rozměr: 1500x1200 mm .
</t>
  </si>
  <si>
    <t>Jednomístný žákovský stůl</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</si>
  <si>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 6, 700x500 mm .
</t>
  </si>
  <si>
    <t xml:space="preserve">Povrch nástěnky je potažen vysoce kvalitní textilií s krátkým vlasem.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2400x1200 mm .
</t>
  </si>
  <si>
    <t>Stůl do L pro pedagoga se stolovou nástavbou</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</si>
  <si>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Stolová nástavba. Korpus nástavby vč. zad a polic je vyroben z LTD  tl. 18 mm, všechny hrany olepeny ABS hranou min. tl. 0,8 mm. Půda je naložené na boky. Cena vč. dopravy a instalace. Rozměr: 750/1140x2200x2400 mm .
</t>
  </si>
  <si>
    <t>Pojízdná knihovna</t>
  </si>
  <si>
    <t xml:space="preserve">Čtyřstranná věžová police na knihy, na kolečkách, nízká. Materiál vč. polic  z LTD min. tl. 18 mm, korpus lepený, všechny hrany olepeny ABS hranou tl. 2  mm.  Cena včetně dopravy a instalace. Rozměr: 1350x656x636 mm .
</t>
  </si>
  <si>
    <t>Skříň otevřená</t>
  </si>
  <si>
    <t xml:space="preserve">Skříň otevřená. Korpus skříně vč. zad a polic je vyroben z LTD  tl. 18 mm, všechny hrany olepeny ABS hranou tl. 2 mm, vyjma bočních hran půdy a dna, zde plastová hrana tl. 0,8 mm. Dno a půda jsou naložené na boky skříně. 4 x výškově nastavitelná police. Bezpečnostní podpěrky polic zabraňující jejich vysunutí. Korpus lepený na kolíkové spoje. Dno skříně je opatřeno rektifikacemi pro vyrovnání nerovnosti podlahy. Cena včetně dopravy a instalace. Rozměr: 1803x700x350 mm .
</t>
  </si>
  <si>
    <t>Skříň na časopisy</t>
  </si>
  <si>
    <t xml:space="preserve">Skříň otevřená s policemi, výšk 1803 mm. Korpus skříně vč. zad a polic bude vyroben z LTD  tl. 18 mm, korpus lepený, všechny hrany olepeny ABS hranou tl. 2 mm, vyjma bočních hran půdy a dna, zde plastová hrana tl. 0,8 mm. Půda je naložená na boky skříně. Korpus lepený na kolíkové spoje. Police nakloněny pod úhlem min. 35°, opatřené zarážkou proti sklouznutí časopisů z polic. Podpěry polic zabraňující jejich vysunutí. Dno skříně opatřeno rektifikacemi pro vyrovnání nerovnosti podlah. Cena včetně dopravy a instalace. Rozměr: 1803x700x270 mm .
</t>
  </si>
  <si>
    <t>Křeslo 2,5 místné</t>
  </si>
  <si>
    <t xml:space="preserve">Dvou a půl místné křeslo, rám ze čtyřnohé kostry v barvě chrom. Sedák z řezané pěny o  hustotě min. 35 kg/m3, opěrák z řezané pěny o hustotě min. 25 kg/m3. Křeslo je čalouněno potahovou látkou 100 % polyester o gramáži min. 300 g/m2. Výška sedáku 440 mm. Křeslo je opatřeno filcovými kluzáky. Možnost výběru barevného provedení čalounění alespoň ze 4 barev. Cena vč. dopravy a instalace. Rozměr: 710x1500x680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</si>
  <si>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750x800x600 mm .
</t>
  </si>
  <si>
    <t>Židle plastová na kolečkách</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</si>
  <si>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velikost 5-7, 440-570 mm .
</t>
  </si>
  <si>
    <t>Žákovský stůl jednomístný</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</si>
  <si>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 6, 700x550mm .
</t>
  </si>
  <si>
    <t xml:space="preserve">Skříň otevřená. Korpus skříně vč. zad a polic je vyroben z LTD  tl. 18 mm, všechny hrany olepeny ABS hranou tl. 2 mm, vyjma bočních hran půdy a dna, zde plastová hrana tl. 0,8 mm. Dno a půda jsou naložené na boky skříně. 4 x výškově nastavitelná police. Bezpečnostní podpěrky polic zabraňující jejich vysunutí. Korpus lepený na kolíkové spoje. Dno skříně je opatřeno rektifikacemi pro vyrovnání nerovnosti podlahy. Cena včetně dopravy a instalace. Rozměr: 1803x800x350 mm .
</t>
  </si>
  <si>
    <t>Židle učitelská na kolečkách</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</si>
  <si>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Rozměr: výška sedáku 440-570 mm .
</t>
  </si>
  <si>
    <t>Čtyřmístný žákovský stůl s nástavbou</t>
  </si>
  <si>
    <t xml:space="preserve">Stůl jazykové laboratoře pro 4 žáky přizpůsobený pro osazení techniky jazykové laboratoře. Korpus z LTD tl. min. 18 mm, ABS hrana min. 0,8 mm lepena PUR lepidlem. Desková podnož vytváří ve středové části stolu dutinu pro vedení kabeláže. Součástí podnože je větrací mřížka umožňující přístup do středové části stolu. Osmihranná stolová deska z LTD tl. 25 mm, ABS hrana 2 mm lepena PUR lepidlem. Délka zkosené hrany 375 mm.  8× kabelová průchodka pro napojení PC pod deskou stolu a monitoru na desce stolu. Do středové části desky je umístěna nástavba o rozměrech 272x440x440 (v-š-h). Horní část nástavby je uzamykatelná s možností umístění technologie jazykové laboratoře do vnittřní části nástavby. Pod stolovou deskou jsou upevněny výsuvy pro klávesnice pro každé pracovní místo. Deska výsuvu z LTD 18 mm, ABS hrana 2 mm lepena PUR lepidlem. Cena včetně dopravy a instalace. Rozměr: 760/1300x1400x1400 mm .
</t>
  </si>
  <si>
    <t xml:space="preserve">Žákovská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Rozměr: výška sedáku 440-570 mm .
</t>
  </si>
  <si>
    <t>Stůl žákovský jednomístný</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</si>
  <si>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vel.6 - 700x550 mm .
</t>
  </si>
  <si>
    <t>Skříňka s plastovými boxy</t>
  </si>
  <si>
    <t xml:space="preserve">Boxová skříň otevřená, korpus skříně vč. zad a polic bude z LTD min. tl. 18 mm, korpus lepený, všechny hrany olepeny ABS hranou min. tl. 2 mm, vyjma bočních hran půdy a dna, zde plastová hrana tl. 0,8mm. Půda naložená na boky skříně. Korpus lepený na kolíkové spoje. Skříňka je rozdělena příčkou z LTD na dvě části, dva sloupce, které jsou opatřeny plasovými vodícími lištami pro uložení plastových boxů., vč. 8 ks plastových boxů o rozměrech 150x312x427 mm. Požadovaný výběr min. z 8 barevných odstínů plastů pro boxy. Cena včetně dopravy a instalace. Rozměr: 735x706x480 mm .
</t>
  </si>
  <si>
    <t xml:space="preserve">Boxová skříň otevřená, korpus skříně vč. zad a polic bude z LTD min. tl. 18 mm, korpus lepený, všechny hrany olepeny ABS hranou min. tl. 2 mm, vyjma bočních hran půdy a dna, zde plastová hrana tl. 0,8mm. Půda naložená na boky skříně. Korpus lepený na kolíkové spoje. Skříňka je rozdělena příčkou z LTD na dvě části, dva sloupce, které jsou opatřeny plasovými vodícími lištami pro uložení plastových boxů., vč. 16 ks plastových boxů o rozměrech 75x312x427 mm. Požadovaný výběr min. z 8 barevných odstínů plastů pro boxy. Cena včetně dopravy a instalace. Rozměr: 735x706x480 mm .
</t>
  </si>
  <si>
    <t>Dílenský stůl učitelský</t>
  </si>
  <si>
    <t xml:space="preserve">Stůl pracovní - dílenský ponk. Robustní stolová deska z bukových hranolů průběžně lepených do tvaru desky (tzv. spárovka) tloušťky 40 mm, která je napuštěná lněným  olejem s přísadami, má sražené hrany. Plošná nosnost od 300 do 800 kg dle rozměru stolu, výška stolu 880 mm. Nohy jsou s pracovními deskami spojeny speciálními čepy – závrtné matice s vnitřním a vnějším závitem v tzv. zapuštěném pouzdře. Nohy jsou povrchově upravené vypalovanou práškovou barvou (7035 světle šedá). Práškové barvy jsou zdravotně nezávadné, pružné a odolné proti poškrábání.  Součástí stolu je dílenský kontejner s policí. Cena včetně dopravy a instalace. Rozměr: 850x2000x750mm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</si>
  <si>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Cena včetně dopravy a instalace.  vel. 5-7 (440-570 mm) .
</t>
  </si>
  <si>
    <t>Žákovský stůl</t>
  </si>
  <si>
    <t xml:space="preserve">Dílenský žákovský stůl - dílenský ponk. Robustní stolová deska z bukových hranolů průběžně lepených do tvaru desky (tzv. spárovka) tloušťky 40 mm, která je napuštěná lněným  olejem s přísadami, má sražené hrany. Plošná nosnost od 300 do 800 kg dle rozměru stolu, výška stolu 880 mm. Nohy jsou s pracovními deskami spojeny speciálními čepy – závrtné matice s vnitřním a vnějším závitem v tzv. zapuštěném pouzdře. Nohy jsou povrchově upravené vypalovanou práškovou barvou (7035 světle šedá). Práškové barvy jsou zdravotně nezávadné, pružné a odolné proti poškrábání. Pod pracovní deskou jsou celokovové zásuvky s plnovýsuvem. Rozměr zásuvky 600 x 270 x 54 mm, světlá výška prostoru 53 mm, uzamykací, pro uložení drobného nářadí. Cena včetně dopravy a instalace. Rozměr: 850x1500x750 mm .
</t>
  </si>
  <si>
    <t>Dílenská taburetka</t>
  </si>
  <si>
    <t xml:space="preserve">Žákovská dílenská taburetka. Pevný čtyřhranný rám vyrobený z kulaté ocelové trubky o průměru 14 mm, se čtyřmi příčníky o průměru 12 mm, přivařenými na různé výšky, použitelné jako opěrky nohou pro studenty odlišné výšky těla. Ocelové díly jsou práškově potažené epoxidovou pryskyřicí. Sedák buková překližka mořená do šedé barvy, tl. 11,5 mm, průměr sedáku 350 mm . Stohovatelná. Cena včetně dopravy a instalace. výška 520 mm .
</t>
  </si>
  <si>
    <t>Skříňka na plastové boxy s kolečky</t>
  </si>
  <si>
    <t xml:space="preserve">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boční sloupce jsou opatřeny plastovými vodícími lištami pro uložení plastových boxů, vč. 12 ks plastových boxů, 4 boxy o rozměrech 150x312x427 mm a 8 boxů o rozměrech 75x312x427 mm. Požadovaný výběr z min. 8 barevných odstínů pro boxy. Střední sloupec opatřen dvěmi policemi. Police musí být výškově stavitelné, podpěry polic zabraňující jejich vysunutí. Dno skříně opatřeno rektifikacemi pro vyrovnání nerovnosti podlah. Cena včetně dopravy a montáže. Rozměr: 735x1049x480 mm .
</t>
  </si>
  <si>
    <t xml:space="preserve">Robotické pole </t>
  </si>
  <si>
    <t xml:space="preserve">Pracovní stůl pro robotiku je uzpůsoben pro vložení herního pole o velikosti cca 2560x1955 mm. Výška stolu bez herního pole - 600 mm. Stolová deska bílá HPL deska ve vysokém lesku (popisovatelná) ohraničena rámem zabraňujícím pádu robotů. Rám je vyroben z LTD min. tl. 18 mm, ABS hrana 2 mm lepena PUR lepidlem. Pod stolovou deskou umístěna sestava skříněk - celkem 12ks skříněk. Jednotlivé skříňky rozděleny na policovou část s min. 1x přestavitelnou policí a část s plastovými boxy na vodících lištách. Z každé strany stolu jsou 3 skříňky otevřené a 3 skříňky s lištovým systémem pro uložení plastových boxů. Police je vyrobena z LTD min. tl. 18 mm, ABS hrana 2 mm lepena PUR lepidlem. Podpěry polic zabraňují vysunutí. Plastové boxy umístěné v 6 korpusech - 6ks plastového boxu o rozměru 150x312x427mm a 18ks o rozměru 75x312x427mm. Požadovaný výběr min. z 8 barevných odstínů plastů pro boxy. Skříňky opatřeny rektifikačními nožkami. Korpus skříněk, včetně zad a soklové lišty, z LTD min. tl. 18 mm, ABS hrana 0,8 mm lepena PUR lepidlem. Jednotlivé skříňky jsou se stolovou deskou spojeny v jeden pevný celek demontovalným spojem. Možnost výběru barevného provedení alespoň ze čtyř základních typů dekorů/barev. Cena včetně dopravy a instalace. Rozměr: 620x2565x1955 .
</t>
  </si>
  <si>
    <t xml:space="preserve">Skříňka s dveřmi </t>
  </si>
  <si>
    <t>Nábytek 305C</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</si>
  <si>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750x1600x600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</si>
  <si>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750x1200x600 mm .
</t>
  </si>
  <si>
    <t>Skříň na mapy</t>
  </si>
  <si>
    <t>Skříň šatní</t>
  </si>
  <si>
    <t xml:space="preserve">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Dno opatřeno rektifikacemi. Možnost výběru barevného provedení alespoň ze čtyř základních typů dekorů/barev. Cena vč. dopravy a instalace. Rozměr: 1800x800x419 mm .
</t>
  </si>
  <si>
    <t xml:space="preserve">Regál archivační, bezšroubový. Lakovaná ocelová konstrukce bílá, police surová DTD, nosnost police min. 250 kg. Regál bude mít 5 polic. Cena vč. dopravy a instalace. Rozměr: 1800x1200x500 mm .
</t>
  </si>
  <si>
    <t xml:space="preserve">Skříňový nástavec s dveřmi, výšky 2OH, uzamykatelný. Korpus skříně a police LTD tl. 18 mm, hrana v dekoru LTD. 1 výškově stavitelná police. Cena včetně dopravy a instalace. Rozměr: 728x80x419 mm .
</t>
  </si>
  <si>
    <t>Demonstrační stůl učitele</t>
  </si>
  <si>
    <t xml:space="preserve">Demonstrační stůl pro pedagoga. Výška 900 mm, šířka 2370 mm a hloubka 600mm. Uzpůsobený pro maximální flexibilitu a možnosti prezentovat. Odolná pracovní plocha postforming tl. 38 mm. Spodní část demonstračního stolu tvoří 1 x jednodveřová dřezová skříňka, 1 x dvoudveřová skříňka s jednou policí, 1 x třízásuvková skříňka, 1 x jednodveřová skříňka s přípojným místem. Korpusy skříněk jsou vyrobeny z LTD tl. 18 mm, olepeny ABS hranou tl. 0,8 mm. Dvířka a čela zásuvek jsou vyrobena z LTD tl. 18 mm, olepena ABS hranou tl. 2 mm Korpusy skříněk jsou lepené na kolíkové spoje. Skříňky jsou uzamykatelné zámky s vložkami shodné číselné řady. Skříňky mají plastové rektifikační nožky v. 100 mm. Prostor pod skříňkami je krytý soklovou lištou. Demonstrační stůl je vybaven svislou deskou LTD 18 mm, kryjící záda spodních skříněk. Konstrukce spodních skříněk umožňuje instalaci jakýchkoliv rozvodů a také případné napojení na rozvody stávající. 
Vybavení demonstračního stolu: 
Nerezový dřez a směšovací páková baterie v provedení chrom.
Přípojné místo.
Dodání včetně dopravy, montáže, kotvení. Popis doplňuje schéma a dispozice. Rozměr: 900x2370x600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</si>
  <si>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Cena včetně dopravy a montáže. Rozměr: 750x2000x600 mm .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</si>
  <si>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Cena včetně dopravy a isntalace. vel. 6 .
</t>
  </si>
  <si>
    <t>Demonstrační stůl pro žáky</t>
  </si>
  <si>
    <t xml:space="preserve">Skříň žákovská otevřená s policemi výšky 735 mm .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Dno skříně opatřeno rektifikacemi pro vyrovnání nerovnosti podlah. Cena včetně dopravy a instalace. Rozměr: 735x800x480 mm .
</t>
  </si>
  <si>
    <t>Nástěnka textilní</t>
  </si>
  <si>
    <t xml:space="preserve">Povrch nástěnky je potažen vysoce kvalitní textilií s krátkým vlasem. Do textilní nástěnky lze snadno zapíchnout celou délku špendlíku.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2000x1000 mm .
</t>
  </si>
  <si>
    <t xml:space="preserve">Nábytek 304B </t>
  </si>
  <si>
    <t>KUCH</t>
  </si>
  <si>
    <t>FYZ</t>
  </si>
  <si>
    <t>INF</t>
  </si>
  <si>
    <t>JAZ</t>
  </si>
  <si>
    <t>KNI</t>
  </si>
  <si>
    <t>MUL</t>
  </si>
  <si>
    <t>POL</t>
  </si>
  <si>
    <t>PŘÍ</t>
  </si>
  <si>
    <t>02/2024</t>
  </si>
  <si>
    <t xml:space="preserve">Katedra učitele s uzamykatelnou skříňkou. Rozměry katedry: v. 900 mm, š. 1600 mm, hl. 600 mm. Pracovní deska LTD tl. 25 mm opatřená ABS hranou tl. 2 mm lepenou PUR lepidlem. V pracovní desce je 1x průchodka min. průměr 70 mm. V pravé části katedry umístěna 1x skříňka na soklu. Vnitřní rozměry skříňky: v. 820 mm, š. 470 mm, hl. 557 mm. Součástí skříňky je 2x výškově stavitelná police s výřezem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Rozměr: 900x1600x600 mm .
</t>
  </si>
  <si>
    <t xml:space="preserve">Demonstrační pult o rozměru 900(1200)x5123x600 mm. Demonstrační stůl tvoří pracovní deska postforming tl. 38 mm. Spodní skříňky: 4x zásuvková skříňka se čtyřmi zásuvkami, 2x dřezová dvoudveřová skříň s jednou policí, 2x jednodvéřová skříň se dvěmi policemi. Korpusy skříněk vč. zad a polic  z LTD min. tl. 18 mm, korpus lepený, všechny hrany olepeny ABS hranou min. tl. 0,8 mm, u dveří a zásuvek 2 mm, lepeno PUR lepidlem.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LDT tl. 18 mm s hranou ABS tl. 0,8 mm, lepeno PUR lepidlem. Pult je včetně zadní krycí desky, včetně přípravy pro osazení zásuvek (elekto).
Popis doplňuje schéma.  Rozmístění skříněk a jejich šířku je možno upravovat dle přaní investora nebo potřeb technologií, při zachování celkového rozměru pultu.Cena vč. dopravy a instalace pultu, bez zapojení rozvodů a elektra. Rozměr: 900x5123x600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</si>
  <si>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se dvěma policemi, spodní část 2OH s dveřmi. Dno skříně opatřeno rektifikacemi pro vyrovnání nerovnosti podlah. Cena včetně dopravy a instalace. Rozměr: 1803x800x480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</si>
  <si>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Cena včetně dopravy a instalace. Rozměr: 1803x800x480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</si>
  <si>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735x800x480 mm .
</t>
  </si>
  <si>
    <t xml:space="preserve">Katedra učitele se zásuvkami. Pracovní deska LTD tl. 25 mm opatřená ABS hranou tl. 2 mm. V pravé části katedry umístěna 4x  uzamykatelná zásuvka a v levé části uzamykatelná skříňka. Skříňka vybavena 3x kabelovou průchodkou pro vnitřní vedení kabeláže. Korpus skříňky vč. zad a polic  z LTD min. tl. 18 mm, korpus lepený, všechny plochy olepeny ABS hranou min. tl. 0,8 mm. Ve vnějším boku skříňky je hliníková větrací mřížka pro odvod teplého vzduchu. Skříňka má falešné dno. Dno skříňky je vyjímatelné, upevněno demontovatelným spojem. V zadní části dna výřez pro vedení kabelů z podlahové krabice, v přední části je dno ustoupené kvůli průchodu studeného vzduchu. Čela zásuvek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Rozměr: 760x1900x700 mm .
</t>
  </si>
  <si>
    <t xml:space="preserve">Skříň žákovská s dveřmi (výšky 2OH ).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735x800x480 mm .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</si>
  <si>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4x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včetně dopravy a instalace. Rozměr: 760x1600x680 mm .
</t>
  </si>
  <si>
    <t xml:space="preserve">Skříň žákovská s dveřmi (výšky 5OH) a nástavcem výšky 2OH. Korpus skříně i nástavce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2533x800x480 mm .
</t>
  </si>
  <si>
    <t xml:space="preserve">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Rozměr: 760x1300x582 mm .
</t>
  </si>
  <si>
    <t xml:space="preserve">Skříň žákovská s dveřmi (výšky 5OH) a nástavcem výšky 2OH. Korpus skříně i nástavce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2533x350x480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</si>
  <si>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Jedna pevná police.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735x400x480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</si>
  <si>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Rozměr: 1803x800x370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</si>
  <si>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Jedna pevná police.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Rozměr: 735x800x480 mm .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</si>
  <si>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včetně dopravy a instalace. Rozměr: 760x1600x680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</si>
  <si>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760x1000x600 mm .
</t>
  </si>
  <si>
    <t xml:space="preserve">Katedra učitele s uzamykatelnou skříňkou. Pracovní deska LTD tl. 25 mm opatřená ABS hranou tl. 2 mm. Korpus lepený. V pravé části katedry je umístěna policová uzamykatelná skříňka na soklu o vnitřních rozměrech min. š-470 x h-658 x v-630mm. Skříňka má falešné dno. Dno skříňky je vyjímatelné, upevněno demontovatelným spojem.  Police (2ks) musí být výškově stavitelné. Podpěry polic zabraňující jejich vysunutí. Bezpečnostní panty bez viditelných šroubů včetně tlumičů pro pomalé dovírání dveří. Dveře LTD min. tl. 18 mm s ABS hranou min. tl. 2 mm, opatřeny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V levé části katedry skříňka otevřená s 2x přestavitelnou policí. Možnost výběru barevného provedení alespoň ze čtyř základních typů dekorů/barev. Cena včetně dopravy a instalace. Rozměr: 900x2000x600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</si>
  <si>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se dvěma policemi, spodní část 2OH s dveřmi. Dno skříně opatřeno rektifikacemi pro vyrovnání nerovnosti podlah. Cena včetně dopravy a instalace. Rozměr: 1803x400x480 mm .
</t>
  </si>
  <si>
    <t xml:space="preserve">Skříň žákovská s dveřmi výšky 735 mm.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včetně dopravy a instalace. Rozměr: 735x800x480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</si>
  <si>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Ve spodní části skříně je vlys o mi. výšce 250 mm. Dno skříně opatřeno rektifikacemi pro vyrovnání nerovnosti podlahy. Cena včetně dopravy a instalace. Rozměr: 1800x800x419 mm .
</t>
  </si>
  <si>
    <t xml:space="preserve">Demonstrační pult o rozměru 900(1200)x3935x600 mm. Demonstrační stůl tvoří pracovní deska postforming tl. 38 mm. Spodní skříňky: 4x zásuvková skříňka se čtyřmi zásuvkami, 2x dřezová dvoudveřová skříň s jednou policí, 2x jednodvéřová skříň se dvěmi policemi. Korpusy skříněk vč. zad a polic  z LTD min. tl. 18 mm, korpus lepený, všechny hrany olepeny ABS hranou min. tl. 0,8 mm, u dveří a zásuvek 2 mm, lepeno PUR lepidlem.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LDT tl. 18 mm s hranou ABS tl. 0,8 mm, lepeno PUR lepidlem. Pult je včetně zadní krycí desky, včetně přípravy pro osazení zásuvek (elekto).
Popis doplňuje schéma.  Rozmístění skříněk a jejich šířku je možno upravovat dle přaní investora nebo potřeb technologií, při zachování celkového rozměru pultu.Cena vč. dopravy a instalace pultu, bez zapojení rozvodů a elektra. Rozměr: 900x3935x600 mm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</si>
</sst>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5"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b/>
      <sz val="8"/>
      <color indexed="12"/>
      <name val="Arial"/>
      <family val="2"/>
      <charset val="238"/>
    </font>
    <font>
      <b/>
      <u/>
      <sz val="8"/>
      <color indexed="10"/>
      <name val="Arial"/>
      <family val="2"/>
      <charset val="238"/>
    </font>
    <font>
      <sz val="11"/>
      <color theme="1"/>
      <name val="Calibri"/>
      <family val="2"/>
      <scheme val="minor"/>
    </font>
    <font>
      <sz val="10"/>
      <color rgb="FF000000"/>
      <name val="Arial"/>
      <family val="2"/>
      <charset val="238"/>
    </font>
    <font>
      <b/>
      <u/>
      <sz val="10"/>
      <name val="Arial"/>
      <family val="2"/>
      <charset val="238"/>
    </font>
    <font>
      <u/>
      <sz val="11"/>
      <color theme="10"/>
      <name val="Calibri"/>
      <family val="2"/>
      <scheme val="minor"/>
    </font>
  </fonts>
  <fills count="6">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2">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xf numFmtId="0" fontId="21" fillId="0" borderId="0"/>
    <xf numFmtId="0" fontId="1" fillId="0" borderId="0"/>
    <xf numFmtId="0" fontId="21" fillId="0" borderId="0"/>
    <xf numFmtId="0" fontId="24" fillId="0" borderId="0" applyNumberFormat="0" applyFill="0" applyBorder="0" applyAlignment="0" applyProtection="0"/>
  </cellStyleXfs>
  <cellXfs count="227">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5" fillId="0" borderId="0" xfId="0" applyFont="1" applyAlignment="1">
      <alignmen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 fillId="0" borderId="0" xfId="0" applyNumberFormat="1" applyFont="1" applyAlignment="1">
      <alignment horizontal="right" vertical="center"/>
    </xf>
    <xf numFmtId="0" fontId="18" fillId="0" borderId="0" xfId="0" applyFont="1" applyAlignment="1">
      <alignment vertical="center"/>
    </xf>
    <xf numFmtId="4" fontId="18"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4" fontId="1" fillId="5" borderId="0" xfId="0" applyNumberFormat="1" applyFont="1" applyFill="1" applyAlignment="1">
      <alignment horizontal="right" vertical="center"/>
    </xf>
    <xf numFmtId="4" fontId="17" fillId="0" borderId="0" xfId="0" applyNumberFormat="1" applyFont="1" applyAlignment="1">
      <alignment horizontal="right" vertical="center"/>
    </xf>
    <xf numFmtId="166" fontId="1" fillId="0" borderId="0" xfId="0" applyNumberFormat="1"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6" fontId="15" fillId="0" borderId="0" xfId="0" applyNumberFormat="1" applyFont="1" applyAlignment="1">
      <alignment horizontal="center" vertical="center"/>
    </xf>
    <xf numFmtId="0" fontId="15" fillId="0" borderId="0" xfId="0" applyFont="1" applyAlignment="1">
      <alignment horizontal="left" vertical="top" wrapText="1"/>
    </xf>
    <xf numFmtId="4" fontId="15" fillId="0" borderId="0" xfId="0" applyNumberFormat="1" applyFont="1" applyAlignment="1">
      <alignment horizontal="righ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19" fillId="0" borderId="0" xfId="0" applyFont="1" applyAlignment="1">
      <alignment vertical="center"/>
    </xf>
    <xf numFmtId="0" fontId="2" fillId="0" borderId="0" xfId="0" applyFont="1"/>
    <xf numFmtId="0" fontId="20" fillId="0" borderId="0" xfId="0" applyFont="1"/>
    <xf numFmtId="4" fontId="20" fillId="0" borderId="0" xfId="0" applyNumberFormat="1" applyFont="1"/>
    <xf numFmtId="0" fontId="2" fillId="0" borderId="0" xfId="0" applyFont="1" applyAlignment="1">
      <alignment horizontal="center"/>
    </xf>
    <xf numFmtId="166" fontId="1" fillId="5" borderId="0" xfId="0" applyNumberFormat="1" applyFont="1" applyFill="1" applyAlignment="1">
      <alignment horizontal="left" vertical="top" wrapText="1"/>
    </xf>
    <xf numFmtId="4" fontId="1" fillId="0" borderId="17" xfId="0" applyNumberFormat="1" applyFont="1" applyBorder="1" applyAlignment="1">
      <alignment horizontal="right" vertical="center" wrapText="1"/>
    </xf>
    <xf numFmtId="0" fontId="16"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center" vertical="center"/>
    </xf>
    <xf numFmtId="49" fontId="1" fillId="0" borderId="0" xfId="0" applyNumberFormat="1" applyFont="1" applyAlignment="1">
      <alignment horizontal="left" vertical="center" wrapText="1"/>
    </xf>
    <xf numFmtId="0" fontId="18" fillId="0" borderId="0" xfId="0" applyFont="1" applyAlignment="1">
      <alignment horizontal="righ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18"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49" fontId="1" fillId="3" borderId="0" xfId="0" applyNumberFormat="1" applyFont="1" applyFill="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0" fontId="18" fillId="0" borderId="0" xfId="0" applyFont="1" applyAlignment="1">
      <alignment horizontal="left" vertical="top" wrapText="1"/>
    </xf>
    <xf numFmtId="49" fontId="11" fillId="2" borderId="17" xfId="0" applyNumberFormat="1" applyFont="1" applyFill="1" applyBorder="1" applyAlignment="1">
      <alignment horizontal="left" vertical="top" wrapText="1"/>
    </xf>
    <xf numFmtId="0" fontId="1"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4" fillId="0" borderId="0" xfId="0" applyFont="1" applyAlignment="1">
      <alignment horizontal="right" vertical="center"/>
    </xf>
    <xf numFmtId="0" fontId="1" fillId="0" borderId="0" xfId="0" applyFont="1" applyAlignment="1" applyProtection="1">
      <alignment horizontal="center" vertical="center" wrapText="1"/>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6" fontId="11" fillId="0" borderId="0" xfId="6" applyNumberFormat="1" applyAlignment="1">
      <alignment horizontal="center" vertical="center"/>
    </xf>
    <xf numFmtId="49" fontId="11" fillId="0" borderId="0" xfId="6" applyNumberFormat="1" applyAlignment="1">
      <alignment horizontal="left" vertical="center" wrapText="1"/>
    </xf>
    <xf numFmtId="0" fontId="22" fillId="0" borderId="0" xfId="6" applyFont="1" applyAlignment="1">
      <alignment horizontal="left" vertical="top" wrapText="1"/>
    </xf>
    <xf numFmtId="166" fontId="11" fillId="5" borderId="0" xfId="6" applyNumberFormat="1" applyFill="1" applyAlignment="1">
      <alignment horizontal="center" vertical="center"/>
    </xf>
    <xf numFmtId="165" fontId="11" fillId="5" borderId="0" xfId="6" applyNumberFormat="1" applyFill="1" applyAlignment="1">
      <alignment horizontal="right" vertical="center"/>
    </xf>
    <xf numFmtId="4" fontId="11" fillId="5" borderId="0" xfId="6" applyNumberFormat="1" applyFill="1" applyAlignment="1">
      <alignment horizontal="right" vertical="center"/>
    </xf>
    <xf numFmtId="4" fontId="17"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49" fontId="1" fillId="2" borderId="17" xfId="0" applyNumberFormat="1" applyFont="1" applyFill="1" applyBorder="1" applyAlignment="1">
      <alignment horizontal="left" vertical="top" wrapText="1"/>
    </xf>
    <xf numFmtId="0" fontId="23" fillId="0" borderId="0" xfId="0" applyFont="1" applyAlignment="1">
      <alignment horizontal="right" vertical="center"/>
    </xf>
    <xf numFmtId="4" fontId="19" fillId="0" borderId="0" xfId="0" applyNumberFormat="1" applyFont="1" applyAlignment="1">
      <alignment vertical="center"/>
    </xf>
    <xf numFmtId="0" fontId="19" fillId="0" borderId="0" xfId="0" applyFont="1" applyAlignment="1">
      <alignment horizontal="center" vertical="center"/>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0" borderId="0" xfId="0" applyFont="1" applyAlignment="1">
      <alignment horizontal="left" vertical="center"/>
    </xf>
    <xf numFmtId="0" fontId="1" fillId="3" borderId="0" xfId="0" applyFont="1" applyFill="1" applyAlignment="1">
      <alignment horizontal="left" vertical="center"/>
    </xf>
  </cellXfs>
  <cellStyles count="12">
    <cellStyle name="Hyperlink" xfId="11" xr:uid="{06C73EA4-1E9D-4626-A1E2-FA1B1F69719E}"/>
    <cellStyle name="Hypertextový odkaz 2" xfId="1" xr:uid="{00000000-0005-0000-0000-000000000000}"/>
    <cellStyle name="Měna 2" xfId="2" xr:uid="{00000000-0005-0000-0000-000001000000}"/>
    <cellStyle name="Měna 3" xfId="3" xr:uid="{00000000-0005-0000-0000-000002000000}"/>
    <cellStyle name="Normal 2" xfId="8" xr:uid="{100A208B-5985-467B-A228-2808B27173D1}"/>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2 2" xfId="9" xr:uid="{AF0F3AFB-7E3B-4435-89CC-47CD161C0BA6}"/>
    <cellStyle name="Normální 3" xfId="7" xr:uid="{00000000-0005-0000-0000-000007000000}"/>
    <cellStyle name="Normální 4" xfId="10" xr:uid="{4E93F910-C12F-44FF-9D88-56977D1A416B}"/>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16</xdr:row>
      <xdr:rowOff>0</xdr:rowOff>
    </xdr:from>
    <xdr:to>
      <xdr:col>4</xdr:col>
      <xdr:colOff>1057275</xdr:colOff>
      <xdr:row>16</xdr:row>
      <xdr:rowOff>0</xdr:rowOff>
    </xdr:to>
    <xdr:pic>
      <xdr:nvPicPr>
        <xdr:cNvPr id="2" name="Picture 12">
          <a:extLst>
            <a:ext uri="{FF2B5EF4-FFF2-40B4-BE49-F238E27FC236}">
              <a16:creationId xmlns:a16="http://schemas.microsoft.com/office/drawing/2014/main" id="{8D627FEC-F66B-431B-960A-142CF0162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661410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0"/>
  <sheetViews>
    <sheetView showGridLines="0" tabSelected="1" topLeftCell="A2" workbookViewId="0">
      <selection activeCell="T41" sqref="T41"/>
    </sheetView>
  </sheetViews>
  <sheetFormatPr defaultRowHeight="12.75" x14ac:dyDescent="0.2"/>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x14ac:dyDescent="0.2">
      <c r="A1" s="3"/>
      <c r="B1" s="4"/>
      <c r="C1" s="4"/>
      <c r="D1" s="4"/>
      <c r="E1" s="4"/>
      <c r="F1" s="4"/>
      <c r="G1" s="4"/>
      <c r="H1" s="4"/>
      <c r="I1" s="4"/>
      <c r="J1" s="4"/>
      <c r="K1" s="4"/>
      <c r="L1" s="4"/>
      <c r="M1" s="4"/>
      <c r="N1" s="4"/>
      <c r="O1" s="4"/>
      <c r="P1" s="4"/>
      <c r="Q1" s="4"/>
      <c r="R1" s="4"/>
      <c r="S1" s="5"/>
    </row>
    <row r="2" spans="1:19" ht="23.25" customHeight="1" x14ac:dyDescent="0.35">
      <c r="A2" s="94"/>
      <c r="B2" s="95"/>
      <c r="C2" s="95"/>
      <c r="D2" s="95"/>
      <c r="E2" s="95"/>
      <c r="F2" s="95"/>
      <c r="G2" s="96" t="s">
        <v>81</v>
      </c>
      <c r="H2" s="95"/>
      <c r="I2" s="95"/>
      <c r="J2" s="95"/>
      <c r="K2" s="95"/>
      <c r="L2" s="95"/>
      <c r="M2" s="95"/>
      <c r="N2" s="95"/>
      <c r="O2" s="95"/>
      <c r="P2" s="95"/>
      <c r="Q2" s="95"/>
      <c r="R2" s="95"/>
      <c r="S2" s="5"/>
    </row>
    <row r="3" spans="1:19" ht="12" hidden="1" customHeight="1" x14ac:dyDescent="0.2">
      <c r="A3" s="97"/>
      <c r="B3" s="98"/>
      <c r="C3" s="98"/>
      <c r="D3" s="98"/>
      <c r="E3" s="98"/>
      <c r="F3" s="98"/>
      <c r="G3" s="98"/>
      <c r="H3" s="98"/>
      <c r="I3" s="98"/>
      <c r="J3" s="98"/>
      <c r="K3" s="98"/>
      <c r="L3" s="98"/>
      <c r="M3" s="98"/>
      <c r="N3" s="98"/>
      <c r="O3" s="98"/>
      <c r="P3" s="98"/>
      <c r="Q3" s="98"/>
      <c r="R3" s="98"/>
      <c r="S3" s="6"/>
    </row>
    <row r="4" spans="1:19" ht="8.25" customHeight="1" x14ac:dyDescent="0.2">
      <c r="A4" s="7"/>
      <c r="B4" s="8"/>
      <c r="C4" s="8"/>
      <c r="D4" s="8"/>
      <c r="E4" s="8"/>
      <c r="F4" s="8"/>
      <c r="G4" s="8"/>
      <c r="H4" s="8"/>
      <c r="I4" s="8"/>
      <c r="J4" s="8"/>
      <c r="K4" s="8"/>
      <c r="L4" s="8"/>
      <c r="M4" s="8"/>
      <c r="N4" s="8"/>
      <c r="O4" s="8"/>
      <c r="P4" s="8"/>
      <c r="Q4" s="8"/>
      <c r="R4" s="8"/>
      <c r="S4" s="9"/>
    </row>
    <row r="5" spans="1:19" ht="24" customHeight="1" x14ac:dyDescent="0.2">
      <c r="A5" s="10"/>
      <c r="B5" s="11" t="s">
        <v>0</v>
      </c>
      <c r="C5" s="11"/>
      <c r="D5" s="11"/>
      <c r="E5" s="211" t="s">
        <v>99</v>
      </c>
      <c r="F5" s="212"/>
      <c r="G5" s="212"/>
      <c r="H5" s="212"/>
      <c r="I5" s="212"/>
      <c r="J5" s="213"/>
      <c r="K5" s="11"/>
      <c r="L5" s="11"/>
      <c r="M5" s="11"/>
      <c r="N5" s="11"/>
      <c r="O5" s="11" t="s">
        <v>1</v>
      </c>
      <c r="P5" s="99" t="s">
        <v>2</v>
      </c>
      <c r="Q5" s="100"/>
      <c r="R5" s="12"/>
      <c r="S5" s="13"/>
    </row>
    <row r="6" spans="1:19" ht="17.25" hidden="1" customHeight="1" x14ac:dyDescent="0.2">
      <c r="A6" s="10"/>
      <c r="B6" s="11" t="s">
        <v>3</v>
      </c>
      <c r="C6" s="11"/>
      <c r="D6" s="11"/>
      <c r="E6" s="101" t="s">
        <v>4</v>
      </c>
      <c r="F6" s="11"/>
      <c r="G6" s="11"/>
      <c r="H6" s="11"/>
      <c r="I6" s="11"/>
      <c r="J6" s="14"/>
      <c r="K6" s="11"/>
      <c r="L6" s="11"/>
      <c r="M6" s="11"/>
      <c r="N6" s="11"/>
      <c r="O6" s="11"/>
      <c r="P6" s="101"/>
      <c r="Q6" s="102"/>
      <c r="R6" s="14"/>
      <c r="S6" s="13"/>
    </row>
    <row r="7" spans="1:19" ht="24" customHeight="1" x14ac:dyDescent="0.2">
      <c r="A7" s="10"/>
      <c r="B7" s="11" t="s">
        <v>5</v>
      </c>
      <c r="C7" s="11"/>
      <c r="D7" s="11"/>
      <c r="E7" s="214" t="s">
        <v>100</v>
      </c>
      <c r="F7" s="215"/>
      <c r="G7" s="215"/>
      <c r="H7" s="215"/>
      <c r="I7" s="215"/>
      <c r="J7" s="216"/>
      <c r="K7" s="11"/>
      <c r="L7" s="11"/>
      <c r="M7" s="11"/>
      <c r="N7" s="11"/>
      <c r="O7" s="11" t="s">
        <v>6</v>
      </c>
      <c r="P7" s="101" t="s">
        <v>7</v>
      </c>
      <c r="Q7" s="102"/>
      <c r="R7" s="14"/>
      <c r="S7" s="13"/>
    </row>
    <row r="8" spans="1:19" ht="17.25" hidden="1" customHeight="1" x14ac:dyDescent="0.2">
      <c r="A8" s="10"/>
      <c r="B8" s="11" t="s">
        <v>8</v>
      </c>
      <c r="C8" s="11"/>
      <c r="D8" s="11"/>
      <c r="E8" s="101" t="s">
        <v>2</v>
      </c>
      <c r="F8" s="11"/>
      <c r="G8" s="11"/>
      <c r="H8" s="11"/>
      <c r="I8" s="11"/>
      <c r="J8" s="14"/>
      <c r="K8" s="11"/>
      <c r="L8" s="11"/>
      <c r="M8" s="11"/>
      <c r="N8" s="11"/>
      <c r="O8" s="11"/>
      <c r="P8" s="101"/>
      <c r="Q8" s="102"/>
      <c r="R8" s="14"/>
      <c r="S8" s="13"/>
    </row>
    <row r="9" spans="1:19" ht="24" customHeight="1" x14ac:dyDescent="0.2">
      <c r="A9" s="10"/>
      <c r="B9" s="11" t="s">
        <v>9</v>
      </c>
      <c r="C9" s="11"/>
      <c r="D9" s="11"/>
      <c r="E9" s="217" t="s">
        <v>82</v>
      </c>
      <c r="F9" s="218"/>
      <c r="G9" s="218"/>
      <c r="H9" s="218"/>
      <c r="I9" s="218"/>
      <c r="J9" s="219"/>
      <c r="K9" s="11"/>
      <c r="L9" s="11"/>
      <c r="M9" s="11"/>
      <c r="N9" s="11"/>
      <c r="O9" s="11" t="s">
        <v>10</v>
      </c>
      <c r="P9" s="220" t="s">
        <v>7</v>
      </c>
      <c r="Q9" s="221"/>
      <c r="R9" s="222"/>
      <c r="S9" s="13"/>
    </row>
    <row r="10" spans="1:19" ht="17.25" hidden="1" customHeight="1" x14ac:dyDescent="0.2">
      <c r="A10" s="10"/>
      <c r="B10" s="11" t="s">
        <v>11</v>
      </c>
      <c r="C10" s="11"/>
      <c r="D10" s="11"/>
      <c r="E10" s="11" t="s">
        <v>2</v>
      </c>
      <c r="F10" s="11"/>
      <c r="G10" s="11"/>
      <c r="H10" s="11"/>
      <c r="I10" s="11"/>
      <c r="J10" s="11"/>
      <c r="K10" s="11"/>
      <c r="L10" s="11"/>
      <c r="M10" s="11"/>
      <c r="N10" s="11"/>
      <c r="O10" s="11"/>
      <c r="P10" s="102"/>
      <c r="Q10" s="102"/>
      <c r="R10" s="11"/>
      <c r="S10" s="13"/>
    </row>
    <row r="11" spans="1:19" ht="17.25" hidden="1" customHeight="1" x14ac:dyDescent="0.2">
      <c r="A11" s="10"/>
      <c r="B11" s="11" t="s">
        <v>12</v>
      </c>
      <c r="C11" s="11"/>
      <c r="D11" s="11"/>
      <c r="E11" s="11" t="s">
        <v>2</v>
      </c>
      <c r="F11" s="11"/>
      <c r="G11" s="11"/>
      <c r="H11" s="11"/>
      <c r="I11" s="11"/>
      <c r="J11" s="11"/>
      <c r="K11" s="11"/>
      <c r="L11" s="11"/>
      <c r="M11" s="11"/>
      <c r="N11" s="11"/>
      <c r="O11" s="11"/>
      <c r="P11" s="102"/>
      <c r="Q11" s="102"/>
      <c r="R11" s="11"/>
      <c r="S11" s="13"/>
    </row>
    <row r="12" spans="1:19" ht="17.25" hidden="1" customHeight="1" x14ac:dyDescent="0.2">
      <c r="A12" s="10"/>
      <c r="B12" s="11" t="s">
        <v>13</v>
      </c>
      <c r="C12" s="11"/>
      <c r="D12" s="11"/>
      <c r="E12" s="11" t="s">
        <v>2</v>
      </c>
      <c r="F12" s="11"/>
      <c r="G12" s="11"/>
      <c r="H12" s="11"/>
      <c r="I12" s="11"/>
      <c r="J12" s="11"/>
      <c r="K12" s="11"/>
      <c r="L12" s="11"/>
      <c r="M12" s="11"/>
      <c r="N12" s="11"/>
      <c r="O12" s="11"/>
      <c r="P12" s="102"/>
      <c r="Q12" s="102"/>
      <c r="R12" s="11"/>
      <c r="S12" s="13"/>
    </row>
    <row r="13" spans="1:19" ht="17.25" hidden="1" customHeight="1" x14ac:dyDescent="0.2">
      <c r="A13" s="10"/>
      <c r="B13" s="11"/>
      <c r="C13" s="11"/>
      <c r="D13" s="11"/>
      <c r="E13" s="11" t="s">
        <v>2</v>
      </c>
      <c r="F13" s="11"/>
      <c r="G13" s="11"/>
      <c r="H13" s="11"/>
      <c r="I13" s="11"/>
      <c r="J13" s="11"/>
      <c r="K13" s="11"/>
      <c r="L13" s="11"/>
      <c r="M13" s="11"/>
      <c r="N13" s="11"/>
      <c r="O13" s="11"/>
      <c r="P13" s="102"/>
      <c r="Q13" s="102"/>
      <c r="R13" s="11"/>
      <c r="S13" s="13"/>
    </row>
    <row r="14" spans="1:19" ht="17.25" hidden="1" customHeight="1" x14ac:dyDescent="0.2">
      <c r="A14" s="10"/>
      <c r="B14" s="11"/>
      <c r="C14" s="11"/>
      <c r="D14" s="11"/>
      <c r="E14" s="11" t="s">
        <v>2</v>
      </c>
      <c r="F14" s="11"/>
      <c r="G14" s="11"/>
      <c r="H14" s="11"/>
      <c r="I14" s="11"/>
      <c r="J14" s="11"/>
      <c r="K14" s="11"/>
      <c r="L14" s="11"/>
      <c r="M14" s="11"/>
      <c r="N14" s="11"/>
      <c r="O14" s="11"/>
      <c r="P14" s="102"/>
      <c r="Q14" s="102"/>
      <c r="R14" s="11"/>
      <c r="S14" s="13"/>
    </row>
    <row r="15" spans="1:19" ht="17.25" hidden="1" customHeight="1" x14ac:dyDescent="0.2">
      <c r="A15" s="10"/>
      <c r="B15" s="11"/>
      <c r="C15" s="11"/>
      <c r="D15" s="11"/>
      <c r="E15" s="11" t="s">
        <v>2</v>
      </c>
      <c r="F15" s="11"/>
      <c r="G15" s="11"/>
      <c r="H15" s="11"/>
      <c r="I15" s="11"/>
      <c r="J15" s="11"/>
      <c r="K15" s="11"/>
      <c r="L15" s="11"/>
      <c r="M15" s="11"/>
      <c r="N15" s="11"/>
      <c r="O15" s="11"/>
      <c r="P15" s="102"/>
      <c r="Q15" s="102"/>
      <c r="R15" s="11"/>
      <c r="S15" s="13"/>
    </row>
    <row r="16" spans="1:19" ht="17.25" hidden="1" customHeight="1" x14ac:dyDescent="0.2">
      <c r="A16" s="10"/>
      <c r="B16" s="11"/>
      <c r="C16" s="11"/>
      <c r="D16" s="11"/>
      <c r="E16" s="11" t="s">
        <v>2</v>
      </c>
      <c r="F16" s="11"/>
      <c r="G16" s="11"/>
      <c r="H16" s="11"/>
      <c r="I16" s="11"/>
      <c r="J16" s="11"/>
      <c r="K16" s="11"/>
      <c r="L16" s="11"/>
      <c r="M16" s="11"/>
      <c r="N16" s="11"/>
      <c r="O16" s="11"/>
      <c r="P16" s="102"/>
      <c r="Q16" s="102"/>
      <c r="R16" s="11"/>
      <c r="S16" s="13"/>
    </row>
    <row r="17" spans="1:19" ht="17.25" hidden="1" customHeight="1" x14ac:dyDescent="0.2">
      <c r="A17" s="10"/>
      <c r="B17" s="11"/>
      <c r="C17" s="11"/>
      <c r="D17" s="11"/>
      <c r="E17" s="11" t="s">
        <v>2</v>
      </c>
      <c r="F17" s="11"/>
      <c r="G17" s="11"/>
      <c r="H17" s="11"/>
      <c r="I17" s="11"/>
      <c r="J17" s="11"/>
      <c r="K17" s="11"/>
      <c r="L17" s="11"/>
      <c r="M17" s="11"/>
      <c r="N17" s="11"/>
      <c r="O17" s="11"/>
      <c r="P17" s="102"/>
      <c r="Q17" s="102"/>
      <c r="R17" s="11"/>
      <c r="S17" s="13"/>
    </row>
    <row r="18" spans="1:19" ht="17.25" hidden="1" customHeight="1" x14ac:dyDescent="0.2">
      <c r="A18" s="10"/>
      <c r="B18" s="11"/>
      <c r="C18" s="11"/>
      <c r="D18" s="11"/>
      <c r="E18" s="11" t="s">
        <v>2</v>
      </c>
      <c r="F18" s="11"/>
      <c r="G18" s="11"/>
      <c r="H18" s="11"/>
      <c r="I18" s="11"/>
      <c r="J18" s="11"/>
      <c r="K18" s="11"/>
      <c r="L18" s="11"/>
      <c r="M18" s="11"/>
      <c r="N18" s="11"/>
      <c r="O18" s="11"/>
      <c r="P18" s="102"/>
      <c r="Q18" s="102"/>
      <c r="R18" s="11"/>
      <c r="S18" s="13"/>
    </row>
    <row r="19" spans="1:19" ht="17.25" hidden="1" customHeight="1" x14ac:dyDescent="0.2">
      <c r="A19" s="10"/>
      <c r="B19" s="11"/>
      <c r="C19" s="11"/>
      <c r="D19" s="11"/>
      <c r="E19" s="11" t="s">
        <v>2</v>
      </c>
      <c r="F19" s="11"/>
      <c r="G19" s="11"/>
      <c r="H19" s="11"/>
      <c r="I19" s="11"/>
      <c r="J19" s="11"/>
      <c r="K19" s="11"/>
      <c r="L19" s="11"/>
      <c r="M19" s="11"/>
      <c r="N19" s="11"/>
      <c r="O19" s="11"/>
      <c r="P19" s="102"/>
      <c r="Q19" s="102"/>
      <c r="R19" s="11"/>
      <c r="S19" s="13"/>
    </row>
    <row r="20" spans="1:19" ht="17.25" hidden="1" customHeight="1" x14ac:dyDescent="0.2">
      <c r="A20" s="10"/>
      <c r="B20" s="11"/>
      <c r="C20" s="11"/>
      <c r="D20" s="11"/>
      <c r="E20" s="11" t="s">
        <v>2</v>
      </c>
      <c r="F20" s="11"/>
      <c r="G20" s="11"/>
      <c r="H20" s="11"/>
      <c r="I20" s="11"/>
      <c r="J20" s="11"/>
      <c r="K20" s="11"/>
      <c r="L20" s="11"/>
      <c r="M20" s="11"/>
      <c r="N20" s="11"/>
      <c r="O20" s="11"/>
      <c r="P20" s="102"/>
      <c r="Q20" s="102"/>
      <c r="R20" s="11"/>
      <c r="S20" s="13"/>
    </row>
    <row r="21" spans="1:19" ht="17.25" hidden="1" customHeight="1" x14ac:dyDescent="0.2">
      <c r="A21" s="10"/>
      <c r="B21" s="11"/>
      <c r="C21" s="11"/>
      <c r="D21" s="11"/>
      <c r="E21" s="11" t="s">
        <v>2</v>
      </c>
      <c r="F21" s="11"/>
      <c r="G21" s="11"/>
      <c r="H21" s="11"/>
      <c r="I21" s="11"/>
      <c r="J21" s="11"/>
      <c r="K21" s="11"/>
      <c r="L21" s="11"/>
      <c r="M21" s="11"/>
      <c r="N21" s="11"/>
      <c r="O21" s="11"/>
      <c r="P21" s="102"/>
      <c r="Q21" s="102"/>
      <c r="R21" s="11"/>
      <c r="S21" s="13"/>
    </row>
    <row r="22" spans="1:19" ht="17.25" hidden="1" customHeight="1" x14ac:dyDescent="0.2">
      <c r="A22" s="10"/>
      <c r="B22" s="11"/>
      <c r="C22" s="11"/>
      <c r="D22" s="11"/>
      <c r="E22" s="11" t="s">
        <v>2</v>
      </c>
      <c r="F22" s="11"/>
      <c r="G22" s="11"/>
      <c r="H22" s="11"/>
      <c r="I22" s="11"/>
      <c r="J22" s="11"/>
      <c r="K22" s="11"/>
      <c r="L22" s="11"/>
      <c r="M22" s="11"/>
      <c r="N22" s="11"/>
      <c r="O22" s="11"/>
      <c r="P22" s="102"/>
      <c r="Q22" s="102"/>
      <c r="R22" s="11"/>
      <c r="S22" s="13"/>
    </row>
    <row r="23" spans="1:19" ht="17.25" hidden="1" customHeight="1" x14ac:dyDescent="0.2">
      <c r="A23" s="10"/>
      <c r="B23" s="11"/>
      <c r="C23" s="11"/>
      <c r="D23" s="11"/>
      <c r="E23" s="11" t="s">
        <v>2</v>
      </c>
      <c r="F23" s="11"/>
      <c r="G23" s="11"/>
      <c r="H23" s="11"/>
      <c r="I23" s="11"/>
      <c r="J23" s="11"/>
      <c r="K23" s="11"/>
      <c r="L23" s="11"/>
      <c r="M23" s="11"/>
      <c r="N23" s="11"/>
      <c r="O23" s="11"/>
      <c r="P23" s="102"/>
      <c r="Q23" s="102"/>
      <c r="R23" s="11"/>
      <c r="S23" s="13"/>
    </row>
    <row r="24" spans="1:19" ht="17.25" hidden="1" customHeight="1" x14ac:dyDescent="0.2">
      <c r="A24" s="10"/>
      <c r="B24" s="11"/>
      <c r="C24" s="11"/>
      <c r="D24" s="11"/>
      <c r="E24" s="11" t="s">
        <v>2</v>
      </c>
      <c r="F24" s="11"/>
      <c r="G24" s="11"/>
      <c r="H24" s="11"/>
      <c r="I24" s="11"/>
      <c r="J24" s="11"/>
      <c r="K24" s="11"/>
      <c r="L24" s="11"/>
      <c r="M24" s="11"/>
      <c r="N24" s="11"/>
      <c r="O24" s="11"/>
      <c r="P24" s="102"/>
      <c r="Q24" s="102"/>
      <c r="R24" s="11"/>
      <c r="S24" s="13"/>
    </row>
    <row r="25" spans="1:19" ht="17.850000000000001" customHeight="1" x14ac:dyDescent="0.2">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
      <c r="A26" s="10"/>
      <c r="B26" s="11" t="s">
        <v>16</v>
      </c>
      <c r="C26" s="11"/>
      <c r="D26" s="11"/>
      <c r="E26" s="99" t="s">
        <v>100</v>
      </c>
      <c r="F26" s="15"/>
      <c r="G26" s="15"/>
      <c r="H26" s="15"/>
      <c r="I26" s="15"/>
      <c r="J26" s="12"/>
      <c r="K26" s="11"/>
      <c r="L26" s="11"/>
      <c r="M26" s="11"/>
      <c r="N26" s="11"/>
      <c r="O26" s="103" t="s">
        <v>7</v>
      </c>
      <c r="P26" s="104" t="s">
        <v>7</v>
      </c>
      <c r="Q26" s="105"/>
      <c r="R26" s="16"/>
      <c r="S26" s="13"/>
    </row>
    <row r="27" spans="1:19" ht="17.850000000000001" customHeight="1" x14ac:dyDescent="0.2">
      <c r="A27" s="10"/>
      <c r="B27" s="11" t="s">
        <v>17</v>
      </c>
      <c r="C27" s="11"/>
      <c r="D27" s="11"/>
      <c r="E27" s="101" t="s">
        <v>98</v>
      </c>
      <c r="F27" s="11"/>
      <c r="G27" s="11"/>
      <c r="H27" s="11"/>
      <c r="I27" s="11"/>
      <c r="J27" s="14"/>
      <c r="K27" s="11"/>
      <c r="L27" s="11"/>
      <c r="M27" s="11"/>
      <c r="N27" s="11"/>
      <c r="O27" s="103" t="s">
        <v>7</v>
      </c>
      <c r="P27" s="104" t="s">
        <v>7</v>
      </c>
      <c r="Q27" s="105"/>
      <c r="R27" s="16"/>
      <c r="S27" s="13"/>
    </row>
    <row r="28" spans="1:19" ht="17.850000000000001" customHeight="1" x14ac:dyDescent="0.2">
      <c r="A28" s="10"/>
      <c r="B28" s="11" t="s">
        <v>18</v>
      </c>
      <c r="C28" s="11"/>
      <c r="D28" s="11"/>
      <c r="E28" s="101" t="s">
        <v>2</v>
      </c>
      <c r="F28" s="11"/>
      <c r="G28" s="11"/>
      <c r="H28" s="11"/>
      <c r="I28" s="11"/>
      <c r="J28" s="14"/>
      <c r="K28" s="11"/>
      <c r="L28" s="11"/>
      <c r="M28" s="11"/>
      <c r="N28" s="11"/>
      <c r="O28" s="103" t="s">
        <v>7</v>
      </c>
      <c r="P28" s="104" t="s">
        <v>7</v>
      </c>
      <c r="Q28" s="105"/>
      <c r="R28" s="16"/>
      <c r="S28" s="13"/>
    </row>
    <row r="29" spans="1:19" ht="17.850000000000001" customHeight="1" x14ac:dyDescent="0.2">
      <c r="A29" s="10"/>
      <c r="B29" s="11"/>
      <c r="C29" s="11"/>
      <c r="D29" s="11"/>
      <c r="E29" s="106" t="s">
        <v>7</v>
      </c>
      <c r="F29" s="17"/>
      <c r="G29" s="17"/>
      <c r="H29" s="17"/>
      <c r="I29" s="17"/>
      <c r="J29" s="18"/>
      <c r="K29" s="11"/>
      <c r="L29" s="11"/>
      <c r="M29" s="11"/>
      <c r="N29" s="11"/>
      <c r="O29" s="102"/>
      <c r="P29" s="102"/>
      <c r="Q29" s="102"/>
      <c r="R29" s="11"/>
      <c r="S29" s="13"/>
    </row>
    <row r="30" spans="1:19" ht="17.850000000000001" customHeight="1" x14ac:dyDescent="0.2">
      <c r="A30" s="10"/>
      <c r="B30" s="11"/>
      <c r="C30" s="11"/>
      <c r="D30" s="11"/>
      <c r="E30" s="102" t="s">
        <v>19</v>
      </c>
      <c r="F30" s="11"/>
      <c r="G30" s="11" t="s">
        <v>20</v>
      </c>
      <c r="H30" s="11"/>
      <c r="I30" s="11"/>
      <c r="J30" s="11"/>
      <c r="K30" s="11"/>
      <c r="L30" s="11"/>
      <c r="M30" s="11"/>
      <c r="N30" s="11"/>
      <c r="O30" s="102" t="s">
        <v>21</v>
      </c>
      <c r="P30" s="102"/>
      <c r="Q30" s="102"/>
      <c r="R30" s="19"/>
      <c r="S30" s="13"/>
    </row>
    <row r="31" spans="1:19" ht="17.850000000000001" customHeight="1" x14ac:dyDescent="0.2">
      <c r="A31" s="10"/>
      <c r="B31" s="11"/>
      <c r="C31" s="11"/>
      <c r="D31" s="11"/>
      <c r="E31" s="103" t="s">
        <v>7</v>
      </c>
      <c r="F31" s="11"/>
      <c r="G31" s="104" t="s">
        <v>98</v>
      </c>
      <c r="H31" s="20"/>
      <c r="I31" s="107"/>
      <c r="J31" s="11"/>
      <c r="K31" s="11"/>
      <c r="L31" s="11"/>
      <c r="M31" s="11"/>
      <c r="N31" s="11"/>
      <c r="O31" s="108" t="s">
        <v>259</v>
      </c>
      <c r="P31" s="102"/>
      <c r="Q31" s="102"/>
      <c r="R31" s="19"/>
      <c r="S31" s="13"/>
    </row>
    <row r="32" spans="1:19" ht="8.25" customHeight="1" x14ac:dyDescent="0.2">
      <c r="A32" s="21"/>
      <c r="B32" s="22"/>
      <c r="C32" s="22"/>
      <c r="D32" s="22"/>
      <c r="E32" s="22"/>
      <c r="F32" s="22"/>
      <c r="G32" s="22"/>
      <c r="H32" s="22"/>
      <c r="I32" s="22"/>
      <c r="J32" s="22"/>
      <c r="K32" s="22"/>
      <c r="L32" s="22"/>
      <c r="M32" s="22"/>
      <c r="N32" s="22"/>
      <c r="O32" s="22"/>
      <c r="P32" s="22"/>
      <c r="Q32" s="22"/>
      <c r="R32" s="22"/>
      <c r="S32" s="23"/>
    </row>
    <row r="33" spans="1:19" ht="20.25" customHeight="1" x14ac:dyDescent="0.2">
      <c r="A33" s="24"/>
      <c r="B33" s="25"/>
      <c r="C33" s="25"/>
      <c r="D33" s="25"/>
      <c r="E33" s="26" t="s">
        <v>22</v>
      </c>
      <c r="F33" s="25"/>
      <c r="G33" s="25"/>
      <c r="H33" s="25"/>
      <c r="I33" s="25"/>
      <c r="J33" s="25"/>
      <c r="K33" s="25"/>
      <c r="L33" s="25"/>
      <c r="M33" s="25"/>
      <c r="N33" s="25"/>
      <c r="O33" s="25"/>
      <c r="P33" s="25"/>
      <c r="Q33" s="25"/>
      <c r="R33" s="25"/>
      <c r="S33" s="27"/>
    </row>
    <row r="34" spans="1:19" ht="20.25" customHeight="1" x14ac:dyDescent="0.2">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
      <c r="A35" s="109"/>
      <c r="B35" s="110"/>
      <c r="C35" s="110"/>
      <c r="D35" s="111">
        <v>0</v>
      </c>
      <c r="E35" s="112">
        <f>IF(D35=0,0,R49/D35)</f>
        <v>0</v>
      </c>
      <c r="F35" s="113"/>
      <c r="G35" s="114"/>
      <c r="H35" s="110"/>
      <c r="I35" s="111">
        <v>0</v>
      </c>
      <c r="J35" s="112">
        <f>IF(I35=0,0,R49/I35)</f>
        <v>0</v>
      </c>
      <c r="K35" s="115"/>
      <c r="L35" s="114"/>
      <c r="M35" s="110"/>
      <c r="N35" s="110"/>
      <c r="O35" s="111">
        <v>0</v>
      </c>
      <c r="P35" s="114"/>
      <c r="Q35" s="110"/>
      <c r="R35" s="116">
        <f>IF(O35=0,0,R49/O35)</f>
        <v>0</v>
      </c>
      <c r="S35" s="33"/>
    </row>
    <row r="36" spans="1:19" ht="20.25" customHeight="1" x14ac:dyDescent="0.2">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
      <c r="A38" s="41">
        <v>1</v>
      </c>
      <c r="B38" s="42" t="str">
        <f>Rekapitulace!A14</f>
        <v>KUCH</v>
      </c>
      <c r="C38" s="12"/>
      <c r="D38" s="43"/>
      <c r="E38" s="117">
        <f>Rekapitulace!C14</f>
        <v>0</v>
      </c>
      <c r="F38" s="44"/>
      <c r="G38" s="41">
        <v>10</v>
      </c>
      <c r="H38" s="45" t="s">
        <v>37</v>
      </c>
      <c r="I38" s="16"/>
      <c r="J38" s="118">
        <v>0</v>
      </c>
      <c r="K38" s="119"/>
      <c r="L38" s="41">
        <v>14</v>
      </c>
      <c r="M38" s="104" t="s">
        <v>38</v>
      </c>
      <c r="N38" s="20"/>
      <c r="O38" s="20"/>
      <c r="P38" s="120" t="str">
        <f>M51</f>
        <v>21</v>
      </c>
      <c r="Q38" s="121" t="s">
        <v>40</v>
      </c>
      <c r="R38" s="117">
        <v>0</v>
      </c>
      <c r="S38" s="46"/>
    </row>
    <row r="39" spans="1:19" ht="20.25" customHeight="1" x14ac:dyDescent="0.2">
      <c r="A39" s="41">
        <v>2</v>
      </c>
      <c r="B39" s="42" t="str">
        <f>Rekapitulace!A15</f>
        <v>FYZ</v>
      </c>
      <c r="C39" s="12"/>
      <c r="D39" s="43"/>
      <c r="E39" s="117">
        <f>Rekapitulace!C15</f>
        <v>0</v>
      </c>
      <c r="F39" s="44"/>
      <c r="G39" s="41">
        <v>11</v>
      </c>
      <c r="H39" s="11" t="s">
        <v>41</v>
      </c>
      <c r="I39" s="43"/>
      <c r="J39" s="118">
        <v>0</v>
      </c>
      <c r="K39" s="119"/>
      <c r="L39" s="41">
        <v>15</v>
      </c>
      <c r="M39" s="104" t="s">
        <v>89</v>
      </c>
      <c r="N39" s="20"/>
      <c r="O39" s="20"/>
      <c r="P39" s="120" t="str">
        <f>M51</f>
        <v>21</v>
      </c>
      <c r="Q39" s="121" t="s">
        <v>40</v>
      </c>
      <c r="R39" s="117">
        <v>0</v>
      </c>
      <c r="S39" s="46"/>
    </row>
    <row r="40" spans="1:19" ht="20.25" customHeight="1" x14ac:dyDescent="0.2">
      <c r="A40" s="41">
        <v>3</v>
      </c>
      <c r="B40" s="42" t="str">
        <f>Rekapitulace!A16</f>
        <v>INF</v>
      </c>
      <c r="C40" s="12"/>
      <c r="D40" s="43"/>
      <c r="E40" s="117">
        <f>Rekapitulace!C16</f>
        <v>0</v>
      </c>
      <c r="F40" s="44"/>
      <c r="G40" s="41">
        <v>12</v>
      </c>
      <c r="H40" s="45" t="s">
        <v>42</v>
      </c>
      <c r="I40" s="16"/>
      <c r="J40" s="118">
        <v>0</v>
      </c>
      <c r="K40" s="119"/>
      <c r="L40" s="41">
        <v>16</v>
      </c>
      <c r="M40" s="104" t="s">
        <v>43</v>
      </c>
      <c r="N40" s="20"/>
      <c r="O40" s="20"/>
      <c r="P40" s="120" t="str">
        <f>M51</f>
        <v>21</v>
      </c>
      <c r="Q40" s="121" t="s">
        <v>40</v>
      </c>
      <c r="R40" s="117">
        <v>0</v>
      </c>
      <c r="S40" s="46"/>
    </row>
    <row r="41" spans="1:19" ht="20.25" customHeight="1" x14ac:dyDescent="0.2">
      <c r="A41" s="41">
        <v>4</v>
      </c>
      <c r="B41" s="42" t="str">
        <f>Rekapitulace!A17</f>
        <v>JAZ</v>
      </c>
      <c r="C41" s="12"/>
      <c r="D41" s="43"/>
      <c r="E41" s="117">
        <f>Rekapitulace!C17</f>
        <v>0</v>
      </c>
      <c r="F41" s="44"/>
      <c r="G41" s="41"/>
      <c r="H41" s="45"/>
      <c r="I41" s="16"/>
      <c r="J41" s="118"/>
      <c r="K41" s="119"/>
      <c r="L41" s="41">
        <v>17</v>
      </c>
      <c r="M41" s="104" t="s">
        <v>44</v>
      </c>
      <c r="N41" s="20"/>
      <c r="O41" s="20"/>
      <c r="P41" s="120" t="str">
        <f>M51</f>
        <v>21</v>
      </c>
      <c r="Q41" s="121" t="s">
        <v>40</v>
      </c>
      <c r="R41" s="117">
        <v>0</v>
      </c>
      <c r="S41" s="46"/>
    </row>
    <row r="42" spans="1:19" ht="20.25" customHeight="1" x14ac:dyDescent="0.2">
      <c r="A42" s="41">
        <v>5</v>
      </c>
      <c r="B42" s="42" t="str">
        <f>Rekapitulace!A18</f>
        <v>KNI</v>
      </c>
      <c r="C42" s="12"/>
      <c r="D42" s="43"/>
      <c r="E42" s="117">
        <f>Rekapitulace!C18</f>
        <v>0</v>
      </c>
      <c r="F42" s="76"/>
      <c r="G42" s="47"/>
      <c r="H42" s="20"/>
      <c r="I42" s="16"/>
      <c r="J42" s="122"/>
      <c r="K42" s="123"/>
      <c r="L42" s="41">
        <v>18</v>
      </c>
      <c r="M42" s="104" t="s">
        <v>45</v>
      </c>
      <c r="N42" s="20"/>
      <c r="O42" s="20"/>
      <c r="P42" s="120">
        <f>M53</f>
        <v>0</v>
      </c>
      <c r="Q42" s="121" t="s">
        <v>40</v>
      </c>
      <c r="R42" s="117">
        <v>0</v>
      </c>
      <c r="S42" s="13"/>
    </row>
    <row r="43" spans="1:19" ht="20.25" customHeight="1" x14ac:dyDescent="0.2">
      <c r="A43" s="41">
        <v>6</v>
      </c>
      <c r="B43" s="42" t="str">
        <f>Rekapitulace!A19</f>
        <v>MUL</v>
      </c>
      <c r="C43" s="12"/>
      <c r="D43" s="43"/>
      <c r="E43" s="117">
        <f>Rekapitulace!C19</f>
        <v>0</v>
      </c>
      <c r="F43" s="76"/>
      <c r="G43" s="47"/>
      <c r="H43" s="20"/>
      <c r="I43" s="16"/>
      <c r="J43" s="122"/>
      <c r="K43" s="123"/>
      <c r="L43" s="41">
        <v>19</v>
      </c>
      <c r="M43" s="45" t="s">
        <v>46</v>
      </c>
      <c r="N43" s="20"/>
      <c r="O43" s="20"/>
      <c r="P43" s="20"/>
      <c r="Q43" s="16"/>
      <c r="R43" s="117">
        <v>0</v>
      </c>
      <c r="S43" s="13"/>
    </row>
    <row r="44" spans="1:19" ht="20.25" customHeight="1" x14ac:dyDescent="0.2">
      <c r="A44" s="41">
        <v>7</v>
      </c>
      <c r="B44" s="42" t="str">
        <f>Rekapitulace!A20</f>
        <v>POL</v>
      </c>
      <c r="C44" s="12"/>
      <c r="D44" s="43"/>
      <c r="E44" s="117">
        <f>Rekapitulace!C20</f>
        <v>0</v>
      </c>
      <c r="F44" s="76"/>
      <c r="G44" s="47"/>
      <c r="H44" s="20"/>
      <c r="I44" s="16"/>
      <c r="J44" s="122"/>
      <c r="K44" s="123"/>
      <c r="L44" s="41"/>
      <c r="M44" s="45"/>
      <c r="N44" s="20"/>
      <c r="O44" s="20"/>
      <c r="P44" s="20"/>
      <c r="Q44" s="16"/>
      <c r="R44" s="117"/>
      <c r="S44" s="13"/>
    </row>
    <row r="45" spans="1:19" ht="20.25" customHeight="1" x14ac:dyDescent="0.2">
      <c r="A45" s="41">
        <v>8</v>
      </c>
      <c r="B45" s="42" t="str">
        <f>Rekapitulace!A21</f>
        <v>PŘÍ</v>
      </c>
      <c r="C45" s="12"/>
      <c r="D45" s="43"/>
      <c r="E45" s="117">
        <f>Rekapitulace!C21</f>
        <v>0</v>
      </c>
      <c r="F45" s="76"/>
      <c r="G45" s="47"/>
      <c r="H45" s="20"/>
      <c r="I45" s="16"/>
      <c r="J45" s="123"/>
      <c r="K45" s="123"/>
      <c r="L45" s="41"/>
      <c r="M45" s="45"/>
      <c r="N45" s="20"/>
      <c r="O45" s="20"/>
      <c r="P45" s="20"/>
      <c r="Q45" s="16"/>
      <c r="R45" s="117"/>
      <c r="S45" s="13"/>
    </row>
    <row r="46" spans="1:19" ht="20.25" customHeight="1" x14ac:dyDescent="0.2">
      <c r="A46" s="41">
        <v>9</v>
      </c>
      <c r="B46" s="48" t="s">
        <v>85</v>
      </c>
      <c r="C46" s="20"/>
      <c r="D46" s="16"/>
      <c r="E46" s="124">
        <f>SUM(E38:E45)</f>
        <v>0</v>
      </c>
      <c r="F46" s="49"/>
      <c r="G46" s="41">
        <v>13</v>
      </c>
      <c r="H46" s="48" t="s">
        <v>86</v>
      </c>
      <c r="I46" s="16"/>
      <c r="J46" s="125">
        <f>SUM(J38:J41)</f>
        <v>0</v>
      </c>
      <c r="K46" s="126"/>
      <c r="L46" s="41">
        <v>20</v>
      </c>
      <c r="M46" s="42" t="s">
        <v>87</v>
      </c>
      <c r="N46" s="15"/>
      <c r="O46" s="15"/>
      <c r="P46" s="15"/>
      <c r="Q46" s="50"/>
      <c r="R46" s="124">
        <f>SUM(R38:R45)</f>
        <v>0</v>
      </c>
      <c r="S46" s="27"/>
    </row>
    <row r="47" spans="1:19" ht="20.25" customHeight="1" x14ac:dyDescent="0.2">
      <c r="A47" s="51">
        <v>21</v>
      </c>
      <c r="B47" s="52" t="s">
        <v>47</v>
      </c>
      <c r="C47" s="53"/>
      <c r="D47" s="54"/>
      <c r="E47" s="127">
        <v>0</v>
      </c>
      <c r="F47" s="55"/>
      <c r="G47" s="51">
        <v>22</v>
      </c>
      <c r="H47" s="52" t="s">
        <v>48</v>
      </c>
      <c r="I47" s="54"/>
      <c r="J47" s="169">
        <v>0</v>
      </c>
      <c r="K47" s="128" t="str">
        <f>M51</f>
        <v>21</v>
      </c>
      <c r="L47" s="51">
        <v>23</v>
      </c>
      <c r="M47" s="52" t="s">
        <v>49</v>
      </c>
      <c r="N47" s="53"/>
      <c r="O47" s="53"/>
      <c r="P47" s="53"/>
      <c r="Q47" s="54"/>
      <c r="R47" s="127">
        <v>0</v>
      </c>
      <c r="S47" s="23"/>
    </row>
    <row r="48" spans="1:19" ht="20.25" customHeight="1" x14ac:dyDescent="0.2">
      <c r="A48" s="56" t="s">
        <v>17</v>
      </c>
      <c r="B48" s="8"/>
      <c r="C48" s="8"/>
      <c r="D48" s="8"/>
      <c r="E48" s="8"/>
      <c r="F48" s="57"/>
      <c r="G48" s="58"/>
      <c r="H48" s="8"/>
      <c r="I48" s="8"/>
      <c r="J48" s="8"/>
      <c r="K48" s="8"/>
      <c r="L48" s="59" t="s">
        <v>50</v>
      </c>
      <c r="M48" s="30"/>
      <c r="N48" s="37" t="s">
        <v>51</v>
      </c>
      <c r="O48" s="29"/>
      <c r="P48" s="29"/>
      <c r="Q48" s="29"/>
      <c r="R48" s="29"/>
      <c r="S48" s="32"/>
    </row>
    <row r="49" spans="1:19" ht="20.25" customHeight="1" x14ac:dyDescent="0.2">
      <c r="A49" s="10"/>
      <c r="B49" s="11"/>
      <c r="C49" s="11"/>
      <c r="D49" s="11"/>
      <c r="E49" s="11"/>
      <c r="F49" s="14"/>
      <c r="G49" s="60"/>
      <c r="H49" s="11"/>
      <c r="I49" s="11"/>
      <c r="J49" s="11"/>
      <c r="K49" s="11"/>
      <c r="L49" s="41">
        <v>24</v>
      </c>
      <c r="M49" s="45" t="s">
        <v>88</v>
      </c>
      <c r="N49" s="20"/>
      <c r="O49" s="20"/>
      <c r="P49" s="20"/>
      <c r="Q49" s="46"/>
      <c r="R49" s="124">
        <f>ROUND(E46+J46+R46+E47+J47+R47,2)</f>
        <v>0</v>
      </c>
      <c r="S49" s="61">
        <f>E46+J46+R46+E47+J47+R47</f>
        <v>0</v>
      </c>
    </row>
    <row r="50" spans="1:19" ht="20.25" customHeight="1" x14ac:dyDescent="0.2">
      <c r="A50" s="62" t="s">
        <v>52</v>
      </c>
      <c r="B50" s="17"/>
      <c r="C50" s="17"/>
      <c r="D50" s="17"/>
      <c r="E50" s="17"/>
      <c r="F50" s="18"/>
      <c r="G50" s="63" t="s">
        <v>53</v>
      </c>
      <c r="H50" s="17"/>
      <c r="I50" s="17"/>
      <c r="J50" s="17"/>
      <c r="K50" s="17"/>
      <c r="L50" s="41">
        <v>25</v>
      </c>
      <c r="M50" s="129" t="s">
        <v>54</v>
      </c>
      <c r="N50" s="18" t="s">
        <v>40</v>
      </c>
      <c r="O50" s="130">
        <v>0</v>
      </c>
      <c r="P50" s="20" t="s">
        <v>55</v>
      </c>
      <c r="Q50" s="16"/>
      <c r="R50" s="131">
        <f>ROUND(O50*M50/100,2)</f>
        <v>0</v>
      </c>
      <c r="S50" s="64">
        <f>O50*M50/100</f>
        <v>0</v>
      </c>
    </row>
    <row r="51" spans="1:19" ht="20.25" customHeight="1" thickBot="1" x14ac:dyDescent="0.25">
      <c r="A51" s="65" t="s">
        <v>16</v>
      </c>
      <c r="B51" s="15"/>
      <c r="C51" s="15"/>
      <c r="D51" s="15"/>
      <c r="E51" s="15"/>
      <c r="F51" s="12"/>
      <c r="G51" s="66"/>
      <c r="H51" s="15"/>
      <c r="I51" s="15"/>
      <c r="J51" s="15"/>
      <c r="K51" s="15"/>
      <c r="L51" s="41">
        <v>26</v>
      </c>
      <c r="M51" s="132" t="s">
        <v>39</v>
      </c>
      <c r="N51" s="16" t="s">
        <v>40</v>
      </c>
      <c r="O51" s="130">
        <f>R49</f>
        <v>0</v>
      </c>
      <c r="P51" s="20" t="s">
        <v>55</v>
      </c>
      <c r="Q51" s="16"/>
      <c r="R51" s="117">
        <f>ROUND(O51*M51/100,2)</f>
        <v>0</v>
      </c>
      <c r="S51" s="67">
        <f>O51*M51/100</f>
        <v>0</v>
      </c>
    </row>
    <row r="52" spans="1:19" ht="20.25" customHeight="1" thickBot="1" x14ac:dyDescent="0.25">
      <c r="A52" s="10"/>
      <c r="B52" s="11"/>
      <c r="C52" s="11"/>
      <c r="D52" s="11"/>
      <c r="E52" s="11"/>
      <c r="F52" s="14"/>
      <c r="G52" s="60"/>
      <c r="H52" s="11"/>
      <c r="I52" s="11"/>
      <c r="J52" s="11"/>
      <c r="K52" s="11"/>
      <c r="L52" s="51">
        <v>27</v>
      </c>
      <c r="M52" s="68" t="s">
        <v>90</v>
      </c>
      <c r="N52" s="53"/>
      <c r="O52" s="53"/>
      <c r="P52" s="53"/>
      <c r="Q52" s="69"/>
      <c r="R52" s="133">
        <f>R49+R50+R51</f>
        <v>0</v>
      </c>
      <c r="S52" s="70"/>
    </row>
    <row r="53" spans="1:19" ht="20.25" customHeight="1" x14ac:dyDescent="0.2">
      <c r="A53" s="62" t="s">
        <v>52</v>
      </c>
      <c r="B53" s="17"/>
      <c r="C53" s="17"/>
      <c r="D53" s="17"/>
      <c r="E53" s="17"/>
      <c r="F53" s="18"/>
      <c r="G53" s="63" t="s">
        <v>53</v>
      </c>
      <c r="H53" s="17"/>
      <c r="I53" s="17"/>
      <c r="J53" s="17"/>
      <c r="K53" s="17"/>
      <c r="L53" s="59" t="s">
        <v>56</v>
      </c>
      <c r="M53" s="30"/>
      <c r="N53" s="37" t="s">
        <v>57</v>
      </c>
      <c r="O53" s="29"/>
      <c r="P53" s="29"/>
      <c r="Q53" s="29"/>
      <c r="R53" s="134"/>
      <c r="S53" s="32"/>
    </row>
    <row r="54" spans="1:19" ht="20.25" customHeight="1" x14ac:dyDescent="0.2">
      <c r="A54" s="65" t="s">
        <v>18</v>
      </c>
      <c r="B54" s="15"/>
      <c r="C54" s="15"/>
      <c r="D54" s="15"/>
      <c r="E54" s="15"/>
      <c r="F54" s="12"/>
      <c r="G54" s="66"/>
      <c r="H54" s="15"/>
      <c r="I54" s="15"/>
      <c r="J54" s="15"/>
      <c r="K54" s="15"/>
      <c r="L54" s="41">
        <v>28</v>
      </c>
      <c r="M54" s="45" t="s">
        <v>58</v>
      </c>
      <c r="N54" s="20"/>
      <c r="O54" s="20"/>
      <c r="P54" s="20"/>
      <c r="Q54" s="16"/>
      <c r="R54" s="117">
        <v>0</v>
      </c>
      <c r="S54" s="46"/>
    </row>
    <row r="55" spans="1:19" ht="20.25" customHeight="1" x14ac:dyDescent="0.2">
      <c r="A55" s="10"/>
      <c r="B55" s="11"/>
      <c r="C55" s="11"/>
      <c r="D55" s="11"/>
      <c r="E55" s="11"/>
      <c r="F55" s="14"/>
      <c r="G55" s="60"/>
      <c r="H55" s="11"/>
      <c r="I55" s="11"/>
      <c r="J55" s="11"/>
      <c r="K55" s="11"/>
      <c r="L55" s="41">
        <v>29</v>
      </c>
      <c r="M55" s="45" t="s">
        <v>59</v>
      </c>
      <c r="N55" s="20"/>
      <c r="O55" s="20"/>
      <c r="P55" s="20"/>
      <c r="Q55" s="16"/>
      <c r="R55" s="117">
        <v>0</v>
      </c>
      <c r="S55" s="46"/>
    </row>
    <row r="56" spans="1:19" ht="20.25" customHeight="1" x14ac:dyDescent="0.2">
      <c r="A56" s="71" t="s">
        <v>52</v>
      </c>
      <c r="B56" s="22"/>
      <c r="C56" s="22"/>
      <c r="D56" s="22"/>
      <c r="E56" s="22"/>
      <c r="F56" s="72"/>
      <c r="G56" s="73" t="s">
        <v>53</v>
      </c>
      <c r="H56" s="22"/>
      <c r="I56" s="22"/>
      <c r="J56" s="22"/>
      <c r="K56" s="22"/>
      <c r="L56" s="51">
        <v>30</v>
      </c>
      <c r="M56" s="52" t="s">
        <v>60</v>
      </c>
      <c r="N56" s="53"/>
      <c r="O56" s="53"/>
      <c r="P56" s="53"/>
      <c r="Q56" s="54"/>
      <c r="R56" s="112">
        <v>0</v>
      </c>
      <c r="S56" s="74"/>
    </row>
    <row r="57" spans="1:19" x14ac:dyDescent="0.2">
      <c r="A57" s="135"/>
      <c r="B57" s="135"/>
      <c r="C57" s="135"/>
      <c r="D57" s="135"/>
      <c r="E57" s="135"/>
      <c r="F57" s="135"/>
      <c r="G57" s="135"/>
      <c r="H57" s="135"/>
      <c r="I57" s="135"/>
      <c r="J57" s="135"/>
      <c r="K57" s="135"/>
      <c r="L57" s="135"/>
      <c r="M57" s="135"/>
      <c r="N57" s="135"/>
      <c r="O57" s="135"/>
      <c r="P57" s="135"/>
      <c r="Q57" s="135"/>
      <c r="R57" s="135"/>
    </row>
    <row r="58" spans="1:19" x14ac:dyDescent="0.2">
      <c r="A58" s="135"/>
      <c r="B58" s="135"/>
      <c r="C58" s="135"/>
      <c r="D58" s="135"/>
      <c r="E58" s="135"/>
      <c r="F58" s="135"/>
      <c r="G58" s="135"/>
      <c r="H58" s="135"/>
      <c r="I58" s="135"/>
      <c r="J58" s="135"/>
      <c r="K58" s="135"/>
      <c r="L58" s="135"/>
      <c r="M58" s="135"/>
      <c r="N58" s="135"/>
      <c r="O58" s="135"/>
      <c r="P58" s="135"/>
      <c r="Q58" s="135"/>
      <c r="R58" s="135"/>
    </row>
    <row r="59" spans="1:19" ht="27" customHeight="1" x14ac:dyDescent="0.2">
      <c r="A59" s="223"/>
      <c r="B59" s="223"/>
      <c r="C59" s="223"/>
      <c r="D59" s="223"/>
      <c r="E59" s="223"/>
      <c r="F59" s="223"/>
      <c r="G59" s="223"/>
      <c r="H59" s="223"/>
      <c r="I59" s="223"/>
      <c r="J59" s="223"/>
      <c r="K59" s="223"/>
      <c r="L59" s="223"/>
      <c r="M59" s="223"/>
      <c r="N59" s="223"/>
      <c r="O59" s="223"/>
      <c r="P59" s="223"/>
      <c r="Q59" s="223"/>
      <c r="R59" s="223"/>
    </row>
    <row r="60" spans="1:19" x14ac:dyDescent="0.2">
      <c r="A60" s="135"/>
      <c r="B60" s="135"/>
      <c r="C60" s="135"/>
      <c r="D60" s="135"/>
      <c r="E60" s="135"/>
      <c r="F60" s="135"/>
      <c r="G60" s="135"/>
      <c r="H60" s="135"/>
      <c r="I60" s="135"/>
      <c r="J60" s="135"/>
      <c r="K60" s="135"/>
      <c r="L60" s="135"/>
      <c r="M60" s="135"/>
      <c r="N60" s="135"/>
      <c r="O60" s="135"/>
      <c r="P60" s="135"/>
      <c r="Q60" s="135"/>
      <c r="R60" s="135"/>
    </row>
  </sheetData>
  <sheetProtection formatCells="0" formatColumns="0" formatRows="0" insertColumns="0" insertRows="0" insertHyperlinks="0" deleteColumns="0" deleteRows="0" sort="0" autoFilter="0" pivotTables="0"/>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5"/>
  <sheetViews>
    <sheetView showGridLines="0" workbookViewId="0">
      <selection activeCell="E35" sqref="E35"/>
    </sheetView>
  </sheetViews>
  <sheetFormatPr defaultRowHeight="11.25" x14ac:dyDescent="0.2"/>
  <cols>
    <col min="1" max="1" width="11.7109375" style="156" customWidth="1"/>
    <col min="2" max="2" width="62.85546875" style="156" customWidth="1"/>
    <col min="3" max="3" width="13.5703125" style="156" customWidth="1"/>
    <col min="4" max="4" width="9.140625" style="157"/>
    <col min="5" max="16384" width="9.140625" style="156"/>
  </cols>
  <sheetData>
    <row r="1" spans="1:4" s="2" customFormat="1" ht="18" x14ac:dyDescent="0.25">
      <c r="A1" s="77" t="s">
        <v>80</v>
      </c>
      <c r="B1" s="86"/>
      <c r="C1" s="86"/>
      <c r="D1" s="75"/>
    </row>
    <row r="2" spans="1:4" s="2" customFormat="1" ht="12.75" x14ac:dyDescent="0.2">
      <c r="A2" s="78" t="s">
        <v>61</v>
      </c>
      <c r="B2" s="80" t="str">
        <f>'Krycí list'!E5</f>
        <v>Místnost 317,318 Cvičná kuchyně</v>
      </c>
      <c r="C2" s="87"/>
      <c r="D2" s="75"/>
    </row>
    <row r="3" spans="1:4" s="2" customFormat="1" ht="12.75" x14ac:dyDescent="0.2">
      <c r="A3" s="78" t="s">
        <v>62</v>
      </c>
      <c r="B3" s="80" t="str">
        <f>'Krycí list'!E7</f>
        <v>ZŠ Čáslav, Sadová 1756</v>
      </c>
      <c r="C3" s="88"/>
      <c r="D3" s="75"/>
    </row>
    <row r="4" spans="1:4" s="2" customFormat="1" ht="12.75" x14ac:dyDescent="0.2">
      <c r="A4" s="78" t="s">
        <v>63</v>
      </c>
      <c r="B4" s="80" t="str">
        <f>'Krycí list'!E9</f>
        <v>OCENĚNÝ SOUPIS PRACÍ A DODÁVEK A SLUŽEB</v>
      </c>
      <c r="C4" s="88"/>
      <c r="D4" s="75"/>
    </row>
    <row r="5" spans="1:4" s="2" customFormat="1" ht="12.75" x14ac:dyDescent="0.2">
      <c r="A5" s="79" t="s">
        <v>64</v>
      </c>
      <c r="B5" s="80" t="str">
        <f>'Krycí list'!P5</f>
        <v xml:space="preserve"> </v>
      </c>
      <c r="C5" s="88"/>
      <c r="D5" s="75"/>
    </row>
    <row r="6" spans="1:4" s="2" customFormat="1" ht="6" customHeight="1" x14ac:dyDescent="0.2">
      <c r="A6" s="79"/>
      <c r="B6" s="80"/>
      <c r="C6" s="88"/>
      <c r="D6" s="75"/>
    </row>
    <row r="7" spans="1:4" s="2" customFormat="1" ht="12.75" x14ac:dyDescent="0.2">
      <c r="A7" s="89" t="s">
        <v>65</v>
      </c>
      <c r="B7" s="80" t="str">
        <f>'Krycí list'!E26</f>
        <v>ZŠ Čáslav, Sadová 1756</v>
      </c>
      <c r="C7" s="88"/>
      <c r="D7" s="75"/>
    </row>
    <row r="8" spans="1:4" s="2" customFormat="1" ht="12.75" x14ac:dyDescent="0.2">
      <c r="A8" s="89" t="s">
        <v>66</v>
      </c>
      <c r="B8" s="80" t="str">
        <f>'Krycí list'!E28</f>
        <v xml:space="preserve"> </v>
      </c>
      <c r="C8" s="88"/>
      <c r="D8" s="75"/>
    </row>
    <row r="9" spans="1:4" s="2" customFormat="1" ht="12.75" x14ac:dyDescent="0.2">
      <c r="A9" s="89" t="s">
        <v>67</v>
      </c>
      <c r="B9" s="81" t="str">
        <f>'Krycí list'!O31</f>
        <v>02/2024</v>
      </c>
      <c r="C9" s="88"/>
      <c r="D9" s="75"/>
    </row>
    <row r="10" spans="1:4" s="2" customFormat="1" ht="6.75" customHeight="1" x14ac:dyDescent="0.2">
      <c r="A10" s="86"/>
      <c r="B10" s="86"/>
      <c r="C10" s="86"/>
      <c r="D10" s="75"/>
    </row>
    <row r="11" spans="1:4" s="2" customFormat="1" ht="12.75" x14ac:dyDescent="0.2">
      <c r="A11" s="82" t="s">
        <v>68</v>
      </c>
      <c r="B11" s="83" t="s">
        <v>69</v>
      </c>
      <c r="C11" s="90" t="s">
        <v>70</v>
      </c>
      <c r="D11" s="75"/>
    </row>
    <row r="12" spans="1:4" s="2" customFormat="1" ht="12.75" x14ac:dyDescent="0.2">
      <c r="A12" s="84">
        <v>1</v>
      </c>
      <c r="B12" s="85">
        <v>2</v>
      </c>
      <c r="C12" s="91">
        <v>3</v>
      </c>
      <c r="D12" s="75"/>
    </row>
    <row r="13" spans="1:4" s="2" customFormat="1" ht="4.5" customHeight="1" x14ac:dyDescent="0.2">
      <c r="A13" s="92"/>
      <c r="B13" s="93"/>
      <c r="C13" s="93"/>
      <c r="D13" s="75"/>
    </row>
    <row r="14" spans="1:4" s="1" customFormat="1" ht="12" customHeight="1" x14ac:dyDescent="0.2">
      <c r="A14" s="210" t="s">
        <v>251</v>
      </c>
      <c r="B14" s="163" t="str">
        <f>'Cvičná kuchyň'!E14</f>
        <v>Nábytek</v>
      </c>
      <c r="C14" s="209">
        <f>'Cvičná kuchyň'!I14</f>
        <v>0</v>
      </c>
    </row>
    <row r="15" spans="1:4" s="1" customFormat="1" ht="12" customHeight="1" x14ac:dyDescent="0.2">
      <c r="A15" s="210" t="s">
        <v>252</v>
      </c>
      <c r="B15" s="163" t="str">
        <f>'Fyz a Che'!E14</f>
        <v>Nábytek</v>
      </c>
      <c r="C15" s="209">
        <f>'Fyz a Che'!I14</f>
        <v>0</v>
      </c>
    </row>
    <row r="16" spans="1:4" s="1" customFormat="1" ht="12" customHeight="1" x14ac:dyDescent="0.2">
      <c r="A16" s="210" t="s">
        <v>253</v>
      </c>
      <c r="B16" s="163" t="str">
        <f>Informatika!E14</f>
        <v>Nábytek</v>
      </c>
      <c r="C16" s="209">
        <f>Informatika!I14</f>
        <v>0</v>
      </c>
    </row>
    <row r="17" spans="1:3" s="1" customFormat="1" ht="12" customHeight="1" x14ac:dyDescent="0.2">
      <c r="A17" s="210" t="s">
        <v>254</v>
      </c>
      <c r="B17" s="163" t="str">
        <f>Jazyky!E14</f>
        <v>Nábytek</v>
      </c>
      <c r="C17" s="209">
        <f>Jazyky!I14</f>
        <v>0</v>
      </c>
    </row>
    <row r="18" spans="1:3" s="1" customFormat="1" ht="12" customHeight="1" x14ac:dyDescent="0.2">
      <c r="A18" s="210" t="s">
        <v>255</v>
      </c>
      <c r="B18" s="163" t="str">
        <f>Knihovna!E14</f>
        <v>Nábytek</v>
      </c>
      <c r="C18" s="209">
        <f>Knihovna!I14</f>
        <v>0</v>
      </c>
    </row>
    <row r="19" spans="1:3" s="1" customFormat="1" ht="12" customHeight="1" x14ac:dyDescent="0.2">
      <c r="A19" s="210" t="s">
        <v>256</v>
      </c>
      <c r="B19" s="163" t="str">
        <f>Multimediální!E14</f>
        <v>Nábytek</v>
      </c>
      <c r="C19" s="209">
        <f>Multimediální!I14</f>
        <v>0</v>
      </c>
    </row>
    <row r="20" spans="1:3" s="1" customFormat="1" ht="12" customHeight="1" x14ac:dyDescent="0.2">
      <c r="A20" s="210" t="s">
        <v>257</v>
      </c>
      <c r="B20" s="163" t="str">
        <f>Polytechnika!E14</f>
        <v>Nábytek</v>
      </c>
      <c r="C20" s="209">
        <f>Polytechnika!I14</f>
        <v>0</v>
      </c>
    </row>
    <row r="21" spans="1:3" s="1" customFormat="1" ht="12" customHeight="1" x14ac:dyDescent="0.2">
      <c r="A21" s="210" t="s">
        <v>258</v>
      </c>
      <c r="B21" s="163" t="str">
        <f>'Přírodní vědy'!E14</f>
        <v>Nábytek</v>
      </c>
      <c r="C21" s="209">
        <f>'Přírodní vědy'!I14</f>
        <v>0</v>
      </c>
    </row>
    <row r="22" spans="1:3" x14ac:dyDescent="0.2">
      <c r="A22" s="167"/>
      <c r="B22" s="165" t="str">
        <f>'Cvičná kuchyň'!$E$32</f>
        <v>Celkem bez DPH</v>
      </c>
      <c r="C22" s="166">
        <f>SUM(C14:C21)</f>
        <v>0</v>
      </c>
    </row>
    <row r="23" spans="1:3" x14ac:dyDescent="0.2">
      <c r="A23" s="164"/>
      <c r="B23" s="165"/>
      <c r="C23" s="166"/>
    </row>
    <row r="24" spans="1:3" x14ac:dyDescent="0.2">
      <c r="A24" s="164"/>
      <c r="B24" s="164"/>
      <c r="C24" s="164"/>
    </row>
    <row r="25" spans="1:3" x14ac:dyDescent="0.2">
      <c r="A25" s="164"/>
      <c r="B25" s="164"/>
      <c r="C25" s="164"/>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V32"/>
  <sheetViews>
    <sheetView showGridLines="0" zoomScaleNormal="100" workbookViewId="0">
      <selection activeCell="E16" sqref="E16"/>
    </sheetView>
  </sheetViews>
  <sheetFormatPr defaultRowHeight="12.75" x14ac:dyDescent="0.2"/>
  <cols>
    <col min="1" max="1" width="5.5703125" style="176" customWidth="1"/>
    <col min="2" max="2" width="4.42578125" style="179" customWidth="1"/>
    <col min="3" max="3" width="6.42578125" style="179" customWidth="1"/>
    <col min="4" max="4" width="12.7109375" style="187" customWidth="1"/>
    <col min="5" max="5" width="96" style="190" customWidth="1"/>
    <col min="6" max="6" width="7.7109375" style="179" customWidth="1"/>
    <col min="7" max="7" width="9.85546875" style="176" customWidth="1"/>
    <col min="8" max="8" width="13.28515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189"/>
      <c r="F13" s="178"/>
      <c r="G13" s="175"/>
      <c r="H13" s="175"/>
      <c r="I13" s="175"/>
      <c r="J13" s="175"/>
      <c r="K13" s="175"/>
    </row>
    <row r="14" spans="1:22" s="141" customFormat="1" x14ac:dyDescent="0.2">
      <c r="A14" s="148"/>
      <c r="B14" s="144"/>
      <c r="C14" s="144"/>
      <c r="D14" s="182" t="s">
        <v>84</v>
      </c>
      <c r="E14" s="159" t="s">
        <v>83</v>
      </c>
      <c r="F14" s="180"/>
      <c r="G14" s="171"/>
      <c r="H14" s="171"/>
      <c r="I14" s="160">
        <f>I15</f>
        <v>0</v>
      </c>
      <c r="J14" s="147"/>
      <c r="K14" s="146"/>
      <c r="L14" s="171"/>
      <c r="M14" s="171"/>
      <c r="N14" s="171"/>
      <c r="O14" s="171"/>
      <c r="P14" s="171"/>
      <c r="Q14" s="171"/>
      <c r="R14" s="171"/>
      <c r="S14" s="171"/>
      <c r="T14" s="171"/>
      <c r="U14" s="171"/>
      <c r="V14" s="171"/>
    </row>
    <row r="15" spans="1:22" s="136" customFormat="1" x14ac:dyDescent="0.2">
      <c r="A15" s="148"/>
      <c r="B15" s="142"/>
      <c r="C15" s="172"/>
      <c r="D15" s="183"/>
      <c r="E15" s="161" t="s">
        <v>83</v>
      </c>
      <c r="F15" s="172"/>
      <c r="G15" s="170"/>
      <c r="H15" s="170"/>
      <c r="I15" s="143">
        <f>SUM(I16:I31)</f>
        <v>0</v>
      </c>
      <c r="J15" s="147"/>
      <c r="K15" s="146"/>
      <c r="L15" s="192"/>
      <c r="M15" s="192"/>
      <c r="N15" s="192"/>
      <c r="O15" s="192"/>
      <c r="P15" s="192"/>
      <c r="Q15" s="192"/>
      <c r="R15" s="192"/>
      <c r="S15" s="192"/>
      <c r="T15" s="192"/>
      <c r="U15" s="192"/>
      <c r="V15" s="192"/>
    </row>
    <row r="16" spans="1:22" s="136" customFormat="1" ht="114.75" x14ac:dyDescent="0.2">
      <c r="A16" s="148">
        <v>1</v>
      </c>
      <c r="B16" s="144"/>
      <c r="C16" s="144" t="s">
        <v>96</v>
      </c>
      <c r="D16" s="173" t="s">
        <v>101</v>
      </c>
      <c r="E16" s="162" t="s">
        <v>115</v>
      </c>
      <c r="F16" s="144" t="s">
        <v>79</v>
      </c>
      <c r="G16" s="145">
        <v>4</v>
      </c>
      <c r="H16" s="146"/>
      <c r="I16" s="146">
        <f t="shared" ref="I16:I31" si="0">ROUND(G16*H16,2)</f>
        <v>0</v>
      </c>
      <c r="J16" s="147">
        <v>21</v>
      </c>
      <c r="K16" s="146">
        <f t="shared" ref="K16:K31" si="1">I16+((I16/100)*J16)</f>
        <v>0</v>
      </c>
      <c r="L16" s="192"/>
      <c r="M16" s="192"/>
      <c r="N16" s="192"/>
      <c r="O16" s="192"/>
      <c r="P16" s="192"/>
      <c r="Q16" s="192"/>
      <c r="R16" s="192"/>
      <c r="S16" s="192"/>
      <c r="T16" s="192"/>
      <c r="U16" s="192"/>
      <c r="V16" s="192"/>
    </row>
    <row r="17" spans="1:22" s="136" customFormat="1" ht="51" x14ac:dyDescent="0.2">
      <c r="A17" s="148">
        <v>2</v>
      </c>
      <c r="B17" s="144"/>
      <c r="C17" s="144" t="s">
        <v>96</v>
      </c>
      <c r="D17" s="173" t="s">
        <v>102</v>
      </c>
      <c r="E17" s="162" t="s">
        <v>116</v>
      </c>
      <c r="F17" s="144" t="s">
        <v>79</v>
      </c>
      <c r="G17" s="145">
        <v>16</v>
      </c>
      <c r="H17" s="146"/>
      <c r="I17" s="146">
        <f t="shared" si="0"/>
        <v>0</v>
      </c>
      <c r="J17" s="147">
        <v>21</v>
      </c>
      <c r="K17" s="146">
        <f t="shared" si="1"/>
        <v>0</v>
      </c>
      <c r="L17" s="192"/>
      <c r="M17" s="192"/>
      <c r="N17" s="192"/>
      <c r="O17" s="192"/>
      <c r="P17" s="192"/>
      <c r="Q17" s="192"/>
      <c r="R17" s="192"/>
      <c r="S17" s="192"/>
      <c r="T17" s="192"/>
      <c r="U17" s="192"/>
      <c r="V17" s="192"/>
    </row>
    <row r="18" spans="1:22" s="136" customFormat="1" ht="89.25" x14ac:dyDescent="0.2">
      <c r="A18" s="148">
        <v>3</v>
      </c>
      <c r="B18" s="144"/>
      <c r="C18" s="144" t="s">
        <v>96</v>
      </c>
      <c r="D18" s="173" t="s">
        <v>103</v>
      </c>
      <c r="E18" s="162" t="s">
        <v>117</v>
      </c>
      <c r="F18" s="144" t="s">
        <v>79</v>
      </c>
      <c r="G18" s="145">
        <v>1</v>
      </c>
      <c r="H18" s="146"/>
      <c r="I18" s="146">
        <f t="shared" si="0"/>
        <v>0</v>
      </c>
      <c r="J18" s="147">
        <v>21</v>
      </c>
      <c r="K18" s="146">
        <f t="shared" si="1"/>
        <v>0</v>
      </c>
      <c r="L18" s="192"/>
      <c r="M18" s="192"/>
      <c r="N18" s="192"/>
      <c r="O18" s="192"/>
      <c r="P18" s="192"/>
      <c r="Q18" s="192"/>
      <c r="R18" s="192"/>
      <c r="S18" s="192"/>
      <c r="T18" s="192"/>
      <c r="U18" s="192"/>
      <c r="V18" s="192"/>
    </row>
    <row r="19" spans="1:22" s="136" customFormat="1" ht="89.25" x14ac:dyDescent="0.2">
      <c r="A19" s="148">
        <v>4</v>
      </c>
      <c r="B19" s="144"/>
      <c r="C19" s="144" t="s">
        <v>96</v>
      </c>
      <c r="D19" s="173" t="s">
        <v>103</v>
      </c>
      <c r="E19" s="162" t="s">
        <v>118</v>
      </c>
      <c r="F19" s="144" t="s">
        <v>79</v>
      </c>
      <c r="G19" s="145">
        <v>2</v>
      </c>
      <c r="H19" s="146"/>
      <c r="I19" s="146">
        <f t="shared" si="0"/>
        <v>0</v>
      </c>
      <c r="J19" s="147">
        <v>21</v>
      </c>
      <c r="K19" s="146">
        <f t="shared" si="1"/>
        <v>0</v>
      </c>
      <c r="L19" s="192"/>
      <c r="M19" s="192"/>
      <c r="N19" s="192"/>
      <c r="O19" s="192"/>
      <c r="P19" s="192"/>
      <c r="Q19" s="192"/>
      <c r="R19" s="192"/>
      <c r="S19" s="192"/>
      <c r="T19" s="192"/>
      <c r="U19" s="192"/>
      <c r="V19" s="192"/>
    </row>
    <row r="20" spans="1:22" s="136" customFormat="1" ht="89.25" x14ac:dyDescent="0.2">
      <c r="A20" s="148">
        <v>5</v>
      </c>
      <c r="B20" s="144"/>
      <c r="C20" s="144" t="s">
        <v>96</v>
      </c>
      <c r="D20" s="173" t="s">
        <v>104</v>
      </c>
      <c r="E20" s="162" t="s">
        <v>119</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267.75" x14ac:dyDescent="0.2">
      <c r="A21" s="148">
        <v>6</v>
      </c>
      <c r="B21" s="144"/>
      <c r="C21" s="144" t="s">
        <v>96</v>
      </c>
      <c r="D21" s="173" t="s">
        <v>105</v>
      </c>
      <c r="E21" s="162" t="s">
        <v>120</v>
      </c>
      <c r="F21" s="144" t="s">
        <v>79</v>
      </c>
      <c r="G21" s="145">
        <v>1</v>
      </c>
      <c r="H21" s="146"/>
      <c r="I21" s="146">
        <f t="shared" si="0"/>
        <v>0</v>
      </c>
      <c r="J21" s="147">
        <v>21</v>
      </c>
      <c r="K21" s="146">
        <f t="shared" si="1"/>
        <v>0</v>
      </c>
      <c r="L21" s="192"/>
      <c r="M21" s="192"/>
      <c r="N21" s="192"/>
      <c r="O21" s="192"/>
      <c r="P21" s="192"/>
      <c r="Q21" s="192"/>
      <c r="R21" s="192"/>
      <c r="S21" s="192"/>
      <c r="T21" s="192"/>
      <c r="U21" s="192"/>
      <c r="V21" s="192"/>
    </row>
    <row r="22" spans="1:22" s="136" customFormat="1" ht="242.25" x14ac:dyDescent="0.2">
      <c r="A22" s="148">
        <v>7</v>
      </c>
      <c r="B22" s="144"/>
      <c r="C22" s="144" t="s">
        <v>96</v>
      </c>
      <c r="D22" s="173" t="s">
        <v>106</v>
      </c>
      <c r="E22" s="162" t="s">
        <v>121</v>
      </c>
      <c r="F22" s="144" t="s">
        <v>79</v>
      </c>
      <c r="G22" s="145">
        <v>2</v>
      </c>
      <c r="H22" s="146"/>
      <c r="I22" s="146">
        <f t="shared" si="0"/>
        <v>0</v>
      </c>
      <c r="J22" s="147">
        <v>21</v>
      </c>
      <c r="K22" s="146">
        <f t="shared" si="1"/>
        <v>0</v>
      </c>
      <c r="L22" s="192"/>
      <c r="M22" s="192"/>
      <c r="N22" s="192"/>
      <c r="O22" s="192"/>
      <c r="P22" s="192"/>
      <c r="Q22" s="192"/>
      <c r="R22" s="192"/>
      <c r="S22" s="192"/>
      <c r="T22" s="192"/>
      <c r="U22" s="192"/>
      <c r="V22" s="192"/>
    </row>
    <row r="23" spans="1:22" s="136" customFormat="1" ht="63.75" x14ac:dyDescent="0.2">
      <c r="A23" s="148">
        <v>8</v>
      </c>
      <c r="B23" s="144"/>
      <c r="C23" s="144" t="s">
        <v>96</v>
      </c>
      <c r="D23" s="173" t="s">
        <v>107</v>
      </c>
      <c r="E23" s="162" t="s">
        <v>122</v>
      </c>
      <c r="F23" s="144" t="s">
        <v>79</v>
      </c>
      <c r="G23" s="145">
        <v>1</v>
      </c>
      <c r="H23" s="146"/>
      <c r="I23" s="146">
        <f t="shared" si="0"/>
        <v>0</v>
      </c>
      <c r="J23" s="147">
        <v>21</v>
      </c>
      <c r="K23" s="146">
        <f t="shared" si="1"/>
        <v>0</v>
      </c>
      <c r="L23" s="192"/>
      <c r="M23" s="192"/>
      <c r="N23" s="192"/>
      <c r="O23" s="192"/>
      <c r="P23" s="192"/>
      <c r="Q23" s="192"/>
      <c r="R23" s="192"/>
      <c r="S23" s="192"/>
      <c r="T23" s="192"/>
      <c r="U23" s="192"/>
      <c r="V23" s="192"/>
    </row>
    <row r="24" spans="1:22" s="136" customFormat="1" ht="51" x14ac:dyDescent="0.2">
      <c r="A24" s="148">
        <v>9</v>
      </c>
      <c r="B24" s="144"/>
      <c r="C24" s="144" t="s">
        <v>96</v>
      </c>
      <c r="D24" s="173" t="s">
        <v>108</v>
      </c>
      <c r="E24" s="162" t="s">
        <v>123</v>
      </c>
      <c r="F24" s="144" t="s">
        <v>79</v>
      </c>
      <c r="G24" s="145">
        <v>1</v>
      </c>
      <c r="H24" s="146"/>
      <c r="I24" s="146">
        <f t="shared" si="0"/>
        <v>0</v>
      </c>
      <c r="J24" s="147">
        <v>21</v>
      </c>
      <c r="K24" s="146">
        <f t="shared" si="1"/>
        <v>0</v>
      </c>
      <c r="L24" s="192"/>
      <c r="M24" s="192"/>
      <c r="N24" s="192"/>
      <c r="O24" s="192"/>
      <c r="P24" s="192"/>
      <c r="Q24" s="192"/>
      <c r="R24" s="192"/>
      <c r="S24" s="192"/>
      <c r="T24" s="192"/>
      <c r="U24" s="192"/>
      <c r="V24" s="192"/>
    </row>
    <row r="25" spans="1:22" s="136" customFormat="1" ht="63.75" x14ac:dyDescent="0.2">
      <c r="A25" s="148">
        <v>10</v>
      </c>
      <c r="B25" s="144"/>
      <c r="C25" s="144" t="s">
        <v>96</v>
      </c>
      <c r="D25" s="173" t="s">
        <v>109</v>
      </c>
      <c r="E25" s="162" t="s">
        <v>124</v>
      </c>
      <c r="F25" s="144" t="s">
        <v>79</v>
      </c>
      <c r="G25" s="145">
        <v>1</v>
      </c>
      <c r="H25" s="146"/>
      <c r="I25" s="146">
        <f t="shared" si="0"/>
        <v>0</v>
      </c>
      <c r="J25" s="147">
        <v>21</v>
      </c>
      <c r="K25" s="146">
        <f t="shared" si="1"/>
        <v>0</v>
      </c>
      <c r="L25" s="192"/>
      <c r="M25" s="192"/>
      <c r="N25" s="192"/>
      <c r="O25" s="192"/>
      <c r="P25" s="192"/>
      <c r="Q25" s="192"/>
      <c r="R25" s="192"/>
      <c r="S25" s="192"/>
      <c r="T25" s="192"/>
      <c r="U25" s="192"/>
      <c r="V25" s="192"/>
    </row>
    <row r="26" spans="1:22" s="136" customFormat="1" ht="51" x14ac:dyDescent="0.2">
      <c r="A26" s="148">
        <v>11</v>
      </c>
      <c r="B26" s="144"/>
      <c r="C26" s="144" t="s">
        <v>96</v>
      </c>
      <c r="D26" s="173" t="s">
        <v>110</v>
      </c>
      <c r="E26" s="162" t="s">
        <v>125</v>
      </c>
      <c r="F26" s="144" t="s">
        <v>79</v>
      </c>
      <c r="G26" s="145">
        <v>1</v>
      </c>
      <c r="H26" s="146"/>
      <c r="I26" s="146">
        <f t="shared" si="0"/>
        <v>0</v>
      </c>
      <c r="J26" s="147">
        <v>21</v>
      </c>
      <c r="K26" s="146">
        <f t="shared" si="1"/>
        <v>0</v>
      </c>
      <c r="L26" s="192"/>
      <c r="M26" s="192"/>
      <c r="N26" s="192"/>
      <c r="O26" s="192"/>
      <c r="P26" s="192"/>
      <c r="Q26" s="192"/>
      <c r="R26" s="192"/>
      <c r="S26" s="192"/>
      <c r="T26" s="192"/>
      <c r="U26" s="192"/>
      <c r="V26" s="192"/>
    </row>
    <row r="27" spans="1:22" s="136" customFormat="1" ht="51" x14ac:dyDescent="0.2">
      <c r="A27" s="148">
        <v>12</v>
      </c>
      <c r="B27" s="144"/>
      <c r="C27" s="144" t="s">
        <v>96</v>
      </c>
      <c r="D27" s="173" t="s">
        <v>111</v>
      </c>
      <c r="E27" s="162" t="s">
        <v>126</v>
      </c>
      <c r="F27" s="144" t="s">
        <v>79</v>
      </c>
      <c r="G27" s="145">
        <v>5</v>
      </c>
      <c r="H27" s="146"/>
      <c r="I27" s="146">
        <f t="shared" si="0"/>
        <v>0</v>
      </c>
      <c r="J27" s="147">
        <v>21</v>
      </c>
      <c r="K27" s="146">
        <f t="shared" si="1"/>
        <v>0</v>
      </c>
      <c r="L27" s="192"/>
      <c r="M27" s="192"/>
      <c r="N27" s="192"/>
      <c r="O27" s="192"/>
      <c r="P27" s="192"/>
      <c r="Q27" s="192"/>
      <c r="R27" s="192"/>
      <c r="S27" s="192"/>
      <c r="T27" s="192"/>
      <c r="U27" s="192"/>
      <c r="V27" s="192"/>
    </row>
    <row r="28" spans="1:22" s="136" customFormat="1" ht="51" x14ac:dyDescent="0.2">
      <c r="A28" s="148">
        <v>13</v>
      </c>
      <c r="B28" s="144"/>
      <c r="C28" s="144" t="s">
        <v>96</v>
      </c>
      <c r="D28" s="173" t="s">
        <v>112</v>
      </c>
      <c r="E28" s="162" t="s">
        <v>127</v>
      </c>
      <c r="F28" s="144" t="s">
        <v>79</v>
      </c>
      <c r="G28" s="145">
        <v>5</v>
      </c>
      <c r="H28" s="146"/>
      <c r="I28" s="146">
        <f t="shared" si="0"/>
        <v>0</v>
      </c>
      <c r="J28" s="147">
        <v>21</v>
      </c>
      <c r="K28" s="146">
        <f t="shared" si="1"/>
        <v>0</v>
      </c>
      <c r="L28" s="192"/>
      <c r="M28" s="192"/>
      <c r="N28" s="192"/>
      <c r="O28" s="192"/>
      <c r="P28" s="192"/>
      <c r="Q28" s="192"/>
      <c r="R28" s="192"/>
      <c r="S28" s="192"/>
      <c r="T28" s="192"/>
      <c r="U28" s="192"/>
      <c r="V28" s="192"/>
    </row>
    <row r="29" spans="1:22" s="136" customFormat="1" ht="51" x14ac:dyDescent="0.2">
      <c r="A29" s="148">
        <v>14</v>
      </c>
      <c r="B29" s="144"/>
      <c r="C29" s="144" t="s">
        <v>96</v>
      </c>
      <c r="D29" s="173" t="s">
        <v>113</v>
      </c>
      <c r="E29" s="162" t="s">
        <v>128</v>
      </c>
      <c r="F29" s="144" t="s">
        <v>79</v>
      </c>
      <c r="G29" s="145">
        <v>1</v>
      </c>
      <c r="H29" s="146"/>
      <c r="I29" s="146">
        <f t="shared" si="0"/>
        <v>0</v>
      </c>
      <c r="J29" s="147">
        <v>21</v>
      </c>
      <c r="K29" s="146">
        <f t="shared" si="1"/>
        <v>0</v>
      </c>
      <c r="L29" s="192"/>
      <c r="M29" s="192"/>
      <c r="N29" s="192"/>
      <c r="O29" s="192"/>
      <c r="P29" s="192"/>
      <c r="Q29" s="192"/>
      <c r="R29" s="192"/>
      <c r="S29" s="192"/>
      <c r="T29" s="192"/>
      <c r="U29" s="192"/>
      <c r="V29" s="192"/>
    </row>
    <row r="30" spans="1:22" s="136" customFormat="1" ht="76.5" x14ac:dyDescent="0.2">
      <c r="A30" s="148">
        <v>15</v>
      </c>
      <c r="B30" s="144"/>
      <c r="C30" s="144" t="s">
        <v>96</v>
      </c>
      <c r="D30" s="173" t="s">
        <v>114</v>
      </c>
      <c r="E30" s="162" t="s">
        <v>129</v>
      </c>
      <c r="F30" s="144" t="s">
        <v>79</v>
      </c>
      <c r="G30" s="145">
        <v>3</v>
      </c>
      <c r="H30" s="146"/>
      <c r="I30" s="146">
        <f t="shared" si="0"/>
        <v>0</v>
      </c>
      <c r="J30" s="147">
        <v>21</v>
      </c>
      <c r="K30" s="146">
        <f t="shared" si="1"/>
        <v>0</v>
      </c>
      <c r="L30" s="192"/>
      <c r="M30" s="192"/>
      <c r="N30" s="192"/>
      <c r="O30" s="192"/>
      <c r="P30" s="192"/>
      <c r="Q30" s="192"/>
      <c r="R30" s="192"/>
      <c r="S30" s="192"/>
      <c r="T30" s="192"/>
      <c r="U30" s="192"/>
      <c r="V30" s="192"/>
    </row>
    <row r="31" spans="1:22" s="136" customFormat="1" ht="89.25" x14ac:dyDescent="0.2">
      <c r="A31" s="148">
        <v>16</v>
      </c>
      <c r="B31" s="144"/>
      <c r="C31" s="144" t="s">
        <v>96</v>
      </c>
      <c r="D31" s="173" t="s">
        <v>104</v>
      </c>
      <c r="E31" s="162" t="s">
        <v>130</v>
      </c>
      <c r="F31" s="144" t="s">
        <v>79</v>
      </c>
      <c r="G31" s="145">
        <v>1</v>
      </c>
      <c r="H31" s="146"/>
      <c r="I31" s="146">
        <f t="shared" si="0"/>
        <v>0</v>
      </c>
      <c r="J31" s="147">
        <v>21</v>
      </c>
      <c r="K31" s="146">
        <f t="shared" si="1"/>
        <v>0</v>
      </c>
      <c r="L31" s="192"/>
      <c r="M31" s="192"/>
      <c r="N31" s="192"/>
      <c r="O31" s="192"/>
      <c r="P31" s="192"/>
      <c r="Q31" s="192"/>
      <c r="R31" s="192"/>
      <c r="S31" s="192"/>
      <c r="T31" s="192"/>
      <c r="U31" s="192"/>
      <c r="V31" s="192"/>
    </row>
    <row r="32" spans="1:22" s="149" customFormat="1" x14ac:dyDescent="0.2">
      <c r="A32" s="174"/>
      <c r="B32" s="177"/>
      <c r="C32" s="177"/>
      <c r="D32" s="184"/>
      <c r="E32" s="188" t="s">
        <v>93</v>
      </c>
      <c r="F32" s="177"/>
      <c r="G32" s="174"/>
      <c r="H32" s="174"/>
      <c r="I32" s="150" t="e">
        <f>#REF!+#REF!+#REF!+I14</f>
        <v>#REF!</v>
      </c>
      <c r="J32" s="174"/>
      <c r="K32" s="174"/>
      <c r="L32" s="174"/>
      <c r="M32" s="174"/>
      <c r="N32" s="174"/>
      <c r="O32" s="174"/>
      <c r="P32" s="174"/>
      <c r="Q32" s="174"/>
      <c r="R32" s="174"/>
      <c r="S32" s="174"/>
      <c r="T32" s="174"/>
      <c r="U32" s="174"/>
      <c r="V32" s="174"/>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4392-E3A4-46E3-B6E8-B38BA0DC5867}">
  <sheetPr>
    <pageSetUpPr fitToPage="1"/>
  </sheetPr>
  <dimension ref="A1:V40"/>
  <sheetViews>
    <sheetView showGridLines="0" topLeftCell="A32" zoomScaleNormal="100" workbookViewId="0">
      <selection activeCell="E16" sqref="E16"/>
    </sheetView>
  </sheetViews>
  <sheetFormatPr defaultColWidth="9.140625" defaultRowHeight="12.75" x14ac:dyDescent="0.2"/>
  <cols>
    <col min="1" max="1" width="5.5703125" style="176" customWidth="1"/>
    <col min="2" max="2" width="4.42578125" style="179" customWidth="1"/>
    <col min="3" max="3" width="6.42578125" style="179" customWidth="1"/>
    <col min="4" max="4" width="12.7109375" style="187" customWidth="1"/>
    <col min="5" max="5" width="96" style="190" customWidth="1"/>
    <col min="6" max="6" width="7.7109375" style="179" customWidth="1"/>
    <col min="7" max="7" width="9.85546875" style="176" customWidth="1"/>
    <col min="8" max="8" width="13.28515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189"/>
      <c r="F13" s="178"/>
      <c r="G13" s="175"/>
      <c r="H13" s="175"/>
      <c r="I13" s="175"/>
      <c r="J13" s="175"/>
      <c r="K13" s="175"/>
    </row>
    <row r="14" spans="1:22" s="141" customFormat="1" x14ac:dyDescent="0.2">
      <c r="A14" s="148"/>
      <c r="B14" s="144"/>
      <c r="C14" s="144"/>
      <c r="D14" s="182" t="s">
        <v>84</v>
      </c>
      <c r="E14" s="159" t="s">
        <v>83</v>
      </c>
      <c r="F14" s="180"/>
      <c r="G14" s="171"/>
      <c r="H14" s="154"/>
      <c r="I14" s="160">
        <f>+I15+I27</f>
        <v>0</v>
      </c>
      <c r="J14" s="147"/>
      <c r="K14" s="146"/>
      <c r="L14" s="171"/>
      <c r="M14" s="171"/>
      <c r="N14" s="171"/>
      <c r="O14" s="171"/>
      <c r="P14" s="171"/>
      <c r="Q14" s="171"/>
      <c r="R14" s="171"/>
      <c r="S14" s="171"/>
      <c r="T14" s="171"/>
      <c r="U14" s="171"/>
      <c r="V14" s="171"/>
    </row>
    <row r="15" spans="1:22" s="136" customFormat="1" x14ac:dyDescent="0.2">
      <c r="A15" s="148"/>
      <c r="B15" s="142"/>
      <c r="C15" s="172"/>
      <c r="D15" s="183"/>
      <c r="E15" s="161" t="s">
        <v>131</v>
      </c>
      <c r="F15" s="172"/>
      <c r="G15" s="170"/>
      <c r="H15" s="170"/>
      <c r="I15" s="143">
        <f>SUM(I16:I26)</f>
        <v>0</v>
      </c>
      <c r="J15" s="147"/>
      <c r="K15" s="146"/>
      <c r="L15" s="192"/>
      <c r="M15" s="192"/>
      <c r="N15" s="192"/>
      <c r="O15" s="192"/>
      <c r="P15" s="192"/>
      <c r="Q15" s="192"/>
      <c r="R15" s="192"/>
      <c r="S15" s="192"/>
      <c r="T15" s="192"/>
      <c r="U15" s="192"/>
      <c r="V15" s="192"/>
    </row>
    <row r="16" spans="1:22" ht="102" x14ac:dyDescent="0.2">
      <c r="A16" s="148">
        <v>1</v>
      </c>
      <c r="C16" s="199" t="s">
        <v>96</v>
      </c>
      <c r="D16" s="200" t="s">
        <v>132</v>
      </c>
      <c r="E16" s="201" t="s">
        <v>133</v>
      </c>
      <c r="F16" s="202" t="s">
        <v>79</v>
      </c>
      <c r="G16" s="203">
        <v>1</v>
      </c>
      <c r="H16" s="204"/>
      <c r="I16" s="205">
        <f t="shared" ref="I16:I26" si="0">ROUND(G16*H16,2)</f>
        <v>0</v>
      </c>
      <c r="J16" s="206">
        <v>21</v>
      </c>
      <c r="K16" s="153">
        <f t="shared" ref="K16:K26" si="1">I16+((I16/100)*J16)</f>
        <v>0</v>
      </c>
    </row>
    <row r="17" spans="1:22" ht="102" x14ac:dyDescent="0.2">
      <c r="A17" s="148">
        <v>2</v>
      </c>
      <c r="C17" s="199" t="s">
        <v>96</v>
      </c>
      <c r="D17" s="200" t="s">
        <v>132</v>
      </c>
      <c r="E17" s="201" t="s">
        <v>134</v>
      </c>
      <c r="F17" s="202" t="s">
        <v>79</v>
      </c>
      <c r="G17" s="203">
        <v>3</v>
      </c>
      <c r="H17" s="204"/>
      <c r="I17" s="205">
        <f t="shared" si="0"/>
        <v>0</v>
      </c>
      <c r="J17" s="206">
        <v>21</v>
      </c>
      <c r="K17" s="153">
        <f t="shared" si="1"/>
        <v>0</v>
      </c>
    </row>
    <row r="18" spans="1:22" ht="51" x14ac:dyDescent="0.2">
      <c r="A18" s="148">
        <v>3</v>
      </c>
      <c r="C18" s="199" t="s">
        <v>96</v>
      </c>
      <c r="D18" s="200" t="s">
        <v>135</v>
      </c>
      <c r="E18" s="201" t="s">
        <v>136</v>
      </c>
      <c r="F18" s="202" t="s">
        <v>79</v>
      </c>
      <c r="G18" s="203">
        <v>1</v>
      </c>
      <c r="H18" s="204"/>
      <c r="I18" s="205">
        <f t="shared" si="0"/>
        <v>0</v>
      </c>
      <c r="J18" s="206">
        <v>21</v>
      </c>
      <c r="K18" s="153">
        <f t="shared" si="1"/>
        <v>0</v>
      </c>
    </row>
    <row r="19" spans="1:22" ht="51" x14ac:dyDescent="0.2">
      <c r="A19" s="148">
        <v>4</v>
      </c>
      <c r="C19" s="199" t="s">
        <v>96</v>
      </c>
      <c r="D19" s="200" t="s">
        <v>135</v>
      </c>
      <c r="E19" s="201" t="s">
        <v>137</v>
      </c>
      <c r="F19" s="202" t="s">
        <v>79</v>
      </c>
      <c r="G19" s="203">
        <v>3</v>
      </c>
      <c r="H19" s="204"/>
      <c r="I19" s="205">
        <f t="shared" si="0"/>
        <v>0</v>
      </c>
      <c r="J19" s="206">
        <v>21</v>
      </c>
      <c r="K19" s="153">
        <f t="shared" si="1"/>
        <v>0</v>
      </c>
    </row>
    <row r="20" spans="1:22" ht="63.75" x14ac:dyDescent="0.2">
      <c r="A20" s="148">
        <v>5</v>
      </c>
      <c r="C20" s="199" t="s">
        <v>96</v>
      </c>
      <c r="D20" s="200" t="s">
        <v>138</v>
      </c>
      <c r="E20" s="201" t="s">
        <v>139</v>
      </c>
      <c r="F20" s="202" t="s">
        <v>79</v>
      </c>
      <c r="G20" s="203">
        <v>3</v>
      </c>
      <c r="H20" s="204"/>
      <c r="I20" s="205">
        <f t="shared" si="0"/>
        <v>0</v>
      </c>
      <c r="J20" s="206">
        <v>21</v>
      </c>
      <c r="K20" s="153">
        <f t="shared" si="1"/>
        <v>0</v>
      </c>
    </row>
    <row r="21" spans="1:22" ht="76.5" x14ac:dyDescent="0.2">
      <c r="A21" s="148">
        <v>6</v>
      </c>
      <c r="C21" s="199" t="s">
        <v>96</v>
      </c>
      <c r="D21" s="200" t="s">
        <v>140</v>
      </c>
      <c r="E21" s="201" t="s">
        <v>141</v>
      </c>
      <c r="F21" s="202" t="s">
        <v>79</v>
      </c>
      <c r="G21" s="203">
        <v>4</v>
      </c>
      <c r="H21" s="204"/>
      <c r="I21" s="205">
        <f t="shared" si="0"/>
        <v>0</v>
      </c>
      <c r="J21" s="206">
        <v>21</v>
      </c>
      <c r="K21" s="153">
        <f t="shared" si="1"/>
        <v>0</v>
      </c>
    </row>
    <row r="22" spans="1:22" ht="76.5" x14ac:dyDescent="0.2">
      <c r="A22" s="148">
        <v>7</v>
      </c>
      <c r="C22" s="199" t="s">
        <v>96</v>
      </c>
      <c r="D22" s="200" t="s">
        <v>142</v>
      </c>
      <c r="E22" s="201" t="s">
        <v>143</v>
      </c>
      <c r="F22" s="202" t="s">
        <v>79</v>
      </c>
      <c r="G22" s="203">
        <v>2</v>
      </c>
      <c r="H22" s="204"/>
      <c r="I22" s="205">
        <f t="shared" si="0"/>
        <v>0</v>
      </c>
      <c r="J22" s="206">
        <v>21</v>
      </c>
      <c r="K22" s="153">
        <f t="shared" si="1"/>
        <v>0</v>
      </c>
    </row>
    <row r="23" spans="1:22" ht="89.25" x14ac:dyDescent="0.2">
      <c r="A23" s="148">
        <v>8</v>
      </c>
      <c r="C23" s="199" t="s">
        <v>96</v>
      </c>
      <c r="D23" s="200" t="s">
        <v>144</v>
      </c>
      <c r="E23" s="201" t="s">
        <v>145</v>
      </c>
      <c r="F23" s="202" t="s">
        <v>79</v>
      </c>
      <c r="G23" s="203">
        <v>1</v>
      </c>
      <c r="H23" s="204"/>
      <c r="I23" s="205">
        <f t="shared" si="0"/>
        <v>0</v>
      </c>
      <c r="J23" s="206">
        <v>21</v>
      </c>
      <c r="K23" s="153">
        <f t="shared" si="1"/>
        <v>0</v>
      </c>
    </row>
    <row r="24" spans="1:22" ht="38.25" x14ac:dyDescent="0.2">
      <c r="A24" s="148">
        <v>9</v>
      </c>
      <c r="C24" s="199" t="s">
        <v>96</v>
      </c>
      <c r="D24" s="200" t="s">
        <v>146</v>
      </c>
      <c r="E24" s="201" t="s">
        <v>147</v>
      </c>
      <c r="F24" s="202" t="s">
        <v>79</v>
      </c>
      <c r="G24" s="203">
        <v>3</v>
      </c>
      <c r="H24" s="204"/>
      <c r="I24" s="205">
        <f t="shared" si="0"/>
        <v>0</v>
      </c>
      <c r="J24" s="206">
        <v>21</v>
      </c>
      <c r="K24" s="153">
        <f t="shared" si="1"/>
        <v>0</v>
      </c>
    </row>
    <row r="25" spans="1:22" ht="38.25" x14ac:dyDescent="0.2">
      <c r="A25" s="148">
        <v>10</v>
      </c>
      <c r="C25" s="199" t="s">
        <v>96</v>
      </c>
      <c r="D25" s="200" t="s">
        <v>148</v>
      </c>
      <c r="E25" s="201" t="s">
        <v>149</v>
      </c>
      <c r="F25" s="202" t="s">
        <v>79</v>
      </c>
      <c r="G25" s="203">
        <v>1</v>
      </c>
      <c r="H25" s="204"/>
      <c r="I25" s="205">
        <f t="shared" si="0"/>
        <v>0</v>
      </c>
      <c r="J25" s="206">
        <v>21</v>
      </c>
      <c r="K25" s="153">
        <f t="shared" si="1"/>
        <v>0</v>
      </c>
    </row>
    <row r="26" spans="1:22" ht="38.25" x14ac:dyDescent="0.2">
      <c r="A26" s="148">
        <v>11</v>
      </c>
      <c r="C26" s="199" t="s">
        <v>96</v>
      </c>
      <c r="D26" s="200" t="s">
        <v>150</v>
      </c>
      <c r="E26" s="201" t="s">
        <v>151</v>
      </c>
      <c r="F26" s="202" t="s">
        <v>79</v>
      </c>
      <c r="G26" s="203">
        <v>1</v>
      </c>
      <c r="H26" s="204"/>
      <c r="I26" s="205">
        <f t="shared" si="0"/>
        <v>0</v>
      </c>
      <c r="J26" s="206">
        <v>21</v>
      </c>
      <c r="K26" s="153">
        <f t="shared" si="1"/>
        <v>0</v>
      </c>
    </row>
    <row r="27" spans="1:22" s="136" customFormat="1" x14ac:dyDescent="0.2">
      <c r="A27" s="148"/>
      <c r="B27" s="142"/>
      <c r="C27" s="172"/>
      <c r="D27" s="183"/>
      <c r="E27" s="161" t="s">
        <v>152</v>
      </c>
      <c r="F27" s="172"/>
      <c r="G27" s="170"/>
      <c r="H27" s="170"/>
      <c r="I27" s="143">
        <f>SUM(I28:I39)</f>
        <v>0</v>
      </c>
      <c r="J27" s="147"/>
      <c r="K27" s="146"/>
      <c r="L27" s="192"/>
      <c r="M27" s="192"/>
      <c r="N27" s="192"/>
      <c r="O27" s="192"/>
      <c r="P27" s="192"/>
      <c r="Q27" s="192"/>
      <c r="R27" s="192"/>
      <c r="S27" s="192"/>
      <c r="T27" s="192"/>
      <c r="U27" s="192"/>
      <c r="V27" s="192"/>
    </row>
    <row r="28" spans="1:22" ht="178.5" x14ac:dyDescent="0.2">
      <c r="A28" s="148">
        <v>12</v>
      </c>
      <c r="C28" s="199" t="s">
        <v>96</v>
      </c>
      <c r="D28" s="200" t="s">
        <v>153</v>
      </c>
      <c r="E28" s="201" t="s">
        <v>260</v>
      </c>
      <c r="F28" s="202" t="s">
        <v>79</v>
      </c>
      <c r="G28" s="203">
        <v>1</v>
      </c>
      <c r="H28" s="204"/>
      <c r="I28" s="205">
        <f t="shared" ref="I28:I39" si="2">ROUND(G28*H28,2)</f>
        <v>0</v>
      </c>
      <c r="J28" s="206">
        <v>21</v>
      </c>
      <c r="K28" s="153">
        <f t="shared" ref="K28:K39" si="3">I28+((I28/100)*J28)</f>
        <v>0</v>
      </c>
    </row>
    <row r="29" spans="1:22" ht="102" x14ac:dyDescent="0.2">
      <c r="A29" s="148">
        <v>13</v>
      </c>
      <c r="C29" s="199" t="s">
        <v>96</v>
      </c>
      <c r="D29" s="200" t="s">
        <v>154</v>
      </c>
      <c r="E29" s="201" t="s">
        <v>155</v>
      </c>
      <c r="F29" s="202" t="s">
        <v>79</v>
      </c>
      <c r="G29" s="203">
        <v>1</v>
      </c>
      <c r="H29" s="204"/>
      <c r="I29" s="205">
        <f t="shared" si="2"/>
        <v>0</v>
      </c>
      <c r="J29" s="206">
        <v>21</v>
      </c>
      <c r="K29" s="153">
        <f t="shared" si="3"/>
        <v>0</v>
      </c>
    </row>
    <row r="30" spans="1:22" ht="267.75" x14ac:dyDescent="0.2">
      <c r="A30" s="148">
        <v>14</v>
      </c>
      <c r="C30" s="199" t="s">
        <v>96</v>
      </c>
      <c r="D30" s="200" t="s">
        <v>156</v>
      </c>
      <c r="E30" s="201" t="s">
        <v>157</v>
      </c>
      <c r="F30" s="202" t="s">
        <v>79</v>
      </c>
      <c r="G30" s="203">
        <v>1</v>
      </c>
      <c r="H30" s="204"/>
      <c r="I30" s="205">
        <f t="shared" si="2"/>
        <v>0</v>
      </c>
      <c r="J30" s="206">
        <v>21</v>
      </c>
      <c r="K30" s="153">
        <f t="shared" si="3"/>
        <v>0</v>
      </c>
    </row>
    <row r="31" spans="1:22" ht="255" x14ac:dyDescent="0.2">
      <c r="A31" s="148">
        <v>15</v>
      </c>
      <c r="C31" s="199" t="s">
        <v>96</v>
      </c>
      <c r="D31" s="200" t="s">
        <v>158</v>
      </c>
      <c r="E31" s="201" t="s">
        <v>159</v>
      </c>
      <c r="F31" s="202" t="s">
        <v>79</v>
      </c>
      <c r="G31" s="203">
        <v>10</v>
      </c>
      <c r="H31" s="204"/>
      <c r="I31" s="205">
        <f t="shared" si="2"/>
        <v>0</v>
      </c>
      <c r="J31" s="206">
        <v>21</v>
      </c>
      <c r="K31" s="153">
        <f t="shared" si="3"/>
        <v>0</v>
      </c>
    </row>
    <row r="32" spans="1:22" ht="102" x14ac:dyDescent="0.2">
      <c r="A32" s="148">
        <v>16</v>
      </c>
      <c r="C32" s="199" t="s">
        <v>96</v>
      </c>
      <c r="D32" s="200" t="s">
        <v>160</v>
      </c>
      <c r="E32" s="201" t="s">
        <v>161</v>
      </c>
      <c r="F32" s="202" t="s">
        <v>79</v>
      </c>
      <c r="G32" s="203">
        <v>30</v>
      </c>
      <c r="H32" s="204"/>
      <c r="I32" s="205">
        <f t="shared" si="2"/>
        <v>0</v>
      </c>
      <c r="J32" s="206">
        <v>21</v>
      </c>
      <c r="K32" s="153">
        <f t="shared" si="3"/>
        <v>0</v>
      </c>
    </row>
    <row r="33" spans="1:22" ht="191.25" x14ac:dyDescent="0.2">
      <c r="A33" s="148">
        <v>17</v>
      </c>
      <c r="C33" s="199" t="s">
        <v>96</v>
      </c>
      <c r="D33" s="200" t="s">
        <v>162</v>
      </c>
      <c r="E33" s="201" t="s">
        <v>261</v>
      </c>
      <c r="F33" s="202" t="s">
        <v>79</v>
      </c>
      <c r="G33" s="203">
        <v>1</v>
      </c>
      <c r="H33" s="204"/>
      <c r="I33" s="205">
        <f t="shared" si="2"/>
        <v>0</v>
      </c>
      <c r="J33" s="206">
        <v>21</v>
      </c>
      <c r="K33" s="153">
        <f t="shared" si="3"/>
        <v>0</v>
      </c>
    </row>
    <row r="34" spans="1:22" ht="127.5" x14ac:dyDescent="0.2">
      <c r="A34" s="148">
        <v>18</v>
      </c>
      <c r="C34" s="199" t="s">
        <v>96</v>
      </c>
      <c r="D34" s="200" t="s">
        <v>144</v>
      </c>
      <c r="E34" s="201" t="s">
        <v>262</v>
      </c>
      <c r="F34" s="202" t="s">
        <v>79</v>
      </c>
      <c r="G34" s="203">
        <v>3</v>
      </c>
      <c r="H34" s="204"/>
      <c r="I34" s="205">
        <f t="shared" si="2"/>
        <v>0</v>
      </c>
      <c r="J34" s="206">
        <v>21</v>
      </c>
      <c r="K34" s="153">
        <f t="shared" si="3"/>
        <v>0</v>
      </c>
    </row>
    <row r="35" spans="1:22" ht="127.5" x14ac:dyDescent="0.2">
      <c r="A35" s="148">
        <v>19</v>
      </c>
      <c r="C35" s="199" t="s">
        <v>96</v>
      </c>
      <c r="D35" s="200" t="s">
        <v>163</v>
      </c>
      <c r="E35" s="201" t="s">
        <v>263</v>
      </c>
      <c r="F35" s="202" t="s">
        <v>79</v>
      </c>
      <c r="G35" s="203">
        <v>4</v>
      </c>
      <c r="H35" s="204"/>
      <c r="I35" s="205">
        <f t="shared" si="2"/>
        <v>0</v>
      </c>
      <c r="J35" s="206">
        <v>21</v>
      </c>
      <c r="K35" s="153">
        <f t="shared" si="3"/>
        <v>0</v>
      </c>
    </row>
    <row r="36" spans="1:22" ht="76.5" x14ac:dyDescent="0.2">
      <c r="A36" s="148">
        <v>20</v>
      </c>
      <c r="C36" s="199" t="s">
        <v>96</v>
      </c>
      <c r="D36" s="200" t="s">
        <v>164</v>
      </c>
      <c r="E36" s="201" t="s">
        <v>165</v>
      </c>
      <c r="F36" s="202" t="s">
        <v>79</v>
      </c>
      <c r="G36" s="203">
        <v>2</v>
      </c>
      <c r="H36" s="204"/>
      <c r="I36" s="205">
        <f t="shared" si="2"/>
        <v>0</v>
      </c>
      <c r="J36" s="206">
        <v>21</v>
      </c>
      <c r="K36" s="153">
        <f t="shared" si="3"/>
        <v>0</v>
      </c>
    </row>
    <row r="37" spans="1:22" ht="114.75" x14ac:dyDescent="0.2">
      <c r="A37" s="148">
        <v>21</v>
      </c>
      <c r="C37" s="199" t="s">
        <v>96</v>
      </c>
      <c r="D37" s="200" t="s">
        <v>166</v>
      </c>
      <c r="E37" s="201" t="s">
        <v>264</v>
      </c>
      <c r="F37" s="202" t="s">
        <v>79</v>
      </c>
      <c r="G37" s="203">
        <v>1</v>
      </c>
      <c r="H37" s="204"/>
      <c r="I37" s="205">
        <f t="shared" si="2"/>
        <v>0</v>
      </c>
      <c r="J37" s="206">
        <v>21</v>
      </c>
      <c r="K37" s="153">
        <f t="shared" si="3"/>
        <v>0</v>
      </c>
    </row>
    <row r="38" spans="1:22" ht="76.5" x14ac:dyDescent="0.2">
      <c r="A38" s="148">
        <v>22</v>
      </c>
      <c r="C38" s="199" t="s">
        <v>96</v>
      </c>
      <c r="D38" s="200" t="s">
        <v>167</v>
      </c>
      <c r="E38" s="201" t="s">
        <v>168</v>
      </c>
      <c r="F38" s="202" t="s">
        <v>79</v>
      </c>
      <c r="G38" s="203">
        <v>1</v>
      </c>
      <c r="H38" s="204"/>
      <c r="I38" s="205">
        <f t="shared" si="2"/>
        <v>0</v>
      </c>
      <c r="J38" s="206">
        <v>21</v>
      </c>
      <c r="K38" s="153">
        <f t="shared" si="3"/>
        <v>0</v>
      </c>
    </row>
    <row r="39" spans="1:22" ht="114.75" x14ac:dyDescent="0.2">
      <c r="A39" s="148">
        <v>23</v>
      </c>
      <c r="C39" s="199" t="s">
        <v>96</v>
      </c>
      <c r="D39" s="200" t="s">
        <v>169</v>
      </c>
      <c r="E39" s="201" t="s">
        <v>170</v>
      </c>
      <c r="F39" s="202" t="s">
        <v>79</v>
      </c>
      <c r="G39" s="203">
        <v>1</v>
      </c>
      <c r="H39" s="204"/>
      <c r="I39" s="205">
        <f t="shared" si="2"/>
        <v>0</v>
      </c>
      <c r="J39" s="206">
        <v>21</v>
      </c>
      <c r="K39" s="153">
        <f t="shared" si="3"/>
        <v>0</v>
      </c>
    </row>
    <row r="40" spans="1:22" s="149" customFormat="1" x14ac:dyDescent="0.2">
      <c r="A40" s="174"/>
      <c r="B40" s="177"/>
      <c r="C40" s="177"/>
      <c r="D40" s="184"/>
      <c r="E40" s="188" t="s">
        <v>93</v>
      </c>
      <c r="F40" s="177"/>
      <c r="G40" s="174"/>
      <c r="H40" s="174"/>
      <c r="I40" s="150" t="e">
        <f>#REF!+#REF!+#REF!+I14</f>
        <v>#REF!</v>
      </c>
      <c r="J40" s="174"/>
      <c r="K40" s="174"/>
      <c r="L40" s="174"/>
      <c r="M40" s="174"/>
      <c r="N40" s="174"/>
      <c r="O40" s="174"/>
      <c r="P40" s="174"/>
      <c r="Q40" s="174"/>
      <c r="R40" s="174"/>
      <c r="S40" s="174"/>
      <c r="T40" s="174"/>
      <c r="U40" s="174"/>
      <c r="V40"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1FA4-3F6B-40B0-B5EF-DCAD419A8365}">
  <sheetPr>
    <pageSetUpPr fitToPage="1"/>
  </sheetPr>
  <dimension ref="A1:V34"/>
  <sheetViews>
    <sheetView showGridLines="0" topLeftCell="A20" zoomScaleNormal="100" workbookViewId="0">
      <selection activeCell="E16" sqref="E16"/>
    </sheetView>
  </sheetViews>
  <sheetFormatPr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84</v>
      </c>
      <c r="E14" s="159" t="s">
        <v>83</v>
      </c>
      <c r="F14" s="180"/>
      <c r="G14" s="171"/>
      <c r="H14" s="171"/>
      <c r="I14" s="160">
        <f>+I15+I25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250</v>
      </c>
      <c r="F15" s="191"/>
      <c r="G15" s="170"/>
      <c r="H15" s="170"/>
      <c r="I15" s="143">
        <f>SUM(I16:I24)</f>
        <v>0</v>
      </c>
      <c r="J15" s="147"/>
      <c r="K15" s="146"/>
      <c r="L15" s="192"/>
      <c r="M15" s="192"/>
      <c r="N15" s="192"/>
      <c r="O15" s="192"/>
      <c r="P15" s="192"/>
      <c r="Q15" s="192"/>
      <c r="R15" s="192"/>
      <c r="S15" s="192"/>
      <c r="T15" s="192"/>
      <c r="U15" s="192"/>
      <c r="V15" s="192"/>
    </row>
    <row r="16" spans="1:22" s="136" customFormat="1" ht="114.75" x14ac:dyDescent="0.2">
      <c r="A16" s="148">
        <v>1</v>
      </c>
      <c r="B16" s="144"/>
      <c r="C16" s="144" t="s">
        <v>96</v>
      </c>
      <c r="D16" s="173" t="s">
        <v>172</v>
      </c>
      <c r="E16" s="162" t="s">
        <v>173</v>
      </c>
      <c r="F16" s="144" t="s">
        <v>79</v>
      </c>
      <c r="G16" s="145">
        <v>1</v>
      </c>
      <c r="H16" s="146"/>
      <c r="I16" s="146">
        <f t="shared" ref="I16:I24" si="0">ROUND(G16*H16,2)</f>
        <v>0</v>
      </c>
      <c r="J16" s="147">
        <v>21</v>
      </c>
      <c r="K16" s="146">
        <f t="shared" ref="K16:K24" si="1">I16+((I16/100)*J16)</f>
        <v>0</v>
      </c>
      <c r="L16" s="192"/>
      <c r="M16" s="192"/>
      <c r="N16" s="192"/>
      <c r="O16" s="192"/>
      <c r="P16" s="192"/>
      <c r="Q16" s="192"/>
      <c r="R16" s="192"/>
      <c r="S16" s="192"/>
      <c r="T16" s="192"/>
      <c r="U16" s="192"/>
      <c r="V16" s="192"/>
    </row>
    <row r="17" spans="1:22" s="136" customFormat="1" ht="63.75" x14ac:dyDescent="0.2">
      <c r="A17" s="148">
        <v>2</v>
      </c>
      <c r="B17" s="144"/>
      <c r="C17" s="144" t="s">
        <v>96</v>
      </c>
      <c r="D17" s="173" t="s">
        <v>138</v>
      </c>
      <c r="E17" s="162" t="s">
        <v>139</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76.5" x14ac:dyDescent="0.2">
      <c r="A18" s="148">
        <v>3</v>
      </c>
      <c r="B18" s="144"/>
      <c r="C18" s="144" t="s">
        <v>96</v>
      </c>
      <c r="D18" s="173" t="s">
        <v>140</v>
      </c>
      <c r="E18" s="162" t="s">
        <v>141</v>
      </c>
      <c r="F18" s="144" t="s">
        <v>79</v>
      </c>
      <c r="G18" s="145">
        <v>1</v>
      </c>
      <c r="H18" s="146"/>
      <c r="I18" s="146">
        <f t="shared" si="0"/>
        <v>0</v>
      </c>
      <c r="J18" s="147">
        <v>21</v>
      </c>
      <c r="K18" s="146">
        <f t="shared" si="1"/>
        <v>0</v>
      </c>
      <c r="L18" s="192"/>
      <c r="M18" s="192"/>
      <c r="N18" s="192"/>
      <c r="O18" s="192"/>
      <c r="P18" s="192"/>
      <c r="Q18" s="192"/>
      <c r="R18" s="192"/>
      <c r="S18" s="192"/>
      <c r="T18" s="192"/>
      <c r="U18" s="192"/>
      <c r="V18" s="192"/>
    </row>
    <row r="19" spans="1:22" s="136" customFormat="1" ht="63.75" x14ac:dyDescent="0.2">
      <c r="A19" s="148">
        <v>4</v>
      </c>
      <c r="B19" s="144"/>
      <c r="C19" s="144" t="s">
        <v>96</v>
      </c>
      <c r="D19" s="173" t="s">
        <v>174</v>
      </c>
      <c r="E19" s="162" t="s">
        <v>175</v>
      </c>
      <c r="F19" s="144" t="s">
        <v>79</v>
      </c>
      <c r="G19" s="145">
        <v>2</v>
      </c>
      <c r="H19" s="146"/>
      <c r="I19" s="146">
        <f t="shared" si="0"/>
        <v>0</v>
      </c>
      <c r="J19" s="147">
        <v>21</v>
      </c>
      <c r="K19" s="146">
        <f t="shared" si="1"/>
        <v>0</v>
      </c>
      <c r="L19" s="192"/>
      <c r="M19" s="192"/>
      <c r="N19" s="192"/>
      <c r="O19" s="192"/>
      <c r="P19" s="192"/>
      <c r="Q19" s="192"/>
      <c r="R19" s="192"/>
      <c r="S19" s="192"/>
      <c r="T19" s="192"/>
      <c r="U19" s="192"/>
      <c r="V19" s="192"/>
    </row>
    <row r="20" spans="1:22" s="136" customFormat="1" ht="63.75" x14ac:dyDescent="0.2">
      <c r="A20" s="148">
        <v>5</v>
      </c>
      <c r="B20" s="144"/>
      <c r="C20" s="144" t="s">
        <v>96</v>
      </c>
      <c r="D20" s="173" t="s">
        <v>174</v>
      </c>
      <c r="E20" s="162" t="s">
        <v>176</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102" x14ac:dyDescent="0.2">
      <c r="A21" s="148">
        <v>6</v>
      </c>
      <c r="B21" s="144"/>
      <c r="C21" s="144" t="s">
        <v>96</v>
      </c>
      <c r="D21" s="173" t="s">
        <v>144</v>
      </c>
      <c r="E21" s="162" t="s">
        <v>145</v>
      </c>
      <c r="F21" s="144" t="s">
        <v>79</v>
      </c>
      <c r="G21" s="145">
        <v>6</v>
      </c>
      <c r="H21" s="146"/>
      <c r="I21" s="146">
        <f t="shared" si="0"/>
        <v>0</v>
      </c>
      <c r="J21" s="147">
        <v>21</v>
      </c>
      <c r="K21" s="146">
        <f t="shared" si="1"/>
        <v>0</v>
      </c>
      <c r="L21" s="192"/>
      <c r="M21" s="192"/>
      <c r="N21" s="192"/>
      <c r="O21" s="192"/>
      <c r="P21" s="192"/>
      <c r="Q21" s="192"/>
      <c r="R21" s="192"/>
      <c r="S21" s="192"/>
      <c r="T21" s="192"/>
      <c r="U21" s="192"/>
      <c r="V21" s="192"/>
    </row>
    <row r="22" spans="1:22" s="136" customFormat="1" ht="76.5" x14ac:dyDescent="0.2">
      <c r="A22" s="148">
        <v>7</v>
      </c>
      <c r="B22" s="144"/>
      <c r="C22" s="144" t="s">
        <v>96</v>
      </c>
      <c r="D22" s="173" t="s">
        <v>174</v>
      </c>
      <c r="E22" s="162" t="s">
        <v>143</v>
      </c>
      <c r="F22" s="144" t="s">
        <v>79</v>
      </c>
      <c r="G22" s="145">
        <v>1</v>
      </c>
      <c r="H22" s="146"/>
      <c r="I22" s="146">
        <f t="shared" si="0"/>
        <v>0</v>
      </c>
      <c r="J22" s="147">
        <v>21</v>
      </c>
      <c r="K22" s="146">
        <f t="shared" si="1"/>
        <v>0</v>
      </c>
      <c r="L22" s="192"/>
      <c r="M22" s="192"/>
      <c r="N22" s="192"/>
      <c r="O22" s="192"/>
      <c r="P22" s="192"/>
      <c r="Q22" s="192"/>
      <c r="R22" s="192"/>
      <c r="S22" s="192"/>
      <c r="T22" s="192"/>
      <c r="U22" s="192"/>
      <c r="V22" s="192"/>
    </row>
    <row r="23" spans="1:22" s="136" customFormat="1" ht="63.75" x14ac:dyDescent="0.2">
      <c r="A23" s="148">
        <v>8</v>
      </c>
      <c r="B23" s="144"/>
      <c r="C23" s="144" t="s">
        <v>96</v>
      </c>
      <c r="D23" s="173" t="s">
        <v>177</v>
      </c>
      <c r="E23" s="162" t="s">
        <v>178</v>
      </c>
      <c r="F23" s="144" t="s">
        <v>79</v>
      </c>
      <c r="G23" s="145">
        <v>7</v>
      </c>
      <c r="H23" s="146"/>
      <c r="I23" s="146">
        <f t="shared" si="0"/>
        <v>0</v>
      </c>
      <c r="J23" s="147">
        <v>21</v>
      </c>
      <c r="K23" s="146">
        <f t="shared" si="1"/>
        <v>0</v>
      </c>
      <c r="L23" s="192"/>
      <c r="M23" s="192"/>
      <c r="N23" s="192"/>
      <c r="O23" s="192"/>
      <c r="P23" s="192"/>
      <c r="Q23" s="192"/>
      <c r="R23" s="192"/>
      <c r="S23" s="192"/>
      <c r="T23" s="192"/>
      <c r="U23" s="192"/>
      <c r="V23" s="192"/>
    </row>
    <row r="24" spans="1:22" s="136" customFormat="1" ht="51" x14ac:dyDescent="0.2">
      <c r="A24" s="148">
        <v>9</v>
      </c>
      <c r="B24" s="144"/>
      <c r="C24" s="144" t="s">
        <v>96</v>
      </c>
      <c r="D24" s="173" t="s">
        <v>179</v>
      </c>
      <c r="E24" s="162" t="s">
        <v>180</v>
      </c>
      <c r="F24" s="144" t="s">
        <v>79</v>
      </c>
      <c r="G24" s="145">
        <v>1</v>
      </c>
      <c r="H24" s="146"/>
      <c r="I24" s="146">
        <f t="shared" si="0"/>
        <v>0</v>
      </c>
      <c r="J24" s="147">
        <v>21</v>
      </c>
      <c r="K24" s="146">
        <f t="shared" si="1"/>
        <v>0</v>
      </c>
      <c r="L24" s="192"/>
      <c r="M24" s="192"/>
      <c r="N24" s="192"/>
      <c r="O24" s="192"/>
      <c r="P24" s="192"/>
      <c r="Q24" s="192"/>
      <c r="R24" s="192"/>
      <c r="S24" s="192"/>
      <c r="T24" s="192"/>
      <c r="U24" s="192"/>
      <c r="V24" s="192"/>
    </row>
    <row r="25" spans="1:22" s="136" customFormat="1" x14ac:dyDescent="0.2">
      <c r="A25" s="148">
        <v>10</v>
      </c>
      <c r="B25" s="144"/>
      <c r="C25" s="144" t="s">
        <v>96</v>
      </c>
      <c r="D25" s="173"/>
      <c r="E25" s="161" t="s">
        <v>181</v>
      </c>
      <c r="F25" s="191" t="s">
        <v>79</v>
      </c>
      <c r="G25" s="170">
        <v>1</v>
      </c>
      <c r="H25" s="170"/>
      <c r="I25" s="143">
        <f>SUM(I26:I33)</f>
        <v>0</v>
      </c>
      <c r="J25" s="147"/>
      <c r="K25" s="146"/>
      <c r="L25" s="192"/>
      <c r="M25" s="192"/>
      <c r="N25" s="192"/>
      <c r="O25" s="192"/>
      <c r="P25" s="192"/>
      <c r="Q25" s="192"/>
      <c r="R25" s="192"/>
      <c r="S25" s="192"/>
      <c r="T25" s="192"/>
      <c r="U25" s="192"/>
      <c r="V25" s="192"/>
    </row>
    <row r="26" spans="1:22" s="136" customFormat="1" ht="318.75" x14ac:dyDescent="0.2">
      <c r="A26" s="148">
        <v>11</v>
      </c>
      <c r="B26" s="144"/>
      <c r="C26" s="144" t="s">
        <v>96</v>
      </c>
      <c r="D26" s="173" t="s">
        <v>182</v>
      </c>
      <c r="E26" s="162" t="s">
        <v>267</v>
      </c>
      <c r="F26" s="144" t="s">
        <v>79</v>
      </c>
      <c r="G26" s="145">
        <v>1</v>
      </c>
      <c r="H26" s="146"/>
      <c r="I26" s="146">
        <f t="shared" ref="I26:I33" si="2">ROUND(G26*H26,2)</f>
        <v>0</v>
      </c>
      <c r="J26" s="147">
        <v>21</v>
      </c>
      <c r="K26" s="146">
        <f t="shared" ref="K26:K33" si="3">I26+((I26/100)*J26)</f>
        <v>0</v>
      </c>
      <c r="L26" s="192"/>
      <c r="M26" s="192"/>
      <c r="N26" s="192"/>
      <c r="O26" s="192"/>
      <c r="P26" s="192"/>
      <c r="Q26" s="192"/>
      <c r="R26" s="192"/>
      <c r="S26" s="192"/>
      <c r="T26" s="192"/>
      <c r="U26" s="192"/>
      <c r="V26" s="192"/>
    </row>
    <row r="27" spans="1:22" s="136" customFormat="1" ht="127.5" x14ac:dyDescent="0.2">
      <c r="A27" s="148">
        <v>12</v>
      </c>
      <c r="B27" s="144"/>
      <c r="C27" s="144" t="s">
        <v>96</v>
      </c>
      <c r="D27" s="173" t="s">
        <v>154</v>
      </c>
      <c r="E27" s="162" t="s">
        <v>183</v>
      </c>
      <c r="F27" s="144" t="s">
        <v>79</v>
      </c>
      <c r="G27" s="145">
        <v>1</v>
      </c>
      <c r="H27" s="146"/>
      <c r="I27" s="146">
        <f t="shared" si="2"/>
        <v>0</v>
      </c>
      <c r="J27" s="147">
        <v>21</v>
      </c>
      <c r="K27" s="146">
        <f t="shared" si="3"/>
        <v>0</v>
      </c>
      <c r="L27" s="192"/>
      <c r="M27" s="192"/>
      <c r="N27" s="192"/>
      <c r="O27" s="192"/>
      <c r="P27" s="192"/>
      <c r="Q27" s="192"/>
      <c r="R27" s="192"/>
      <c r="S27" s="192"/>
      <c r="T27" s="192"/>
      <c r="U27" s="192"/>
      <c r="V27" s="192"/>
    </row>
    <row r="28" spans="1:22" s="136" customFormat="1" ht="153" x14ac:dyDescent="0.2">
      <c r="A28" s="148">
        <v>13</v>
      </c>
      <c r="B28" s="144"/>
      <c r="C28" s="144" t="s">
        <v>96</v>
      </c>
      <c r="D28" s="173" t="s">
        <v>184</v>
      </c>
      <c r="E28" s="162" t="s">
        <v>265</v>
      </c>
      <c r="F28" s="144" t="s">
        <v>79</v>
      </c>
      <c r="G28" s="145">
        <v>1</v>
      </c>
      <c r="H28" s="146"/>
      <c r="I28" s="146">
        <f t="shared" si="2"/>
        <v>0</v>
      </c>
      <c r="J28" s="147">
        <v>21</v>
      </c>
      <c r="K28" s="146">
        <f t="shared" si="3"/>
        <v>0</v>
      </c>
      <c r="L28" s="192"/>
      <c r="M28" s="192"/>
      <c r="N28" s="192"/>
      <c r="O28" s="192"/>
      <c r="P28" s="192"/>
      <c r="Q28" s="192"/>
      <c r="R28" s="192"/>
      <c r="S28" s="192"/>
      <c r="T28" s="192"/>
      <c r="U28" s="192"/>
      <c r="V28" s="192"/>
    </row>
    <row r="29" spans="1:22" s="136" customFormat="1" ht="216.75" x14ac:dyDescent="0.2">
      <c r="A29" s="148">
        <v>14</v>
      </c>
      <c r="B29" s="144"/>
      <c r="C29" s="144" t="s">
        <v>96</v>
      </c>
      <c r="D29" s="173" t="s">
        <v>185</v>
      </c>
      <c r="E29" s="162" t="s">
        <v>186</v>
      </c>
      <c r="F29" s="144" t="s">
        <v>79</v>
      </c>
      <c r="G29" s="145">
        <v>24</v>
      </c>
      <c r="H29" s="146"/>
      <c r="I29" s="146">
        <f t="shared" si="2"/>
        <v>0</v>
      </c>
      <c r="J29" s="147">
        <v>21</v>
      </c>
      <c r="K29" s="146">
        <f t="shared" si="3"/>
        <v>0</v>
      </c>
      <c r="L29" s="192"/>
      <c r="M29" s="192"/>
      <c r="N29" s="192"/>
      <c r="O29" s="192"/>
      <c r="P29" s="192"/>
      <c r="Q29" s="192"/>
      <c r="R29" s="192"/>
      <c r="S29" s="192"/>
      <c r="T29" s="192"/>
      <c r="U29" s="192"/>
      <c r="V29" s="192"/>
    </row>
    <row r="30" spans="1:22" s="136" customFormat="1" ht="102" x14ac:dyDescent="0.2">
      <c r="A30" s="148">
        <v>15</v>
      </c>
      <c r="B30" s="144"/>
      <c r="C30" s="144" t="s">
        <v>96</v>
      </c>
      <c r="D30" s="173" t="s">
        <v>187</v>
      </c>
      <c r="E30" s="162" t="s">
        <v>161</v>
      </c>
      <c r="F30" s="144" t="s">
        <v>79</v>
      </c>
      <c r="G30" s="145">
        <v>24</v>
      </c>
      <c r="H30" s="146"/>
      <c r="I30" s="146">
        <f t="shared" si="2"/>
        <v>0</v>
      </c>
      <c r="J30" s="147">
        <v>21</v>
      </c>
      <c r="K30" s="146">
        <f t="shared" si="3"/>
        <v>0</v>
      </c>
      <c r="L30" s="192"/>
      <c r="M30" s="192"/>
      <c r="N30" s="192"/>
      <c r="O30" s="192"/>
      <c r="P30" s="192"/>
      <c r="Q30" s="192"/>
      <c r="R30" s="192"/>
      <c r="S30" s="192"/>
      <c r="T30" s="192"/>
      <c r="U30" s="192"/>
      <c r="V30" s="192"/>
    </row>
    <row r="31" spans="1:22" s="136" customFormat="1" ht="114.75" x14ac:dyDescent="0.2">
      <c r="A31" s="148">
        <v>16</v>
      </c>
      <c r="B31" s="144"/>
      <c r="C31" s="144" t="s">
        <v>96</v>
      </c>
      <c r="D31" s="173" t="s">
        <v>166</v>
      </c>
      <c r="E31" s="162" t="s">
        <v>266</v>
      </c>
      <c r="F31" s="144" t="s">
        <v>79</v>
      </c>
      <c r="G31" s="145">
        <v>4</v>
      </c>
      <c r="H31" s="146"/>
      <c r="I31" s="146">
        <f t="shared" si="2"/>
        <v>0</v>
      </c>
      <c r="J31" s="147">
        <v>21</v>
      </c>
      <c r="K31" s="146">
        <f t="shared" si="3"/>
        <v>0</v>
      </c>
      <c r="L31" s="192"/>
      <c r="M31" s="192"/>
      <c r="N31" s="192"/>
      <c r="O31" s="192"/>
      <c r="P31" s="192"/>
      <c r="Q31" s="192"/>
      <c r="R31" s="192"/>
      <c r="S31" s="192"/>
      <c r="T31" s="192"/>
      <c r="U31" s="192"/>
      <c r="V31" s="192"/>
    </row>
    <row r="32" spans="1:22" s="136" customFormat="1" ht="76.5" x14ac:dyDescent="0.2">
      <c r="A32" s="148">
        <v>17</v>
      </c>
      <c r="B32" s="144"/>
      <c r="C32" s="144" t="s">
        <v>96</v>
      </c>
      <c r="D32" s="173" t="s">
        <v>164</v>
      </c>
      <c r="E32" s="162" t="s">
        <v>165</v>
      </c>
      <c r="F32" s="144" t="s">
        <v>79</v>
      </c>
      <c r="G32" s="145">
        <v>3</v>
      </c>
      <c r="H32" s="146"/>
      <c r="I32" s="146">
        <f t="shared" si="2"/>
        <v>0</v>
      </c>
      <c r="J32" s="147">
        <v>21</v>
      </c>
      <c r="K32" s="146">
        <f t="shared" si="3"/>
        <v>0</v>
      </c>
      <c r="L32" s="192"/>
      <c r="M32" s="192"/>
      <c r="N32" s="192"/>
      <c r="O32" s="192"/>
      <c r="P32" s="192"/>
      <c r="Q32" s="192"/>
      <c r="R32" s="192"/>
      <c r="S32" s="192"/>
      <c r="T32" s="192"/>
      <c r="U32" s="192"/>
      <c r="V32" s="192"/>
    </row>
    <row r="33" spans="1:22" s="136" customFormat="1" ht="76.5" x14ac:dyDescent="0.2">
      <c r="A33" s="148">
        <v>18</v>
      </c>
      <c r="B33" s="144"/>
      <c r="C33" s="144" t="s">
        <v>96</v>
      </c>
      <c r="D33" s="173" t="s">
        <v>167</v>
      </c>
      <c r="E33" s="162" t="s">
        <v>188</v>
      </c>
      <c r="F33" s="144" t="s">
        <v>79</v>
      </c>
      <c r="G33" s="145">
        <v>2</v>
      </c>
      <c r="H33" s="146"/>
      <c r="I33" s="146">
        <f t="shared" si="2"/>
        <v>0</v>
      </c>
      <c r="J33" s="147">
        <v>21</v>
      </c>
      <c r="K33" s="146">
        <f t="shared" si="3"/>
        <v>0</v>
      </c>
      <c r="L33" s="192"/>
      <c r="M33" s="192"/>
      <c r="N33" s="192"/>
      <c r="O33" s="192"/>
      <c r="P33" s="192"/>
      <c r="Q33" s="192"/>
      <c r="R33" s="192"/>
      <c r="S33" s="192"/>
      <c r="T33" s="192"/>
      <c r="U33" s="192"/>
      <c r="V33" s="192"/>
    </row>
    <row r="34" spans="1:22" s="149" customFormat="1" x14ac:dyDescent="0.2">
      <c r="A34" s="208"/>
      <c r="B34" s="177"/>
      <c r="C34" s="177"/>
      <c r="D34" s="184"/>
      <c r="E34" s="188" t="s">
        <v>93</v>
      </c>
      <c r="F34" s="177"/>
      <c r="G34" s="174"/>
      <c r="H34" s="174"/>
      <c r="I34" s="150" t="e">
        <f>#REF!+#REF!+#REF!+I14</f>
        <v>#REF!</v>
      </c>
      <c r="J34" s="174"/>
      <c r="K34" s="174"/>
      <c r="L34" s="174"/>
      <c r="M34" s="174"/>
      <c r="N34" s="174"/>
      <c r="O34" s="174"/>
      <c r="P34" s="174"/>
      <c r="Q34" s="174"/>
      <c r="R34" s="174"/>
      <c r="S34" s="174"/>
      <c r="T34" s="174"/>
      <c r="U34" s="174"/>
      <c r="V34"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BD25-EBF7-4CC9-918E-3E8A2F1085EC}">
  <sheetPr>
    <pageSetUpPr fitToPage="1"/>
  </sheetPr>
  <dimension ref="A1:V24"/>
  <sheetViews>
    <sheetView showGridLines="0" topLeftCell="A20" zoomScaleNormal="100" workbookViewId="0">
      <selection activeCell="E16" sqref="E16"/>
    </sheetView>
  </sheetViews>
  <sheetFormatPr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84</v>
      </c>
      <c r="E14" s="159" t="s">
        <v>83</v>
      </c>
      <c r="F14" s="180"/>
      <c r="G14" s="171"/>
      <c r="H14" s="171"/>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83</v>
      </c>
      <c r="F15" s="191"/>
      <c r="G15" s="170"/>
      <c r="H15" s="170"/>
      <c r="I15" s="143">
        <f>SUM(I16:I23)</f>
        <v>0</v>
      </c>
      <c r="J15" s="147"/>
      <c r="K15" s="146"/>
      <c r="L15" s="192"/>
      <c r="M15" s="192"/>
      <c r="N15" s="192"/>
      <c r="O15" s="192"/>
      <c r="P15" s="192"/>
      <c r="Q15" s="192"/>
      <c r="R15" s="192"/>
      <c r="S15" s="192"/>
      <c r="T15" s="192"/>
      <c r="U15" s="192"/>
      <c r="V15" s="192"/>
    </row>
    <row r="16" spans="1:22" s="136" customFormat="1" ht="178.5" x14ac:dyDescent="0.2">
      <c r="A16" s="148">
        <v>1</v>
      </c>
      <c r="B16" s="144"/>
      <c r="C16" s="144" t="s">
        <v>96</v>
      </c>
      <c r="D16" s="155" t="s">
        <v>189</v>
      </c>
      <c r="E16" s="168" t="s">
        <v>269</v>
      </c>
      <c r="F16" s="144" t="s">
        <v>79</v>
      </c>
      <c r="G16" s="145">
        <v>1</v>
      </c>
      <c r="H16" s="146"/>
      <c r="I16" s="146">
        <f t="shared" ref="I16:I23" si="0">ROUND(G16*H16,2)</f>
        <v>0</v>
      </c>
      <c r="J16" s="147">
        <v>21</v>
      </c>
      <c r="K16" s="146">
        <f t="shared" ref="K16:K23" si="1">I16+((I16/100)*J16)</f>
        <v>0</v>
      </c>
      <c r="L16" s="192"/>
      <c r="M16" s="192"/>
      <c r="N16" s="192"/>
      <c r="O16" s="192"/>
      <c r="P16" s="192"/>
      <c r="Q16" s="192"/>
      <c r="R16" s="192"/>
      <c r="S16" s="192"/>
      <c r="T16" s="192"/>
      <c r="U16" s="192"/>
      <c r="V16" s="192"/>
    </row>
    <row r="17" spans="1:22" s="136" customFormat="1" ht="102" x14ac:dyDescent="0.2">
      <c r="A17" s="148">
        <v>2</v>
      </c>
      <c r="B17" s="144"/>
      <c r="C17" s="144" t="s">
        <v>96</v>
      </c>
      <c r="D17" s="155" t="s">
        <v>190</v>
      </c>
      <c r="E17" s="168" t="s">
        <v>191</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89.25" x14ac:dyDescent="0.2">
      <c r="A18" s="148">
        <v>3</v>
      </c>
      <c r="B18" s="144"/>
      <c r="C18" s="144" t="s">
        <v>96</v>
      </c>
      <c r="D18" s="155" t="s">
        <v>104</v>
      </c>
      <c r="E18" s="168" t="s">
        <v>192</v>
      </c>
      <c r="F18" s="144" t="s">
        <v>79</v>
      </c>
      <c r="G18" s="145">
        <v>2</v>
      </c>
      <c r="H18" s="146"/>
      <c r="I18" s="146">
        <f t="shared" si="0"/>
        <v>0</v>
      </c>
      <c r="J18" s="147">
        <v>21</v>
      </c>
      <c r="K18" s="146">
        <f t="shared" si="1"/>
        <v>0</v>
      </c>
      <c r="L18" s="192"/>
      <c r="M18" s="192"/>
      <c r="N18" s="192"/>
      <c r="O18" s="192"/>
      <c r="P18" s="192"/>
      <c r="Q18" s="192"/>
      <c r="R18" s="192"/>
      <c r="S18" s="192"/>
      <c r="T18" s="192"/>
      <c r="U18" s="192"/>
      <c r="V18" s="192"/>
    </row>
    <row r="19" spans="1:22" s="136" customFormat="1" ht="127.5" x14ac:dyDescent="0.2">
      <c r="A19" s="148">
        <v>4</v>
      </c>
      <c r="B19" s="144"/>
      <c r="C19" s="144" t="s">
        <v>96</v>
      </c>
      <c r="D19" s="155" t="s">
        <v>193</v>
      </c>
      <c r="E19" s="168" t="s">
        <v>194</v>
      </c>
      <c r="F19" s="144" t="s">
        <v>79</v>
      </c>
      <c r="G19" s="145">
        <v>16</v>
      </c>
      <c r="H19" s="146"/>
      <c r="I19" s="146">
        <f t="shared" si="0"/>
        <v>0</v>
      </c>
      <c r="J19" s="147">
        <v>21</v>
      </c>
      <c r="K19" s="146">
        <f t="shared" si="1"/>
        <v>0</v>
      </c>
      <c r="L19" s="192"/>
      <c r="M19" s="192"/>
      <c r="N19" s="192"/>
      <c r="O19" s="192"/>
      <c r="P19" s="192"/>
      <c r="Q19" s="192"/>
      <c r="R19" s="192"/>
      <c r="S19" s="192"/>
      <c r="T19" s="192"/>
      <c r="U19" s="192"/>
      <c r="V19" s="192"/>
    </row>
    <row r="20" spans="1:22" s="136" customFormat="1" ht="102" x14ac:dyDescent="0.2">
      <c r="A20" s="148">
        <v>5</v>
      </c>
      <c r="B20" s="144"/>
      <c r="C20" s="144" t="s">
        <v>96</v>
      </c>
      <c r="D20" s="155" t="s">
        <v>187</v>
      </c>
      <c r="E20" s="168" t="s">
        <v>161</v>
      </c>
      <c r="F20" s="144" t="s">
        <v>79</v>
      </c>
      <c r="G20" s="145">
        <v>16</v>
      </c>
      <c r="H20" s="146"/>
      <c r="I20" s="146">
        <f t="shared" si="0"/>
        <v>0</v>
      </c>
      <c r="J20" s="147">
        <v>21</v>
      </c>
      <c r="K20" s="146">
        <f t="shared" si="1"/>
        <v>0</v>
      </c>
      <c r="L20" s="192"/>
      <c r="M20" s="192"/>
      <c r="N20" s="192"/>
      <c r="O20" s="192"/>
      <c r="P20" s="192"/>
      <c r="Q20" s="192"/>
      <c r="R20" s="192"/>
      <c r="S20" s="192"/>
      <c r="T20" s="192"/>
      <c r="U20" s="192"/>
      <c r="V20" s="192"/>
    </row>
    <row r="21" spans="1:22" s="136" customFormat="1" ht="76.5" x14ac:dyDescent="0.2">
      <c r="A21" s="148">
        <v>6</v>
      </c>
      <c r="B21" s="144"/>
      <c r="C21" s="144" t="s">
        <v>96</v>
      </c>
      <c r="D21" s="155" t="s">
        <v>167</v>
      </c>
      <c r="E21" s="168" t="s">
        <v>195</v>
      </c>
      <c r="F21" s="144" t="s">
        <v>79</v>
      </c>
      <c r="G21" s="145">
        <v>2</v>
      </c>
      <c r="H21" s="146"/>
      <c r="I21" s="146">
        <f t="shared" si="0"/>
        <v>0</v>
      </c>
      <c r="J21" s="147">
        <v>21</v>
      </c>
      <c r="K21" s="146">
        <f t="shared" si="1"/>
        <v>0</v>
      </c>
      <c r="L21" s="192"/>
      <c r="M21" s="192"/>
      <c r="N21" s="192"/>
      <c r="O21" s="192"/>
      <c r="P21" s="192"/>
      <c r="Q21" s="192"/>
      <c r="R21" s="192"/>
      <c r="S21" s="192"/>
      <c r="T21" s="192"/>
      <c r="U21" s="192"/>
      <c r="V21" s="192"/>
    </row>
    <row r="22" spans="1:22" s="136" customFormat="1" ht="114.75" x14ac:dyDescent="0.2">
      <c r="A22" s="148">
        <v>7</v>
      </c>
      <c r="B22" s="144"/>
      <c r="C22" s="144" t="s">
        <v>96</v>
      </c>
      <c r="D22" s="155" t="s">
        <v>103</v>
      </c>
      <c r="E22" s="168" t="s">
        <v>268</v>
      </c>
      <c r="F22" s="144" t="s">
        <v>79</v>
      </c>
      <c r="G22" s="145">
        <v>1</v>
      </c>
      <c r="H22" s="146"/>
      <c r="I22" s="146">
        <f t="shared" si="0"/>
        <v>0</v>
      </c>
      <c r="J22" s="147">
        <v>21</v>
      </c>
      <c r="K22" s="146">
        <f t="shared" si="1"/>
        <v>0</v>
      </c>
      <c r="L22" s="192"/>
      <c r="M22" s="192"/>
      <c r="N22" s="192"/>
      <c r="O22" s="192"/>
      <c r="P22" s="192"/>
      <c r="Q22" s="192"/>
      <c r="R22" s="192"/>
      <c r="S22" s="192"/>
      <c r="T22" s="192"/>
      <c r="U22" s="192"/>
      <c r="V22" s="192"/>
    </row>
    <row r="23" spans="1:22" s="136" customFormat="1" ht="114.75" x14ac:dyDescent="0.2">
      <c r="A23" s="148">
        <v>8</v>
      </c>
      <c r="B23" s="144"/>
      <c r="C23" s="144" t="s">
        <v>96</v>
      </c>
      <c r="D23" s="155" t="s">
        <v>103</v>
      </c>
      <c r="E23" s="168" t="s">
        <v>270</v>
      </c>
      <c r="F23" s="144" t="s">
        <v>79</v>
      </c>
      <c r="G23" s="145">
        <v>1</v>
      </c>
      <c r="H23" s="146"/>
      <c r="I23" s="146">
        <f t="shared" si="0"/>
        <v>0</v>
      </c>
      <c r="J23" s="147">
        <v>21</v>
      </c>
      <c r="K23" s="146">
        <f t="shared" si="1"/>
        <v>0</v>
      </c>
      <c r="L23" s="192"/>
      <c r="M23" s="192"/>
      <c r="N23" s="192"/>
      <c r="O23" s="192"/>
      <c r="P23" s="192"/>
      <c r="Q23" s="192"/>
      <c r="R23" s="192"/>
      <c r="S23" s="192"/>
      <c r="T23" s="192"/>
      <c r="U23" s="192"/>
      <c r="V23" s="192"/>
    </row>
    <row r="24" spans="1:22" s="149" customFormat="1" x14ac:dyDescent="0.2">
      <c r="A24" s="208"/>
      <c r="B24" s="177"/>
      <c r="C24" s="177"/>
      <c r="D24" s="184"/>
      <c r="E24" s="188" t="s">
        <v>93</v>
      </c>
      <c r="F24" s="177"/>
      <c r="G24" s="174"/>
      <c r="H24" s="174"/>
      <c r="I24" s="150" t="e">
        <f>#REF!+#REF!+#REF!+I14</f>
        <v>#REF!</v>
      </c>
      <c r="J24" s="174"/>
      <c r="K24" s="174"/>
      <c r="L24" s="174"/>
      <c r="M24" s="174"/>
      <c r="N24" s="174"/>
      <c r="O24" s="174"/>
      <c r="P24" s="174"/>
      <c r="Q24" s="174"/>
      <c r="R24" s="174"/>
      <c r="S24" s="174"/>
      <c r="T24" s="174"/>
      <c r="U24" s="174"/>
      <c r="V24"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7DD2-5284-4054-BA32-4293C624D76B}">
  <sheetPr>
    <pageSetUpPr fitToPage="1"/>
  </sheetPr>
  <dimension ref="A1:V31"/>
  <sheetViews>
    <sheetView showGridLines="0" topLeftCell="A17" zoomScaleNormal="100" workbookViewId="0">
      <selection activeCell="E16" sqref="E16"/>
    </sheetView>
  </sheetViews>
  <sheetFormatPr defaultColWidth="9.140625"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84</v>
      </c>
      <c r="E14" s="159" t="s">
        <v>83</v>
      </c>
      <c r="F14" s="180"/>
      <c r="G14" s="171"/>
      <c r="H14" s="154"/>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83</v>
      </c>
      <c r="F15" s="191"/>
      <c r="G15" s="170"/>
      <c r="H15" s="170"/>
      <c r="I15" s="143">
        <f>SUM(I16:I30)</f>
        <v>0</v>
      </c>
      <c r="J15" s="147"/>
      <c r="K15" s="146"/>
      <c r="L15" s="192"/>
      <c r="M15" s="192"/>
      <c r="N15" s="192"/>
      <c r="O15" s="192"/>
      <c r="P15" s="192"/>
      <c r="Q15" s="192"/>
      <c r="R15" s="192"/>
      <c r="S15" s="192"/>
      <c r="T15" s="192"/>
      <c r="U15" s="192"/>
      <c r="V15" s="192"/>
    </row>
    <row r="16" spans="1:22" s="136" customFormat="1" ht="127.5" x14ac:dyDescent="0.2">
      <c r="A16" s="148">
        <v>1</v>
      </c>
      <c r="B16" s="144"/>
      <c r="C16" s="144" t="s">
        <v>96</v>
      </c>
      <c r="D16" s="155" t="s">
        <v>196</v>
      </c>
      <c r="E16" s="168" t="s">
        <v>197</v>
      </c>
      <c r="F16" s="144" t="s">
        <v>79</v>
      </c>
      <c r="G16" s="145">
        <v>1</v>
      </c>
      <c r="H16" s="146"/>
      <c r="I16" s="146">
        <f t="shared" ref="I16:I30" si="0">ROUND(G16*H16,2)</f>
        <v>0</v>
      </c>
      <c r="J16" s="147">
        <v>21</v>
      </c>
      <c r="K16" s="146">
        <f t="shared" ref="K16:K30" si="1">I16+((I16/100)*J16)</f>
        <v>0</v>
      </c>
      <c r="L16" s="192"/>
      <c r="M16" s="192"/>
      <c r="N16" s="192"/>
      <c r="O16" s="192"/>
      <c r="P16" s="192"/>
      <c r="Q16" s="192"/>
      <c r="R16" s="192"/>
      <c r="S16" s="192"/>
      <c r="T16" s="192"/>
      <c r="U16" s="192"/>
      <c r="V16" s="192"/>
    </row>
    <row r="17" spans="1:22" s="136" customFormat="1" ht="63.75" x14ac:dyDescent="0.2">
      <c r="A17" s="148">
        <v>2</v>
      </c>
      <c r="B17" s="144"/>
      <c r="C17" s="144" t="s">
        <v>96</v>
      </c>
      <c r="D17" s="155" t="s">
        <v>138</v>
      </c>
      <c r="E17" s="168" t="s">
        <v>139</v>
      </c>
      <c r="F17" s="144" t="s">
        <v>79</v>
      </c>
      <c r="G17" s="145">
        <v>2</v>
      </c>
      <c r="H17" s="146"/>
      <c r="I17" s="146">
        <f t="shared" si="0"/>
        <v>0</v>
      </c>
      <c r="J17" s="147">
        <v>21</v>
      </c>
      <c r="K17" s="146">
        <f t="shared" si="1"/>
        <v>0</v>
      </c>
      <c r="L17" s="192"/>
      <c r="M17" s="192"/>
      <c r="N17" s="192"/>
      <c r="O17" s="192"/>
      <c r="P17" s="192"/>
      <c r="Q17" s="192"/>
      <c r="R17" s="192"/>
      <c r="S17" s="192"/>
      <c r="T17" s="192"/>
      <c r="U17" s="192"/>
      <c r="V17" s="192"/>
    </row>
    <row r="18" spans="1:22" s="136" customFormat="1" ht="76.5" x14ac:dyDescent="0.2">
      <c r="A18" s="148">
        <v>3</v>
      </c>
      <c r="B18" s="144"/>
      <c r="C18" s="144" t="s">
        <v>96</v>
      </c>
      <c r="D18" s="155" t="s">
        <v>140</v>
      </c>
      <c r="E18" s="168" t="s">
        <v>141</v>
      </c>
      <c r="F18" s="144" t="s">
        <v>79</v>
      </c>
      <c r="G18" s="145">
        <v>1</v>
      </c>
      <c r="H18" s="146"/>
      <c r="I18" s="146">
        <f t="shared" si="0"/>
        <v>0</v>
      </c>
      <c r="J18" s="147">
        <v>21</v>
      </c>
      <c r="K18" s="146">
        <f t="shared" si="1"/>
        <v>0</v>
      </c>
      <c r="L18" s="192"/>
      <c r="M18" s="192"/>
      <c r="N18" s="192"/>
      <c r="O18" s="192"/>
      <c r="P18" s="192"/>
      <c r="Q18" s="192"/>
      <c r="R18" s="192"/>
      <c r="S18" s="192"/>
      <c r="T18" s="192"/>
      <c r="U18" s="192"/>
      <c r="V18" s="192"/>
    </row>
    <row r="19" spans="1:22" s="136" customFormat="1" ht="51" x14ac:dyDescent="0.2">
      <c r="A19" s="148">
        <v>4</v>
      </c>
      <c r="B19" s="144"/>
      <c r="C19" s="144" t="s">
        <v>96</v>
      </c>
      <c r="D19" s="155" t="s">
        <v>198</v>
      </c>
      <c r="E19" s="168" t="s">
        <v>199</v>
      </c>
      <c r="F19" s="144" t="s">
        <v>79</v>
      </c>
      <c r="G19" s="145">
        <v>4</v>
      </c>
      <c r="H19" s="146"/>
      <c r="I19" s="146">
        <f t="shared" si="0"/>
        <v>0</v>
      </c>
      <c r="J19" s="147">
        <v>21</v>
      </c>
      <c r="K19" s="146">
        <f t="shared" si="1"/>
        <v>0</v>
      </c>
      <c r="L19" s="192"/>
      <c r="M19" s="192"/>
      <c r="N19" s="192"/>
      <c r="O19" s="192"/>
      <c r="P19" s="192"/>
      <c r="Q19" s="192"/>
      <c r="R19" s="192"/>
      <c r="S19" s="192"/>
      <c r="T19" s="192"/>
      <c r="U19" s="192"/>
      <c r="V19" s="192"/>
    </row>
    <row r="20" spans="1:22" s="136" customFormat="1" ht="102" x14ac:dyDescent="0.2">
      <c r="A20" s="148">
        <v>5</v>
      </c>
      <c r="B20" s="144"/>
      <c r="C20" s="144" t="s">
        <v>96</v>
      </c>
      <c r="D20" s="155" t="s">
        <v>166</v>
      </c>
      <c r="E20" s="168" t="s">
        <v>271</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102" x14ac:dyDescent="0.2">
      <c r="A21" s="148">
        <v>6</v>
      </c>
      <c r="B21" s="144"/>
      <c r="C21" s="144" t="s">
        <v>96</v>
      </c>
      <c r="D21" s="155" t="s">
        <v>174</v>
      </c>
      <c r="E21" s="168" t="s">
        <v>273</v>
      </c>
      <c r="F21" s="144" t="s">
        <v>79</v>
      </c>
      <c r="G21" s="145">
        <v>1</v>
      </c>
      <c r="H21" s="146"/>
      <c r="I21" s="146">
        <f t="shared" si="0"/>
        <v>0</v>
      </c>
      <c r="J21" s="147">
        <v>21</v>
      </c>
      <c r="K21" s="146">
        <f t="shared" si="1"/>
        <v>0</v>
      </c>
      <c r="L21" s="192"/>
      <c r="M21" s="192"/>
      <c r="N21" s="192"/>
      <c r="O21" s="192"/>
      <c r="P21" s="192"/>
      <c r="Q21" s="192"/>
      <c r="R21" s="192"/>
      <c r="S21" s="192"/>
      <c r="T21" s="192"/>
      <c r="U21" s="192"/>
      <c r="V21" s="192"/>
    </row>
    <row r="22" spans="1:22" s="136" customFormat="1" ht="76.5" x14ac:dyDescent="0.2">
      <c r="A22" s="148">
        <v>7</v>
      </c>
      <c r="B22" s="144"/>
      <c r="C22" s="144" t="s">
        <v>96</v>
      </c>
      <c r="D22" s="155" t="s">
        <v>200</v>
      </c>
      <c r="E22" s="168" t="s">
        <v>201</v>
      </c>
      <c r="F22" s="144" t="s">
        <v>79</v>
      </c>
      <c r="G22" s="145">
        <v>4</v>
      </c>
      <c r="H22" s="146"/>
      <c r="I22" s="146">
        <f t="shared" si="0"/>
        <v>0</v>
      </c>
      <c r="J22" s="147">
        <v>21</v>
      </c>
      <c r="K22" s="146">
        <f t="shared" si="1"/>
        <v>0</v>
      </c>
      <c r="L22" s="192"/>
      <c r="M22" s="192"/>
      <c r="N22" s="192"/>
      <c r="O22" s="192"/>
      <c r="P22" s="192"/>
      <c r="Q22" s="192"/>
      <c r="R22" s="192"/>
      <c r="S22" s="192"/>
      <c r="T22" s="192"/>
      <c r="U22" s="192"/>
      <c r="V22" s="192"/>
    </row>
    <row r="23" spans="1:22" s="136" customFormat="1" ht="89.25" x14ac:dyDescent="0.2">
      <c r="A23" s="148">
        <v>8</v>
      </c>
      <c r="B23" s="144"/>
      <c r="C23" s="144" t="s">
        <v>96</v>
      </c>
      <c r="D23" s="155" t="s">
        <v>202</v>
      </c>
      <c r="E23" s="168" t="s">
        <v>203</v>
      </c>
      <c r="F23" s="144" t="s">
        <v>79</v>
      </c>
      <c r="G23" s="145">
        <v>3</v>
      </c>
      <c r="H23" s="146"/>
      <c r="I23" s="146">
        <f t="shared" si="0"/>
        <v>0</v>
      </c>
      <c r="J23" s="147">
        <v>21</v>
      </c>
      <c r="K23" s="146">
        <f t="shared" si="1"/>
        <v>0</v>
      </c>
      <c r="L23" s="192"/>
      <c r="M23" s="192"/>
      <c r="N23" s="192"/>
      <c r="O23" s="192"/>
      <c r="P23" s="192"/>
      <c r="Q23" s="192"/>
      <c r="R23" s="192"/>
      <c r="S23" s="192"/>
      <c r="T23" s="192"/>
      <c r="U23" s="192"/>
      <c r="V23" s="192"/>
    </row>
    <row r="24" spans="1:22" s="136" customFormat="1" ht="76.5" x14ac:dyDescent="0.2">
      <c r="A24" s="148">
        <v>9</v>
      </c>
      <c r="B24" s="144"/>
      <c r="C24" s="144" t="s">
        <v>96</v>
      </c>
      <c r="D24" s="155" t="s">
        <v>204</v>
      </c>
      <c r="E24" s="168" t="s">
        <v>205</v>
      </c>
      <c r="F24" s="144" t="s">
        <v>79</v>
      </c>
      <c r="G24" s="145">
        <v>1</v>
      </c>
      <c r="H24" s="146"/>
      <c r="I24" s="146">
        <f t="shared" si="0"/>
        <v>0</v>
      </c>
      <c r="J24" s="147">
        <v>21</v>
      </c>
      <c r="K24" s="146">
        <f t="shared" si="1"/>
        <v>0</v>
      </c>
      <c r="L24" s="192"/>
      <c r="M24" s="192"/>
      <c r="N24" s="192"/>
      <c r="O24" s="192"/>
      <c r="P24" s="192"/>
      <c r="Q24" s="192"/>
      <c r="R24" s="192"/>
      <c r="S24" s="192"/>
      <c r="T24" s="192"/>
      <c r="U24" s="192"/>
      <c r="V24" s="192"/>
    </row>
    <row r="25" spans="1:22" s="136" customFormat="1" ht="114.75" x14ac:dyDescent="0.2">
      <c r="A25" s="148">
        <v>10</v>
      </c>
      <c r="B25" s="144"/>
      <c r="C25" s="144" t="s">
        <v>96</v>
      </c>
      <c r="D25" s="155" t="s">
        <v>172</v>
      </c>
      <c r="E25" s="168" t="s">
        <v>206</v>
      </c>
      <c r="F25" s="144" t="s">
        <v>79</v>
      </c>
      <c r="G25" s="145">
        <v>3</v>
      </c>
      <c r="H25" s="146"/>
      <c r="I25" s="146">
        <f t="shared" si="0"/>
        <v>0</v>
      </c>
      <c r="J25" s="147">
        <v>21</v>
      </c>
      <c r="K25" s="146">
        <f t="shared" si="1"/>
        <v>0</v>
      </c>
      <c r="L25" s="192"/>
      <c r="M25" s="192"/>
      <c r="N25" s="192"/>
      <c r="O25" s="192"/>
      <c r="P25" s="192"/>
      <c r="Q25" s="192"/>
      <c r="R25" s="192"/>
      <c r="S25" s="192"/>
      <c r="T25" s="192"/>
      <c r="U25" s="192"/>
      <c r="V25" s="192"/>
    </row>
    <row r="26" spans="1:22" s="136" customFormat="1" ht="127.5" x14ac:dyDescent="0.2">
      <c r="A26" s="148">
        <v>11</v>
      </c>
      <c r="B26" s="144"/>
      <c r="C26" s="144" t="s">
        <v>96</v>
      </c>
      <c r="D26" s="155" t="s">
        <v>207</v>
      </c>
      <c r="E26" s="168" t="s">
        <v>208</v>
      </c>
      <c r="F26" s="144" t="s">
        <v>79</v>
      </c>
      <c r="G26" s="145">
        <v>3</v>
      </c>
      <c r="H26" s="146"/>
      <c r="I26" s="146">
        <f t="shared" si="0"/>
        <v>0</v>
      </c>
      <c r="J26" s="147">
        <v>21</v>
      </c>
      <c r="K26" s="146">
        <f t="shared" si="1"/>
        <v>0</v>
      </c>
      <c r="L26" s="192"/>
      <c r="M26" s="192"/>
      <c r="N26" s="192"/>
      <c r="O26" s="192"/>
      <c r="P26" s="192"/>
      <c r="Q26" s="192"/>
      <c r="R26" s="192"/>
      <c r="S26" s="192"/>
      <c r="T26" s="192"/>
      <c r="U26" s="192"/>
      <c r="V26" s="192"/>
    </row>
    <row r="27" spans="1:22" s="136" customFormat="1" ht="127.5" x14ac:dyDescent="0.2">
      <c r="A27" s="148">
        <v>12</v>
      </c>
      <c r="B27" s="144"/>
      <c r="C27" s="144" t="s">
        <v>96</v>
      </c>
      <c r="D27" s="155" t="s">
        <v>209</v>
      </c>
      <c r="E27" s="168" t="s">
        <v>210</v>
      </c>
      <c r="F27" s="144" t="s">
        <v>79</v>
      </c>
      <c r="G27" s="145">
        <v>30</v>
      </c>
      <c r="H27" s="146"/>
      <c r="I27" s="146">
        <f t="shared" si="0"/>
        <v>0</v>
      </c>
      <c r="J27" s="147">
        <v>21</v>
      </c>
      <c r="K27" s="146">
        <f t="shared" si="1"/>
        <v>0</v>
      </c>
      <c r="L27" s="192"/>
      <c r="M27" s="192"/>
      <c r="N27" s="192"/>
      <c r="O27" s="192"/>
      <c r="P27" s="192"/>
      <c r="Q27" s="192"/>
      <c r="R27" s="192"/>
      <c r="S27" s="192"/>
      <c r="T27" s="192"/>
      <c r="U27" s="192"/>
      <c r="V27" s="192"/>
    </row>
    <row r="28" spans="1:22" s="136" customFormat="1" ht="102" x14ac:dyDescent="0.2">
      <c r="A28" s="148">
        <v>13</v>
      </c>
      <c r="B28" s="144"/>
      <c r="C28" s="144" t="s">
        <v>96</v>
      </c>
      <c r="D28" s="155" t="s">
        <v>187</v>
      </c>
      <c r="E28" s="168" t="s">
        <v>161</v>
      </c>
      <c r="F28" s="144" t="s">
        <v>79</v>
      </c>
      <c r="G28" s="145">
        <v>30</v>
      </c>
      <c r="H28" s="146"/>
      <c r="I28" s="146">
        <f t="shared" si="0"/>
        <v>0</v>
      </c>
      <c r="J28" s="147">
        <v>21</v>
      </c>
      <c r="K28" s="146">
        <f t="shared" si="1"/>
        <v>0</v>
      </c>
      <c r="L28" s="192"/>
      <c r="M28" s="192"/>
      <c r="N28" s="192"/>
      <c r="O28" s="192"/>
      <c r="P28" s="192"/>
      <c r="Q28" s="192"/>
      <c r="R28" s="192"/>
      <c r="S28" s="192"/>
      <c r="T28" s="192"/>
      <c r="U28" s="192"/>
      <c r="V28" s="192"/>
    </row>
    <row r="29" spans="1:22" s="136" customFormat="1" ht="127.5" x14ac:dyDescent="0.2">
      <c r="A29" s="148">
        <v>14</v>
      </c>
      <c r="B29" s="144"/>
      <c r="C29" s="144" t="s">
        <v>96</v>
      </c>
      <c r="D29" s="155" t="s">
        <v>144</v>
      </c>
      <c r="E29" s="168" t="s">
        <v>272</v>
      </c>
      <c r="F29" s="144" t="s">
        <v>79</v>
      </c>
      <c r="G29" s="145">
        <v>2</v>
      </c>
      <c r="H29" s="146"/>
      <c r="I29" s="146">
        <f t="shared" si="0"/>
        <v>0</v>
      </c>
      <c r="J29" s="147">
        <v>21</v>
      </c>
      <c r="K29" s="146">
        <f t="shared" si="1"/>
        <v>0</v>
      </c>
      <c r="L29" s="192"/>
      <c r="M29" s="192"/>
      <c r="N29" s="192"/>
      <c r="O29" s="192"/>
      <c r="P29" s="192"/>
      <c r="Q29" s="192"/>
      <c r="R29" s="192"/>
      <c r="S29" s="192"/>
      <c r="T29" s="192"/>
      <c r="U29" s="192"/>
      <c r="V29" s="192"/>
    </row>
    <row r="30" spans="1:22" s="136" customFormat="1" ht="76.5" x14ac:dyDescent="0.2">
      <c r="A30" s="148">
        <v>15</v>
      </c>
      <c r="B30" s="144"/>
      <c r="C30" s="144" t="s">
        <v>96</v>
      </c>
      <c r="D30" s="155" t="s">
        <v>200</v>
      </c>
      <c r="E30" s="168" t="s">
        <v>211</v>
      </c>
      <c r="F30" s="144" t="s">
        <v>79</v>
      </c>
      <c r="G30" s="145">
        <v>5</v>
      </c>
      <c r="H30" s="146"/>
      <c r="I30" s="146">
        <f t="shared" si="0"/>
        <v>0</v>
      </c>
      <c r="J30" s="147">
        <v>21</v>
      </c>
      <c r="K30" s="146">
        <f t="shared" si="1"/>
        <v>0</v>
      </c>
      <c r="L30" s="192"/>
      <c r="M30" s="192"/>
      <c r="N30" s="192"/>
      <c r="O30" s="192"/>
      <c r="P30" s="192"/>
      <c r="Q30" s="192"/>
      <c r="R30" s="192"/>
      <c r="S30" s="192"/>
      <c r="T30" s="192"/>
      <c r="U30" s="192"/>
      <c r="V30" s="192"/>
    </row>
    <row r="31" spans="1:22" s="149" customFormat="1" x14ac:dyDescent="0.2">
      <c r="A31" s="208"/>
      <c r="B31" s="177"/>
      <c r="C31" s="177"/>
      <c r="D31" s="184"/>
      <c r="E31" s="188" t="s">
        <v>93</v>
      </c>
      <c r="F31" s="177"/>
      <c r="G31" s="174"/>
      <c r="H31" s="174"/>
      <c r="I31" s="150" t="e">
        <f>#REF!+#REF!+#REF!+I14</f>
        <v>#REF!</v>
      </c>
      <c r="J31" s="174"/>
      <c r="K31" s="174"/>
      <c r="L31" s="174"/>
      <c r="M31" s="174"/>
      <c r="N31" s="174"/>
      <c r="O31" s="174"/>
      <c r="P31" s="174"/>
      <c r="Q31" s="174"/>
      <c r="R31" s="174"/>
      <c r="S31" s="174"/>
      <c r="T31" s="174"/>
      <c r="U31" s="174"/>
      <c r="V31"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9973-D337-4B5B-BA09-7F05C1379755}">
  <sheetPr>
    <pageSetUpPr fitToPage="1"/>
  </sheetPr>
  <dimension ref="A1:V26"/>
  <sheetViews>
    <sheetView showGridLines="0" zoomScaleNormal="100" workbookViewId="0">
      <selection activeCell="E16" sqref="E16"/>
    </sheetView>
  </sheetViews>
  <sheetFormatPr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84</v>
      </c>
      <c r="E14" s="159" t="s">
        <v>83</v>
      </c>
      <c r="F14" s="180"/>
      <c r="G14" s="171"/>
      <c r="H14" s="146"/>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83</v>
      </c>
      <c r="F15" s="191"/>
      <c r="G15" s="145"/>
      <c r="H15" s="146"/>
      <c r="I15" s="143">
        <f>SUM(I16:I25)</f>
        <v>0</v>
      </c>
      <c r="J15" s="147"/>
      <c r="K15" s="146"/>
      <c r="L15" s="192"/>
      <c r="M15" s="192"/>
      <c r="N15" s="192"/>
      <c r="O15" s="192"/>
      <c r="P15" s="192"/>
      <c r="Q15" s="192"/>
      <c r="R15" s="192"/>
      <c r="S15" s="192"/>
      <c r="T15" s="192"/>
      <c r="U15" s="192"/>
      <c r="V15" s="192"/>
    </row>
    <row r="16" spans="1:22" s="136" customFormat="1" ht="318.75" x14ac:dyDescent="0.2">
      <c r="A16" s="148">
        <v>1</v>
      </c>
      <c r="B16" s="144"/>
      <c r="C16" s="144" t="s">
        <v>96</v>
      </c>
      <c r="D16" s="155" t="s">
        <v>182</v>
      </c>
      <c r="E16" s="168" t="s">
        <v>274</v>
      </c>
      <c r="F16" s="144" t="s">
        <v>79</v>
      </c>
      <c r="G16" s="145">
        <v>1</v>
      </c>
      <c r="H16" s="146"/>
      <c r="I16" s="146">
        <f t="shared" ref="I16:I25" si="0">ROUND(G16*H16,2)</f>
        <v>0</v>
      </c>
      <c r="J16" s="147">
        <v>21</v>
      </c>
      <c r="K16" s="146">
        <f t="shared" ref="K16:K25" si="1">I16+((I16/100)*J16)</f>
        <v>0</v>
      </c>
      <c r="L16" s="192"/>
      <c r="M16" s="192"/>
      <c r="N16" s="192"/>
      <c r="O16" s="192"/>
      <c r="P16" s="192"/>
      <c r="Q16" s="192"/>
      <c r="R16" s="192"/>
      <c r="S16" s="192"/>
      <c r="T16" s="192"/>
      <c r="U16" s="192"/>
      <c r="V16" s="192"/>
    </row>
    <row r="17" spans="1:22" s="136" customFormat="1" ht="127.5" x14ac:dyDescent="0.2">
      <c r="A17" s="148">
        <v>2</v>
      </c>
      <c r="B17" s="144"/>
      <c r="C17" s="144" t="s">
        <v>96</v>
      </c>
      <c r="D17" s="155" t="s">
        <v>212</v>
      </c>
      <c r="E17" s="168" t="s">
        <v>213</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127.5" x14ac:dyDescent="0.2">
      <c r="A18" s="148">
        <v>3</v>
      </c>
      <c r="B18" s="144"/>
      <c r="C18" s="144" t="s">
        <v>96</v>
      </c>
      <c r="D18" s="155" t="s">
        <v>214</v>
      </c>
      <c r="E18" s="168" t="s">
        <v>215</v>
      </c>
      <c r="F18" s="144" t="s">
        <v>79</v>
      </c>
      <c r="G18" s="145">
        <v>4</v>
      </c>
      <c r="H18" s="146"/>
      <c r="I18" s="146">
        <f t="shared" si="0"/>
        <v>0</v>
      </c>
      <c r="J18" s="147">
        <v>21</v>
      </c>
      <c r="K18" s="146">
        <f t="shared" si="1"/>
        <v>0</v>
      </c>
      <c r="L18" s="192"/>
      <c r="M18" s="192"/>
      <c r="N18" s="192"/>
      <c r="O18" s="192"/>
      <c r="P18" s="192"/>
      <c r="Q18" s="192"/>
      <c r="R18" s="192"/>
      <c r="S18" s="192"/>
      <c r="T18" s="192"/>
      <c r="U18" s="192"/>
      <c r="V18" s="192"/>
    </row>
    <row r="19" spans="1:22" s="136" customFormat="1" ht="127.5" x14ac:dyDescent="0.2">
      <c r="A19" s="148">
        <v>4</v>
      </c>
      <c r="B19" s="144"/>
      <c r="C19" s="144" t="s">
        <v>96</v>
      </c>
      <c r="D19" s="155" t="s">
        <v>187</v>
      </c>
      <c r="E19" s="168" t="s">
        <v>216</v>
      </c>
      <c r="F19" s="144" t="s">
        <v>79</v>
      </c>
      <c r="G19" s="145">
        <v>16</v>
      </c>
      <c r="H19" s="146"/>
      <c r="I19" s="146">
        <f t="shared" si="0"/>
        <v>0</v>
      </c>
      <c r="J19" s="147">
        <v>21</v>
      </c>
      <c r="K19" s="146">
        <f t="shared" si="1"/>
        <v>0</v>
      </c>
      <c r="L19" s="192"/>
      <c r="M19" s="192"/>
      <c r="N19" s="192"/>
      <c r="O19" s="192"/>
      <c r="P19" s="192"/>
      <c r="Q19" s="192"/>
      <c r="R19" s="192"/>
      <c r="S19" s="192"/>
      <c r="T19" s="192"/>
      <c r="U19" s="192"/>
      <c r="V19" s="192"/>
    </row>
    <row r="20" spans="1:22" s="136" customFormat="1" ht="127.5" x14ac:dyDescent="0.2">
      <c r="A20" s="148">
        <v>5</v>
      </c>
      <c r="B20" s="144"/>
      <c r="C20" s="144" t="s">
        <v>96</v>
      </c>
      <c r="D20" s="155" t="s">
        <v>217</v>
      </c>
      <c r="E20" s="168" t="s">
        <v>218</v>
      </c>
      <c r="F20" s="144" t="s">
        <v>79</v>
      </c>
      <c r="G20" s="145">
        <v>5</v>
      </c>
      <c r="H20" s="146"/>
      <c r="I20" s="146">
        <f t="shared" si="0"/>
        <v>0</v>
      </c>
      <c r="J20" s="147">
        <v>21</v>
      </c>
      <c r="K20" s="146">
        <f t="shared" si="1"/>
        <v>0</v>
      </c>
      <c r="L20" s="192"/>
      <c r="M20" s="192"/>
      <c r="N20" s="192"/>
      <c r="O20" s="192"/>
      <c r="P20" s="192"/>
      <c r="Q20" s="192"/>
      <c r="R20" s="192"/>
      <c r="S20" s="192"/>
      <c r="T20" s="192"/>
      <c r="U20" s="192"/>
      <c r="V20" s="192"/>
    </row>
    <row r="21" spans="1:22" s="136" customFormat="1" ht="102" x14ac:dyDescent="0.2">
      <c r="A21" s="148">
        <v>6</v>
      </c>
      <c r="B21" s="144"/>
      <c r="C21" s="144" t="s">
        <v>96</v>
      </c>
      <c r="D21" s="155" t="s">
        <v>187</v>
      </c>
      <c r="E21" s="168" t="s">
        <v>161</v>
      </c>
      <c r="F21" s="144" t="s">
        <v>79</v>
      </c>
      <c r="G21" s="145">
        <v>5</v>
      </c>
      <c r="H21" s="146"/>
      <c r="I21" s="146">
        <f t="shared" si="0"/>
        <v>0</v>
      </c>
      <c r="J21" s="147">
        <v>21</v>
      </c>
      <c r="K21" s="146">
        <f t="shared" si="1"/>
        <v>0</v>
      </c>
      <c r="L21" s="192"/>
      <c r="M21" s="192"/>
      <c r="N21" s="192"/>
      <c r="O21" s="192"/>
      <c r="P21" s="192"/>
      <c r="Q21" s="192"/>
      <c r="R21" s="192"/>
      <c r="S21" s="192"/>
      <c r="T21" s="192"/>
      <c r="U21" s="192"/>
      <c r="V21" s="192"/>
    </row>
    <row r="22" spans="1:22" s="136" customFormat="1" ht="127.5" x14ac:dyDescent="0.2">
      <c r="A22" s="148">
        <v>7</v>
      </c>
      <c r="B22" s="144"/>
      <c r="C22" s="144" t="s">
        <v>96</v>
      </c>
      <c r="D22" s="155" t="s">
        <v>144</v>
      </c>
      <c r="E22" s="168" t="s">
        <v>262</v>
      </c>
      <c r="F22" s="144" t="s">
        <v>79</v>
      </c>
      <c r="G22" s="145">
        <v>2</v>
      </c>
      <c r="H22" s="146"/>
      <c r="I22" s="146">
        <f t="shared" si="0"/>
        <v>0</v>
      </c>
      <c r="J22" s="147">
        <v>21</v>
      </c>
      <c r="K22" s="146">
        <f t="shared" si="1"/>
        <v>0</v>
      </c>
      <c r="L22" s="192"/>
      <c r="M22" s="192"/>
      <c r="N22" s="192"/>
      <c r="O22" s="192"/>
      <c r="P22" s="192"/>
      <c r="Q22" s="192"/>
      <c r="R22" s="192"/>
      <c r="S22" s="192"/>
      <c r="T22" s="192"/>
      <c r="U22" s="192"/>
      <c r="V22" s="192"/>
    </row>
    <row r="23" spans="1:22" s="136" customFormat="1" ht="89.25" x14ac:dyDescent="0.2">
      <c r="A23" s="148">
        <v>8</v>
      </c>
      <c r="B23" s="144"/>
      <c r="C23" s="144" t="s">
        <v>96</v>
      </c>
      <c r="D23" s="155" t="s">
        <v>219</v>
      </c>
      <c r="E23" s="168" t="s">
        <v>220</v>
      </c>
      <c r="F23" s="144" t="s">
        <v>79</v>
      </c>
      <c r="G23" s="145">
        <v>2</v>
      </c>
      <c r="H23" s="146"/>
      <c r="I23" s="146">
        <f t="shared" si="0"/>
        <v>0</v>
      </c>
      <c r="J23" s="147">
        <v>21</v>
      </c>
      <c r="K23" s="146">
        <f t="shared" si="1"/>
        <v>0</v>
      </c>
      <c r="L23" s="192"/>
      <c r="M23" s="192"/>
      <c r="N23" s="192"/>
      <c r="O23" s="192"/>
      <c r="P23" s="192"/>
      <c r="Q23" s="192"/>
      <c r="R23" s="192"/>
      <c r="S23" s="192"/>
      <c r="T23" s="192"/>
      <c r="U23" s="192"/>
      <c r="V23" s="192"/>
    </row>
    <row r="24" spans="1:22" s="136" customFormat="1" ht="89.25" x14ac:dyDescent="0.2">
      <c r="A24" s="148">
        <v>9</v>
      </c>
      <c r="B24" s="144"/>
      <c r="C24" s="144" t="s">
        <v>96</v>
      </c>
      <c r="D24" s="155" t="s">
        <v>219</v>
      </c>
      <c r="E24" s="168" t="s">
        <v>221</v>
      </c>
      <c r="F24" s="144" t="s">
        <v>79</v>
      </c>
      <c r="G24" s="145">
        <v>2</v>
      </c>
      <c r="H24" s="146"/>
      <c r="I24" s="146">
        <f t="shared" si="0"/>
        <v>0</v>
      </c>
      <c r="J24" s="147">
        <v>21</v>
      </c>
      <c r="K24" s="146">
        <f t="shared" si="1"/>
        <v>0</v>
      </c>
      <c r="L24" s="192"/>
      <c r="M24" s="192"/>
      <c r="N24" s="192"/>
      <c r="O24" s="192"/>
      <c r="P24" s="192"/>
      <c r="Q24" s="192"/>
      <c r="R24" s="192"/>
      <c r="S24" s="192"/>
      <c r="T24" s="192"/>
      <c r="U24" s="192"/>
      <c r="V24" s="192"/>
    </row>
    <row r="25" spans="1:22" s="136" customFormat="1" ht="76.5" x14ac:dyDescent="0.2">
      <c r="A25" s="148">
        <v>10</v>
      </c>
      <c r="B25" s="144"/>
      <c r="C25" s="144" t="s">
        <v>96</v>
      </c>
      <c r="D25" s="155" t="s">
        <v>167</v>
      </c>
      <c r="E25" s="168" t="s">
        <v>195</v>
      </c>
      <c r="F25" s="144" t="s">
        <v>79</v>
      </c>
      <c r="G25" s="145">
        <v>2</v>
      </c>
      <c r="H25" s="146"/>
      <c r="I25" s="146">
        <f t="shared" si="0"/>
        <v>0</v>
      </c>
      <c r="J25" s="147">
        <v>21</v>
      </c>
      <c r="K25" s="146">
        <f t="shared" si="1"/>
        <v>0</v>
      </c>
      <c r="L25" s="192"/>
      <c r="M25" s="192"/>
      <c r="N25" s="192"/>
      <c r="O25" s="192"/>
      <c r="P25" s="192"/>
      <c r="Q25" s="192"/>
      <c r="R25" s="192"/>
      <c r="S25" s="192"/>
      <c r="T25" s="192"/>
      <c r="U25" s="192"/>
      <c r="V25" s="192"/>
    </row>
    <row r="26" spans="1:22" s="149" customFormat="1" x14ac:dyDescent="0.2">
      <c r="A26" s="208"/>
      <c r="B26" s="177"/>
      <c r="C26" s="177"/>
      <c r="D26" s="184"/>
      <c r="E26" s="188" t="s">
        <v>93</v>
      </c>
      <c r="F26" s="177"/>
      <c r="G26" s="174"/>
      <c r="H26" s="174"/>
      <c r="I26" s="150" t="e">
        <f>#REF!+#REF!+#REF!+I14</f>
        <v>#REF!</v>
      </c>
      <c r="J26" s="174"/>
      <c r="K26" s="174"/>
      <c r="L26" s="174"/>
      <c r="M26" s="174"/>
      <c r="N26" s="174"/>
      <c r="O26" s="174"/>
      <c r="P26" s="174"/>
      <c r="Q26" s="174"/>
      <c r="R26" s="174"/>
      <c r="S26" s="174"/>
      <c r="T26" s="174"/>
      <c r="U26" s="174"/>
      <c r="V26"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BEA3-843F-4EAA-9AE3-CA4434CBD569}">
  <sheetPr>
    <pageSetUpPr fitToPage="1"/>
  </sheetPr>
  <dimension ref="A1:V23"/>
  <sheetViews>
    <sheetView showGridLines="0" topLeftCell="A19" zoomScaleNormal="100" workbookViewId="0">
      <selection activeCell="E16" sqref="E16"/>
    </sheetView>
  </sheetViews>
  <sheetFormatPr defaultColWidth="9.140625"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84</v>
      </c>
      <c r="E14" s="159" t="s">
        <v>83</v>
      </c>
      <c r="F14" s="180"/>
      <c r="G14" s="171"/>
      <c r="H14" s="146"/>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83</v>
      </c>
      <c r="F15" s="144"/>
      <c r="G15" s="145"/>
      <c r="H15" s="146"/>
      <c r="I15" s="143">
        <f>SUM(I16:I22)</f>
        <v>0</v>
      </c>
      <c r="J15" s="147"/>
      <c r="K15" s="146"/>
      <c r="L15" s="192"/>
      <c r="M15" s="192"/>
      <c r="N15" s="192"/>
      <c r="O15" s="192"/>
      <c r="P15" s="192"/>
      <c r="Q15" s="192"/>
      <c r="R15" s="192"/>
      <c r="S15" s="192"/>
      <c r="T15" s="192"/>
      <c r="U15" s="192"/>
      <c r="V15" s="192"/>
    </row>
    <row r="16" spans="1:22" s="136" customFormat="1" ht="102" x14ac:dyDescent="0.2">
      <c r="A16" s="148">
        <v>1</v>
      </c>
      <c r="B16" s="144"/>
      <c r="C16" s="144" t="s">
        <v>96</v>
      </c>
      <c r="D16" s="173" t="s">
        <v>222</v>
      </c>
      <c r="E16" s="162" t="s">
        <v>223</v>
      </c>
      <c r="F16" s="144" t="s">
        <v>79</v>
      </c>
      <c r="G16" s="145">
        <v>1</v>
      </c>
      <c r="H16" s="146"/>
      <c r="I16" s="154">
        <f t="shared" ref="I16:I22" si="0">ROUND(G16*H16,2)</f>
        <v>0</v>
      </c>
      <c r="J16" s="147">
        <v>21</v>
      </c>
      <c r="K16" s="146">
        <f t="shared" ref="K16:K22" si="1">I16+((I16/100)*J16)</f>
        <v>0</v>
      </c>
      <c r="L16" s="192"/>
      <c r="M16" s="192"/>
      <c r="N16" s="192"/>
      <c r="O16" s="192"/>
      <c r="P16" s="192"/>
      <c r="Q16" s="192"/>
      <c r="R16" s="192"/>
      <c r="S16" s="192"/>
      <c r="T16" s="192"/>
      <c r="U16" s="192"/>
      <c r="V16" s="192"/>
    </row>
    <row r="17" spans="1:22" s="136" customFormat="1" ht="102" x14ac:dyDescent="0.2">
      <c r="A17" s="148">
        <v>2</v>
      </c>
      <c r="B17" s="144"/>
      <c r="C17" s="144" t="s">
        <v>96</v>
      </c>
      <c r="D17" s="173" t="s">
        <v>154</v>
      </c>
      <c r="E17" s="162" t="s">
        <v>224</v>
      </c>
      <c r="F17" s="144" t="s">
        <v>79</v>
      </c>
      <c r="G17" s="145">
        <v>1</v>
      </c>
      <c r="H17" s="146"/>
      <c r="I17" s="154">
        <f t="shared" si="0"/>
        <v>0</v>
      </c>
      <c r="J17" s="147">
        <v>21</v>
      </c>
      <c r="K17" s="146">
        <f t="shared" si="1"/>
        <v>0</v>
      </c>
      <c r="L17" s="192"/>
      <c r="M17" s="192"/>
      <c r="N17" s="192"/>
      <c r="O17" s="192"/>
      <c r="P17" s="192"/>
      <c r="Q17" s="192"/>
      <c r="R17" s="192"/>
      <c r="S17" s="192"/>
      <c r="T17" s="192"/>
      <c r="U17" s="192"/>
      <c r="V17" s="192"/>
    </row>
    <row r="18" spans="1:22" s="136" customFormat="1" ht="114.75" x14ac:dyDescent="0.2">
      <c r="A18" s="148">
        <v>3</v>
      </c>
      <c r="B18" s="144"/>
      <c r="C18" s="144" t="s">
        <v>96</v>
      </c>
      <c r="D18" s="173" t="s">
        <v>225</v>
      </c>
      <c r="E18" s="162" t="s">
        <v>226</v>
      </c>
      <c r="F18" s="144" t="s">
        <v>79</v>
      </c>
      <c r="G18" s="145">
        <v>12</v>
      </c>
      <c r="H18" s="146"/>
      <c r="I18" s="154">
        <f t="shared" si="0"/>
        <v>0</v>
      </c>
      <c r="J18" s="147">
        <v>21</v>
      </c>
      <c r="K18" s="146">
        <f t="shared" si="1"/>
        <v>0</v>
      </c>
      <c r="L18" s="192"/>
      <c r="M18" s="192"/>
      <c r="N18" s="192"/>
      <c r="O18" s="192"/>
      <c r="P18" s="192"/>
      <c r="Q18" s="192"/>
      <c r="R18" s="192"/>
      <c r="S18" s="192"/>
      <c r="T18" s="192"/>
      <c r="U18" s="192"/>
      <c r="V18" s="192"/>
    </row>
    <row r="19" spans="1:22" s="136" customFormat="1" ht="76.5" x14ac:dyDescent="0.2">
      <c r="A19" s="148">
        <v>4</v>
      </c>
      <c r="B19" s="144"/>
      <c r="C19" s="144" t="s">
        <v>96</v>
      </c>
      <c r="D19" s="173" t="s">
        <v>227</v>
      </c>
      <c r="E19" s="162" t="s">
        <v>228</v>
      </c>
      <c r="F19" s="144" t="s">
        <v>79</v>
      </c>
      <c r="G19" s="145">
        <v>24</v>
      </c>
      <c r="H19" s="146"/>
      <c r="I19" s="154">
        <f t="shared" si="0"/>
        <v>0</v>
      </c>
      <c r="J19" s="147">
        <v>21</v>
      </c>
      <c r="K19" s="146">
        <f t="shared" si="1"/>
        <v>0</v>
      </c>
      <c r="L19" s="192"/>
      <c r="M19" s="192"/>
      <c r="N19" s="192"/>
      <c r="O19" s="192"/>
      <c r="P19" s="192"/>
      <c r="Q19" s="192"/>
      <c r="R19" s="192"/>
      <c r="S19" s="192"/>
      <c r="T19" s="192"/>
      <c r="U19" s="192"/>
      <c r="V19" s="192"/>
    </row>
    <row r="20" spans="1:22" s="136" customFormat="1" ht="114.75" x14ac:dyDescent="0.2">
      <c r="A20" s="148">
        <v>5</v>
      </c>
      <c r="B20" s="144"/>
      <c r="C20" s="144" t="s">
        <v>96</v>
      </c>
      <c r="D20" s="173" t="s">
        <v>229</v>
      </c>
      <c r="E20" s="162" t="s">
        <v>230</v>
      </c>
      <c r="F20" s="144" t="s">
        <v>79</v>
      </c>
      <c r="G20" s="145">
        <v>4</v>
      </c>
      <c r="H20" s="146"/>
      <c r="I20" s="154">
        <f t="shared" si="0"/>
        <v>0</v>
      </c>
      <c r="J20" s="147">
        <v>21</v>
      </c>
      <c r="K20" s="146">
        <f t="shared" si="1"/>
        <v>0</v>
      </c>
      <c r="L20" s="192"/>
      <c r="M20" s="192"/>
      <c r="N20" s="192"/>
      <c r="O20" s="192"/>
      <c r="P20" s="192"/>
      <c r="Q20" s="192"/>
      <c r="R20" s="192"/>
      <c r="S20" s="192"/>
      <c r="T20" s="192"/>
      <c r="U20" s="192"/>
      <c r="V20" s="192"/>
    </row>
    <row r="21" spans="1:22" s="136" customFormat="1" ht="178.5" x14ac:dyDescent="0.2">
      <c r="A21" s="148">
        <v>6</v>
      </c>
      <c r="B21" s="144"/>
      <c r="C21" s="144" t="s">
        <v>96</v>
      </c>
      <c r="D21" s="173" t="s">
        <v>231</v>
      </c>
      <c r="E21" s="162" t="s">
        <v>232</v>
      </c>
      <c r="F21" s="144" t="s">
        <v>79</v>
      </c>
      <c r="G21" s="145">
        <v>1</v>
      </c>
      <c r="H21" s="146"/>
      <c r="I21" s="154">
        <f t="shared" si="0"/>
        <v>0</v>
      </c>
      <c r="J21" s="147">
        <v>21</v>
      </c>
      <c r="K21" s="146">
        <f t="shared" si="1"/>
        <v>0</v>
      </c>
      <c r="L21" s="192"/>
      <c r="M21" s="192"/>
      <c r="N21" s="192"/>
      <c r="O21" s="192"/>
      <c r="P21" s="192"/>
      <c r="Q21" s="192"/>
      <c r="R21" s="192"/>
      <c r="S21" s="192"/>
      <c r="T21" s="192"/>
      <c r="U21" s="192"/>
      <c r="V21" s="192"/>
    </row>
    <row r="22" spans="1:22" s="136" customFormat="1" ht="114.75" x14ac:dyDescent="0.2">
      <c r="A22" s="148">
        <v>7</v>
      </c>
      <c r="B22" s="144"/>
      <c r="C22" s="144" t="s">
        <v>96</v>
      </c>
      <c r="D22" s="173" t="s">
        <v>233</v>
      </c>
      <c r="E22" s="162" t="s">
        <v>275</v>
      </c>
      <c r="F22" s="144" t="s">
        <v>79</v>
      </c>
      <c r="G22" s="145">
        <v>3</v>
      </c>
      <c r="H22" s="146"/>
      <c r="I22" s="154">
        <f t="shared" si="0"/>
        <v>0</v>
      </c>
      <c r="J22" s="147">
        <v>21</v>
      </c>
      <c r="K22" s="146">
        <f t="shared" si="1"/>
        <v>0</v>
      </c>
      <c r="L22" s="192"/>
      <c r="M22" s="192"/>
      <c r="N22" s="192"/>
      <c r="O22" s="192"/>
      <c r="P22" s="192"/>
      <c r="Q22" s="192"/>
      <c r="R22" s="192"/>
      <c r="S22" s="192"/>
      <c r="T22" s="192"/>
      <c r="U22" s="192"/>
      <c r="V22" s="192"/>
    </row>
    <row r="23" spans="1:22" s="149" customFormat="1" x14ac:dyDescent="0.2">
      <c r="A23" s="208"/>
      <c r="B23" s="177"/>
      <c r="C23" s="177"/>
      <c r="D23" s="184"/>
      <c r="E23" s="188" t="s">
        <v>93</v>
      </c>
      <c r="F23" s="177"/>
      <c r="G23" s="174"/>
      <c r="H23" s="174"/>
      <c r="I23" s="150" t="e">
        <f>#REF!+#REF!+#REF!+I14</f>
        <v>#REF!</v>
      </c>
      <c r="J23" s="174"/>
      <c r="K23" s="174"/>
      <c r="L23" s="174"/>
      <c r="M23" s="174"/>
      <c r="N23" s="174"/>
      <c r="O23" s="174"/>
      <c r="P23" s="174"/>
      <c r="Q23" s="174"/>
      <c r="R23" s="174"/>
      <c r="S23" s="174"/>
      <c r="T23" s="174"/>
      <c r="U23" s="174"/>
      <c r="V23"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3218-0E63-4992-AE84-DC4F2A266A8A}">
  <sheetPr>
    <pageSetUpPr fitToPage="1"/>
  </sheetPr>
  <dimension ref="A1:V39"/>
  <sheetViews>
    <sheetView showGridLines="0" zoomScaleNormal="100" workbookViewId="0">
      <selection activeCell="E16" sqref="E16"/>
    </sheetView>
  </sheetViews>
  <sheetFormatPr defaultRowHeight="12.75" x14ac:dyDescent="0.2"/>
  <cols>
    <col min="1" max="1" width="5.5703125" style="176" customWidth="1"/>
    <col min="2" max="2" width="4.42578125" style="179" customWidth="1"/>
    <col min="3" max="3" width="6.42578125" style="179" customWidth="1"/>
    <col min="4" max="4" width="12.7109375" style="187" customWidth="1"/>
    <col min="5" max="5" width="96" style="190" customWidth="1"/>
    <col min="6" max="6" width="7.7109375" style="179" customWidth="1"/>
    <col min="7" max="7" width="9.85546875" style="176" customWidth="1"/>
    <col min="8" max="8" width="13.28515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97</v>
      </c>
      <c r="B1" s="197"/>
      <c r="C1" s="197"/>
      <c r="D1" s="185"/>
      <c r="E1" s="185"/>
      <c r="F1" s="197"/>
      <c r="G1" s="197"/>
      <c r="H1" s="197"/>
      <c r="I1" s="197"/>
      <c r="J1" s="197"/>
      <c r="K1" s="197"/>
    </row>
    <row r="2" spans="1:22" s="193" customFormat="1" x14ac:dyDescent="0.2">
      <c r="A2" s="198" t="s">
        <v>61</v>
      </c>
      <c r="B2" s="197"/>
      <c r="C2" s="137" t="str">
        <f>'Krycí list'!E5</f>
        <v>Místnost 317,318 Cvičná kuchyně</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189"/>
      <c r="F13" s="178"/>
      <c r="G13" s="175"/>
      <c r="H13" s="175"/>
      <c r="I13" s="175"/>
      <c r="J13" s="175"/>
      <c r="K13" s="175"/>
    </row>
    <row r="14" spans="1:22" s="141" customFormat="1" x14ac:dyDescent="0.2">
      <c r="A14" s="148"/>
      <c r="B14" s="144"/>
      <c r="C14" s="144"/>
      <c r="D14" s="182" t="s">
        <v>84</v>
      </c>
      <c r="E14" s="159" t="s">
        <v>83</v>
      </c>
      <c r="F14" s="180"/>
      <c r="G14" s="171"/>
      <c r="H14" s="146"/>
      <c r="I14" s="160">
        <f>+I15+I26</f>
        <v>0</v>
      </c>
      <c r="J14" s="147"/>
      <c r="K14" s="146"/>
      <c r="L14" s="171"/>
      <c r="M14" s="171"/>
      <c r="N14" s="171"/>
      <c r="O14" s="171"/>
      <c r="P14" s="171"/>
      <c r="Q14" s="171"/>
      <c r="R14" s="171"/>
      <c r="S14" s="171"/>
      <c r="T14" s="171"/>
      <c r="U14" s="171"/>
      <c r="V14" s="171"/>
    </row>
    <row r="15" spans="1:22" s="136" customFormat="1" x14ac:dyDescent="0.2">
      <c r="A15" s="148"/>
      <c r="B15" s="142"/>
      <c r="C15" s="172"/>
      <c r="D15" s="183"/>
      <c r="E15" s="161" t="s">
        <v>234</v>
      </c>
      <c r="F15" s="172"/>
      <c r="G15" s="170"/>
      <c r="H15" s="170"/>
      <c r="I15" s="143">
        <f>SUM(I16:I25)</f>
        <v>0</v>
      </c>
      <c r="J15" s="147"/>
      <c r="K15" s="146"/>
      <c r="L15" s="192"/>
      <c r="M15" s="192"/>
      <c r="N15" s="192"/>
      <c r="O15" s="192"/>
      <c r="P15" s="192"/>
      <c r="Q15" s="192"/>
      <c r="R15" s="192"/>
      <c r="S15" s="192"/>
      <c r="T15" s="192"/>
      <c r="U15" s="192"/>
      <c r="V15" s="192"/>
    </row>
    <row r="16" spans="1:22" s="136" customFormat="1" ht="102" x14ac:dyDescent="0.2">
      <c r="A16" s="148">
        <v>1</v>
      </c>
      <c r="B16" s="144"/>
      <c r="C16" s="144" t="s">
        <v>96</v>
      </c>
      <c r="D16" s="173" t="s">
        <v>132</v>
      </c>
      <c r="E16" s="162" t="s">
        <v>235</v>
      </c>
      <c r="F16" s="144" t="s">
        <v>79</v>
      </c>
      <c r="G16" s="145">
        <v>2</v>
      </c>
      <c r="H16" s="146"/>
      <c r="I16" s="146">
        <f t="shared" ref="I16:I25" si="0">ROUND(G16*H16,2)</f>
        <v>0</v>
      </c>
      <c r="J16" s="147">
        <v>21</v>
      </c>
      <c r="K16" s="146">
        <f t="shared" ref="K16:K25" si="1">I16+((I16/100)*J16)</f>
        <v>0</v>
      </c>
      <c r="L16" s="192"/>
      <c r="M16" s="192"/>
      <c r="N16" s="192"/>
      <c r="O16" s="192"/>
      <c r="P16" s="192"/>
      <c r="Q16" s="192"/>
      <c r="R16" s="192"/>
      <c r="S16" s="192"/>
      <c r="T16" s="192"/>
      <c r="U16" s="192"/>
      <c r="V16" s="192"/>
    </row>
    <row r="17" spans="1:22" s="136" customFormat="1" ht="102" x14ac:dyDescent="0.2">
      <c r="A17" s="148">
        <v>2</v>
      </c>
      <c r="B17" s="144"/>
      <c r="C17" s="144" t="s">
        <v>96</v>
      </c>
      <c r="D17" s="173" t="s">
        <v>132</v>
      </c>
      <c r="E17" s="162" t="s">
        <v>236</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63.75" x14ac:dyDescent="0.2">
      <c r="A18" s="148">
        <v>3</v>
      </c>
      <c r="B18" s="144"/>
      <c r="C18" s="144" t="s">
        <v>96</v>
      </c>
      <c r="D18" s="173" t="s">
        <v>138</v>
      </c>
      <c r="E18" s="162" t="s">
        <v>139</v>
      </c>
      <c r="F18" s="144" t="s">
        <v>79</v>
      </c>
      <c r="G18" s="145">
        <v>2</v>
      </c>
      <c r="H18" s="146"/>
      <c r="I18" s="146">
        <f t="shared" si="0"/>
        <v>0</v>
      </c>
      <c r="J18" s="147">
        <v>21</v>
      </c>
      <c r="K18" s="146">
        <f t="shared" si="1"/>
        <v>0</v>
      </c>
      <c r="L18" s="192"/>
      <c r="M18" s="192"/>
      <c r="N18" s="192"/>
      <c r="O18" s="192"/>
      <c r="P18" s="192"/>
      <c r="Q18" s="192"/>
      <c r="R18" s="192"/>
      <c r="S18" s="192"/>
      <c r="T18" s="192"/>
      <c r="U18" s="192"/>
      <c r="V18" s="192"/>
    </row>
    <row r="19" spans="1:22" s="136" customFormat="1" ht="76.5" x14ac:dyDescent="0.2">
      <c r="A19" s="148">
        <v>4</v>
      </c>
      <c r="B19" s="144"/>
      <c r="C19" s="144" t="s">
        <v>96</v>
      </c>
      <c r="D19" s="173" t="s">
        <v>140</v>
      </c>
      <c r="E19" s="162" t="s">
        <v>141</v>
      </c>
      <c r="F19" s="144" t="s">
        <v>79</v>
      </c>
      <c r="G19" s="145">
        <v>2</v>
      </c>
      <c r="H19" s="146"/>
      <c r="I19" s="146">
        <f t="shared" si="0"/>
        <v>0</v>
      </c>
      <c r="J19" s="147">
        <v>21</v>
      </c>
      <c r="K19" s="146">
        <f t="shared" si="1"/>
        <v>0</v>
      </c>
      <c r="L19" s="192"/>
      <c r="M19" s="192"/>
      <c r="N19" s="192"/>
      <c r="O19" s="192"/>
      <c r="P19" s="192"/>
      <c r="Q19" s="192"/>
      <c r="R19" s="192"/>
      <c r="S19" s="192"/>
      <c r="T19" s="192"/>
      <c r="U19" s="192"/>
      <c r="V19" s="192"/>
    </row>
    <row r="20" spans="1:22" s="136" customFormat="1" ht="114.75" x14ac:dyDescent="0.2">
      <c r="A20" s="148">
        <v>5</v>
      </c>
      <c r="B20" s="144"/>
      <c r="C20" s="144" t="s">
        <v>96</v>
      </c>
      <c r="D20" s="173" t="s">
        <v>237</v>
      </c>
      <c r="E20" s="162" t="s">
        <v>279</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89.25" x14ac:dyDescent="0.2">
      <c r="A21" s="148">
        <v>6</v>
      </c>
      <c r="B21" s="144"/>
      <c r="C21" s="144" t="s">
        <v>96</v>
      </c>
      <c r="D21" s="173" t="s">
        <v>238</v>
      </c>
      <c r="E21" s="162" t="s">
        <v>239</v>
      </c>
      <c r="F21" s="144" t="s">
        <v>79</v>
      </c>
      <c r="G21" s="145">
        <v>1</v>
      </c>
      <c r="H21" s="146"/>
      <c r="I21" s="146">
        <f t="shared" si="0"/>
        <v>0</v>
      </c>
      <c r="J21" s="147">
        <v>21</v>
      </c>
      <c r="K21" s="146">
        <f t="shared" si="1"/>
        <v>0</v>
      </c>
      <c r="L21" s="192"/>
      <c r="M21" s="192"/>
      <c r="N21" s="192"/>
      <c r="O21" s="192"/>
      <c r="P21" s="192"/>
      <c r="Q21" s="192"/>
      <c r="R21" s="192"/>
      <c r="S21" s="192"/>
      <c r="T21" s="192"/>
      <c r="U21" s="192"/>
      <c r="V21" s="192"/>
    </row>
    <row r="22" spans="1:22" s="136" customFormat="1" ht="38.25" x14ac:dyDescent="0.2">
      <c r="A22" s="148">
        <v>7</v>
      </c>
      <c r="B22" s="144"/>
      <c r="C22" s="144" t="s">
        <v>96</v>
      </c>
      <c r="D22" s="173" t="s">
        <v>148</v>
      </c>
      <c r="E22" s="162" t="s">
        <v>240</v>
      </c>
      <c r="F22" s="144" t="s">
        <v>79</v>
      </c>
      <c r="G22" s="145">
        <v>1</v>
      </c>
      <c r="H22" s="146"/>
      <c r="I22" s="146">
        <f t="shared" si="0"/>
        <v>0</v>
      </c>
      <c r="J22" s="147">
        <v>21</v>
      </c>
      <c r="K22" s="146">
        <f t="shared" si="1"/>
        <v>0</v>
      </c>
      <c r="L22" s="192"/>
      <c r="M22" s="192"/>
      <c r="N22" s="192"/>
      <c r="O22" s="192"/>
      <c r="P22" s="192"/>
      <c r="Q22" s="192"/>
      <c r="R22" s="192"/>
      <c r="S22" s="192"/>
      <c r="T22" s="192"/>
      <c r="U22" s="192"/>
      <c r="V22" s="192"/>
    </row>
    <row r="23" spans="1:22" s="136" customFormat="1" ht="76.5" x14ac:dyDescent="0.2">
      <c r="A23" s="148">
        <v>8</v>
      </c>
      <c r="B23" s="144"/>
      <c r="C23" s="144" t="s">
        <v>96</v>
      </c>
      <c r="D23" s="173" t="s">
        <v>174</v>
      </c>
      <c r="E23" s="162" t="s">
        <v>143</v>
      </c>
      <c r="F23" s="144" t="s">
        <v>79</v>
      </c>
      <c r="G23" s="145">
        <v>2</v>
      </c>
      <c r="H23" s="146"/>
      <c r="I23" s="146">
        <f t="shared" si="0"/>
        <v>0</v>
      </c>
      <c r="J23" s="147">
        <v>21</v>
      </c>
      <c r="K23" s="146">
        <f t="shared" si="1"/>
        <v>0</v>
      </c>
      <c r="L23" s="192"/>
      <c r="M23" s="192"/>
      <c r="N23" s="192"/>
      <c r="O23" s="192"/>
      <c r="P23" s="192"/>
      <c r="Q23" s="192"/>
      <c r="R23" s="192"/>
      <c r="S23" s="192"/>
      <c r="T23" s="192"/>
      <c r="U23" s="192"/>
      <c r="V23" s="192"/>
    </row>
    <row r="24" spans="1:22" s="136" customFormat="1" ht="89.25" x14ac:dyDescent="0.2">
      <c r="A24" s="148">
        <v>9</v>
      </c>
      <c r="B24" s="144"/>
      <c r="C24" s="144" t="s">
        <v>96</v>
      </c>
      <c r="D24" s="173" t="s">
        <v>144</v>
      </c>
      <c r="E24" s="162" t="s">
        <v>145</v>
      </c>
      <c r="F24" s="144" t="s">
        <v>79</v>
      </c>
      <c r="G24" s="145">
        <v>3</v>
      </c>
      <c r="H24" s="146"/>
      <c r="I24" s="146">
        <f t="shared" si="0"/>
        <v>0</v>
      </c>
      <c r="J24" s="147">
        <v>21</v>
      </c>
      <c r="K24" s="146">
        <f t="shared" si="1"/>
        <v>0</v>
      </c>
      <c r="L24" s="192"/>
      <c r="M24" s="192"/>
      <c r="N24" s="192"/>
      <c r="O24" s="192"/>
      <c r="P24" s="192"/>
      <c r="Q24" s="192"/>
      <c r="R24" s="192"/>
      <c r="S24" s="192"/>
      <c r="T24" s="192"/>
      <c r="U24" s="192"/>
      <c r="V24" s="192"/>
    </row>
    <row r="25" spans="1:22" s="136" customFormat="1" ht="38.25" x14ac:dyDescent="0.2">
      <c r="A25" s="148">
        <v>10</v>
      </c>
      <c r="B25" s="144"/>
      <c r="C25" s="144" t="s">
        <v>96</v>
      </c>
      <c r="D25" s="173" t="s">
        <v>146</v>
      </c>
      <c r="E25" s="162" t="s">
        <v>241</v>
      </c>
      <c r="F25" s="144" t="s">
        <v>79</v>
      </c>
      <c r="G25" s="145">
        <v>7</v>
      </c>
      <c r="H25" s="146"/>
      <c r="I25" s="146">
        <f t="shared" si="0"/>
        <v>0</v>
      </c>
      <c r="J25" s="147">
        <v>21</v>
      </c>
      <c r="K25" s="146">
        <f t="shared" si="1"/>
        <v>0</v>
      </c>
      <c r="L25" s="192"/>
      <c r="M25" s="192"/>
      <c r="N25" s="192"/>
      <c r="O25" s="192"/>
      <c r="P25" s="192"/>
      <c r="Q25" s="192"/>
      <c r="R25" s="192"/>
      <c r="S25" s="192"/>
      <c r="T25" s="192"/>
      <c r="U25" s="192"/>
      <c r="V25" s="192"/>
    </row>
    <row r="26" spans="1:22" s="136" customFormat="1" x14ac:dyDescent="0.2">
      <c r="A26" s="148"/>
      <c r="B26" s="142"/>
      <c r="C26" s="172"/>
      <c r="D26" s="183"/>
      <c r="E26" s="161" t="s">
        <v>234</v>
      </c>
      <c r="F26" s="172"/>
      <c r="G26" s="170"/>
      <c r="H26" s="170"/>
      <c r="I26" s="143">
        <f>SUM(I27:I38)</f>
        <v>0</v>
      </c>
      <c r="J26" s="147"/>
      <c r="K26" s="146"/>
      <c r="L26" s="192"/>
      <c r="M26" s="192"/>
      <c r="N26" s="192"/>
      <c r="O26" s="192"/>
      <c r="P26" s="192"/>
      <c r="Q26" s="192"/>
      <c r="R26" s="192"/>
      <c r="S26" s="192"/>
      <c r="T26" s="192"/>
      <c r="U26" s="192"/>
      <c r="V26" s="192"/>
    </row>
    <row r="27" spans="1:22" s="136" customFormat="1" ht="140.25" x14ac:dyDescent="0.2">
      <c r="A27" s="148">
        <v>11</v>
      </c>
      <c r="B27" s="144"/>
      <c r="C27" s="144" t="s">
        <v>96</v>
      </c>
      <c r="D27" s="173" t="s">
        <v>153</v>
      </c>
      <c r="E27" s="162" t="s">
        <v>276</v>
      </c>
      <c r="F27" s="144" t="s">
        <v>79</v>
      </c>
      <c r="G27" s="145">
        <v>1</v>
      </c>
      <c r="H27" s="146"/>
      <c r="I27" s="146">
        <f t="shared" ref="I27:I38" si="2">ROUND(G27*H27,2)</f>
        <v>0</v>
      </c>
      <c r="J27" s="147">
        <v>21</v>
      </c>
      <c r="K27" s="146">
        <f t="shared" ref="K27:K38" si="3">I27+((I27/100)*J27)</f>
        <v>0</v>
      </c>
      <c r="L27" s="192"/>
      <c r="M27" s="192"/>
      <c r="N27" s="192"/>
      <c r="O27" s="192"/>
      <c r="P27" s="192"/>
      <c r="Q27" s="192"/>
      <c r="R27" s="192"/>
      <c r="S27" s="192"/>
      <c r="T27" s="192"/>
      <c r="U27" s="192"/>
      <c r="V27" s="192"/>
    </row>
    <row r="28" spans="1:22" s="136" customFormat="1" ht="191.25" x14ac:dyDescent="0.2">
      <c r="A28" s="148">
        <v>12</v>
      </c>
      <c r="B28" s="144"/>
      <c r="C28" s="144" t="s">
        <v>96</v>
      </c>
      <c r="D28" s="173" t="s">
        <v>242</v>
      </c>
      <c r="E28" s="162" t="s">
        <v>243</v>
      </c>
      <c r="F28" s="144" t="s">
        <v>79</v>
      </c>
      <c r="G28" s="145">
        <v>1</v>
      </c>
      <c r="H28" s="146"/>
      <c r="I28" s="146">
        <f t="shared" si="2"/>
        <v>0</v>
      </c>
      <c r="J28" s="147">
        <v>21</v>
      </c>
      <c r="K28" s="146">
        <f t="shared" si="3"/>
        <v>0</v>
      </c>
      <c r="L28" s="192"/>
      <c r="M28" s="192"/>
      <c r="N28" s="192"/>
      <c r="O28" s="192"/>
      <c r="P28" s="192"/>
      <c r="Q28" s="192"/>
      <c r="R28" s="192"/>
      <c r="S28" s="192"/>
      <c r="T28" s="192"/>
      <c r="U28" s="192"/>
      <c r="V28" s="192"/>
    </row>
    <row r="29" spans="1:22" s="136" customFormat="1" ht="102" x14ac:dyDescent="0.2">
      <c r="A29" s="148">
        <v>13</v>
      </c>
      <c r="B29" s="144"/>
      <c r="C29" s="144" t="s">
        <v>96</v>
      </c>
      <c r="D29" s="173" t="s">
        <v>154</v>
      </c>
      <c r="E29" s="162" t="s">
        <v>155</v>
      </c>
      <c r="F29" s="144" t="s">
        <v>79</v>
      </c>
      <c r="G29" s="145">
        <v>1</v>
      </c>
      <c r="H29" s="146"/>
      <c r="I29" s="146">
        <f t="shared" si="2"/>
        <v>0</v>
      </c>
      <c r="J29" s="147">
        <v>21</v>
      </c>
      <c r="K29" s="146">
        <f t="shared" si="3"/>
        <v>0</v>
      </c>
      <c r="L29" s="192"/>
      <c r="M29" s="192"/>
      <c r="N29" s="192"/>
      <c r="O29" s="192"/>
      <c r="P29" s="192"/>
      <c r="Q29" s="192"/>
      <c r="R29" s="192"/>
      <c r="S29" s="192"/>
      <c r="T29" s="192"/>
      <c r="U29" s="192"/>
      <c r="V29" s="192"/>
    </row>
    <row r="30" spans="1:22" s="136" customFormat="1" ht="114.75" x14ac:dyDescent="0.2">
      <c r="A30" s="148">
        <v>14</v>
      </c>
      <c r="B30" s="144"/>
      <c r="C30" s="144" t="s">
        <v>96</v>
      </c>
      <c r="D30" s="173" t="s">
        <v>158</v>
      </c>
      <c r="E30" s="162" t="s">
        <v>244</v>
      </c>
      <c r="F30" s="144" t="s">
        <v>79</v>
      </c>
      <c r="G30" s="145">
        <v>10</v>
      </c>
      <c r="H30" s="146"/>
      <c r="I30" s="146">
        <f t="shared" si="2"/>
        <v>0</v>
      </c>
      <c r="J30" s="147">
        <v>21</v>
      </c>
      <c r="K30" s="146">
        <f t="shared" si="3"/>
        <v>0</v>
      </c>
      <c r="L30" s="192"/>
      <c r="M30" s="192"/>
      <c r="N30" s="192"/>
      <c r="O30" s="192"/>
      <c r="P30" s="192"/>
      <c r="Q30" s="192"/>
      <c r="R30" s="192"/>
      <c r="S30" s="192"/>
      <c r="T30" s="192"/>
      <c r="U30" s="192"/>
      <c r="V30" s="192"/>
    </row>
    <row r="31" spans="1:22" s="136" customFormat="1" ht="102" x14ac:dyDescent="0.2">
      <c r="A31" s="148">
        <v>15</v>
      </c>
      <c r="B31" s="144"/>
      <c r="C31" s="144" t="s">
        <v>96</v>
      </c>
      <c r="D31" s="173" t="s">
        <v>187</v>
      </c>
      <c r="E31" s="162" t="s">
        <v>245</v>
      </c>
      <c r="F31" s="144" t="s">
        <v>79</v>
      </c>
      <c r="G31" s="145">
        <v>30</v>
      </c>
      <c r="H31" s="146"/>
      <c r="I31" s="146">
        <f t="shared" si="2"/>
        <v>0</v>
      </c>
      <c r="J31" s="147">
        <v>21</v>
      </c>
      <c r="K31" s="146">
        <f t="shared" si="3"/>
        <v>0</v>
      </c>
      <c r="L31" s="192"/>
      <c r="M31" s="192"/>
      <c r="N31" s="192"/>
      <c r="O31" s="192"/>
      <c r="P31" s="192"/>
      <c r="Q31" s="192"/>
      <c r="R31" s="192"/>
      <c r="S31" s="192"/>
      <c r="T31" s="192"/>
      <c r="U31" s="192"/>
      <c r="V31" s="192"/>
    </row>
    <row r="32" spans="1:22" s="136" customFormat="1" ht="127.5" x14ac:dyDescent="0.2">
      <c r="A32" s="148">
        <v>16</v>
      </c>
      <c r="B32" s="144"/>
      <c r="C32" s="144" t="s">
        <v>96</v>
      </c>
      <c r="D32" s="173" t="s">
        <v>163</v>
      </c>
      <c r="E32" s="162" t="s">
        <v>262</v>
      </c>
      <c r="F32" s="144" t="s">
        <v>79</v>
      </c>
      <c r="G32" s="145">
        <v>2</v>
      </c>
      <c r="H32" s="146"/>
      <c r="I32" s="146">
        <f t="shared" si="2"/>
        <v>0</v>
      </c>
      <c r="J32" s="147">
        <v>21</v>
      </c>
      <c r="K32" s="146">
        <f t="shared" si="3"/>
        <v>0</v>
      </c>
      <c r="L32" s="192"/>
      <c r="M32" s="192"/>
      <c r="N32" s="192"/>
      <c r="O32" s="192"/>
      <c r="P32" s="192"/>
      <c r="Q32" s="192"/>
      <c r="R32" s="192"/>
      <c r="S32" s="192"/>
      <c r="T32" s="192"/>
      <c r="U32" s="192"/>
      <c r="V32" s="192"/>
    </row>
    <row r="33" spans="1:22" s="136" customFormat="1" ht="127.5" x14ac:dyDescent="0.2">
      <c r="A33" s="148">
        <v>17</v>
      </c>
      <c r="B33" s="144"/>
      <c r="C33" s="144" t="s">
        <v>96</v>
      </c>
      <c r="D33" s="173" t="s">
        <v>163</v>
      </c>
      <c r="E33" s="162" t="s">
        <v>277</v>
      </c>
      <c r="F33" s="144" t="s">
        <v>79</v>
      </c>
      <c r="G33" s="145">
        <v>1</v>
      </c>
      <c r="H33" s="146"/>
      <c r="I33" s="146">
        <f t="shared" si="2"/>
        <v>0</v>
      </c>
      <c r="J33" s="147">
        <v>21</v>
      </c>
      <c r="K33" s="146">
        <f t="shared" si="3"/>
        <v>0</v>
      </c>
      <c r="L33" s="192"/>
      <c r="M33" s="192"/>
      <c r="N33" s="192"/>
      <c r="O33" s="192"/>
      <c r="P33" s="192"/>
      <c r="Q33" s="192"/>
      <c r="R33" s="192"/>
      <c r="S33" s="192"/>
      <c r="T33" s="192"/>
      <c r="U33" s="192"/>
      <c r="V33" s="192"/>
    </row>
    <row r="34" spans="1:22" s="136" customFormat="1" ht="191.25" x14ac:dyDescent="0.2">
      <c r="A34" s="148">
        <v>18</v>
      </c>
      <c r="B34" s="144"/>
      <c r="C34" s="144" t="s">
        <v>96</v>
      </c>
      <c r="D34" s="173" t="s">
        <v>246</v>
      </c>
      <c r="E34" s="162" t="s">
        <v>280</v>
      </c>
      <c r="F34" s="144" t="s">
        <v>79</v>
      </c>
      <c r="G34" s="145">
        <v>1</v>
      </c>
      <c r="H34" s="146"/>
      <c r="I34" s="146">
        <f t="shared" si="2"/>
        <v>0</v>
      </c>
      <c r="J34" s="147">
        <v>21</v>
      </c>
      <c r="K34" s="146">
        <f t="shared" si="3"/>
        <v>0</v>
      </c>
      <c r="L34" s="192"/>
      <c r="M34" s="192"/>
      <c r="N34" s="192"/>
      <c r="O34" s="192"/>
      <c r="P34" s="192"/>
      <c r="Q34" s="192"/>
      <c r="R34" s="192"/>
      <c r="S34" s="192"/>
      <c r="T34" s="192"/>
      <c r="U34" s="192"/>
      <c r="V34" s="192"/>
    </row>
    <row r="35" spans="1:22" s="136" customFormat="1" ht="127.5" x14ac:dyDescent="0.2">
      <c r="A35" s="148">
        <v>19</v>
      </c>
      <c r="B35" s="144"/>
      <c r="C35" s="144" t="s">
        <v>96</v>
      </c>
      <c r="D35" s="173" t="s">
        <v>163</v>
      </c>
      <c r="E35" s="162" t="s">
        <v>263</v>
      </c>
      <c r="F35" s="144" t="s">
        <v>79</v>
      </c>
      <c r="G35" s="145">
        <v>4</v>
      </c>
      <c r="H35" s="146"/>
      <c r="I35" s="146">
        <f t="shared" si="2"/>
        <v>0</v>
      </c>
      <c r="J35" s="147">
        <v>21</v>
      </c>
      <c r="K35" s="146">
        <f t="shared" si="3"/>
        <v>0</v>
      </c>
      <c r="L35" s="192"/>
      <c r="M35" s="192"/>
      <c r="N35" s="192"/>
      <c r="O35" s="192"/>
      <c r="P35" s="192"/>
      <c r="Q35" s="192"/>
      <c r="R35" s="192"/>
      <c r="S35" s="192"/>
      <c r="T35" s="192"/>
      <c r="U35" s="192"/>
      <c r="V35" s="192"/>
    </row>
    <row r="36" spans="1:22" s="136" customFormat="1" ht="76.5" x14ac:dyDescent="0.2">
      <c r="A36" s="148">
        <v>20</v>
      </c>
      <c r="B36" s="144"/>
      <c r="C36" s="144" t="s">
        <v>96</v>
      </c>
      <c r="D36" s="173" t="s">
        <v>164</v>
      </c>
      <c r="E36" s="162" t="s">
        <v>247</v>
      </c>
      <c r="F36" s="144" t="s">
        <v>79</v>
      </c>
      <c r="G36" s="145">
        <v>2</v>
      </c>
      <c r="H36" s="146"/>
      <c r="I36" s="146">
        <f t="shared" si="2"/>
        <v>0</v>
      </c>
      <c r="J36" s="147">
        <v>21</v>
      </c>
      <c r="K36" s="146">
        <f t="shared" si="3"/>
        <v>0</v>
      </c>
      <c r="L36" s="192"/>
      <c r="M36" s="192"/>
      <c r="N36" s="192"/>
      <c r="O36" s="192"/>
      <c r="P36" s="192"/>
      <c r="Q36" s="192"/>
      <c r="R36" s="192"/>
      <c r="S36" s="192"/>
      <c r="T36" s="192"/>
      <c r="U36" s="192"/>
      <c r="V36" s="192"/>
    </row>
    <row r="37" spans="1:22" s="136" customFormat="1" ht="114.75" x14ac:dyDescent="0.2">
      <c r="A37" s="148">
        <v>21</v>
      </c>
      <c r="B37" s="144"/>
      <c r="C37" s="144" t="s">
        <v>96</v>
      </c>
      <c r="D37" s="173" t="s">
        <v>166</v>
      </c>
      <c r="E37" s="162" t="s">
        <v>278</v>
      </c>
      <c r="F37" s="144" t="s">
        <v>79</v>
      </c>
      <c r="G37" s="145">
        <v>1</v>
      </c>
      <c r="H37" s="146"/>
      <c r="I37" s="146">
        <f t="shared" si="2"/>
        <v>0</v>
      </c>
      <c r="J37" s="147">
        <v>21</v>
      </c>
      <c r="K37" s="146">
        <f t="shared" si="3"/>
        <v>0</v>
      </c>
      <c r="L37" s="192"/>
      <c r="M37" s="192"/>
      <c r="N37" s="192"/>
      <c r="O37" s="192"/>
      <c r="P37" s="192"/>
      <c r="Q37" s="192"/>
      <c r="R37" s="192"/>
      <c r="S37" s="192"/>
      <c r="T37" s="192"/>
      <c r="U37" s="192"/>
      <c r="V37" s="192"/>
    </row>
    <row r="38" spans="1:22" s="136" customFormat="1" ht="76.5" x14ac:dyDescent="0.2">
      <c r="A38" s="148">
        <v>22</v>
      </c>
      <c r="B38" s="144"/>
      <c r="C38" s="144" t="s">
        <v>96</v>
      </c>
      <c r="D38" s="173" t="s">
        <v>248</v>
      </c>
      <c r="E38" s="162" t="s">
        <v>249</v>
      </c>
      <c r="F38" s="144" t="s">
        <v>79</v>
      </c>
      <c r="G38" s="145">
        <v>1</v>
      </c>
      <c r="H38" s="146"/>
      <c r="I38" s="146">
        <f t="shared" si="2"/>
        <v>0</v>
      </c>
      <c r="J38" s="147">
        <v>21</v>
      </c>
      <c r="K38" s="146">
        <f t="shared" si="3"/>
        <v>0</v>
      </c>
      <c r="L38" s="192"/>
      <c r="M38" s="192"/>
      <c r="N38" s="192"/>
      <c r="O38" s="192"/>
      <c r="P38" s="192"/>
      <c r="Q38" s="192"/>
      <c r="R38" s="192"/>
      <c r="S38" s="192"/>
      <c r="T38" s="192"/>
      <c r="U38" s="192"/>
      <c r="V38" s="192"/>
    </row>
    <row r="39" spans="1:22" s="149" customFormat="1" x14ac:dyDescent="0.2">
      <c r="A39" s="174"/>
      <c r="B39" s="177"/>
      <c r="C39" s="177"/>
      <c r="D39" s="184"/>
      <c r="E39" s="188" t="s">
        <v>93</v>
      </c>
      <c r="F39" s="177"/>
      <c r="G39" s="174"/>
      <c r="H39" s="174"/>
      <c r="I39" s="150" t="e">
        <f>#REF!+#REF!+#REF!+I14</f>
        <v>#REF!</v>
      </c>
      <c r="J39" s="174"/>
      <c r="K39" s="174"/>
      <c r="L39" s="174"/>
      <c r="M39" s="174"/>
      <c r="N39" s="174"/>
      <c r="O39" s="174"/>
      <c r="P39" s="174"/>
      <c r="Q39" s="174"/>
      <c r="R39" s="174"/>
      <c r="S39" s="174"/>
      <c r="T39" s="174"/>
      <c r="U39" s="174"/>
      <c r="V39"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17</vt:i4>
      </vt:variant>
    </vt:vector>
  </HeadingPairs>
  <TitlesOfParts>
    <vt:vector size="28" baseType="lpstr">
      <vt:lpstr>Krycí list</vt:lpstr>
      <vt:lpstr>Rekapitulace</vt:lpstr>
      <vt:lpstr>Cvičná kuchyň</vt:lpstr>
      <vt:lpstr>Fyz a Che</vt:lpstr>
      <vt:lpstr>Informatika</vt:lpstr>
      <vt:lpstr>Jazyky</vt:lpstr>
      <vt:lpstr>Knihovna</vt:lpstr>
      <vt:lpstr>Multimediální</vt:lpstr>
      <vt:lpstr>Polytechnika</vt:lpstr>
      <vt:lpstr>Přírodní vědy</vt:lpstr>
      <vt:lpstr>#Figury</vt:lpstr>
      <vt:lpstr>'Cvičná kuchyň'!Názvy_tisku</vt:lpstr>
      <vt:lpstr>'Fyz a Che'!Názvy_tisku</vt:lpstr>
      <vt:lpstr>Informatika!Názvy_tisku</vt:lpstr>
      <vt:lpstr>Jazyky!Názvy_tisku</vt:lpstr>
      <vt:lpstr>Knihovna!Názvy_tisku</vt:lpstr>
      <vt:lpstr>Multimediální!Názvy_tisku</vt:lpstr>
      <vt:lpstr>Polytechnika!Názvy_tisku</vt:lpstr>
      <vt:lpstr>'Přírodní vědy'!Názvy_tisku</vt:lpstr>
      <vt:lpstr>Rekapitulace!Názvy_tisku</vt:lpstr>
      <vt:lpstr>'Cvičná kuchyň'!Oblast_tisku</vt:lpstr>
      <vt:lpstr>'Fyz a Che'!Oblast_tisku</vt:lpstr>
      <vt:lpstr>Informatika!Oblast_tisku</vt:lpstr>
      <vt:lpstr>Jazyky!Oblast_tisku</vt:lpstr>
      <vt:lpstr>Knihovna!Oblast_tisku</vt:lpstr>
      <vt:lpstr>Multimediální!Oblast_tisku</vt:lpstr>
      <vt:lpstr>Polytechnika!Oblast_tisku</vt:lpstr>
      <vt:lpstr>'Přírodní vědy'!Oblast_tisku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2019-11-28T07:37:59Z</cp:lastPrinted>
  <dcterms:created xsi:type="dcterms:W3CDTF">2006-04-27T05:25:48Z</dcterms:created>
  <dcterms:modified xsi:type="dcterms:W3CDTF">2024-03-20T14:56:26Z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