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2235" yWindow="3210" windowWidth="28800" windowHeight="13320" firstSheet="5" activeTab="10"/>
  </bookViews>
  <sheets>
    <sheet name="Krycí list" sheetId="1" r:id="rId1"/>
    <sheet name="Rekapitulace" sheetId="2" r:id="rId2"/>
    <sheet name="Cvičná kuchyň" sheetId="3" r:id="rId3"/>
    <sheet name="Fyz a Che" sheetId="5" r:id="rId4"/>
    <sheet name="Informatika" sheetId="6" r:id="rId5"/>
    <sheet name="Jazyky" sheetId="7" r:id="rId6"/>
    <sheet name="Knihovna" sheetId="8" r:id="rId7"/>
    <sheet name="Multimediální" sheetId="9" r:id="rId8"/>
    <sheet name="Polytechnika" sheetId="10" r:id="rId9"/>
    <sheet name="Přírodní vědy" sheetId="11" r:id="rId10"/>
    <sheet name="222-223" sheetId="12" r:id="rId11"/>
    <sheet name="#Figury" sheetId="4" state="hidden" r:id="rId12"/>
  </sheets>
  <definedNames>
    <definedName name="_xlnm.Print_Area" localSheetId="10">'222-223'!$A$1:$J$50</definedName>
    <definedName name="_xlnm.Print_Area" localSheetId="2">'Cvičná kuchyň'!$A$1:$J$29</definedName>
    <definedName name="_xlnm.Print_Area" localSheetId="3">'Fyz a Che'!$A$1:$J$42</definedName>
    <definedName name="_xlnm.Print_Area" localSheetId="4">'Informatika'!$A$1:$J$52</definedName>
    <definedName name="_xlnm.Print_Area" localSheetId="5">'Jazyky'!$A$1:$J$48</definedName>
    <definedName name="_xlnm.Print_Area" localSheetId="6">'Knihovna'!$A$1:$J$48</definedName>
    <definedName name="_xlnm.Print_Area" localSheetId="7">'Multimediální'!$A$1:$J$67</definedName>
    <definedName name="_xlnm.Print_Area" localSheetId="8">'Polytechnika'!$A$1:$J$53</definedName>
    <definedName name="_xlnm.Print_Area" localSheetId="9">'Přírodní vědy'!$A$1:$J$41</definedName>
    <definedName name="Z_65E3123D_ED26_44E3_A414_09EEEF825484_.wvu.Cols" localSheetId="10" hidden="1">#REF!,#REF!,#REF!</definedName>
    <definedName name="Z_65E3123D_ED26_44E3_A414_09EEEF825484_.wvu.Cols" localSheetId="4" hidden="1">'Informatika'!#REF!,'Informatika'!#REF!,'Informatika'!#REF!</definedName>
    <definedName name="Z_65E3123D_ED26_44E3_A414_09EEEF825484_.wvu.Cols" localSheetId="5" hidden="1">'Jazyky'!#REF!,'Jazyky'!#REF!,'Jazyky'!#REF!</definedName>
    <definedName name="Z_65E3123D_ED26_44E3_A414_09EEEF825484_.wvu.Cols" localSheetId="6" hidden="1">'Knihovna'!#REF!,'Knihovna'!#REF!,'Knihovna'!#REF!</definedName>
    <definedName name="Z_65E3123D_ED26_44E3_A414_09EEEF825484_.wvu.Cols" localSheetId="7" hidden="1">'Multimediální'!#REF!,'Multimediální'!#REF!,'Multimediální'!#REF!</definedName>
    <definedName name="Z_65E3123D_ED26_44E3_A414_09EEEF825484_.wvu.Cols" localSheetId="8" hidden="1">'Polytechnika'!#REF!,'Polytechnika'!#REF!,'Polytechnika'!#REF!</definedName>
    <definedName name="Z_65E3123D_ED26_44E3_A414_09EEEF825484_.wvu.PrintArea" localSheetId="10" hidden="1">'222-223'!$A$1:$J$50</definedName>
    <definedName name="Z_65E3123D_ED26_44E3_A414_09EEEF825484_.wvu.PrintArea" localSheetId="4" hidden="1">'Informatika'!$A$1:$J$52</definedName>
    <definedName name="Z_65E3123D_ED26_44E3_A414_09EEEF825484_.wvu.PrintArea" localSheetId="5" hidden="1">'Jazyky'!$A$1:$J$48</definedName>
    <definedName name="Z_65E3123D_ED26_44E3_A414_09EEEF825484_.wvu.PrintArea" localSheetId="6" hidden="1">'Knihovna'!$A$1:$J$48</definedName>
    <definedName name="Z_65E3123D_ED26_44E3_A414_09EEEF825484_.wvu.PrintArea" localSheetId="7" hidden="1">'Multimediální'!$A$1:$J$67</definedName>
    <definedName name="Z_65E3123D_ED26_44E3_A414_09EEEF825484_.wvu.PrintArea" localSheetId="8" hidden="1">'Polytechnika'!$A$1:$J$53</definedName>
    <definedName name="Z_65E3123D_ED26_44E3_A414_09EEEF825484_.wvu.PrintTitles" localSheetId="10" hidden="1">'222-223'!$11:$13</definedName>
    <definedName name="Z_65E3123D_ED26_44E3_A414_09EEEF825484_.wvu.PrintTitles" localSheetId="4" hidden="1">'Informatika'!$11:$13</definedName>
    <definedName name="Z_65E3123D_ED26_44E3_A414_09EEEF825484_.wvu.PrintTitles" localSheetId="5" hidden="1">'Jazyky'!$11:$13</definedName>
    <definedName name="Z_65E3123D_ED26_44E3_A414_09EEEF825484_.wvu.PrintTitles" localSheetId="6" hidden="1">'Knihovna'!$11:$13</definedName>
    <definedName name="Z_65E3123D_ED26_44E3_A414_09EEEF825484_.wvu.PrintTitles" localSheetId="7" hidden="1">'Multimediální'!$11:$13</definedName>
    <definedName name="Z_65E3123D_ED26_44E3_A414_09EEEF825484_.wvu.PrintTitles" localSheetId="8" hidden="1">'Polytechnika'!$11:$13</definedName>
    <definedName name="Z_65E3123D_ED26_44E3_A414_09EEEF825484_.wvu.Rows" localSheetId="10" hidden="1">#REF!,#REF!,#REF!,#REF!,#REF!,#REF!,#REF!,#REF!,#REF!,#REF!,#REF!,#REF!,#REF!,#REF!,#REF!,#REF!,#REF!,#REF!,#REF!,#REF!,#REF!,#REF!,#REF!,#REF!,#REF!,#REF!,#REF!,#REF!,#REF!,#REF!,#REF!,#REF!,#REF!,#REF!,#REF!,#REF!,#REF!,#REF!,#REF!,#REF!,#REF!</definedName>
    <definedName name="Z_65E3123D_ED26_44E3_A414_09EEEF825484_.wvu.Rows" localSheetId="4" hidden="1">'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definedName>
    <definedName name="Z_65E3123D_ED26_44E3_A414_09EEEF825484_.wvu.Rows" localSheetId="5" hidden="1">'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definedName>
    <definedName name="Z_65E3123D_ED26_44E3_A414_09EEEF825484_.wvu.Rows" localSheetId="6" hidden="1">'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definedName>
    <definedName name="Z_65E3123D_ED26_44E3_A414_09EEEF825484_.wvu.Rows" localSheetId="7" hidden="1">'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definedName>
    <definedName name="Z_65E3123D_ED26_44E3_A414_09EEEF825484_.wvu.Rows" localSheetId="8" hidden="1">'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definedName>
    <definedName name="Z_82B4F4D9_5370_4303_A97E_2A49E01AF629_.wvu.Cols" localSheetId="10" hidden="1">#REF!,#REF!,#REF!</definedName>
    <definedName name="Z_82B4F4D9_5370_4303_A97E_2A49E01AF629_.wvu.Cols" localSheetId="4" hidden="1">'Informatika'!#REF!,'Informatika'!#REF!,'Informatika'!#REF!</definedName>
    <definedName name="Z_82B4F4D9_5370_4303_A97E_2A49E01AF629_.wvu.Cols" localSheetId="5" hidden="1">'Jazyky'!#REF!,'Jazyky'!#REF!,'Jazyky'!#REF!</definedName>
    <definedName name="Z_82B4F4D9_5370_4303_A97E_2A49E01AF629_.wvu.Cols" localSheetId="6" hidden="1">'Knihovna'!#REF!,'Knihovna'!#REF!,'Knihovna'!#REF!</definedName>
    <definedName name="Z_82B4F4D9_5370_4303_A97E_2A49E01AF629_.wvu.Cols" localSheetId="7" hidden="1">'Multimediální'!#REF!,'Multimediální'!#REF!,'Multimediální'!#REF!</definedName>
    <definedName name="Z_82B4F4D9_5370_4303_A97E_2A49E01AF629_.wvu.Cols" localSheetId="8" hidden="1">'Polytechnika'!#REF!,'Polytechnika'!#REF!,'Polytechnika'!#REF!</definedName>
    <definedName name="Z_82B4F4D9_5370_4303_A97E_2A49E01AF629_.wvu.PrintArea" localSheetId="10" hidden="1">'222-223'!$A$1:$J$50</definedName>
    <definedName name="Z_82B4F4D9_5370_4303_A97E_2A49E01AF629_.wvu.PrintArea" localSheetId="4" hidden="1">'Informatika'!$A$1:$J$52</definedName>
    <definedName name="Z_82B4F4D9_5370_4303_A97E_2A49E01AF629_.wvu.PrintArea" localSheetId="5" hidden="1">'Jazyky'!$A$1:$J$48</definedName>
    <definedName name="Z_82B4F4D9_5370_4303_A97E_2A49E01AF629_.wvu.PrintArea" localSheetId="6" hidden="1">'Knihovna'!$A$1:$J$48</definedName>
    <definedName name="Z_82B4F4D9_5370_4303_A97E_2A49E01AF629_.wvu.PrintArea" localSheetId="7" hidden="1">'Multimediální'!$A$1:$J$67</definedName>
    <definedName name="Z_82B4F4D9_5370_4303_A97E_2A49E01AF629_.wvu.PrintArea" localSheetId="8" hidden="1">'Polytechnika'!$A$1:$J$53</definedName>
    <definedName name="Z_82B4F4D9_5370_4303_A97E_2A49E01AF629_.wvu.PrintTitles" localSheetId="10" hidden="1">'222-223'!$11:$13</definedName>
    <definedName name="Z_82B4F4D9_5370_4303_A97E_2A49E01AF629_.wvu.PrintTitles" localSheetId="4" hidden="1">'Informatika'!$11:$13</definedName>
    <definedName name="Z_82B4F4D9_5370_4303_A97E_2A49E01AF629_.wvu.PrintTitles" localSheetId="5" hidden="1">'Jazyky'!$11:$13</definedName>
    <definedName name="Z_82B4F4D9_5370_4303_A97E_2A49E01AF629_.wvu.PrintTitles" localSheetId="6" hidden="1">'Knihovna'!$11:$13</definedName>
    <definedName name="Z_82B4F4D9_5370_4303_A97E_2A49E01AF629_.wvu.PrintTitles" localSheetId="7" hidden="1">'Multimediální'!$11:$13</definedName>
    <definedName name="Z_82B4F4D9_5370_4303_A97E_2A49E01AF629_.wvu.PrintTitles" localSheetId="8" hidden="1">'Polytechnika'!$11:$13</definedName>
    <definedName name="Z_82B4F4D9_5370_4303_A97E_2A49E01AF629_.wvu.Rows" localSheetId="10" hidden="1">#REF!,#REF!,#REF!,#REF!,#REF!,#REF!,#REF!,#REF!,#REF!,#REF!,#REF!,#REF!,#REF!,#REF!,#REF!,#REF!,#REF!,#REF!,#REF!,#REF!,#REF!,#REF!,#REF!,#REF!,#REF!,#REF!,#REF!,#REF!,#REF!,#REF!,#REF!,#REF!,#REF!,#REF!,#REF!,#REF!,#REF!,#REF!,#REF!,#REF!,#REF!</definedName>
    <definedName name="Z_82B4F4D9_5370_4303_A97E_2A49E01AF629_.wvu.Rows" localSheetId="4" hidden="1">'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definedName>
    <definedName name="Z_82B4F4D9_5370_4303_A97E_2A49E01AF629_.wvu.Rows" localSheetId="5" hidden="1">'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definedName>
    <definedName name="Z_82B4F4D9_5370_4303_A97E_2A49E01AF629_.wvu.Rows" localSheetId="6" hidden="1">'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definedName>
    <definedName name="Z_82B4F4D9_5370_4303_A97E_2A49E01AF629_.wvu.Rows" localSheetId="7" hidden="1">'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definedName>
    <definedName name="Z_82B4F4D9_5370_4303_A97E_2A49E01AF629_.wvu.Rows" localSheetId="8" hidden="1">'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definedName>
    <definedName name="Z_D6CFA044_0C8C_4ECE_96A2_AFF3DD5E0425_.wvu.Cols" localSheetId="10" hidden="1">#REF!,#REF!,#REF!</definedName>
    <definedName name="Z_D6CFA044_0C8C_4ECE_96A2_AFF3DD5E0425_.wvu.Cols" localSheetId="4" hidden="1">'Informatika'!#REF!,'Informatika'!#REF!,'Informatika'!#REF!</definedName>
    <definedName name="Z_D6CFA044_0C8C_4ECE_96A2_AFF3DD5E0425_.wvu.Cols" localSheetId="5" hidden="1">'Jazyky'!#REF!,'Jazyky'!#REF!,'Jazyky'!#REF!</definedName>
    <definedName name="Z_D6CFA044_0C8C_4ECE_96A2_AFF3DD5E0425_.wvu.Cols" localSheetId="6" hidden="1">'Knihovna'!#REF!,'Knihovna'!#REF!,'Knihovna'!#REF!</definedName>
    <definedName name="Z_D6CFA044_0C8C_4ECE_96A2_AFF3DD5E0425_.wvu.Cols" localSheetId="7" hidden="1">'Multimediální'!#REF!,'Multimediální'!#REF!,'Multimediální'!#REF!</definedName>
    <definedName name="Z_D6CFA044_0C8C_4ECE_96A2_AFF3DD5E0425_.wvu.Cols" localSheetId="8" hidden="1">'Polytechnika'!#REF!,'Polytechnika'!#REF!,'Polytechnika'!#REF!</definedName>
    <definedName name="Z_D6CFA044_0C8C_4ECE_96A2_AFF3DD5E0425_.wvu.PrintArea" localSheetId="10" hidden="1">'222-223'!$A$1:$J$50</definedName>
    <definedName name="Z_D6CFA044_0C8C_4ECE_96A2_AFF3DD5E0425_.wvu.PrintArea" localSheetId="4" hidden="1">'Informatika'!$A$1:$J$52</definedName>
    <definedName name="Z_D6CFA044_0C8C_4ECE_96A2_AFF3DD5E0425_.wvu.PrintArea" localSheetId="5" hidden="1">'Jazyky'!$A$1:$J$48</definedName>
    <definedName name="Z_D6CFA044_0C8C_4ECE_96A2_AFF3DD5E0425_.wvu.PrintArea" localSheetId="6" hidden="1">'Knihovna'!$A$1:$J$48</definedName>
    <definedName name="Z_D6CFA044_0C8C_4ECE_96A2_AFF3DD5E0425_.wvu.PrintArea" localSheetId="7" hidden="1">'Multimediální'!$A$1:$J$67</definedName>
    <definedName name="Z_D6CFA044_0C8C_4ECE_96A2_AFF3DD5E0425_.wvu.PrintArea" localSheetId="8" hidden="1">'Polytechnika'!$A$1:$J$53</definedName>
    <definedName name="Z_D6CFA044_0C8C_4ECE_96A2_AFF3DD5E0425_.wvu.PrintTitles" localSheetId="10" hidden="1">'222-223'!$11:$13</definedName>
    <definedName name="Z_D6CFA044_0C8C_4ECE_96A2_AFF3DD5E0425_.wvu.PrintTitles" localSheetId="4" hidden="1">'Informatika'!$11:$13</definedName>
    <definedName name="Z_D6CFA044_0C8C_4ECE_96A2_AFF3DD5E0425_.wvu.PrintTitles" localSheetId="5" hidden="1">'Jazyky'!$11:$13</definedName>
    <definedName name="Z_D6CFA044_0C8C_4ECE_96A2_AFF3DD5E0425_.wvu.PrintTitles" localSheetId="6" hidden="1">'Knihovna'!$11:$13</definedName>
    <definedName name="Z_D6CFA044_0C8C_4ECE_96A2_AFF3DD5E0425_.wvu.PrintTitles" localSheetId="7" hidden="1">'Multimediální'!$11:$13</definedName>
    <definedName name="Z_D6CFA044_0C8C_4ECE_96A2_AFF3DD5E0425_.wvu.PrintTitles" localSheetId="8" hidden="1">'Polytechnika'!$11:$13</definedName>
    <definedName name="Z_D6CFA044_0C8C_4ECE_96A2_AFF3DD5E0425_.wvu.Rows" localSheetId="10" hidden="1">#REF!,#REF!,#REF!,#REF!,#REF!,#REF!,#REF!,#REF!,#REF!,#REF!,#REF!,#REF!,#REF!,#REF!,#REF!,#REF!,#REF!,#REF!,#REF!,#REF!,#REF!,#REF!,#REF!,#REF!,#REF!,#REF!,#REF!,#REF!,#REF!,#REF!,#REF!,#REF!,#REF!,#REF!,#REF!,#REF!,#REF!,#REF!,#REF!,#REF!,#REF!</definedName>
    <definedName name="Z_D6CFA044_0C8C_4ECE_96A2_AFF3DD5E0425_.wvu.Rows" localSheetId="4" hidden="1">'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definedName>
    <definedName name="Z_D6CFA044_0C8C_4ECE_96A2_AFF3DD5E0425_.wvu.Rows" localSheetId="5" hidden="1">'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definedName>
    <definedName name="Z_D6CFA044_0C8C_4ECE_96A2_AFF3DD5E0425_.wvu.Rows" localSheetId="6" hidden="1">'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definedName>
    <definedName name="Z_D6CFA044_0C8C_4ECE_96A2_AFF3DD5E0425_.wvu.Rows" localSheetId="7" hidden="1">'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definedName>
    <definedName name="Z_D6CFA044_0C8C_4ECE_96A2_AFF3DD5E0425_.wvu.Rows" localSheetId="8" hidden="1">'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definedName>
    <definedName name="_xlnm.Print_Titles" localSheetId="1">'Rekapitulace'!$11:$13</definedName>
    <definedName name="_xlnm.Print_Titles" localSheetId="2">'Cvičná kuchyň'!$11:$13</definedName>
    <definedName name="_xlnm.Print_Titles" localSheetId="3">'Fyz a Che'!$11:$13</definedName>
    <definedName name="_xlnm.Print_Titles" localSheetId="4">'Informatika'!$11:$13</definedName>
    <definedName name="_xlnm.Print_Titles" localSheetId="5">'Jazyky'!$11:$13</definedName>
    <definedName name="_xlnm.Print_Titles" localSheetId="6">'Knihovna'!$11:$13</definedName>
    <definedName name="_xlnm.Print_Titles" localSheetId="7">'Multimediální'!$11:$13</definedName>
    <definedName name="_xlnm.Print_Titles" localSheetId="8">'Polytechnika'!$11:$13</definedName>
    <definedName name="_xlnm.Print_Titles" localSheetId="9">'Přírodní vědy'!$11:$13</definedName>
    <definedName name="_xlnm.Print_Titles" localSheetId="10">'222-223'!$11:$13</definedName>
  </definedNames>
  <calcPr calcId="191029"/>
  <extLst/>
</workbook>
</file>

<file path=xl/sharedStrings.xml><?xml version="1.0" encoding="utf-8"?>
<sst xmlns="http://schemas.openxmlformats.org/spreadsheetml/2006/main" count="1429" uniqueCount="281">
  <si>
    <t>Název stavby</t>
  </si>
  <si>
    <t>JKSO</t>
  </si>
  <si>
    <t xml:space="preserve"> </t>
  </si>
  <si>
    <t>Kód stavby</t>
  </si>
  <si>
    <t>ucebny</t>
  </si>
  <si>
    <t>Název objektu</t>
  </si>
  <si>
    <t>EČO</t>
  </si>
  <si>
    <t/>
  </si>
  <si>
    <t>Kód objektu</t>
  </si>
  <si>
    <t>Název části</t>
  </si>
  <si>
    <t>Místo</t>
  </si>
  <si>
    <t>Kód části</t>
  </si>
  <si>
    <t>Název podčásti</t>
  </si>
  <si>
    <t>Kód podčásti</t>
  </si>
  <si>
    <t>IČ</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</si>
  <si>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</si>
  <si>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</si>
  <si>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</si>
  <si>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</si>
  <si>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</si>
  <si>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</si>
  <si>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</si>
  <si>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</si>
  <si>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</si>
  <si>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</si>
  <si>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</si>
  <si>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</si>
  <si>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</si>
  <si>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</si>
  <si>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</si>
  <si>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</si>
  <si>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</si>
  <si>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</si>
  <si>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</si>
  <si>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</si>
  <si>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</si>
  <si>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Vedlejší rozpočtové náklady</t>
  </si>
  <si>
    <t>Práce přesčas</t>
  </si>
  <si>
    <t>Zařízení staveniště</t>
  </si>
  <si>
    <t>21</t>
  </si>
  <si>
    <t>%</t>
  </si>
  <si>
    <t>Bez pevné podl.</t>
  </si>
  <si>
    <t>Kulturní památka</t>
  </si>
  <si>
    <t>Územní vlivy</t>
  </si>
  <si>
    <t>Provozní vlivy</t>
  </si>
  <si>
    <t>Ostatní</t>
  </si>
  <si>
    <t>VRN z rozpočtu</t>
  </si>
  <si>
    <t>HZS</t>
  </si>
  <si>
    <t>Kompl. činnost</t>
  </si>
  <si>
    <t>Ostatní náklady</t>
  </si>
  <si>
    <t>D</t>
  </si>
  <si>
    <t>Celkové náklady</t>
  </si>
  <si>
    <t>Datum a podpis</t>
  </si>
  <si>
    <t>Razítko</t>
  </si>
  <si>
    <t>15</t>
  </si>
  <si>
    <t>DPH</t>
  </si>
  <si>
    <t>E</t>
  </si>
  <si>
    <t>Přípočty a odpočty</t>
  </si>
  <si>
    <t>Dodávky objednatele</t>
  </si>
  <si>
    <t>Klouzavá doložka</t>
  </si>
  <si>
    <t>Zvýhodnění + -</t>
  </si>
  <si>
    <t>Stavba:</t>
  </si>
  <si>
    <t>Objekt:</t>
  </si>
  <si>
    <t>Část:</t>
  </si>
  <si>
    <t xml:space="preserve">JKSO: </t>
  </si>
  <si>
    <t>Objednatel:</t>
  </si>
  <si>
    <t>Zhotovitel:</t>
  </si>
  <si>
    <t>Datum:</t>
  </si>
  <si>
    <t>Kód</t>
  </si>
  <si>
    <t>Popis</t>
  </si>
  <si>
    <t>Cena celkem</t>
  </si>
  <si>
    <t>JKSO:</t>
  </si>
  <si>
    <t>P.Č.</t>
  </si>
  <si>
    <t>TV</t>
  </si>
  <si>
    <t>KCN</t>
  </si>
  <si>
    <t>Kód položky</t>
  </si>
  <si>
    <t>MJ</t>
  </si>
  <si>
    <t>Množství celkem</t>
  </si>
  <si>
    <t>Sazba DPH</t>
  </si>
  <si>
    <t>kus</t>
  </si>
  <si>
    <t xml:space="preserve">REKAPITULACE </t>
  </si>
  <si>
    <t>KRYCÍ LIST SOUPISU</t>
  </si>
  <si>
    <t>OCENĚNÝ SOUPIS PRACÍ A DODÁVEK A SLUŽEB</t>
  </si>
  <si>
    <t>AVT</t>
  </si>
  <si>
    <t>ZRN (ř. 1-8)</t>
  </si>
  <si>
    <t>DN (ř. 10-12)</t>
  </si>
  <si>
    <t>VRN (ř. 14-19)</t>
  </si>
  <si>
    <t>Součet 9, 13, 20-23</t>
  </si>
  <si>
    <t>Access point</t>
  </si>
  <si>
    <t>Projektové práce (DSPS)</t>
  </si>
  <si>
    <t>Cena s DPH (ř. 25-26)</t>
  </si>
  <si>
    <t>Popis / minimální technické parametry</t>
  </si>
  <si>
    <t>Cena celkem s DPH</t>
  </si>
  <si>
    <t>Celkem bez DPH</t>
  </si>
  <si>
    <t>Cena jednotková bez DPH</t>
  </si>
  <si>
    <t>Cena celkem bez DPH</t>
  </si>
  <si>
    <t>Pracovní stanice pro studenty</t>
  </si>
  <si>
    <t>PoE injektor</t>
  </si>
  <si>
    <t>vlastní</t>
  </si>
  <si>
    <t>SOUPIS PRACÍ A DODÁVEK A SLUŽEB vč VÝKAZU VÝMĚR</t>
  </si>
  <si>
    <t>Sebastian Fenyk</t>
  </si>
  <si>
    <t xml:space="preserve">PoE adaptér dodávající elektrickou energii po ethernetovém kabelu (30W). Cena včetně dopravy, instalace.
</t>
  </si>
  <si>
    <t>Standard smíšené výuky</t>
  </si>
  <si>
    <t>Videokamera</t>
  </si>
  <si>
    <t xml:space="preserve">Konferenční USB kamera. Využití pro videokonference typu MS Teams, Google Meet, Webex apod. k připojení přes USB k laptopu nebo počítači. Minimální parametry kamery: objektiv F4,7 mm-42,3 mm s 10x optickým a 16x digitálním zoomem se záběrem 58,5° horizontálně, obrazový CMOS čip 2,07 MP, rozlišení fullHD, rozsah motorického ovládání minimálně P&amp;T +/- 170°, 90° nahoru, 30° dolů, 64 pozic předvoleb. Ovládání kamery přes dálkový ovladač. Vstupy: minimálně 1x USB 2.0 typ B, 1x RS232 (8-pin DIN). Rozměry a hmotnost: maximálně 145 x 155 x 165 mm (V x Š x H), 1,5 kg. Cena včetně dopravy a instalace.
</t>
  </si>
  <si>
    <t>Soundbar</t>
  </si>
  <si>
    <t>Profesionální LCD monitor</t>
  </si>
  <si>
    <t>Sestava mobilního stojanu</t>
  </si>
  <si>
    <t xml:space="preserve">Pojízdná základna pro stojany s 1 stojinou. Možnost protáhnout kabely ze stojin základnou dolů. 4 velká kolečka s brzdou, nosnost s 1 stojnou 80 kg. Stojina k montáži stojanů o délce 180 cm. Kanály pro vedení kabelů. Madlo pro pojízdný stojan. Vodorovná část adaptéru pro displej s VESA až 1110 mm, nosnost až 80 kg. Svislá ramena s náklonem pro uchycení monitoru na vodorovnou část adaptéru (VESA až 420). Držák na videokonferenční kameru / reproduktor pro uchycení na adaptéry pro displeje 55-90", nosnost min. 8 kg. Polička pro AV/IT příslušenství, nosnost min. 8 kg, libovolná výška montáže. Lišta pro uchycení soundbaru. Cena včetně dopravy a instalace.
</t>
  </si>
  <si>
    <t>Výukový software</t>
  </si>
  <si>
    <t xml:space="preserve">Konferenční USB soundbar. Soundbar obsahuje vestavěné reproduktory a mikrofon. Využití pro videokonference typu MS Teams, Google Meet, Webex apod. k připojení přes USB k laptopu nebo počítači. Parametry reproduktoru: minimálně 4 reproduktory, stereo, celkový výkon minimálně 2 x 20W, frekvenční rozsah minimálně 250 Hz – 20 kHz. Parametry mikrofonu: minimálně 180 stupňů pokrytí, dosah minimálně 4,5 metru. Další funkce: DSP procesor pro redukci ozvěn a potlačení okolního ruchu, LED indikátor zapnutí/vypnutí mikrofonu. Montáž: držák pro montáž na zeď. Vstupy/výstupy: minimálně 1x USB typ A. Rozměry a hmotnost: maximálně 120 x 1110 x 100 mm (V x Š x H), 6,8 Kg. Cena včetně dopravy a instalace.
</t>
  </si>
  <si>
    <t>ZŠ Čáslav, Sadová 1756</t>
  </si>
  <si>
    <t>IT vybavení</t>
  </si>
  <si>
    <t xml:space="preserve">Dokovací stanice </t>
  </si>
  <si>
    <t>kabel HDMI</t>
  </si>
  <si>
    <t xml:space="preserve">HDMI kabel 2 m, (M/M), min. rozlišení  4K*2K @ 60Hz. Cena včetně dopravy a instalace.
</t>
  </si>
  <si>
    <t>USB HUB</t>
  </si>
  <si>
    <t xml:space="preserve">7-portový Hi-speed USB 2.0 Hub, 6x USB portů typu A, 1x USB port typu B. Cena včetně dopravy, instalace.
</t>
  </si>
  <si>
    <t xml:space="preserve">dokovací stanice k portu USB-C, možnosti připojení periférií včetně napájení vybraných zařízení s napájecím USB-C konektorem či podporou Thunderbolt do 100W, 2x USB-C (1x pouze přenos dat a napájení externích zařízení do 15 W, 1x pro připojení k notebooku), 4x USB 3.0, 2x DisplayPort 1.4, 1x HDMI 2.0, 1x kombinovaný konektor sluchátek/mikrofonu, 1x RJ-45 (Gigabit LAN), Délka kabelu pro připojení k notebooku: 100 cm. Cena včetně dopravy a instalace.
</t>
  </si>
  <si>
    <t xml:space="preserve">stropní / nástěnný bezdrátový přístupový bod (AP), 802.11a/c, dvě rádia, optimalizace vyzařovacího diagramu antén pro montáž na stěnu nebo na strop, 2.4GHz a 5GHz, 6 optimalizovaných embedded antén - 3x3 MIMO, PoE, 2x RJ45, management, hybridní - možnost správy kontrolérem nebo v cloud. Cena včetně dopravy, instalace, nastavení.
</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</si>
  <si>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
</t>
  </si>
  <si>
    <t xml:space="preserve">Notebook s FHD IPS matným displejem 15,6" a LED podsvícením s možnosti otevřít naplocho o 180°,min.  šestijádrový CPU s výkonem min. 14500 bodu dle nezávislého testu www.cpubenchmark.net (v10), operační paměť min. 8GB DDR4 s možnosti rozšíření až na 32GB, pevný M.2 SSD s kapacitou min. 256GB, WiFi, LAN, Bluetooth, USB-C s podporu DisplayPort a napájení, USB 3.1, HDMI, čtečka SD karet, HD webkamera, čtečka otisků prstů, podsvícená klávesnice odolná proti polití s numerickou část, kovové nebo carbon víko a rám klávesnice, hmotnost max. 1,8kg, operační systém s podporu AD (domény).  Cena včetně dopravy, instalace, nastavení.
</t>
  </si>
  <si>
    <t>07/2023</t>
  </si>
  <si>
    <t>Interaktivní zobrazovač + vizualizér</t>
  </si>
  <si>
    <t>Interaktivní systém</t>
  </si>
  <si>
    <t>Prezentační software</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</si>
  <si>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
</t>
  </si>
  <si>
    <t>PC modul</t>
  </si>
  <si>
    <t xml:space="preserve">PC modul pro OPS slot - Procesor – 8650u (CPU passmark minimálně 6300 bodů), RAM 8GB DDR4, pevný disk 128GB SSD, vestavěná wifi 2,4GHz i 5GHz, standard a/b/g/n/ac. Windows 10.  Cena včetně dopravy a instalace.
</t>
  </si>
  <si>
    <t>ks</t>
  </si>
  <si>
    <t>Nástěnný držák s křídly</t>
  </si>
  <si>
    <t xml:space="preserve">Nástěnný držák s křídly pro sestavu interaktivního displeje. Systém se skládá z výškového posunu, rámu pro uchycení dotykové obrazovky o úhlopříčce obrazu 86“ a dvou keramických, magnetických křídel, která po zavření přikrývají celou plochu obrazu.
Zdvih min.  65 cm, Nosnost vlastního pojezdu min 169 kg (součet rámu + displeje + křídel). Cena včetně dopravy a instalace.
</t>
  </si>
  <si>
    <t>Kabel HDMI a extender</t>
  </si>
  <si>
    <t xml:space="preserve">Kabel HDMI, min. 4K*2K @ 60Hz, min. 10m. Včetně HDMI extenderu pro zesílení signálu podporující přenos na min. 30 m, podpora rozlišení min. 4K*2K @ 60Hz, HDCP kompatibilní. Včetně HDMI kabelu 0,5 m, (M/M), min. rozlišení  4K*2K @ 60Hz. Cena včetně dopravy, instalace.
</t>
  </si>
  <si>
    <t>Repeater aktivní USB</t>
  </si>
  <si>
    <t xml:space="preserve">USB repeater pro prodlužování USB kabelů, délka min. 5 m. Cena včetně dopravy, instalace.
</t>
  </si>
  <si>
    <t>HDMI rozbočovač</t>
  </si>
  <si>
    <t xml:space="preserve">1x2 HDMI rozbočovač, podpora 4K/UHD @ 60 Hz 4:2:0. EDID management, HDCP kompatibilní. Vestavěný audio embeder a de-embeder pro připojení externího zdroje zvuku (audio in) a zesilovače nebo aktivních reproduktorů (audio out). Zvuk z audio vstupu je možné směrovat zároveň na HDMI výstup a analogový audio výstup. Cena včetně dopravy, instalace, nastavení.
</t>
  </si>
  <si>
    <t>Stolní vizualizér</t>
  </si>
  <si>
    <t xml:space="preserve">Bezdrátová dokumentová kamera s flexibilním ramenem. Min. 12x zoom. LED osvětlení snímaného objektu, ruční a automatické ovládání ostření a jasu. Snímaná plocha min A4. Jednoduché ovládání vizualizéru prostřednictvím software. Cena včetně dopravy, instalace.
</t>
  </si>
  <si>
    <t>Pracovní stanice + vybavení učebny přírodních věd</t>
  </si>
  <si>
    <t>USB nabíjecí stanice</t>
  </si>
  <si>
    <t xml:space="preserve">USB nabíjecí stanice pro až 10 bezdrátových senzorů a konektorem microUSB. Cena včetně dopravy.
</t>
  </si>
  <si>
    <t>Sada experimentů přírodních věd</t>
  </si>
  <si>
    <t xml:space="preserve">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síly, bezdrátový senzor tlaku, bezdrátový senzor pH, bezdrátový senzor tepu s ručními úchyty, bezdrátový senzor počasí s anemometrem a GPS, bezdrátový senzor  napětí, bezdrátový senzor  pohybu. Každý senzor musí být vybaven baterií a bezdrátovým komunikačním rozhraním standardu Bluetooth. Součástí dodávky také musí být sw aplikace, jednotná pro práci se všemi senzory. Cena včetně dopravy, instalace a zaškolení uživatele, školení viz. technická zpráva.
</t>
  </si>
  <si>
    <t>Sada experimentů fyziky</t>
  </si>
  <si>
    <t xml:space="preserve">Základní sada pro experimenty ve Fyzice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tlaku, bezdrátový senzor napětí, bezdrátový senzor proudu, bezdrátový senzor světla, bezdrátový senzor pohybu, bezdrátový senzor magnetického pole, bezdrátový vozík s integrovaným senzorem síly, rychlosti a zrychlení a držák bezdrátového vozíku. Každý senzor musí být vybaven baterií a bezdrátovým komunikačním rozhraním standardu Bluetooth. Součástí dodávky také musí být sw aplikace, jednotná pro práci se všemi senzory. Cena včetně dopravy, instalace a zaškolení uživatele, školení viz. technická zpráva.
</t>
  </si>
  <si>
    <t>Sada experimentů chemie</t>
  </si>
  <si>
    <t xml:space="preserve">Základní  sada pro experimenty v Chemii obsahující: plastový kufřík pro bezpečné uložení senzorů (každý senzor má speciálně tvarovanou přihrádku), metodickou příručka učitele (včetně popisu úlohy, seznamu pomůcek a odhadu času potřebného na experiment), min. 28 žákovských úloh a sadu senzorů - bezdrátový senzor teploty, bezdrátový senzor tlaku, bezdrátový senzor pH, bezdrátový senzor CO2, bezdrátový senzor vodivosti, bezdrátový kolorimetr a turbidimetr, plochá elektroda pH, elektroda oxidace a redukce, návlek na senzor CO2 pro měření ve vodě. Každý senzor musí být vybaven baterií a bezdrátovým komunikačním rozhraním standardu Bluetooth. Součástí dodávky také musí být sw aplikace, jednotná pro práci se všemi senzory. Cena včetně dopravy, instalace a zaškolení uživatele, školení viz. technická zpráva.
</t>
  </si>
  <si>
    <t>PC ovládací a prezentační stanice pro učitele</t>
  </si>
  <si>
    <t xml:space="preserve">Desktop s min. 250W zdrojem s účinnosti až 92%, výkon CPU min. 18500 bodu dle nezávislého testu cpubenchmark.net, operační paměť min. 8GB DDR4 s možnosti rozšíření na 128 GB, pevný M.2 SSD disk s kapacitou min. 512GB, DVD-RW optická mechanika, Gbit síťová karta, Wifi standardu 802.11ac (2x2), Bluetooth, čtečka pam. karet, min. 2x DisplayPort a 1x HDMI, USB Type-C, USB 3.2 Gen2, USB 3.2 Gen1, USB 2.0, klávesnici a myš, přítomnost TPM modulu minimálně verze 2, operační systém s podporu AD (domény), servisní služba u zákazníka s odezvou do následujícího pracovního dne od nahlášení servisní události. Cena včetně dopravy, instalace, nastavení.
</t>
  </si>
  <si>
    <t>Monitor</t>
  </si>
  <si>
    <t xml:space="preserve">Monitor s viditelnou uhlopříčkou min. 60,45cm (23,8"), matný, antireflexní, LED podsvícení, rozlišení 1920x1080, pozorovací úhel 178° vodorovně, 178° svisle, jas min. 250 cd/m2, kontrastní poměr 1000:1 statický, doba odezvy min. 5ms, video vstupy HDMI, DisplayPort, náklon -5 až +23°, výškově nastavitelný stojan až 100mm, dva integrované reproduktory s výkonem 2 W. Cena včetně dopravy, instalace.
</t>
  </si>
  <si>
    <t>Kabel DisplayPort</t>
  </si>
  <si>
    <t xml:space="preserve">Kabel DisplayPort (M/M), min. rozlišení 4K*2K@60Hz, 3 m. Cena včetně dopravy, instalace.
</t>
  </si>
  <si>
    <t>Kabel DP - HDMI</t>
  </si>
  <si>
    <t xml:space="preserve">Kabel DP - HDMI, min. 2 m, FHD 1080p, min. rozlišení 1920*1080P@60Hz. Cena včetně dopravy, instalace.
</t>
  </si>
  <si>
    <t xml:space="preserve">AllInOne zařízení, IPS min. 21.5" dotykový display s FullHD rozlišením a poměrem stran 16:9, podpora min 8 dotyků, výkon CPU min. 10000 bodu dle nezávislého testu cpubenchmark.net, operační paměť 8GB DDR4, disk SSD s kapacitou 256GB, HD kamera, WiFi standardu 802.11ac + BT, USB-C, USB 3.0, HDMI výstup, repro, integrovaná baterie nebo záložní zdroj umožňující mobilitu zařízení s výdrží provozu až 6h, VESA100, operační systém kompatibilní s platformou Microsoft s podporu AD (domény), cena včetně dopravy, instalace, nastavení.
</t>
  </si>
  <si>
    <t>Set klav./myši</t>
  </si>
  <si>
    <t xml:space="preserve">Set bezdrátové klávesnice a myši, funkční na 2.4GHz pásmu s dosahem až 10 metrů, včetně USB přijímače, cena včetně dopravy.
</t>
  </si>
  <si>
    <t xml:space="preserve">Dobíjecí skříňka </t>
  </si>
  <si>
    <t xml:space="preserve">Case pro uložení a napájení až 10ks AiO zařízení o uhlopříčce až 22" (bez klávesnic a myší), nabízí mobilitu díky 4 kolečkům z toho dvě s možnosti aretace, možnost uzamknutí/zabezpečení proti odcizení AiO, police z přední strany opatřena bezpečnostním lemem zabraňující odření/poškození AiO, speciální spínací elektroniku ochraňující před proudovými nárazy v síti. Cena včetně dopravy, instalace.
</t>
  </si>
  <si>
    <t xml:space="preserve">
Stropní bezdrátový přístupový bod (AP), 802.11ax, dvě rádia, duálně optimalizovaná anténa 2x2 MU-MIMO, 2.4GHz a 5GHz, PoE, RJ45, management, hybridní - možnost správy kontrolérem nebo v cloud. Cena včetně dopravy, instalace, nastavení.
</t>
  </si>
  <si>
    <t>Datový switch</t>
  </si>
  <si>
    <t xml:space="preserve">Datový přepínač s 16 porty 10/100/1000Mbit, s rychlosti přepnutí až 23,8Mpps, buffer pro 256tis. packetu, podporou až 8tis. MAC adres, s pasivním chlazením, setem pro instalaci do rack, s napájecím zdrojem. Cena včetně dopravy a instalace.
</t>
  </si>
  <si>
    <t>Zdroj</t>
  </si>
  <si>
    <t xml:space="preserve">Elektrický zdroj pro elektrické zámky v lavicích. 1 zdroj určen pro 4-5 stolů. Cena včetně dopravy a instalace.
</t>
  </si>
  <si>
    <t>Lineární zdroj pro rozvod do stolů studentů</t>
  </si>
  <si>
    <t xml:space="preserve">Lineárně řízený laboratorní zdroj 0 - 25 V, 0-10 A, univerzální síťový zdroj pro školní zařízení. Přepínatelné výstupní napětí 0 až 25 V lze odebírat jako AC napětí nebo přes zabudovaný můstkový usměrňovač jako DC napětí na samostatných bezpečnostních zdířkách. Zdroj stabilního napětí s 6 V/AC a 5 A/AC. Splňuje normy EN 61010 a 60950. Cena včetně dopravy, instalace.
</t>
  </si>
  <si>
    <t>Mobilní box s 8x VR náhlavními sety</t>
  </si>
  <si>
    <t xml:space="preserve">Mobilní box s min. 8x VR náhlavními sety s rozlišením displeje min. 2500x1400, s min. 12MP přední kamerou s funkcí auto-focus, kapacitou baterie min. 4.000mAh, RAM min. 4GB, min. integrované 64GB uložiště, 802.11 a/b/g/n Dual band 2.4/5Ghz Wi-Fi &amp; Bluetooth 4.2. Obsahuje slot pro  MicroSD, USB-C rozhraní, součásti je ruční ovládací kontrolér. Integrované ovládací prvky pro spouštění, zastavení a zobrazení obsahu. Samotný box umožňuje napájet náhlavní sety, podpora konektivity do software aplikace/cloud prostředí umožňující správu a simultánní ovládání všech náhlavních sad samostatně či současně, umožnuje zasílat data o stavu zařízení, podporuje hromadné příjímání zobrazovaného obsahu z SW aplikace/cloud prostředí. Školení viz technická zpráva. Cena včetně dopravy.
</t>
  </si>
  <si>
    <t>Kód položky / název</t>
  </si>
  <si>
    <t>Interaktivní zobrazovač+ vizualizér</t>
  </si>
  <si>
    <t>Kontrolní a prezentační monitor</t>
  </si>
  <si>
    <t>Kabel HDMI</t>
  </si>
  <si>
    <t xml:space="preserve">Kabel HDMI (M/M), min. rozlišení 4K*2K@60Hz, 3 m, podpora ARC, HDCP, CEC. Cena včetně dopravy, instalace.
</t>
  </si>
  <si>
    <t>Webová kamera učitel</t>
  </si>
  <si>
    <t xml:space="preserve">Webkamera pro videohovory v rozlišení FHD 1080p s podporovanými klienty přes USB, záznam videa min. ve FHD 1080p, zoom, komprese videa H.264, min. 90° zorné pole, vestavěné duální stereofonní mikrofony, univerzální klip pro přichycení k notebookům, monitorům LCD. Cena včetně dopravy, instalace.
</t>
  </si>
  <si>
    <t>Sluchátka s USB konektorem</t>
  </si>
  <si>
    <t>Náhlavní soupravu do kombinovaného zvukového konektoru 3,5 mm na počítači, ovládání hlasitost z kabelu náhlavní soupravy. Cena včetně dopravy.</t>
  </si>
  <si>
    <t>PC stanice pro studenty</t>
  </si>
  <si>
    <t xml:space="preserve">Desktop s min. 230W zdrojem a s účinností až 93%, výkon CPU min. 13000 bodu dle nezávislého testu cpubenchmark.net, operační paměť 8GB DDR4 s možnosti rozšíření až na 64GB, SSD disk s kapacitou 256GB, DVD-RW optická mechanika, Gbit síťová karta, Wifi standardu 802.11ac (2x2), Bluetooth, min. video výstup HDMI a DisplayPort, USB Type-C, USB 3.2 Gen2, USB 3.2 Gen1, klávesnici a myš, podstavec pro SFF, přítomnost TPM modulu minimálně verze 2, operační systém s podporu AD (domény), servisní služba u zákazníka s odezvou do následujícího pracovního dne od nahlášení servisní události. Cena včetně dopravy, instalace, nastavení.
</t>
  </si>
  <si>
    <t xml:space="preserve">Kabel DisplayPort (M/M), min. rozlišení 4K*2K@60Hz, 2 m. Cena včetně dopravy, instalace.
</t>
  </si>
  <si>
    <t>Webová kamera studenti</t>
  </si>
  <si>
    <t>NAS úložiště</t>
  </si>
  <si>
    <t xml:space="preserve">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Cena včetně dopravy, instalace, nastavení.
</t>
  </si>
  <si>
    <t>HDD pro úložiště</t>
  </si>
  <si>
    <t xml:space="preserve">pevný disk pro provoz 24/7 a RAID kompatibilní, kapacita 2TB, 3,5 palcový disk, rozhraní SATA 6 Gb/s, počet otáček 7.200ot/s, vyrovnávací paměť 128 MB. Cena včetně dopravy, instalace, nastavení.
</t>
  </si>
  <si>
    <t xml:space="preserve">
stropní bezdrátový přístupový bod (AP), 802.11ax, dvě rádia, duálně optimalizovaná anténa, 2.4GHz a 5GHz, 6 optimalizovaných embedded antén - 2x2 MU-MIMO, PoE, RJ45, management, hybridní - možnost správy kontrolérem nebo v cloud. Cena včetně dopravy, instalace, nastavení.
</t>
  </si>
  <si>
    <t>HDMI a USB extender</t>
  </si>
  <si>
    <t xml:space="preserve">Extender pro přenos HDMI a USB po kabelu CATx - Přijímač a vysílač. Podpora standardů min. HDMI 2.0, HDCP 2.2, USB 2.0. Podpora 4K/UHD@60Hz. Kompatibilní s CAT5e/6/7 twisted pair kabely. Přenos 1920x1200 a 1080p/60 na min. 70 m, přenos 4K/UHD na min. 40 m  (obojí při použití kabelu CAT6/7) Přenos min. USB 2.0 na min. 70 m. HDCP kompatibilní. Cena včetně dopravy, instalace.
</t>
  </si>
  <si>
    <t xml:space="preserve">Kabel HDMI, min. 4K*2K @ 60Hz, min. 2.m. Cena včetně dopravy, instalace.
</t>
  </si>
  <si>
    <t>Patch kabel</t>
  </si>
  <si>
    <t>CAT6 patch kabel délka min. 5 m, dvojité stínění SFTP, AWG26, izolace polyethylen, plášť PVC, typ konektorů RJ45/RJ45. Cena včetně dopravy, instalace.</t>
  </si>
  <si>
    <t>Nástěnný držák</t>
  </si>
  <si>
    <t xml:space="preserve">Nástěnný držák pro sestavu interaktivního displeje. Systém se skládá z výškového posunu, rámu pro uchycení dotykové obrazovky o úhlopříčce obrazu 86“.
Zdvih min.  65 cm, Nosnost vlastního pojezdu min. 127 kg (součet rámu+displeje). Řešení nevyžaduje pro svoji práci elektrickou energii. Cena včetně dopravy a instalace.
</t>
  </si>
  <si>
    <t xml:space="preserve">Kabel HDMI, min. 4K*2K @ 60Hz, min. 12.5m. Včetně HDMI extenderu pro zesílení signálu podporující přenos na min. 30 m, podpora rozlišení min. 4K*2K @ 60Hz, HDCP kompatibilní. Včetně HDMI kabelu 0,5 m, (M/M), min. rozlišení  4K*2K @ 60Hz. Cena včetně dopravy, instalace.
</t>
  </si>
  <si>
    <t>Dobíjecí skříň</t>
  </si>
  <si>
    <t xml:space="preserve">Dobíjecí skříň pro Notebook – prostor pro uložení až 20ks (2in1/tabletu), pro min. 10ks notebooků standardních 13“-15" rozměrů, max. velikost uložených zařízení je až 450 x 355mm (dle tloušťky zařízení), řízení nabíjení - funkce měkkého startu měří náběhové proudy a zabraňuje přetížení, rozložení startu nabíjení zařízení v časovém rozmezí, pojistková ochrana proti přepětí a přetížení, nastavitelný časovač na konstantní nabíjení s možnosti naplánování napájení zařízení ve 3 časových plánech, správa kabelů, uzamykatelná, mobilní na kolečkách (dvě bržděné), umožnuje připojit a nabíjet současně až 20 zařízení ze sítě 230V. Cena včetně dopravy, instalace. 
</t>
  </si>
  <si>
    <t>bezdrátová myš</t>
  </si>
  <si>
    <t xml:space="preserve">Optická bezdrátová myš se 3 tlačítky, rozhraní - bezdrátový USB přijímač, snímač pohybu optický, rozlišení senzoru - 1000 dpi. Cena včetně dopravy, instalace. 
</t>
  </si>
  <si>
    <t>platforma pro výuku jazyků</t>
  </si>
  <si>
    <r>
      <t xml:space="preserve">Platforma výuky jazyků s individuálním přístupem studentů; SW pro samostatnou práci a záznam jednotlivých studentů, možnost kvalitního poslechu, opakování výslovnosti nebo záznamu, ovládání z grafického rozhraní, správa dokumentů pro výuku, automatická digitalizace materiálů, ovládání SW česky, anglicky, německy, francouzsky, rusky, španělsky, italsky, holandsky..., vlastní aplikace jednotného ovládacího prostředí vč. aktivního obsahu A1-B2, podpora studentských zařízení: Windows, Mac, Chromebook, Android, iOS, licence na  5 let. Ovládací SW se společným řízením a cloudovým úložištěm pro mediální aktivity s obrázky, audio, video a textovými soubory. Samostatná práce a individuální záznam studentů - </t>
    </r>
    <r>
      <rPr>
        <i/>
        <sz val="10"/>
        <rFont val="Arial CE"/>
        <family val="2"/>
      </rPr>
      <t>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t>
    </r>
    <r>
      <rPr>
        <sz val="10"/>
        <rFont val="Arial"/>
        <family val="2"/>
      </rPr>
      <t xml:space="preserve">. </t>
    </r>
    <r>
      <rPr>
        <sz val="10"/>
        <rFont val="Arial CE"/>
        <family val="2"/>
      </rPr>
      <t>Jazykové varianty SW (min. AJ, CZ, NJ, FR, RU, ŠP). Licence min. pro 60 měsíců. Cena včetně dopravy, instalace, školení. Počet dle kapacity školy</t>
    </r>
    <r>
      <rPr>
        <sz val="10"/>
        <rFont val="Arial"/>
        <family val="2"/>
      </rPr>
      <t xml:space="preserve">
</t>
    </r>
  </si>
  <si>
    <t>Systémový náhlavní set - sluchátka/mikrofon</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</si>
  <si>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</si>
  <si>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4 pin jack 3,5mm konektor pro mikrofon a sluchátka, kabel min. 1,3 m, váha max. 0,5 kg</t>
  </si>
  <si>
    <t>CAT6 patch kabel délka min. 2 m, dvojité stínění SFTP, AWG26, izolace polyethylen, plášť PVC, typ konektorů RJ45/RJ45. Cena včetně dopravy, instalace.</t>
  </si>
  <si>
    <t xml:space="preserve">Mini desktop s max. 100W zdrojem s účinsoti až 89%, výkon CPU min. 11788 bodu dle nezávislého testu cpubenchmark.net, operační paměť 8GB DDR4 s možnosti rozšíření až na 64GB, SSD disk 256GB, Gbit síťová karta,WiFi6 + BT, min. 2x video výstup HDMI a 1x DisplayPort, USB Type-C s přenosová rychlost signálu 10 Gb/s, USB 3.2 Gen2, USB 3.2 Gen1, podstavec, klávesnici a myš, přítomnost TPM modulu minimálně verze 2, operační systém s podporu AD (domény), servisní služby s odezvou do následujícího pracovního dne od nahlášení servisní události. Cena včetně dopravy, instalace, nastavení.
</t>
  </si>
  <si>
    <t>Držák pro PC</t>
  </si>
  <si>
    <t>Montážní držák pro připevnění mini PC s VESA k monitoru. Cena včetně dopravy a instalace.</t>
  </si>
  <si>
    <t xml:space="preserve">Kabel DisplayPort (M/M), min. rozlišení 4K*2K@60Hz, 1 m. Cena včetně dopravy, instalace.
</t>
  </si>
  <si>
    <t xml:space="preserve">Case pro uložení a napájení až 15ks AiO zařízení o uhlopříčce až 22" (bez klávesnic a myší), nabízí mobilitu díky 4 kolečkům z toho dvě s možnosti aretace, možnost uzamknutí/zabezpečení proti odcizení AiO, police z přední strany opatřena bezpečnostním lemem zabraňující odření/poškození AiO, speciální spínací elektroniku ochraňující před proudovými nárazy v síti,  rozměry max 1700x600x600. Cena včetně dopravy, instalace.
</t>
  </si>
  <si>
    <t xml:space="preserve">Datový přepínač s 24 porty 10/100/1000Mbit, s rychlosti přepnutí až 35.7Mpps, buffer pro 525tis. packetu, podporou až 8tis. MAC adres, s pasivním chlazením, setem pro instalaci do rack, s napájecím zdrojem. Cena včetně dopravy a instalace.
</t>
  </si>
  <si>
    <t>Patch panel</t>
  </si>
  <si>
    <t xml:space="preserve">Patch panel, nestíněný panel kategorie 6 osazený 24 porty RJ45, vyvazovací lišta, velikost 1U. Cena včetně dopravy a instalace.
</t>
  </si>
  <si>
    <t>19" rozvaděč</t>
  </si>
  <si>
    <t xml:space="preserve">19" rozvaděč nástěnný min. 9U/500x600 skleněné dveře, šedý, včetně rozvodného panelu 230V montážní sady, záslepky 19" 1U a ostatního příslušenství. Cena včetně dopravy, instalace.
</t>
  </si>
  <si>
    <t>Technologie jazykové laboratoře se sdílením obrazu a zvuku</t>
  </si>
  <si>
    <t>Ovládací SW pro organizaci aktivit v laboratoři</t>
  </si>
  <si>
    <t xml:space="preserve">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Přepínač obrazu studentských stanic: sdílení a monitoring videa, vypnutí signálu studentských monitorů. Jazykové varianty SW. Vč. záruky dostupnosti oprav dodaného software po dobu 5-ti let. Cena včetně dopravy, instalace a zaškolení uživatele, školení viz. technická zpráva.
</t>
  </si>
  <si>
    <t>Ovládací SW jazykové laboratoře pro mediální aktivity</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</si>
  <si>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Cena včetně dopravy, instalace a zaškolení uživatele, školení viz. technická zpráva.
</t>
  </si>
  <si>
    <t>Učitelský SW</t>
  </si>
  <si>
    <t xml:space="preserve">LAN přístup učitele do databáze studijních materiálů, mimo jazykovou laboratoř. Příprava cvičení, kontrola vyplněných úloh. Cena včetně dopravy, instalace a zaškolení uživatele, školení viz. technická zpráva.
</t>
  </si>
  <si>
    <t>Audio matice pro interkom</t>
  </si>
  <si>
    <t xml:space="preserve">Centrála pro hlasovou komunikaci po odděleném okruhu UTP kabeláže, min. freq. rozsah 120 Hz - 12 kHz,  možnost pro rozšíření o další pracoviště studentů. Cena včetně dopravy, instalace, nastavení.
</t>
  </si>
  <si>
    <t>Audio mixer a sluchátkový zesilovač - učitel</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</si>
  <si>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</si>
  <si>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Audio mixer a sluchátkový zesilovač - student</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</si>
  <si>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</si>
  <si>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Digitální cvičebnice AJ</t>
  </si>
  <si>
    <t xml:space="preserve">Digitální cvičebnice AJ pro pracovní místo jazykové laboratoře, mezinárodní standard  CEFR pro úrovně min. A1, A2, B1, B2, min. 2000 multimediálních aktivit kombinujících video, audio, obrázky a text, min. 40% cvičení s automatickým vyhodnocením, licence platná min. na 12 měsíců. Cena včetně dopravy.
</t>
  </si>
  <si>
    <t>Tištěná cvičebnice AJ</t>
  </si>
  <si>
    <t xml:space="preserve">Tištěné učebnice A1, A2, B1 s návody aktivního obsahu pro učitele, každá učebnice min. 250 stránek. Cena včetně dopravy.
</t>
  </si>
  <si>
    <t>Zvuková karta</t>
  </si>
  <si>
    <t xml:space="preserve">Zvuková karta, vstup pro mikrofon 1x 3,5mm konektor, 4pólový výstup pro sluchátka s mikrofonem 1 x 3,5mm, stereo výstup, kompatibilita s USB 2.0 / 3.0. Cena včetně dopravy, instalace.
</t>
  </si>
  <si>
    <t>Technologie jazykové laboratoře pro vzdálený přístup ke studijním materiálům</t>
  </si>
  <si>
    <t>PC Media server</t>
  </si>
  <si>
    <t xml:space="preserve">Pracovní stanice, case Tower, min. 650W zdrojem, sestav pro provoz 24/7, výkon CPU min. 13000 dle nezávislého testu cpubenchmark.net, operační paměť min. 8GB DDR4, SSD M.2 disk s kapacitou min. 256GB, DVD-RW optická mechanika, čtečka MCR, Gbit síťová karta, klávesnici a myš, přítomnost TPM modulu minimálně verze 2, operační systém s podporu AD (domény), servisní služby s odezvou do následujícího pracovního dne od nahlášení servisní události. Cena včetně dopravy, instalace, nastavení.
</t>
  </si>
  <si>
    <t>Záložní zdroj - UPS</t>
  </si>
  <si>
    <t xml:space="preserve">Záložní zdroj napájení s výstupním výkonem 720W / 1200VA, 3x CEE zásuvka s ochranným kolíkem zajišťující napájení v případě výpadku proudu, 3x CEE zásuvka s ochranným kolíkem s přepěťovou ochranou, s přepěťovou ochranou datové linky RJ45. Cena včetně dopravy, instalace, nastavení.
</t>
  </si>
  <si>
    <t xml:space="preserve">19" rozvaděč stojanový 18U/600x600 skleněné dveře, šedý, včetně polic, rozvodného panelu 230V montážní sady a záslepky 19" 1U. Cena včetně dopravy, instalace.
</t>
  </si>
  <si>
    <t>SW modul pro internetový přístup</t>
  </si>
  <si>
    <t xml:space="preserve">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999 studentů. Vč. záruky dostupnosti oprav dodaného software po dobu 5-ti let. Cena včetně dopravy, instalace a zaškolení uživatele, školení viz. technická zpráva.
</t>
  </si>
  <si>
    <t>Přípojné místo</t>
  </si>
  <si>
    <t xml:space="preserve">Přípojné místo HDMI a USB určené k montáži na katedru. Včetně kabeláže k připojení do prezentačního PC a podružného materiálu. Cena včetně dopravy a instalace.
</t>
  </si>
  <si>
    <t xml:space="preserve">Kabel HDMI, min. 4K*2K @ 60Hz, min. 7.5m. Včetně HDMI extenderu pro zesílení signálu podporující přenos na min. 30 m, podpora rozlišení min. 4K*2K @ 60Hz, HDCP kompatibilní. Včetně HDMI kabelu 0,5 m, (M/M), min. rozlišení  4K*2K @ 60Hz. Cena včetně dopravy, instalace.
</t>
  </si>
  <si>
    <t>Výukové pomůcky robotiky</t>
  </si>
  <si>
    <t>Sestava pro výuku robotiky</t>
  </si>
  <si>
    <t xml:space="preserve">Programovatelný robot pro děti. Programování robota tlačítky na zádech robota, bezdrátovou kódovací tabulkou s příkazy a také programovací aplikací založenou na Scratch. Robot je vybaven optickým senzorem, gyroskopem a nabíjecí baterií. Školení viz technická zpráva. Cena včetně dopravy.
</t>
  </si>
  <si>
    <t xml:space="preserve">Robotická výuková stavebnice - sada min. 270 konstrukčních a pohybových dílů, min. 1 motor, min. 2 senzory a mozek robota s nabíjecí baterií. Vše uloženo v plastovém boxu. Součástí dodávky je programovací aplikace založená na Scratch. Školení viz technická zpráva. Cena včetně dopravy.
</t>
  </si>
  <si>
    <t xml:space="preserve">Robotická výuková stavebnice - sada min. 500 plastových konstrukčních a pohybových dílů, min. 3 motory, min. 4 senzory, mozek robota s nabíjecí baterií, dálkový ovladač. Vše uloženo v plastovém přenosném boxu. Mozek robota s LCD displejem, min. 4 ovládacími tlačítky nebo dotykový displej a min 8 I/O portů pro připojení senzorů a/nebo motorů. Součástí dodávky je aplikace s možností programování pomocí bloků založeném na Scratch a také textové programování založené Python a C++. Školení viz technická zpráva. Cena včetně dopravy.
</t>
  </si>
  <si>
    <t>Výukové pomůcky pro VR</t>
  </si>
  <si>
    <t>3D tiskárna</t>
  </si>
  <si>
    <t xml:space="preserve">3D tiskárna - technologie tisku FDM, tisková plocha až 250x 210x 210mm, celkový modelovací prostor až 11.025cm3, výška vrstvy od 0.05mm, vyměnitelná tryska průměru max. 0.4mm, která je schopná zpracovávat materiály v teplotním rozsahu minimálně 50°C až 300°C., tiskový materiál je struna o průměru 1.75mm, rychlost tisku min. 200+ mm/s, IR senzor filamentu, podporuje materiály ABS, PLA, PETT, HIPS, Laywood a další, plně automatická kalibrace tiskové plochy, bezúdržbová tisková plocha, vyhřívaná magnetická podložka s vyměnitelnými tiskovými pláty, detekce a zotavení ze ztráty přívodu energie, LCD displej, čtečka SD, USB 2.0, součástí je software pro ovládání zařízení i pro finální přípravu modelů pro tisk bez nutnosti dalších úprav, včetně školení v minimálním rozsahu 2h. Cena včetně dopravy.
</t>
  </si>
  <si>
    <t>Filament</t>
  </si>
  <si>
    <t xml:space="preserve">Filament/tisková struna pro 3D tiskárny, PLA, 1.75 mm s přesnosti +- 0.03 mm, multipack 6x1kg v různých barvách např. v černé, modré, zelené, červené, bílé a žluté. Cena včetně dopravy.
</t>
  </si>
  <si>
    <t>EDID a HDCP manažer</t>
  </si>
  <si>
    <t xml:space="preserve">EDID a HDCP manažer, podpora HDMI 1.4, HDCP 1.4, DVI 1.0, podpora min. rozlišení 1920x1080@60Hz/4:4:4, 4096x2048@30Hz/4:4:4 nebo 60Hz/4:2:0 (300MHz). Emulace EDID z paměti nebo z načtených dat ze zobrazovače. Možnost zapnutí/vypnutí EDID na vstupu. Konfigurace a ovládání přes USB. Ekvalizace vstupního signálu při délce kabelu na alespoň 30 m (při 1920x1080p). Cena včetně dopravy, instalace, nastavení.
</t>
  </si>
  <si>
    <t>Sada experimentů biologie</t>
  </si>
  <si>
    <t xml:space="preserve">Základní sada pro experimenty v Biologii obsahující: plastový kufřík pro bezpečné uložení senzorů (každý senzor má speciálně tvarovanou přihrádku), metodickou příručka učitele, včetně popisu úlohy, seznamu pomůcek a odhadu času potřebného na experiment, USB flash disk s 28 žákovskými úlohami, sadu senzorů - bezdrátový senzor teploty, bezdrátový senzor CO2, bezdrátový senzor počasí s anemometrem a GPS (měří teplotu a tlak vzduchu, rychlost a směr větru, relativní vlhkost, UV index, pozici, rychlost a nadmořskou výšku dle GPS), bezdrátový senzor plynného O2, bezdrátový senzor krevního tlaku, senzor EKG.
Součástí dodávky také musí být sw aplikace, jednotná pro práci se všemi senzory. Cena včetně dopravy, instalace a zaškolení uživatele, školení viz. technická zpráva.
</t>
  </si>
  <si>
    <t>Koncové prvky</t>
  </si>
  <si>
    <t>KUCH</t>
  </si>
  <si>
    <t>FYZ</t>
  </si>
  <si>
    <t>INF</t>
  </si>
  <si>
    <t>JAZ</t>
  </si>
  <si>
    <t>KNI</t>
  </si>
  <si>
    <t>MUL</t>
  </si>
  <si>
    <t>POL</t>
  </si>
  <si>
    <t>PŘÍ</t>
  </si>
  <si>
    <t>Odborné učebny</t>
  </si>
  <si>
    <t xml:space="preserve">65” IPS panel, rozlišení 3840 x 2160, jas 500cd/m2, provoz 16/7, orientace landscape a portrait, min. 3x HDMI, RS232C, RJ45, USB-C, USB-A, microSD slot, vestavěná WiFi a BT, USB Media Player, HTML prohlížeč, Android OS, rámeček max. T/R/L 13mm - B 17mm, integrované reproduktory 2x 10W, content management software pro jednoduchou správu a distribuci obsahu, podpora barevné kalibrace. Cena včetně dopravy, instalace, nastavení a AV kabeláže.
</t>
  </si>
  <si>
    <t xml:space="preserve">Interaktivní displej s úhlopříčkou min. 86" (218cm) a rozlišením obrazu 4K UHD. Automatické rozpoznání dotyku prstem pro ovládání a popisovačem pro psaní a zárověň odlišení popisovačů pro současné psaní různou barvou.
Počítačový modul s minimálními parametry 8GB RAM a 32GB, který obsahuje aplikaci pro psaní na bílé ploše a prohlížeč webových stránek. Integrované reproduktory 2x18W + subwoofer 15W, integrované mikrofonní pole, integrovaná čtečka NFC karet. Minimálně konektory HDMI a USB-C a bezdrátovou konektivitu Wifi (s podporou Wi-fi 6) a Bluetooth (min. 5.0). Displej musí mít certifikaci ENERGY STAR. Cena včetně systémové AV kabeláže. Cena včetně dopravy, instalace, nastavení.
</t>
  </si>
  <si>
    <t xml:space="preserve">Konvertibilní zařízení s dotykovým displejem min. 11,6" z tvrzeného skla a LED podsvícením, antibakteriální ochrana, rozlišeni min. 1920x1200, čelní kamera s rozlišením min.720p, zadní sekundární 13M kamera, výkon CPU min. 4500 bodu dle nezávislého testu cpubenchmark.net, operační paměť min. 8GB DDR4, pevný SSD s kapacitou min. 128GB, Gbit síťová karta, WiFi6 (2x2) + BT, min. video výstup HDMI, USB 3.2 type-C, USB-A, klávesnice odolná vůči polití, povrch odolný vůdčí pádům a nárazům, garážovaný stylus v těle zařízení, operační systém s podporu AD (domény). včetně rozšiřující servisní služby na 2 roky - oprava zařízení v servisním středisku s odvozem a vrácením zpět. Cena včetně dopravy, instalace, nastavení.
</t>
  </si>
  <si>
    <t>Nástěnná tabule</t>
  </si>
  <si>
    <t xml:space="preserve">Nástěnná tabule pro popis fixem, minimální rozměry 150x120cm. Cena včetně dopravy, instalace.
</t>
  </si>
  <si>
    <t xml:space="preserve">Datový switch s 8 porty 10/100/1000Mbit, s pasivním chlazením, s napájecím zdrojem. Cena včetně dopravy a instalace.
</t>
  </si>
  <si>
    <t>Stínící technika</t>
  </si>
  <si>
    <t>Látková roleta</t>
  </si>
  <si>
    <t xml:space="preserve">Látková roleta: látka blackout zatemňovací v provedení bez vodících lišt a bez kazety, ovládaná řetízkem s protitahem, rozměry látky 250x280cm. Přesný rozměr bude určen po zaměření dodavatelem. Cena včetně dopravy, instalace.
</t>
  </si>
  <si>
    <t xml:space="preserve">222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</si>
</sst>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
    <numFmt numFmtId="165" formatCode="#,##0.000"/>
    <numFmt numFmtId="166" formatCode="#,##0\_x0000_"/>
    <numFmt numFmtId="167" formatCode="#,##0.0"/>
    <numFmt numFmtId="168" formatCode="#,##0.0000"/>
  </numFmts>
  <fonts count="25">
    <font>
      <sz val="10"/>
      <name val="Arial"/>
      <family val="2"/>
    </font>
    <font>
      <sz val="8"/>
      <name val="Arial"/>
      <family val="2"/>
    </font>
    <font>
      <sz val="7"/>
      <name val="Arial"/>
      <family val="2"/>
    </font>
    <font>
      <b/>
      <sz val="10"/>
      <name val="Arial"/>
      <family val="2"/>
    </font>
    <font>
      <b/>
      <sz val="12"/>
      <name val="Arial"/>
      <family val="2"/>
    </font>
    <font>
      <b/>
      <sz val="8"/>
      <name val="Arial"/>
      <family val="2"/>
    </font>
    <font>
      <b/>
      <sz val="14"/>
      <color indexed="10"/>
      <name val="Arial"/>
      <family val="2"/>
    </font>
    <font>
      <b/>
      <sz val="18"/>
      <color indexed="10"/>
      <name val="Arial"/>
      <family val="2"/>
    </font>
    <font>
      <sz val="8"/>
      <color indexed="9"/>
      <name val="Arial"/>
      <family val="2"/>
    </font>
    <font>
      <b/>
      <sz val="14"/>
      <name val="Arial"/>
      <family val="2"/>
    </font>
    <font>
      <sz val="10"/>
      <name val="Arial CE"/>
      <family val="2"/>
    </font>
    <font>
      <u val="single"/>
      <sz val="10"/>
      <color indexed="12"/>
      <name val="Arial CE"/>
      <family val="2"/>
    </font>
    <font>
      <sz val="11"/>
      <color theme="1"/>
      <name val="Calibri"/>
      <family val="2"/>
      <scheme val="minor"/>
    </font>
    <font>
      <b/>
      <sz val="8"/>
      <color rgb="FF0000FF"/>
      <name val="Arial"/>
      <family val="2"/>
    </font>
    <font>
      <b/>
      <sz val="10"/>
      <color rgb="FF0000FF"/>
      <name val="Arial"/>
      <family val="2"/>
    </font>
    <font>
      <b/>
      <sz val="10"/>
      <color rgb="FF800080"/>
      <name val="Arial"/>
      <family val="2"/>
    </font>
    <font>
      <sz val="10"/>
      <color rgb="FFFF0000"/>
      <name val="Arial"/>
      <family val="2"/>
    </font>
    <font>
      <sz val="10"/>
      <color theme="1"/>
      <name val="Arial"/>
      <family val="2"/>
    </font>
    <font>
      <b/>
      <u val="single"/>
      <sz val="10"/>
      <color rgb="FFFA0000"/>
      <name val="Arial"/>
      <family val="2"/>
    </font>
    <font>
      <b/>
      <sz val="8"/>
      <color indexed="12"/>
      <name val="Arial"/>
      <family val="2"/>
    </font>
    <font>
      <b/>
      <u val="single"/>
      <sz val="8"/>
      <color indexed="10"/>
      <name val="Arial"/>
      <family val="2"/>
    </font>
    <font>
      <sz val="10"/>
      <color rgb="FF000000"/>
      <name val="Arial"/>
      <family val="2"/>
    </font>
    <font>
      <b/>
      <u val="single"/>
      <sz val="10"/>
      <name val="Arial"/>
      <family val="2"/>
    </font>
    <font>
      <i/>
      <sz val="10"/>
      <name val="Arial CE"/>
      <family val="2"/>
    </font>
    <font>
      <b/>
      <sz val="10"/>
      <color rgb="FF7030A0"/>
      <name val="Arial"/>
      <family val="2"/>
    </font>
  </fonts>
  <fills count="6">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s>
  <borders count="54">
    <border>
      <left/>
      <right/>
      <top/>
      <bottom/>
      <diagonal/>
    </border>
    <border>
      <left style="thin"/>
      <right/>
      <top style="thin"/>
      <bottom/>
    </border>
    <border>
      <left/>
      <right/>
      <top style="thin"/>
      <bottom/>
    </border>
    <border>
      <left/>
      <right style="thin"/>
      <top style="thin"/>
      <bottom/>
    </border>
    <border>
      <left/>
      <right style="thin"/>
      <top/>
      <bottom style="thin"/>
    </border>
    <border>
      <left style="thin"/>
      <right/>
      <top/>
      <bottom/>
    </border>
    <border>
      <left/>
      <right style="hair"/>
      <top style="hair"/>
      <bottom/>
    </border>
    <border>
      <left/>
      <right style="thin"/>
      <top/>
      <bottom/>
    </border>
    <border>
      <left/>
      <right style="hair"/>
      <top/>
      <bottom/>
    </border>
    <border>
      <left/>
      <right/>
      <top style="hair"/>
      <bottom/>
    </border>
    <border>
      <left/>
      <right style="hair"/>
      <top style="hair"/>
      <bottom style="hair"/>
    </border>
    <border>
      <left/>
      <right/>
      <top/>
      <bottom style="hair"/>
    </border>
    <border>
      <left/>
      <right style="hair"/>
      <top/>
      <bottom style="hair"/>
    </border>
    <border>
      <left/>
      <right/>
      <top style="hair"/>
      <bottom style="hair"/>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right style="thin"/>
      <top style="hair"/>
      <bottom style="thin"/>
    </border>
    <border>
      <left style="thin"/>
      <right style="hair"/>
      <top style="hair"/>
      <bottom style="hair"/>
    </border>
    <border>
      <left style="hair"/>
      <right/>
      <top style="hair"/>
      <bottom/>
    </border>
    <border>
      <left style="hair"/>
      <right style="hair"/>
      <top style="hair"/>
      <bottom style="hair"/>
    </border>
    <border>
      <left/>
      <right style="thin"/>
      <top style="hair"/>
      <bottom style="hair"/>
    </border>
    <border>
      <left style="hair"/>
      <right/>
      <top style="hair"/>
      <bottom style="hair"/>
    </border>
    <border>
      <left style="thin"/>
      <right/>
      <top style="hair"/>
      <bottom style="hair"/>
    </border>
    <border>
      <left/>
      <right style="thin"/>
      <top style="hair"/>
      <bottom/>
    </border>
    <border>
      <left style="thin"/>
      <right style="hair"/>
      <top style="hair"/>
      <bottom style="thin"/>
    </border>
    <border>
      <left style="hair"/>
      <right/>
      <top style="hair"/>
      <bottom style="thin"/>
    </border>
    <border>
      <left/>
      <right/>
      <top style="hair"/>
      <bottom style="thin"/>
    </border>
    <border>
      <left/>
      <right style="hair"/>
      <top style="hair"/>
      <bottom style="thin"/>
    </border>
    <border>
      <left/>
      <right style="hair"/>
      <top style="thin"/>
      <bottom/>
    </border>
    <border>
      <left style="hair"/>
      <right/>
      <top style="thin"/>
      <bottom/>
    </border>
    <border>
      <left style="hair"/>
      <right/>
      <top/>
      <bottom/>
    </border>
    <border>
      <left style="thin"/>
      <right/>
      <top/>
      <bottom style="hair"/>
    </border>
    <border>
      <left style="hair"/>
      <right/>
      <top/>
      <bottom style="hair"/>
    </border>
    <border>
      <left/>
      <right style="thin"/>
      <top/>
      <bottom style="hair"/>
    </border>
    <border>
      <left style="thin"/>
      <right/>
      <top style="hair"/>
      <bottom/>
    </border>
    <border>
      <left/>
      <right style="medium"/>
      <top style="hair"/>
      <bottom style="thin"/>
    </border>
    <border>
      <left/>
      <right style="medium"/>
      <top style="medium"/>
      <bottom style="medium"/>
    </border>
    <border>
      <left/>
      <right style="hair"/>
      <top/>
      <bottom style="thin"/>
    </border>
    <border>
      <left style="hair"/>
      <right/>
      <top/>
      <bottom style="thin"/>
    </border>
    <border>
      <left style="thin"/>
      <right style="hair"/>
      <top style="thin"/>
      <bottom style="hair"/>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thin"/>
    </border>
    <border>
      <left style="thin"/>
      <right/>
      <top style="hair"/>
      <bottom style="thin"/>
    </border>
    <border>
      <left style="medium"/>
      <right/>
      <top style="medium"/>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0" fontId="12" fillId="0" borderId="0">
      <alignment/>
      <protection/>
    </xf>
    <xf numFmtId="0" fontId="12" fillId="0" borderId="0">
      <alignment/>
      <protection/>
    </xf>
    <xf numFmtId="0" fontId="10" fillId="0" borderId="0">
      <alignment/>
      <protection/>
    </xf>
    <xf numFmtId="0" fontId="0" fillId="0" borderId="0">
      <alignment/>
      <protection/>
    </xf>
    <xf numFmtId="0" fontId="12" fillId="0" borderId="0">
      <alignment/>
      <protection/>
    </xf>
    <xf numFmtId="0" fontId="0" fillId="0" borderId="0">
      <alignment/>
      <protection/>
    </xf>
  </cellStyleXfs>
  <cellXfs count="317">
    <xf numFmtId="0" fontId="0" fillId="0" borderId="0" xfId="0"/>
    <xf numFmtId="0" fontId="13" fillId="0" borderId="0" xfId="0" applyFont="1" applyAlignment="1">
      <alignment vertical="center"/>
    </xf>
    <xf numFmtId="0" fontId="0" fillId="0" borderId="0" xfId="0" applyProtection="1">
      <protection locked="0"/>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0" xfId="0" applyFont="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2"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3"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3" fontId="0" fillId="0" borderId="24" xfId="0" applyNumberFormat="1" applyBorder="1" applyAlignment="1">
      <alignment vertical="center"/>
    </xf>
    <xf numFmtId="164" fontId="3" fillId="0" borderId="17" xfId="0" applyNumberFormat="1" applyFont="1" applyBorder="1" applyAlignment="1">
      <alignment vertical="center" wrapText="1"/>
    </xf>
    <xf numFmtId="0" fontId="4" fillId="0" borderId="19" xfId="0" applyFont="1" applyBorder="1" applyAlignment="1">
      <alignment vertical="center"/>
    </xf>
    <xf numFmtId="0" fontId="4"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1" fontId="1" fillId="0" borderId="25" xfId="0" applyNumberFormat="1" applyFont="1" applyBorder="1" applyAlignment="1">
      <alignment horizontal="center" vertical="center"/>
    </xf>
    <xf numFmtId="0" fontId="5" fillId="0" borderId="26" xfId="0" applyFont="1" applyBorder="1" applyAlignment="1">
      <alignment vertical="center"/>
    </xf>
    <xf numFmtId="0" fontId="1" fillId="0" borderId="27" xfId="0" applyFont="1" applyBorder="1" applyAlignment="1">
      <alignment vertical="center"/>
    </xf>
    <xf numFmtId="49" fontId="1" fillId="0" borderId="28" xfId="0" applyNumberFormat="1" applyFont="1" applyBorder="1" applyAlignment="1">
      <alignment vertical="center"/>
    </xf>
    <xf numFmtId="0" fontId="1" fillId="0" borderId="29" xfId="0" applyFont="1" applyBorder="1" applyAlignment="1">
      <alignment vertical="center"/>
    </xf>
    <xf numFmtId="0" fontId="1" fillId="0" borderId="28" xfId="0" applyFont="1" applyBorder="1" applyAlignment="1">
      <alignment vertical="center"/>
    </xf>
    <xf numFmtId="1" fontId="1" fillId="0" borderId="30" xfId="0" applyNumberFormat="1" applyFont="1" applyBorder="1" applyAlignment="1">
      <alignment horizontal="center" vertical="center"/>
    </xf>
    <xf numFmtId="0" fontId="5" fillId="0" borderId="29" xfId="0" applyFont="1" applyBorder="1" applyAlignment="1">
      <alignment vertical="center"/>
    </xf>
    <xf numFmtId="49" fontId="1" fillId="0" borderId="18" xfId="0" applyNumberFormat="1" applyFont="1" applyBorder="1" applyAlignment="1">
      <alignment vertical="center"/>
    </xf>
    <xf numFmtId="0" fontId="1" fillId="0" borderId="31" xfId="0" applyFont="1" applyBorder="1" applyAlignment="1">
      <alignment vertical="center"/>
    </xf>
    <xf numFmtId="1" fontId="1" fillId="0" borderId="32" xfId="0" applyNumberFormat="1" applyFont="1" applyBorder="1" applyAlignment="1">
      <alignment horizontal="center"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49" fontId="1" fillId="0" borderId="4" xfId="0" applyNumberFormat="1" applyFont="1" applyBorder="1" applyAlignment="1">
      <alignment vertical="center"/>
    </xf>
    <xf numFmtId="0" fontId="3" fillId="0" borderId="1" xfId="0" applyFont="1" applyBorder="1" applyAlignment="1">
      <alignment vertical="top"/>
    </xf>
    <xf numFmtId="0" fontId="1" fillId="0" borderId="36" xfId="0" applyFont="1" applyBorder="1" applyAlignment="1">
      <alignment vertical="center"/>
    </xf>
    <xf numFmtId="0" fontId="1" fillId="0" borderId="37" xfId="0" applyFont="1" applyBorder="1" applyAlignment="1">
      <alignment vertical="center"/>
    </xf>
    <xf numFmtId="1" fontId="4" fillId="0" borderId="19" xfId="0" applyNumberFormat="1" applyFont="1" applyBorder="1" applyAlignment="1">
      <alignment vertical="center"/>
    </xf>
    <xf numFmtId="0" fontId="1" fillId="0" borderId="38" xfId="0" applyFont="1" applyBorder="1" applyAlignment="1">
      <alignment vertical="center"/>
    </xf>
    <xf numFmtId="168" fontId="1" fillId="0" borderId="18" xfId="0" applyNumberFormat="1" applyFont="1" applyBorder="1" applyAlignment="1">
      <alignment horizontal="right" vertical="center"/>
    </xf>
    <xf numFmtId="0" fontId="1" fillId="0" borderId="39" xfId="0" applyFont="1" applyBorder="1"/>
    <xf numFmtId="0" fontId="1" fillId="0" borderId="40" xfId="0" applyFont="1" applyBorder="1"/>
    <xf numFmtId="168" fontId="1" fillId="0" borderId="41" xfId="0" applyNumberFormat="1" applyFont="1" applyBorder="1" applyAlignment="1">
      <alignment horizontal="right" vertical="center"/>
    </xf>
    <xf numFmtId="0" fontId="3" fillId="0" borderId="42" xfId="0" applyFont="1" applyBorder="1" applyAlignment="1">
      <alignment vertical="top"/>
    </xf>
    <xf numFmtId="0" fontId="1" fillId="0" borderId="26" xfId="0" applyFont="1" applyBorder="1" applyAlignment="1">
      <alignment vertical="center"/>
    </xf>
    <xf numFmtId="168" fontId="1" fillId="0" borderId="28" xfId="0" applyNumberFormat="1" applyFont="1" applyBorder="1" applyAlignment="1">
      <alignment horizontal="right" vertical="center"/>
    </xf>
    <xf numFmtId="0" fontId="3" fillId="0" borderId="33"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14" xfId="0" applyFont="1" applyBorder="1"/>
    <xf numFmtId="0" fontId="1" fillId="0" borderId="45" xfId="0" applyFont="1" applyBorder="1" applyAlignment="1">
      <alignment vertical="center"/>
    </xf>
    <xf numFmtId="0" fontId="1" fillId="0" borderId="46" xfId="0" applyFont="1" applyBorder="1"/>
    <xf numFmtId="0" fontId="1" fillId="0" borderId="24" xfId="0" applyFont="1" applyBorder="1" applyAlignment="1">
      <alignment vertical="center"/>
    </xf>
    <xf numFmtId="2" fontId="0" fillId="0" borderId="0" xfId="0" applyNumberFormat="1" applyProtection="1">
      <protection locked="0"/>
    </xf>
    <xf numFmtId="49" fontId="1" fillId="0" borderId="7" xfId="0" applyNumberFormat="1" applyFont="1" applyBorder="1" applyAlignment="1">
      <alignment vertical="center"/>
    </xf>
    <xf numFmtId="49" fontId="6" fillId="2" borderId="0" xfId="0" applyNumberFormat="1" applyFont="1" applyFill="1"/>
    <xf numFmtId="49" fontId="5" fillId="2" borderId="0" xfId="0" applyNumberFormat="1" applyFont="1" applyFill="1" applyAlignment="1">
      <alignment vertical="center"/>
    </xf>
    <xf numFmtId="49" fontId="1" fillId="2" borderId="0" xfId="0" applyNumberFormat="1" applyFont="1" applyFill="1" applyAlignment="1">
      <alignment vertical="center"/>
    </xf>
    <xf numFmtId="0" fontId="1" fillId="2" borderId="0" xfId="0" applyFont="1" applyFill="1" applyAlignment="1">
      <alignment horizontal="left" vertical="center"/>
    </xf>
    <xf numFmtId="49" fontId="1" fillId="2" borderId="0" xfId="0" applyNumberFormat="1" applyFont="1" applyFill="1" applyAlignment="1">
      <alignment horizontal="left" vertical="center"/>
    </xf>
    <xf numFmtId="49" fontId="1" fillId="3" borderId="47" xfId="0" applyNumberFormat="1" applyFont="1" applyFill="1" applyBorder="1" applyAlignment="1">
      <alignment horizontal="center" vertical="center" wrapText="1"/>
    </xf>
    <xf numFmtId="49" fontId="1" fillId="3" borderId="48" xfId="0" applyNumberFormat="1" applyFont="1" applyFill="1" applyBorder="1" applyAlignment="1">
      <alignment horizontal="center" vertical="center" wrapText="1"/>
    </xf>
    <xf numFmtId="1" fontId="1" fillId="3" borderId="32" xfId="0" applyNumberFormat="1" applyFont="1" applyFill="1" applyBorder="1" applyAlignment="1">
      <alignment horizontal="center" vertical="center" wrapText="1"/>
    </xf>
    <xf numFmtId="1" fontId="1" fillId="3" borderId="49" xfId="0" applyNumberFormat="1" applyFont="1" applyFill="1" applyBorder="1" applyAlignment="1">
      <alignment horizontal="center" vertical="center" wrapText="1"/>
    </xf>
    <xf numFmtId="49" fontId="2" fillId="2" borderId="0" xfId="0" applyNumberFormat="1" applyFont="1" applyFill="1"/>
    <xf numFmtId="49" fontId="2" fillId="2" borderId="0" xfId="0" applyNumberFormat="1" applyFont="1" applyFill="1" applyAlignment="1">
      <alignment vertical="center"/>
    </xf>
    <xf numFmtId="49" fontId="1" fillId="2" borderId="0" xfId="0" applyNumberFormat="1" applyFont="1" applyFill="1" applyAlignment="1">
      <alignment horizontal="center" vertical="center"/>
    </xf>
    <xf numFmtId="49" fontId="1" fillId="2" borderId="0" xfId="0" applyNumberFormat="1" applyFont="1" applyFill="1" applyAlignment="1">
      <alignment horizontal="left" vertical="center"/>
    </xf>
    <xf numFmtId="49" fontId="1" fillId="3" borderId="50" xfId="0" applyNumberFormat="1" applyFont="1" applyFill="1" applyBorder="1" applyAlignment="1">
      <alignment horizontal="center" vertical="center" wrapText="1"/>
    </xf>
    <xf numFmtId="1" fontId="1" fillId="3" borderId="51" xfId="0" applyNumberFormat="1" applyFont="1" applyFill="1" applyBorder="1" applyAlignment="1">
      <alignment horizontal="center" vertical="center" wrapText="1"/>
    </xf>
    <xf numFmtId="0" fontId="0" fillId="2" borderId="16" xfId="0" applyFont="1" applyFill="1" applyBorder="1"/>
    <xf numFmtId="0" fontId="0" fillId="2" borderId="17" xfId="0" applyFont="1" applyFill="1" applyBorder="1"/>
    <xf numFmtId="0" fontId="0" fillId="0" borderId="1" xfId="0" applyFont="1" applyBorder="1"/>
    <xf numFmtId="0" fontId="0" fillId="0" borderId="2" xfId="0" applyFont="1" applyBorder="1"/>
    <xf numFmtId="0" fontId="7" fillId="0" borderId="2" xfId="0" applyFont="1" applyBorder="1"/>
    <xf numFmtId="0" fontId="0" fillId="0" borderId="14" xfId="0" applyFont="1" applyBorder="1"/>
    <xf numFmtId="0" fontId="0" fillId="0" borderId="15" xfId="0" applyFont="1" applyBorder="1"/>
    <xf numFmtId="164" fontId="1" fillId="0" borderId="26" xfId="0" applyNumberFormat="1" applyFont="1" applyBorder="1" applyAlignment="1">
      <alignment vertical="center"/>
    </xf>
    <xf numFmtId="164" fontId="1" fillId="0" borderId="9" xfId="0" applyNumberFormat="1" applyFont="1" applyBorder="1" applyAlignment="1">
      <alignment vertical="center"/>
    </xf>
    <xf numFmtId="164" fontId="1" fillId="0" borderId="38" xfId="0" applyNumberFormat="1" applyFont="1" applyBorder="1" applyAlignment="1">
      <alignment vertical="center"/>
    </xf>
    <xf numFmtId="164" fontId="1" fillId="0" borderId="0" xfId="0" applyNumberFormat="1" applyFont="1" applyAlignment="1">
      <alignment vertical="center"/>
    </xf>
    <xf numFmtId="164" fontId="1" fillId="0" borderId="27" xfId="0" applyNumberFormat="1" applyFont="1" applyBorder="1" applyAlignment="1">
      <alignment vertical="center"/>
    </xf>
    <xf numFmtId="164" fontId="1" fillId="0" borderId="29" xfId="0" applyNumberFormat="1" applyFont="1" applyBorder="1" applyAlignment="1">
      <alignment vertical="center"/>
    </xf>
    <xf numFmtId="164" fontId="1" fillId="0" borderId="13" xfId="0" applyNumberFormat="1" applyFont="1" applyBorder="1" applyAlignment="1">
      <alignment vertical="center"/>
    </xf>
    <xf numFmtId="164" fontId="1" fillId="0" borderId="40" xfId="0" applyNumberFormat="1" applyFont="1" applyBorder="1" applyAlignment="1">
      <alignment vertical="center"/>
    </xf>
    <xf numFmtId="164" fontId="1" fillId="0" borderId="10" xfId="0" applyNumberFormat="1" applyFont="1" applyBorder="1" applyAlignment="1">
      <alignment vertical="center"/>
    </xf>
    <xf numFmtId="49" fontId="1" fillId="0" borderId="27" xfId="0" applyNumberFormat="1" applyFont="1" applyBorder="1" applyAlignment="1">
      <alignment vertical="center"/>
    </xf>
    <xf numFmtId="3" fontId="0" fillId="0" borderId="52" xfId="0" applyNumberFormat="1" applyFont="1" applyBorder="1" applyAlignment="1">
      <alignment vertical="center"/>
    </xf>
    <xf numFmtId="3" fontId="0" fillId="0" borderId="34" xfId="0" applyNumberFormat="1" applyFont="1" applyBorder="1" applyAlignment="1">
      <alignment vertical="center"/>
    </xf>
    <xf numFmtId="166" fontId="0" fillId="0" borderId="35" xfId="0" applyNumberFormat="1" applyFont="1" applyBorder="1" applyAlignment="1">
      <alignment horizontal="right" vertical="center" wrapText="1"/>
    </xf>
    <xf numFmtId="4" fontId="0" fillId="0" borderId="33" xfId="0" applyNumberFormat="1" applyFont="1" applyBorder="1" applyAlignment="1">
      <alignment horizontal="right" vertical="center" wrapText="1"/>
    </xf>
    <xf numFmtId="3" fontId="0" fillId="0" borderId="35" xfId="0" applyNumberFormat="1" applyFont="1" applyBorder="1" applyAlignment="1">
      <alignment vertical="center"/>
    </xf>
    <xf numFmtId="3" fontId="0" fillId="0" borderId="33" xfId="0" applyNumberFormat="1" applyFont="1" applyBorder="1" applyAlignment="1">
      <alignment vertical="center"/>
    </xf>
    <xf numFmtId="3" fontId="0" fillId="0" borderId="34" xfId="0" applyNumberFormat="1" applyFont="1" applyBorder="1" applyAlignment="1">
      <alignment vertical="center" wrapText="1"/>
    </xf>
    <xf numFmtId="4" fontId="0" fillId="0" borderId="34" xfId="0" applyNumberFormat="1" applyFont="1" applyBorder="1" applyAlignment="1">
      <alignment horizontal="right" vertical="center" wrapText="1"/>
    </xf>
    <xf numFmtId="4" fontId="0" fillId="0" borderId="29" xfId="0" applyNumberFormat="1" applyFont="1" applyBorder="1" applyAlignment="1">
      <alignment horizontal="right" vertical="center" wrapText="1"/>
    </xf>
    <xf numFmtId="4" fontId="0" fillId="0" borderId="29" xfId="0" applyNumberFormat="1" applyFont="1" applyBorder="1" applyAlignment="1">
      <alignment horizontal="right" vertical="center"/>
    </xf>
    <xf numFmtId="3" fontId="0" fillId="0" borderId="13" xfId="0" applyNumberFormat="1"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horizontal="left" vertical="center"/>
    </xf>
    <xf numFmtId="3" fontId="0" fillId="0" borderId="29" xfId="0" applyNumberFormat="1" applyFont="1" applyBorder="1" applyAlignment="1">
      <alignment vertical="center"/>
    </xf>
    <xf numFmtId="3" fontId="0" fillId="0" borderId="0" xfId="0" applyNumberFormat="1" applyFont="1" applyAlignment="1">
      <alignment vertical="center"/>
    </xf>
    <xf numFmtId="4" fontId="0" fillId="0" borderId="16" xfId="0" applyNumberFormat="1" applyFont="1" applyBorder="1" applyAlignment="1">
      <alignment horizontal="right" vertical="center" wrapText="1"/>
    </xf>
    <xf numFmtId="4" fontId="0" fillId="0" borderId="16" xfId="0" applyNumberFormat="1" applyFont="1" applyBorder="1" applyAlignment="1">
      <alignment horizontal="right" vertical="center"/>
    </xf>
    <xf numFmtId="3" fontId="0" fillId="0" borderId="18" xfId="0" applyNumberFormat="1" applyFont="1" applyBorder="1" applyAlignment="1">
      <alignment vertical="center"/>
    </xf>
    <xf numFmtId="4" fontId="0" fillId="0" borderId="46" xfId="0" applyNumberFormat="1" applyFont="1" applyBorder="1" applyAlignment="1">
      <alignment horizontal="right" vertical="center" wrapText="1"/>
    </xf>
    <xf numFmtId="3" fontId="0" fillId="0" borderId="15" xfId="0" applyNumberFormat="1" applyFont="1" applyBorder="1" applyAlignment="1">
      <alignment vertical="center" wrapText="1"/>
    </xf>
    <xf numFmtId="3" fontId="1" fillId="0" borderId="40" xfId="0" applyNumberFormat="1" applyFont="1" applyBorder="1" applyAlignment="1">
      <alignment horizontal="right" vertical="center" wrapText="1"/>
    </xf>
    <xf numFmtId="4" fontId="1" fillId="0" borderId="29" xfId="0" applyNumberFormat="1" applyFont="1" applyBorder="1" applyAlignment="1">
      <alignment horizontal="right" vertical="center" wrapText="1"/>
    </xf>
    <xf numFmtId="4" fontId="0" fillId="0" borderId="40" xfId="0" applyNumberFormat="1" applyFont="1" applyBorder="1" applyAlignment="1">
      <alignment horizontal="right" vertical="center" wrapText="1"/>
    </xf>
    <xf numFmtId="3" fontId="1" fillId="0" borderId="29" xfId="0" applyNumberFormat="1" applyFont="1" applyBorder="1" applyAlignment="1">
      <alignment horizontal="right" vertical="center" wrapText="1"/>
    </xf>
    <xf numFmtId="4" fontId="3" fillId="0" borderId="53" xfId="0" applyNumberFormat="1" applyFont="1" applyBorder="1" applyAlignment="1">
      <alignment horizontal="right" vertical="center" wrapText="1"/>
    </xf>
    <xf numFmtId="0" fontId="0" fillId="0" borderId="20" xfId="0" applyFont="1" applyBorder="1" applyAlignment="1">
      <alignment vertical="center"/>
    </xf>
    <xf numFmtId="0" fontId="0" fillId="0" borderId="0" xfId="0" applyFont="1" applyProtection="1">
      <protection locked="0"/>
    </xf>
    <xf numFmtId="0" fontId="0" fillId="0" borderId="0" xfId="0" applyFont="1" applyAlignment="1">
      <alignment vertical="center"/>
    </xf>
    <xf numFmtId="0" fontId="0" fillId="2" borderId="0" xfId="0" applyFont="1" applyFill="1" applyAlignment="1">
      <alignment horizontal="left" vertical="center"/>
    </xf>
    <xf numFmtId="49" fontId="0" fillId="3" borderId="47" xfId="0" applyNumberFormat="1" applyFont="1" applyFill="1" applyBorder="1" applyAlignment="1">
      <alignment horizontal="center" vertical="center" wrapText="1"/>
    </xf>
    <xf numFmtId="49" fontId="0" fillId="3" borderId="48" xfId="0" applyNumberFormat="1" applyFont="1" applyFill="1" applyBorder="1" applyAlignment="1">
      <alignment horizontal="center" vertical="center" wrapText="1"/>
    </xf>
    <xf numFmtId="1" fontId="0" fillId="3" borderId="49" xfId="0" applyNumberFormat="1" applyFont="1" applyFill="1" applyBorder="1" applyAlignment="1">
      <alignment horizontal="center" vertical="center" wrapText="1"/>
    </xf>
    <xf numFmtId="0" fontId="14" fillId="0" borderId="0" xfId="0" applyFont="1" applyAlignment="1">
      <alignment vertical="center"/>
    </xf>
    <xf numFmtId="166" fontId="15" fillId="0" borderId="0" xfId="0" applyNumberFormat="1" applyFont="1" applyAlignment="1">
      <alignment horizontal="center" vertical="center"/>
    </xf>
    <xf numFmtId="4" fontId="15" fillId="0" borderId="0" xfId="0" applyNumberFormat="1" applyFont="1" applyAlignment="1">
      <alignment horizontal="right" vertical="center"/>
    </xf>
    <xf numFmtId="166" fontId="0" fillId="0" borderId="0" xfId="0" applyNumberFormat="1" applyFont="1" applyAlignment="1">
      <alignment horizontal="center" vertical="center"/>
    </xf>
    <xf numFmtId="165" fontId="0" fillId="0" borderId="0" xfId="0" applyNumberFormat="1" applyFont="1" applyAlignment="1">
      <alignment horizontal="right" vertical="center"/>
    </xf>
    <xf numFmtId="4" fontId="0" fillId="0" borderId="0" xfId="0" applyNumberFormat="1" applyFont="1" applyAlignment="1">
      <alignment horizontal="right" vertical="center"/>
    </xf>
    <xf numFmtId="167"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16" fillId="0" borderId="0" xfId="0" applyNumberFormat="1" applyFont="1" applyAlignment="1">
      <alignment horizontal="center" vertical="center"/>
    </xf>
    <xf numFmtId="4" fontId="16" fillId="0" borderId="0" xfId="0" applyNumberFormat="1" applyFont="1" applyAlignment="1">
      <alignment horizontal="right" vertical="center"/>
    </xf>
    <xf numFmtId="167" fontId="16" fillId="0" borderId="0" xfId="0" applyNumberFormat="1" applyFont="1" applyAlignment="1">
      <alignment horizontal="right" vertical="center"/>
    </xf>
    <xf numFmtId="166" fontId="16" fillId="0" borderId="0" xfId="0" applyNumberFormat="1" applyFont="1" applyAlignment="1">
      <alignment horizontal="right" vertical="center"/>
    </xf>
    <xf numFmtId="0" fontId="16" fillId="0" borderId="0" xfId="0" applyFont="1" applyAlignment="1">
      <alignment vertical="center"/>
    </xf>
    <xf numFmtId="0" fontId="18" fillId="0" borderId="0" xfId="0" applyFont="1" applyAlignment="1">
      <alignment vertical="center"/>
    </xf>
    <xf numFmtId="4" fontId="18" fillId="0" borderId="0" xfId="0" applyNumberFormat="1" applyFont="1" applyAlignment="1">
      <alignment horizontal="right" vertical="center"/>
    </xf>
    <xf numFmtId="1" fontId="0" fillId="3" borderId="32" xfId="0" applyNumberFormat="1" applyFont="1" applyFill="1" applyBorder="1" applyAlignment="1">
      <alignment horizontal="center" vertical="center"/>
    </xf>
    <xf numFmtId="1" fontId="0" fillId="3" borderId="49" xfId="0" applyNumberFormat="1" applyFont="1" applyFill="1" applyBorder="1" applyAlignment="1">
      <alignment horizontal="center" vertical="center"/>
    </xf>
    <xf numFmtId="166" fontId="0" fillId="4" borderId="0" xfId="0" applyNumberFormat="1" applyFont="1" applyFill="1" applyAlignment="1">
      <alignment horizontal="center" vertical="center"/>
    </xf>
    <xf numFmtId="165" fontId="0" fillId="4" borderId="0" xfId="0" applyNumberFormat="1" applyFont="1" applyFill="1" applyAlignment="1">
      <alignment horizontal="right" vertical="center"/>
    </xf>
    <xf numFmtId="4" fontId="0" fillId="4" borderId="0" xfId="0" applyNumberFormat="1" applyFont="1" applyFill="1" applyAlignment="1">
      <alignment horizontal="right" vertical="center"/>
    </xf>
    <xf numFmtId="4" fontId="17" fillId="0" borderId="0" xfId="0" applyNumberFormat="1" applyFont="1" applyAlignment="1">
      <alignment horizontal="right" vertical="center"/>
    </xf>
    <xf numFmtId="166" fontId="0" fillId="0" borderId="0" xfId="0" applyNumberFormat="1" applyFont="1" applyAlignment="1">
      <alignment horizontal="left" vertical="center" wrapText="1"/>
    </xf>
    <xf numFmtId="0" fontId="0" fillId="0" borderId="0" xfId="0" applyFont="1" applyAlignment="1">
      <alignment horizontal="left" vertical="center" wrapText="1"/>
    </xf>
    <xf numFmtId="0" fontId="1" fillId="0" borderId="0" xfId="0" applyFont="1" applyProtection="1">
      <protection locked="0"/>
    </xf>
    <xf numFmtId="2" fontId="1" fillId="0" borderId="0" xfId="0" applyNumberFormat="1" applyFont="1" applyProtection="1">
      <protection locked="0"/>
    </xf>
    <xf numFmtId="166" fontId="14" fillId="0" borderId="0" xfId="0" applyNumberFormat="1" applyFont="1" applyAlignment="1">
      <alignment horizontal="center" vertical="center"/>
    </xf>
    <xf numFmtId="0" fontId="14" fillId="0" borderId="0" xfId="0" applyFont="1" applyAlignment="1">
      <alignment horizontal="left" vertical="top" wrapText="1"/>
    </xf>
    <xf numFmtId="4" fontId="14" fillId="0" borderId="0" xfId="0" applyNumberFormat="1" applyFont="1" applyAlignment="1">
      <alignment horizontal="right" vertical="center"/>
    </xf>
    <xf numFmtId="0" fontId="15" fillId="0" borderId="0" xfId="0" applyFont="1" applyAlignment="1">
      <alignment horizontal="left" vertical="top" wrapText="1"/>
    </xf>
    <xf numFmtId="0" fontId="0" fillId="0" borderId="0" xfId="0" applyFont="1" applyAlignment="1">
      <alignment horizontal="left" vertical="top" wrapText="1"/>
    </xf>
    <xf numFmtId="0" fontId="0" fillId="4" borderId="0" xfId="0" applyFont="1" applyFill="1" applyAlignment="1">
      <alignment horizontal="left" vertical="top" wrapText="1"/>
    </xf>
    <xf numFmtId="0" fontId="19" fillId="0" borderId="0" xfId="0" applyFont="1" applyAlignment="1">
      <alignment vertical="center"/>
    </xf>
    <xf numFmtId="0" fontId="1" fillId="0" borderId="0" xfId="0" applyFont="1"/>
    <xf numFmtId="0" fontId="20" fillId="0" borderId="0" xfId="0" applyFont="1"/>
    <xf numFmtId="4" fontId="20" fillId="0" borderId="0" xfId="0" applyNumberFormat="1" applyFont="1"/>
    <xf numFmtId="0" fontId="1" fillId="0" borderId="0" xfId="0" applyFont="1" applyAlignment="1">
      <alignment horizontal="center"/>
    </xf>
    <xf numFmtId="166" fontId="0" fillId="4" borderId="0" xfId="0" applyNumberFormat="1" applyFont="1" applyFill="1" applyAlignment="1">
      <alignment horizontal="left" vertical="top" wrapText="1"/>
    </xf>
    <xf numFmtId="166" fontId="0" fillId="0" borderId="0" xfId="0" applyNumberFormat="1" applyFont="1" applyAlignment="1">
      <alignment horizontal="left" vertical="top" wrapText="1"/>
    </xf>
    <xf numFmtId="4" fontId="0" fillId="0" borderId="17" xfId="0" applyNumberFormat="1" applyFont="1" applyBorder="1" applyAlignment="1">
      <alignment horizontal="right" vertical="center" wrapText="1"/>
    </xf>
    <xf numFmtId="0" fontId="15" fillId="0" borderId="0" xfId="0" applyFont="1" applyAlignment="1">
      <alignment horizontal="left" vertical="center"/>
    </xf>
    <xf numFmtId="0" fontId="15"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center" vertical="center"/>
    </xf>
    <xf numFmtId="49" fontId="0" fillId="0" borderId="0" xfId="0" applyNumberFormat="1" applyFont="1" applyAlignment="1">
      <alignment horizontal="left" vertical="center" wrapText="1"/>
    </xf>
    <xf numFmtId="0" fontId="18" fillId="0" borderId="0" xfId="0" applyFont="1" applyAlignment="1">
      <alignment horizontal="right" vertical="center"/>
    </xf>
    <xf numFmtId="49" fontId="10" fillId="2" borderId="17" xfId="0" applyNumberFormat="1" applyFont="1" applyFill="1" applyBorder="1" applyAlignment="1">
      <alignment horizontal="right" vertical="center"/>
    </xf>
    <xf numFmtId="0" fontId="0" fillId="0" borderId="0" xfId="0" applyFont="1" applyAlignment="1" applyProtection="1">
      <alignment horizontal="right" vertical="center"/>
      <protection locked="0"/>
    </xf>
    <xf numFmtId="0" fontId="18" fillId="0" borderId="0" xfId="0" applyFont="1" applyAlignment="1">
      <alignment horizontal="center" vertical="center"/>
    </xf>
    <xf numFmtId="49" fontId="10" fillId="2" borderId="17" xfId="0" applyNumberFormat="1" applyFont="1" applyFill="1" applyBorder="1" applyAlignment="1">
      <alignment horizontal="center" vertical="center"/>
    </xf>
    <xf numFmtId="0" fontId="0" fillId="0" borderId="0" xfId="0" applyFont="1" applyAlignment="1" applyProtection="1">
      <alignment horizontal="center" vertical="center"/>
      <protection locked="0"/>
    </xf>
    <xf numFmtId="0" fontId="14" fillId="0" borderId="0" xfId="0" applyFont="1" applyAlignment="1">
      <alignment horizontal="center" vertical="center"/>
    </xf>
    <xf numFmtId="49" fontId="0" fillId="2" borderId="0" xfId="0" applyNumberFormat="1" applyFont="1" applyFill="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49" fontId="16" fillId="0" borderId="0" xfId="0" applyNumberFormat="1" applyFont="1" applyAlignment="1">
      <alignment horizontal="left" vertical="center" wrapText="1"/>
    </xf>
    <xf numFmtId="0" fontId="18" fillId="0" borderId="0" xfId="0" applyFont="1" applyAlignment="1">
      <alignment horizontal="left" vertical="center" wrapText="1"/>
    </xf>
    <xf numFmtId="49" fontId="0" fillId="2" borderId="0" xfId="0" applyNumberFormat="1" applyFont="1" applyFill="1" applyAlignment="1">
      <alignment horizontal="left" vertical="center" wrapText="1"/>
    </xf>
    <xf numFmtId="49" fontId="10" fillId="2" borderId="17" xfId="0" applyNumberFormat="1" applyFont="1" applyFill="1" applyBorder="1" applyAlignment="1">
      <alignment horizontal="left" vertical="center" wrapText="1"/>
    </xf>
    <xf numFmtId="0" fontId="0" fillId="0" borderId="0" xfId="0" applyFont="1" applyAlignment="1" applyProtection="1">
      <alignment horizontal="left" vertical="center" wrapText="1"/>
      <protection locked="0"/>
    </xf>
    <xf numFmtId="0" fontId="18" fillId="0" borderId="0" xfId="0" applyFont="1" applyAlignment="1">
      <alignment horizontal="left" vertical="top" wrapText="1"/>
    </xf>
    <xf numFmtId="49" fontId="10" fillId="2" borderId="17" xfId="0" applyNumberFormat="1" applyFont="1" applyFill="1" applyBorder="1" applyAlignment="1">
      <alignment horizontal="left" vertical="top" wrapText="1"/>
    </xf>
    <xf numFmtId="0" fontId="0" fillId="0" borderId="0" xfId="0" applyFont="1" applyAlignment="1" applyProtection="1">
      <alignment horizontal="left" vertical="top" wrapText="1"/>
      <protection locked="0"/>
    </xf>
    <xf numFmtId="0" fontId="15" fillId="0" borderId="0" xfId="0" applyFont="1" applyAlignment="1">
      <alignment horizontal="center" vertical="center" wrapText="1"/>
    </xf>
    <xf numFmtId="0" fontId="0" fillId="0" borderId="0" xfId="0" applyFont="1" applyAlignment="1">
      <alignment horizontal="right" vertical="center"/>
    </xf>
    <xf numFmtId="0" fontId="16" fillId="0" borderId="0" xfId="0" applyFont="1" applyAlignment="1">
      <alignment horizontal="right" vertical="center"/>
    </xf>
    <xf numFmtId="0" fontId="0" fillId="4" borderId="0" xfId="0" applyFont="1" applyFill="1" applyAlignment="1">
      <alignment horizontal="right" vertical="center"/>
    </xf>
    <xf numFmtId="0" fontId="0" fillId="0" borderId="0" xfId="0" applyAlignment="1">
      <alignment horizontal="left" vertical="center" wrapText="1"/>
    </xf>
    <xf numFmtId="0" fontId="0" fillId="0" borderId="0" xfId="0" applyFont="1" applyAlignment="1" applyProtection="1">
      <alignment horizontal="left" vertical="center"/>
      <protection locked="0"/>
    </xf>
    <xf numFmtId="0" fontId="3" fillId="0" borderId="0" xfId="0" applyFont="1" applyAlignment="1">
      <alignment horizontal="right" vertical="center"/>
    </xf>
    <xf numFmtId="0" fontId="0" fillId="0" borderId="0" xfId="0" applyFont="1" applyAlignment="1" applyProtection="1">
      <alignment horizontal="center" vertical="center" wrapText="1"/>
      <protection locked="0"/>
    </xf>
    <xf numFmtId="49" fontId="9"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0" fillId="0" borderId="0" xfId="0" applyNumberFormat="1" applyFont="1" applyAlignment="1">
      <alignment horizontal="left" vertical="top" wrapText="1"/>
    </xf>
    <xf numFmtId="0" fontId="0" fillId="4" borderId="0" xfId="0" applyFont="1" applyFill="1" applyAlignment="1">
      <alignment horizontal="left" vertical="center" wrapText="1"/>
    </xf>
    <xf numFmtId="166" fontId="10" fillId="0" borderId="0" xfId="25" applyNumberFormat="1" applyAlignment="1">
      <alignment horizontal="center" vertical="center"/>
      <protection/>
    </xf>
    <xf numFmtId="49" fontId="10" fillId="0" borderId="0" xfId="25" applyNumberFormat="1" applyAlignment="1">
      <alignment horizontal="left" vertical="center" wrapText="1"/>
      <protection/>
    </xf>
    <xf numFmtId="0" fontId="21" fillId="0" borderId="0" xfId="25" applyFont="1" applyAlignment="1">
      <alignment horizontal="left" vertical="top" wrapText="1"/>
      <protection/>
    </xf>
    <xf numFmtId="166" fontId="10" fillId="4" borderId="0" xfId="25" applyNumberFormat="1" applyFill="1" applyAlignment="1">
      <alignment horizontal="center" vertical="center"/>
      <protection/>
    </xf>
    <xf numFmtId="165" fontId="10" fillId="4" borderId="0" xfId="25" applyNumberFormat="1" applyFill="1" applyAlignment="1">
      <alignment horizontal="right" vertical="center"/>
      <protection/>
    </xf>
    <xf numFmtId="4" fontId="10" fillId="4" borderId="0" xfId="25" applyNumberFormat="1" applyFill="1" applyAlignment="1">
      <alignment horizontal="right" vertical="center"/>
      <protection/>
    </xf>
    <xf numFmtId="4" fontId="17" fillId="4" borderId="0" xfId="0" applyNumberFormat="1" applyFont="1" applyFill="1" applyAlignment="1">
      <alignment horizontal="right" vertical="center"/>
    </xf>
    <xf numFmtId="167" fontId="0" fillId="4" borderId="0" xfId="0" applyNumberFormat="1" applyFont="1" applyFill="1" applyAlignment="1">
      <alignment horizontal="right" vertical="center"/>
    </xf>
    <xf numFmtId="49" fontId="0" fillId="2" borderId="17" xfId="0" applyNumberFormat="1" applyFont="1" applyFill="1" applyBorder="1" applyAlignment="1">
      <alignment horizontal="left" vertical="top" wrapText="1"/>
    </xf>
    <xf numFmtId="0" fontId="22" fillId="0" borderId="0" xfId="0" applyFont="1" applyAlignment="1">
      <alignment horizontal="right" vertical="center"/>
    </xf>
    <xf numFmtId="166" fontId="0" fillId="4" borderId="0" xfId="0" applyNumberFormat="1" applyFont="1" applyFill="1" applyAlignment="1">
      <alignment horizontal="right" vertical="center"/>
    </xf>
    <xf numFmtId="0" fontId="0" fillId="4" borderId="0" xfId="0" applyFont="1" applyFill="1" applyAlignment="1">
      <alignment vertical="center"/>
    </xf>
    <xf numFmtId="0" fontId="0" fillId="5" borderId="0" xfId="0" applyFont="1" applyFill="1" applyAlignment="1">
      <alignment horizontal="left" vertical="top" wrapText="1"/>
    </xf>
    <xf numFmtId="0" fontId="21" fillId="0" borderId="0" xfId="0" applyFont="1" applyAlignment="1">
      <alignment horizontal="left" vertical="top" wrapText="1"/>
    </xf>
    <xf numFmtId="166" fontId="0" fillId="0" borderId="0" xfId="28" applyNumberFormat="1" applyAlignment="1">
      <alignment horizontal="center" vertical="center"/>
      <protection/>
    </xf>
    <xf numFmtId="49" fontId="0" fillId="0" borderId="0" xfId="28" applyNumberFormat="1" applyAlignment="1">
      <alignment horizontal="left" vertical="center" wrapText="1"/>
      <protection/>
    </xf>
    <xf numFmtId="0" fontId="21" fillId="0" borderId="0" xfId="28" applyFont="1" applyAlignment="1">
      <alignment horizontal="left" vertical="top" wrapText="1"/>
      <protection/>
    </xf>
    <xf numFmtId="166" fontId="0" fillId="4" borderId="0" xfId="28" applyNumberFormat="1" applyFill="1" applyAlignment="1">
      <alignment horizontal="center" vertical="center"/>
      <protection/>
    </xf>
    <xf numFmtId="165" fontId="0" fillId="4" borderId="0" xfId="28" applyNumberFormat="1" applyFill="1" applyAlignment="1">
      <alignment horizontal="right" vertical="center"/>
      <protection/>
    </xf>
    <xf numFmtId="4" fontId="0" fillId="4" borderId="0" xfId="28" applyNumberFormat="1" applyFill="1" applyAlignment="1">
      <alignment horizontal="right" vertical="center"/>
      <protection/>
    </xf>
    <xf numFmtId="0" fontId="0" fillId="0" borderId="0" xfId="28" applyAlignment="1">
      <alignment horizontal="left" vertical="center" wrapText="1"/>
      <protection/>
    </xf>
    <xf numFmtId="4" fontId="19" fillId="0" borderId="0" xfId="0" applyNumberFormat="1" applyFont="1" applyAlignment="1">
      <alignment vertical="center"/>
    </xf>
    <xf numFmtId="0" fontId="19" fillId="0" borderId="0" xfId="0" applyFont="1" applyAlignment="1">
      <alignment horizontal="center" vertical="center"/>
    </xf>
    <xf numFmtId="49" fontId="0" fillId="2" borderId="0" xfId="28" applyNumberFormat="1" applyFill="1" applyAlignment="1">
      <alignment horizontal="left" vertical="center"/>
      <protection/>
    </xf>
    <xf numFmtId="49" fontId="0" fillId="2" borderId="0" xfId="28" applyNumberFormat="1" applyFill="1" applyAlignment="1">
      <alignment horizontal="left" vertical="center" wrapText="1"/>
      <protection/>
    </xf>
    <xf numFmtId="0" fontId="0" fillId="0" borderId="0" xfId="28" applyAlignment="1" applyProtection="1">
      <alignment horizontal="left" vertical="center"/>
      <protection locked="0"/>
    </xf>
    <xf numFmtId="0" fontId="0" fillId="2" borderId="0" xfId="28" applyFill="1" applyAlignment="1">
      <alignment horizontal="left" vertical="center"/>
      <protection/>
    </xf>
    <xf numFmtId="49" fontId="0" fillId="3" borderId="47" xfId="28" applyNumberFormat="1" applyFill="1" applyBorder="1" applyAlignment="1">
      <alignment horizontal="center" vertical="center" wrapText="1"/>
      <protection/>
    </xf>
    <xf numFmtId="49" fontId="0" fillId="3" borderId="48" xfId="28" applyNumberFormat="1" applyFill="1" applyBorder="1" applyAlignment="1">
      <alignment horizontal="center" vertical="center" wrapText="1"/>
      <protection/>
    </xf>
    <xf numFmtId="0" fontId="0" fillId="0" borderId="0" xfId="28" applyAlignment="1" applyProtection="1">
      <alignment horizontal="center" vertical="center" wrapText="1"/>
      <protection locked="0"/>
    </xf>
    <xf numFmtId="1" fontId="0" fillId="3" borderId="32" xfId="28" applyNumberFormat="1" applyFill="1" applyBorder="1" applyAlignment="1">
      <alignment horizontal="center" vertical="center"/>
      <protection/>
    </xf>
    <xf numFmtId="1" fontId="0" fillId="3" borderId="49" xfId="28" applyNumberFormat="1" applyFill="1" applyBorder="1" applyAlignment="1">
      <alignment horizontal="center" vertical="center"/>
      <protection/>
    </xf>
    <xf numFmtId="1" fontId="0" fillId="3" borderId="49" xfId="28" applyNumberFormat="1" applyFill="1" applyBorder="1" applyAlignment="1">
      <alignment horizontal="center" vertical="center" wrapText="1"/>
      <protection/>
    </xf>
    <xf numFmtId="0" fontId="0" fillId="0" borderId="0" xfId="28" applyAlignment="1" applyProtection="1">
      <alignment horizontal="center" vertical="center"/>
      <protection locked="0"/>
    </xf>
    <xf numFmtId="49" fontId="10" fillId="2" borderId="17" xfId="28" applyNumberFormat="1" applyFont="1" applyFill="1" applyBorder="1" applyAlignment="1">
      <alignment horizontal="right" vertical="center"/>
      <protection/>
    </xf>
    <xf numFmtId="49" fontId="10" fillId="2" borderId="17" xfId="28" applyNumberFormat="1" applyFont="1" applyFill="1" applyBorder="1" applyAlignment="1">
      <alignment horizontal="center" vertical="center"/>
      <protection/>
    </xf>
    <xf numFmtId="49" fontId="10" fillId="2" borderId="17" xfId="28" applyNumberFormat="1" applyFont="1" applyFill="1" applyBorder="1" applyAlignment="1">
      <alignment horizontal="left" vertical="center" wrapText="1"/>
      <protection/>
    </xf>
    <xf numFmtId="49" fontId="0" fillId="2" borderId="17" xfId="28" applyNumberFormat="1" applyFill="1" applyBorder="1" applyAlignment="1">
      <alignment horizontal="left" vertical="top" wrapText="1"/>
      <protection/>
    </xf>
    <xf numFmtId="0" fontId="0" fillId="0" borderId="0" xfId="28" applyAlignment="1" applyProtection="1">
      <alignment horizontal="right" vertical="center"/>
      <protection locked="0"/>
    </xf>
    <xf numFmtId="0" fontId="0" fillId="0" borderId="0" xfId="28" applyProtection="1">
      <alignment/>
      <protection locked="0"/>
    </xf>
    <xf numFmtId="0" fontId="14" fillId="0" borderId="0" xfId="28" applyFont="1" applyAlignment="1">
      <alignment horizontal="right" vertical="center"/>
      <protection/>
    </xf>
    <xf numFmtId="166" fontId="14" fillId="0" borderId="0" xfId="28" applyNumberFormat="1" applyFont="1" applyAlignment="1">
      <alignment horizontal="center" vertical="center"/>
      <protection/>
    </xf>
    <xf numFmtId="0" fontId="14" fillId="0" borderId="0" xfId="28" applyFont="1" applyAlignment="1">
      <alignment horizontal="center" vertical="center"/>
      <protection/>
    </xf>
    <xf numFmtId="0" fontId="14" fillId="0" borderId="0" xfId="28" applyFont="1" applyAlignment="1">
      <alignment horizontal="left" vertical="center" wrapText="1"/>
      <protection/>
    </xf>
    <xf numFmtId="0" fontId="14" fillId="0" borderId="0" xfId="28" applyFont="1" applyAlignment="1">
      <alignment horizontal="left" vertical="top" wrapText="1"/>
      <protection/>
    </xf>
    <xf numFmtId="4" fontId="14" fillId="0" borderId="0" xfId="28" applyNumberFormat="1" applyFont="1" applyAlignment="1">
      <alignment horizontal="right" vertical="center"/>
      <protection/>
    </xf>
    <xf numFmtId="4" fontId="0" fillId="0" borderId="0" xfId="28" applyNumberFormat="1" applyAlignment="1">
      <alignment horizontal="right" vertical="center"/>
      <protection/>
    </xf>
    <xf numFmtId="0" fontId="0" fillId="0" borderId="0" xfId="28" applyAlignment="1">
      <alignment horizontal="right" vertical="center"/>
      <protection/>
    </xf>
    <xf numFmtId="0" fontId="0" fillId="0" borderId="0" xfId="28" applyAlignment="1">
      <alignment vertical="center"/>
      <protection/>
    </xf>
    <xf numFmtId="166" fontId="0" fillId="0" borderId="0" xfId="28" applyNumberFormat="1" applyAlignment="1">
      <alignment horizontal="right" vertical="center"/>
      <protection/>
    </xf>
    <xf numFmtId="166" fontId="15" fillId="0" borderId="0" xfId="28" applyNumberFormat="1" applyFont="1" applyAlignment="1">
      <alignment horizontal="center" vertical="center"/>
      <protection/>
    </xf>
    <xf numFmtId="0" fontId="15" fillId="0" borderId="0" xfId="28" applyFont="1" applyAlignment="1">
      <alignment horizontal="center" vertical="center"/>
      <protection/>
    </xf>
    <xf numFmtId="0" fontId="15" fillId="0" borderId="0" xfId="28" applyFont="1" applyAlignment="1">
      <alignment horizontal="left" vertical="center" wrapText="1"/>
      <protection/>
    </xf>
    <xf numFmtId="0" fontId="15" fillId="0" borderId="0" xfId="28" applyFont="1" applyAlignment="1">
      <alignment horizontal="left" vertical="top" wrapText="1"/>
      <protection/>
    </xf>
    <xf numFmtId="0" fontId="15" fillId="0" borderId="0" xfId="28" applyFont="1" applyAlignment="1">
      <alignment horizontal="right" vertical="center"/>
      <protection/>
    </xf>
    <xf numFmtId="4" fontId="15" fillId="0" borderId="0" xfId="28" applyNumberFormat="1" applyFont="1" applyAlignment="1">
      <alignment horizontal="right" vertical="center"/>
      <protection/>
    </xf>
    <xf numFmtId="167" fontId="0" fillId="0" borderId="0" xfId="28" applyNumberFormat="1" applyAlignment="1">
      <alignment horizontal="right" vertical="center"/>
      <protection/>
    </xf>
    <xf numFmtId="0" fontId="0" fillId="0" borderId="0" xfId="28" applyAlignment="1">
      <alignment horizontal="left" vertical="top" wrapText="1"/>
      <protection/>
    </xf>
    <xf numFmtId="165" fontId="0" fillId="0" borderId="0" xfId="28" applyNumberFormat="1" applyAlignment="1">
      <alignment horizontal="right" vertical="center"/>
      <protection/>
    </xf>
    <xf numFmtId="0" fontId="0" fillId="0" borderId="0" xfId="28" applyAlignment="1" applyProtection="1">
      <alignment horizontal="left" vertical="top" wrapText="1"/>
      <protection locked="0"/>
    </xf>
    <xf numFmtId="0" fontId="3" fillId="0" borderId="0" xfId="28" applyFont="1" applyAlignment="1">
      <alignment horizontal="right" vertical="center"/>
      <protection/>
    </xf>
    <xf numFmtId="0" fontId="14" fillId="0" borderId="0" xfId="28" applyFont="1" applyAlignment="1">
      <alignment vertical="center"/>
      <protection/>
    </xf>
    <xf numFmtId="0" fontId="0" fillId="4" borderId="0" xfId="28" applyFill="1" applyAlignment="1">
      <alignment horizontal="left" vertical="top" wrapText="1"/>
      <protection/>
    </xf>
    <xf numFmtId="49" fontId="0" fillId="0" borderId="0" xfId="28" applyNumberFormat="1" applyAlignment="1">
      <alignment horizontal="left" vertical="top" wrapText="1"/>
      <protection/>
    </xf>
    <xf numFmtId="0" fontId="0" fillId="0" borderId="0" xfId="28" applyAlignment="1">
      <alignment horizontal="center" vertical="center" wrapText="1"/>
      <protection/>
    </xf>
    <xf numFmtId="0" fontId="0" fillId="4" borderId="0" xfId="28" applyFill="1" applyAlignment="1">
      <alignment horizontal="left" vertical="center" wrapText="1"/>
      <protection/>
    </xf>
    <xf numFmtId="0" fontId="15" fillId="0" borderId="0" xfId="28" applyFont="1" applyAlignment="1">
      <alignment horizontal="left" vertical="center"/>
      <protection/>
    </xf>
    <xf numFmtId="0" fontId="15" fillId="0" borderId="0" xfId="28" applyFont="1" applyAlignment="1">
      <alignment horizontal="center" vertical="center" wrapText="1"/>
      <protection/>
    </xf>
    <xf numFmtId="167" fontId="0" fillId="4" borderId="0" xfId="28" applyNumberFormat="1" applyFill="1" applyAlignment="1">
      <alignment horizontal="right" vertical="center"/>
      <protection/>
    </xf>
    <xf numFmtId="0" fontId="0" fillId="5" borderId="0" xfId="28" applyFill="1" applyAlignment="1">
      <alignment horizontal="left" vertical="top" wrapText="1"/>
      <protection/>
    </xf>
    <xf numFmtId="4" fontId="17" fillId="4" borderId="0" xfId="28" applyNumberFormat="1" applyFont="1" applyFill="1" applyAlignment="1">
      <alignment horizontal="right" vertical="center"/>
      <protection/>
    </xf>
    <xf numFmtId="166" fontId="0" fillId="0" borderId="0" xfId="28" applyNumberFormat="1" applyAlignment="1">
      <alignment horizontal="left" vertical="center" wrapText="1"/>
      <protection/>
    </xf>
    <xf numFmtId="166" fontId="0" fillId="4" borderId="0" xfId="28" applyNumberFormat="1" applyFill="1" applyAlignment="1">
      <alignment horizontal="left" vertical="top" wrapText="1"/>
      <protection/>
    </xf>
    <xf numFmtId="166" fontId="0" fillId="0" borderId="0" xfId="28" applyNumberFormat="1" applyAlignment="1">
      <alignment horizontal="left" vertical="top" wrapText="1"/>
      <protection/>
    </xf>
    <xf numFmtId="4" fontId="24" fillId="0" borderId="0" xfId="28" applyNumberFormat="1" applyFont="1" applyAlignment="1">
      <alignment horizontal="right" vertical="center"/>
      <protection/>
    </xf>
    <xf numFmtId="0" fontId="22" fillId="0" borderId="0" xfId="28" applyFont="1" applyAlignment="1">
      <alignment horizontal="right" vertical="center"/>
      <protection/>
    </xf>
    <xf numFmtId="0" fontId="18" fillId="0" borderId="0" xfId="28" applyFont="1" applyAlignment="1">
      <alignment horizontal="center" vertical="center"/>
      <protection/>
    </xf>
    <xf numFmtId="0" fontId="18" fillId="0" borderId="0" xfId="28" applyFont="1" applyAlignment="1">
      <alignment horizontal="left" vertical="center" wrapText="1"/>
      <protection/>
    </xf>
    <xf numFmtId="0" fontId="18" fillId="0" borderId="0" xfId="28" applyFont="1" applyAlignment="1">
      <alignment horizontal="left" vertical="top" wrapText="1"/>
      <protection/>
    </xf>
    <xf numFmtId="0" fontId="18" fillId="0" borderId="0" xfId="28" applyFont="1" applyAlignment="1">
      <alignment horizontal="right" vertical="center"/>
      <protection/>
    </xf>
    <xf numFmtId="4" fontId="18" fillId="0" borderId="0" xfId="28" applyNumberFormat="1" applyFont="1" applyAlignment="1">
      <alignment horizontal="right" vertical="center"/>
      <protection/>
    </xf>
    <xf numFmtId="0" fontId="18" fillId="0" borderId="0" xfId="28" applyFont="1" applyAlignment="1">
      <alignment vertical="center"/>
      <protection/>
    </xf>
    <xf numFmtId="0" fontId="0" fillId="0" borderId="0" xfId="28" applyAlignment="1" applyProtection="1">
      <alignment horizontal="left" vertical="center" wrapText="1"/>
      <protection locked="0"/>
    </xf>
    <xf numFmtId="4" fontId="0" fillId="0" borderId="0" xfId="0" applyNumberFormat="1" applyFont="1" applyAlignment="1">
      <alignment horizontal="right" vertical="center" wrapText="1"/>
    </xf>
    <xf numFmtId="49" fontId="5" fillId="0" borderId="26" xfId="0" applyNumberFormat="1" applyFont="1" applyBorder="1" applyAlignment="1">
      <alignment vertical="center"/>
    </xf>
    <xf numFmtId="164" fontId="1" fillId="0" borderId="26" xfId="0" applyNumberFormat="1" applyFont="1" applyBorder="1" applyAlignment="1">
      <alignment horizontal="left" vertical="center" wrapText="1"/>
    </xf>
    <xf numFmtId="164" fontId="1" fillId="0" borderId="9" xfId="0" applyNumberFormat="1" applyFont="1" applyBorder="1" applyAlignment="1">
      <alignment horizontal="left" vertical="center" wrapText="1"/>
    </xf>
    <xf numFmtId="164" fontId="1" fillId="0" borderId="6" xfId="0" applyNumberFormat="1" applyFont="1" applyBorder="1" applyAlignment="1">
      <alignment horizontal="left" vertical="center" wrapText="1"/>
    </xf>
    <xf numFmtId="164" fontId="1" fillId="0" borderId="38" xfId="0" applyNumberFormat="1" applyFont="1" applyBorder="1" applyAlignment="1">
      <alignment horizontal="left" vertical="center" wrapText="1"/>
    </xf>
    <xf numFmtId="164" fontId="1" fillId="0" borderId="0" xfId="0" applyNumberFormat="1" applyFont="1" applyAlignment="1">
      <alignment horizontal="left" vertical="center" wrapText="1"/>
    </xf>
    <xf numFmtId="164" fontId="1" fillId="0" borderId="8" xfId="0" applyNumberFormat="1" applyFont="1" applyBorder="1" applyAlignment="1">
      <alignment horizontal="left" vertical="center" wrapText="1"/>
    </xf>
    <xf numFmtId="164" fontId="5" fillId="0" borderId="40" xfId="0" applyNumberFormat="1" applyFont="1" applyBorder="1" applyAlignment="1">
      <alignment horizontal="left" vertical="center" wrapText="1"/>
    </xf>
    <xf numFmtId="164" fontId="5" fillId="0" borderId="11" xfId="0" applyNumberFormat="1" applyFont="1" applyBorder="1" applyAlignment="1">
      <alignment horizontal="left" vertical="center" wrapText="1"/>
    </xf>
    <xf numFmtId="164" fontId="5" fillId="0" borderId="12" xfId="0" applyNumberFormat="1" applyFont="1" applyBorder="1" applyAlignment="1">
      <alignment horizontal="left" vertical="center" wrapText="1"/>
    </xf>
    <xf numFmtId="164" fontId="1" fillId="0" borderId="40" xfId="0" applyNumberFormat="1" applyFont="1" applyBorder="1" applyAlignment="1">
      <alignment horizontal="left" vertical="center" wrapText="1"/>
    </xf>
    <xf numFmtId="164" fontId="1" fillId="0" borderId="11" xfId="0" applyNumberFormat="1" applyFont="1" applyBorder="1" applyAlignment="1">
      <alignment horizontal="left" vertical="center" wrapText="1"/>
    </xf>
    <xf numFmtId="164" fontId="1" fillId="0" borderId="12" xfId="0" applyNumberFormat="1" applyFont="1" applyBorder="1" applyAlignment="1">
      <alignment horizontal="left" vertical="center" wrapText="1"/>
    </xf>
    <xf numFmtId="0" fontId="0" fillId="0" borderId="0" xfId="0" applyFont="1" applyAlignment="1" applyProtection="1">
      <alignment horizontal="left" wrapText="1"/>
      <protection locked="0"/>
    </xf>
    <xf numFmtId="49" fontId="0" fillId="2" borderId="0" xfId="0" applyNumberFormat="1" applyFont="1" applyFill="1" applyAlignment="1">
      <alignment horizontal="left" vertical="center"/>
    </xf>
    <xf numFmtId="0" fontId="0" fillId="0" borderId="0" xfId="0" applyFont="1" applyAlignment="1">
      <alignment horizontal="left" vertical="center"/>
    </xf>
    <xf numFmtId="0" fontId="0" fillId="2" borderId="0" xfId="0" applyFont="1" applyFill="1" applyAlignment="1">
      <alignment horizontal="left" vertical="center"/>
    </xf>
  </cellXfs>
  <cellStyles count="15">
    <cellStyle name="Normal" xfId="0"/>
    <cellStyle name="Percent" xfId="15"/>
    <cellStyle name="Currency" xfId="16"/>
    <cellStyle name="Currency [0]" xfId="17"/>
    <cellStyle name="Comma" xfId="18"/>
    <cellStyle name="Comma [0]" xfId="19"/>
    <cellStyle name="Hypertextový odkaz 2" xfId="20"/>
    <cellStyle name="Měna 2" xfId="21"/>
    <cellStyle name="Měna 3" xfId="22"/>
    <cellStyle name="Normální 14" xfId="23"/>
    <cellStyle name="Normální 16" xfId="24"/>
    <cellStyle name="Normální 2" xfId="25"/>
    <cellStyle name="Normální 3" xfId="26"/>
    <cellStyle name="Normal 2" xfId="27"/>
    <cellStyle name="Normální 2 2" xfId="2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37</xdr:row>
      <xdr:rowOff>0</xdr:rowOff>
    </xdr:from>
    <xdr:to>
      <xdr:col>4</xdr:col>
      <xdr:colOff>1057275</xdr:colOff>
      <xdr:row>37</xdr:row>
      <xdr:rowOff>0</xdr:rowOff>
    </xdr:to>
    <xdr:pic>
      <xdr:nvPicPr>
        <xdr:cNvPr id="2"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62075" y="20821650"/>
          <a:ext cx="1609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1"/>
  <sheetViews>
    <sheetView showGridLines="0" workbookViewId="0" topLeftCell="A2">
      <selection activeCell="L29" sqref="L29"/>
    </sheetView>
  </sheetViews>
  <sheetFormatPr defaultColWidth="9.140625" defaultRowHeight="12.75"/>
  <cols>
    <col min="1" max="1" width="2.421875" style="2" customWidth="1"/>
    <col min="2" max="2" width="3.140625" style="2" customWidth="1"/>
    <col min="3" max="3" width="2.7109375" style="2" customWidth="1"/>
    <col min="4" max="4" width="6.8515625" style="2" customWidth="1"/>
    <col min="5" max="5" width="13.57421875" style="2" customWidth="1"/>
    <col min="6" max="6" width="0.5625" style="2" customWidth="1"/>
    <col min="7" max="7" width="2.57421875" style="2" customWidth="1"/>
    <col min="8" max="8" width="2.7109375" style="2" customWidth="1"/>
    <col min="9" max="9" width="9.7109375" style="2" customWidth="1"/>
    <col min="10" max="10" width="13.57421875" style="2" customWidth="1"/>
    <col min="11" max="11" width="0.71875" style="2" customWidth="1"/>
    <col min="12" max="12" width="2.421875" style="2" customWidth="1"/>
    <col min="13" max="13" width="2.8515625" style="2" customWidth="1"/>
    <col min="14" max="14" width="2.00390625" style="2" customWidth="1"/>
    <col min="15" max="15" width="12.7109375" style="2" customWidth="1"/>
    <col min="16" max="16" width="2.8515625" style="2" customWidth="1"/>
    <col min="17" max="17" width="2.00390625" style="2" customWidth="1"/>
    <col min="18" max="18" width="13.57421875" style="2" customWidth="1"/>
    <col min="19" max="19" width="0.5625" style="2" customWidth="1"/>
    <col min="20" max="16384" width="9.140625" style="2" customWidth="1"/>
  </cols>
  <sheetData>
    <row r="1" spans="1:19" ht="12.75" customHeight="1" hidden="1">
      <c r="A1" s="3"/>
      <c r="B1" s="4"/>
      <c r="C1" s="4"/>
      <c r="D1" s="4"/>
      <c r="E1" s="4"/>
      <c r="F1" s="4"/>
      <c r="G1" s="4"/>
      <c r="H1" s="4"/>
      <c r="I1" s="4"/>
      <c r="J1" s="4"/>
      <c r="K1" s="4"/>
      <c r="L1" s="4"/>
      <c r="M1" s="4"/>
      <c r="N1" s="4"/>
      <c r="O1" s="4"/>
      <c r="P1" s="4"/>
      <c r="Q1" s="4"/>
      <c r="R1" s="4"/>
      <c r="S1" s="5"/>
    </row>
    <row r="2" spans="1:19" ht="23.25" customHeight="1">
      <c r="A2" s="94"/>
      <c r="B2" s="95"/>
      <c r="C2" s="95"/>
      <c r="D2" s="95"/>
      <c r="E2" s="95"/>
      <c r="F2" s="95"/>
      <c r="G2" s="96" t="s">
        <v>81</v>
      </c>
      <c r="H2" s="95"/>
      <c r="I2" s="95"/>
      <c r="J2" s="95"/>
      <c r="K2" s="95"/>
      <c r="L2" s="95"/>
      <c r="M2" s="95"/>
      <c r="N2" s="95"/>
      <c r="O2" s="95"/>
      <c r="P2" s="95"/>
      <c r="Q2" s="95"/>
      <c r="R2" s="95"/>
      <c r="S2" s="5"/>
    </row>
    <row r="3" spans="1:19" ht="12" customHeight="1" hidden="1">
      <c r="A3" s="97"/>
      <c r="B3" s="98"/>
      <c r="C3" s="98"/>
      <c r="D3" s="98"/>
      <c r="E3" s="98"/>
      <c r="F3" s="98"/>
      <c r="G3" s="98"/>
      <c r="H3" s="98"/>
      <c r="I3" s="98"/>
      <c r="J3" s="98"/>
      <c r="K3" s="98"/>
      <c r="L3" s="98"/>
      <c r="M3" s="98"/>
      <c r="N3" s="98"/>
      <c r="O3" s="98"/>
      <c r="P3" s="98"/>
      <c r="Q3" s="98"/>
      <c r="R3" s="98"/>
      <c r="S3" s="6"/>
    </row>
    <row r="4" spans="1:19" ht="8.25" customHeight="1">
      <c r="A4" s="7"/>
      <c r="B4" s="8"/>
      <c r="C4" s="8"/>
      <c r="D4" s="8"/>
      <c r="E4" s="8"/>
      <c r="F4" s="8"/>
      <c r="G4" s="8"/>
      <c r="H4" s="8"/>
      <c r="I4" s="8"/>
      <c r="J4" s="8"/>
      <c r="K4" s="8"/>
      <c r="L4" s="8"/>
      <c r="M4" s="8"/>
      <c r="N4" s="8"/>
      <c r="O4" s="8"/>
      <c r="P4" s="8"/>
      <c r="Q4" s="8"/>
      <c r="R4" s="8"/>
      <c r="S4" s="9"/>
    </row>
    <row r="5" spans="1:19" ht="24" customHeight="1">
      <c r="A5" s="10"/>
      <c r="B5" s="11" t="s">
        <v>0</v>
      </c>
      <c r="C5" s="11"/>
      <c r="D5" s="11"/>
      <c r="E5" s="301" t="s">
        <v>270</v>
      </c>
      <c r="F5" s="302"/>
      <c r="G5" s="302"/>
      <c r="H5" s="302"/>
      <c r="I5" s="302"/>
      <c r="J5" s="303"/>
      <c r="K5" s="11"/>
      <c r="L5" s="11"/>
      <c r="M5" s="11"/>
      <c r="N5" s="11"/>
      <c r="O5" s="11" t="s">
        <v>1</v>
      </c>
      <c r="P5" s="99" t="s">
        <v>2</v>
      </c>
      <c r="Q5" s="100"/>
      <c r="R5" s="12"/>
      <c r="S5" s="13"/>
    </row>
    <row r="6" spans="1:19" ht="17.25" customHeight="1" hidden="1">
      <c r="A6" s="10"/>
      <c r="B6" s="11" t="s">
        <v>3</v>
      </c>
      <c r="C6" s="11"/>
      <c r="D6" s="11"/>
      <c r="E6" s="101" t="s">
        <v>4</v>
      </c>
      <c r="F6" s="11"/>
      <c r="G6" s="11"/>
      <c r="H6" s="11"/>
      <c r="I6" s="11"/>
      <c r="J6" s="14"/>
      <c r="K6" s="11"/>
      <c r="L6" s="11"/>
      <c r="M6" s="11"/>
      <c r="N6" s="11"/>
      <c r="O6" s="11"/>
      <c r="P6" s="101"/>
      <c r="Q6" s="102"/>
      <c r="R6" s="14"/>
      <c r="S6" s="13"/>
    </row>
    <row r="7" spans="1:19" ht="24" customHeight="1">
      <c r="A7" s="10"/>
      <c r="B7" s="11" t="s">
        <v>5</v>
      </c>
      <c r="C7" s="11"/>
      <c r="D7" s="11"/>
      <c r="E7" s="304" t="s">
        <v>111</v>
      </c>
      <c r="F7" s="305"/>
      <c r="G7" s="305"/>
      <c r="H7" s="305"/>
      <c r="I7" s="305"/>
      <c r="J7" s="306"/>
      <c r="K7" s="11"/>
      <c r="L7" s="11"/>
      <c r="M7" s="11"/>
      <c r="N7" s="11"/>
      <c r="O7" s="11" t="s">
        <v>6</v>
      </c>
      <c r="P7" s="101" t="s">
        <v>7</v>
      </c>
      <c r="Q7" s="102"/>
      <c r="R7" s="14"/>
      <c r="S7" s="13"/>
    </row>
    <row r="8" spans="1:19" ht="17.25" customHeight="1" hidden="1">
      <c r="A8" s="10"/>
      <c r="B8" s="11" t="s">
        <v>8</v>
      </c>
      <c r="C8" s="11"/>
      <c r="D8" s="11"/>
      <c r="E8" s="101" t="s">
        <v>2</v>
      </c>
      <c r="F8" s="11"/>
      <c r="G8" s="11"/>
      <c r="H8" s="11"/>
      <c r="I8" s="11"/>
      <c r="J8" s="14"/>
      <c r="K8" s="11"/>
      <c r="L8" s="11"/>
      <c r="M8" s="11"/>
      <c r="N8" s="11"/>
      <c r="O8" s="11"/>
      <c r="P8" s="101"/>
      <c r="Q8" s="102"/>
      <c r="R8" s="14"/>
      <c r="S8" s="13"/>
    </row>
    <row r="9" spans="1:19" ht="24" customHeight="1">
      <c r="A9" s="10"/>
      <c r="B9" s="11" t="s">
        <v>9</v>
      </c>
      <c r="C9" s="11"/>
      <c r="D9" s="11"/>
      <c r="E9" s="307" t="s">
        <v>82</v>
      </c>
      <c r="F9" s="308"/>
      <c r="G9" s="308"/>
      <c r="H9" s="308"/>
      <c r="I9" s="308"/>
      <c r="J9" s="309"/>
      <c r="K9" s="11"/>
      <c r="L9" s="11"/>
      <c r="M9" s="11"/>
      <c r="N9" s="11"/>
      <c r="O9" s="11" t="s">
        <v>10</v>
      </c>
      <c r="P9" s="310" t="s">
        <v>7</v>
      </c>
      <c r="Q9" s="311"/>
      <c r="R9" s="312"/>
      <c r="S9" s="13"/>
    </row>
    <row r="10" spans="1:19" ht="17.25" customHeight="1" hidden="1">
      <c r="A10" s="10"/>
      <c r="B10" s="11" t="s">
        <v>11</v>
      </c>
      <c r="C10" s="11"/>
      <c r="D10" s="11"/>
      <c r="E10" s="11" t="s">
        <v>2</v>
      </c>
      <c r="F10" s="11"/>
      <c r="G10" s="11"/>
      <c r="H10" s="11"/>
      <c r="I10" s="11"/>
      <c r="J10" s="11"/>
      <c r="K10" s="11"/>
      <c r="L10" s="11"/>
      <c r="M10" s="11"/>
      <c r="N10" s="11"/>
      <c r="O10" s="11"/>
      <c r="P10" s="102"/>
      <c r="Q10" s="102"/>
      <c r="R10" s="11"/>
      <c r="S10" s="13"/>
    </row>
    <row r="11" spans="1:19" ht="17.25" customHeight="1" hidden="1">
      <c r="A11" s="10"/>
      <c r="B11" s="11" t="s">
        <v>12</v>
      </c>
      <c r="C11" s="11"/>
      <c r="D11" s="11"/>
      <c r="E11" s="11" t="s">
        <v>2</v>
      </c>
      <c r="F11" s="11"/>
      <c r="G11" s="11"/>
      <c r="H11" s="11"/>
      <c r="I11" s="11"/>
      <c r="J11" s="11"/>
      <c r="K11" s="11"/>
      <c r="L11" s="11"/>
      <c r="M11" s="11"/>
      <c r="N11" s="11"/>
      <c r="O11" s="11"/>
      <c r="P11" s="102"/>
      <c r="Q11" s="102"/>
      <c r="R11" s="11"/>
      <c r="S11" s="13"/>
    </row>
    <row r="12" spans="1:19" ht="17.25" customHeight="1" hidden="1">
      <c r="A12" s="10"/>
      <c r="B12" s="11" t="s">
        <v>13</v>
      </c>
      <c r="C12" s="11"/>
      <c r="D12" s="11"/>
      <c r="E12" s="11" t="s">
        <v>2</v>
      </c>
      <c r="F12" s="11"/>
      <c r="G12" s="11"/>
      <c r="H12" s="11"/>
      <c r="I12" s="11"/>
      <c r="J12" s="11"/>
      <c r="K12" s="11"/>
      <c r="L12" s="11"/>
      <c r="M12" s="11"/>
      <c r="N12" s="11"/>
      <c r="O12" s="11"/>
      <c r="P12" s="102"/>
      <c r="Q12" s="102"/>
      <c r="R12" s="11"/>
      <c r="S12" s="13"/>
    </row>
    <row r="13" spans="1:19" ht="17.25" customHeight="1" hidden="1">
      <c r="A13" s="10"/>
      <c r="B13" s="11"/>
      <c r="C13" s="11"/>
      <c r="D13" s="11"/>
      <c r="E13" s="11" t="s">
        <v>2</v>
      </c>
      <c r="F13" s="11"/>
      <c r="G13" s="11"/>
      <c r="H13" s="11"/>
      <c r="I13" s="11"/>
      <c r="J13" s="11"/>
      <c r="K13" s="11"/>
      <c r="L13" s="11"/>
      <c r="M13" s="11"/>
      <c r="N13" s="11"/>
      <c r="O13" s="11"/>
      <c r="P13" s="102"/>
      <c r="Q13" s="102"/>
      <c r="R13" s="11"/>
      <c r="S13" s="13"/>
    </row>
    <row r="14" spans="1:19" ht="17.25" customHeight="1" hidden="1">
      <c r="A14" s="10"/>
      <c r="B14" s="11"/>
      <c r="C14" s="11"/>
      <c r="D14" s="11"/>
      <c r="E14" s="11" t="s">
        <v>2</v>
      </c>
      <c r="F14" s="11"/>
      <c r="G14" s="11"/>
      <c r="H14" s="11"/>
      <c r="I14" s="11"/>
      <c r="J14" s="11"/>
      <c r="K14" s="11"/>
      <c r="L14" s="11"/>
      <c r="M14" s="11"/>
      <c r="N14" s="11"/>
      <c r="O14" s="11"/>
      <c r="P14" s="102"/>
      <c r="Q14" s="102"/>
      <c r="R14" s="11"/>
      <c r="S14" s="13"/>
    </row>
    <row r="15" spans="1:19" ht="17.25" customHeight="1" hidden="1">
      <c r="A15" s="10"/>
      <c r="B15" s="11"/>
      <c r="C15" s="11"/>
      <c r="D15" s="11"/>
      <c r="E15" s="11" t="s">
        <v>2</v>
      </c>
      <c r="F15" s="11"/>
      <c r="G15" s="11"/>
      <c r="H15" s="11"/>
      <c r="I15" s="11"/>
      <c r="J15" s="11"/>
      <c r="K15" s="11"/>
      <c r="L15" s="11"/>
      <c r="M15" s="11"/>
      <c r="N15" s="11"/>
      <c r="O15" s="11"/>
      <c r="P15" s="102"/>
      <c r="Q15" s="102"/>
      <c r="R15" s="11"/>
      <c r="S15" s="13"/>
    </row>
    <row r="16" spans="1:19" ht="17.25" customHeight="1" hidden="1">
      <c r="A16" s="10"/>
      <c r="B16" s="11"/>
      <c r="C16" s="11"/>
      <c r="D16" s="11"/>
      <c r="E16" s="11" t="s">
        <v>2</v>
      </c>
      <c r="F16" s="11"/>
      <c r="G16" s="11"/>
      <c r="H16" s="11"/>
      <c r="I16" s="11"/>
      <c r="J16" s="11"/>
      <c r="K16" s="11"/>
      <c r="L16" s="11"/>
      <c r="M16" s="11"/>
      <c r="N16" s="11"/>
      <c r="O16" s="11"/>
      <c r="P16" s="102"/>
      <c r="Q16" s="102"/>
      <c r="R16" s="11"/>
      <c r="S16" s="13"/>
    </row>
    <row r="17" spans="1:19" ht="17.25" customHeight="1" hidden="1">
      <c r="A17" s="10"/>
      <c r="B17" s="11"/>
      <c r="C17" s="11"/>
      <c r="D17" s="11"/>
      <c r="E17" s="11" t="s">
        <v>2</v>
      </c>
      <c r="F17" s="11"/>
      <c r="G17" s="11"/>
      <c r="H17" s="11"/>
      <c r="I17" s="11"/>
      <c r="J17" s="11"/>
      <c r="K17" s="11"/>
      <c r="L17" s="11"/>
      <c r="M17" s="11"/>
      <c r="N17" s="11"/>
      <c r="O17" s="11"/>
      <c r="P17" s="102"/>
      <c r="Q17" s="102"/>
      <c r="R17" s="11"/>
      <c r="S17" s="13"/>
    </row>
    <row r="18" spans="1:19" ht="17.25" customHeight="1" hidden="1">
      <c r="A18" s="10"/>
      <c r="B18" s="11"/>
      <c r="C18" s="11"/>
      <c r="D18" s="11"/>
      <c r="E18" s="11" t="s">
        <v>2</v>
      </c>
      <c r="F18" s="11"/>
      <c r="G18" s="11"/>
      <c r="H18" s="11"/>
      <c r="I18" s="11"/>
      <c r="J18" s="11"/>
      <c r="K18" s="11"/>
      <c r="L18" s="11"/>
      <c r="M18" s="11"/>
      <c r="N18" s="11"/>
      <c r="O18" s="11"/>
      <c r="P18" s="102"/>
      <c r="Q18" s="102"/>
      <c r="R18" s="11"/>
      <c r="S18" s="13"/>
    </row>
    <row r="19" spans="1:19" ht="17.25" customHeight="1" hidden="1">
      <c r="A19" s="10"/>
      <c r="B19" s="11"/>
      <c r="C19" s="11"/>
      <c r="D19" s="11"/>
      <c r="E19" s="11" t="s">
        <v>2</v>
      </c>
      <c r="F19" s="11"/>
      <c r="G19" s="11"/>
      <c r="H19" s="11"/>
      <c r="I19" s="11"/>
      <c r="J19" s="11"/>
      <c r="K19" s="11"/>
      <c r="L19" s="11"/>
      <c r="M19" s="11"/>
      <c r="N19" s="11"/>
      <c r="O19" s="11"/>
      <c r="P19" s="102"/>
      <c r="Q19" s="102"/>
      <c r="R19" s="11"/>
      <c r="S19" s="13"/>
    </row>
    <row r="20" spans="1:19" ht="17.25" customHeight="1" hidden="1">
      <c r="A20" s="10"/>
      <c r="B20" s="11"/>
      <c r="C20" s="11"/>
      <c r="D20" s="11"/>
      <c r="E20" s="11" t="s">
        <v>2</v>
      </c>
      <c r="F20" s="11"/>
      <c r="G20" s="11"/>
      <c r="H20" s="11"/>
      <c r="I20" s="11"/>
      <c r="J20" s="11"/>
      <c r="K20" s="11"/>
      <c r="L20" s="11"/>
      <c r="M20" s="11"/>
      <c r="N20" s="11"/>
      <c r="O20" s="11"/>
      <c r="P20" s="102"/>
      <c r="Q20" s="102"/>
      <c r="R20" s="11"/>
      <c r="S20" s="13"/>
    </row>
    <row r="21" spans="1:19" ht="17.25" customHeight="1" hidden="1">
      <c r="A21" s="10"/>
      <c r="B21" s="11"/>
      <c r="C21" s="11"/>
      <c r="D21" s="11"/>
      <c r="E21" s="11" t="s">
        <v>2</v>
      </c>
      <c r="F21" s="11"/>
      <c r="G21" s="11"/>
      <c r="H21" s="11"/>
      <c r="I21" s="11"/>
      <c r="J21" s="11"/>
      <c r="K21" s="11"/>
      <c r="L21" s="11"/>
      <c r="M21" s="11"/>
      <c r="N21" s="11"/>
      <c r="O21" s="11"/>
      <c r="P21" s="102"/>
      <c r="Q21" s="102"/>
      <c r="R21" s="11"/>
      <c r="S21" s="13"/>
    </row>
    <row r="22" spans="1:19" ht="17.25" customHeight="1" hidden="1">
      <c r="A22" s="10"/>
      <c r="B22" s="11"/>
      <c r="C22" s="11"/>
      <c r="D22" s="11"/>
      <c r="E22" s="11" t="s">
        <v>2</v>
      </c>
      <c r="F22" s="11"/>
      <c r="G22" s="11"/>
      <c r="H22" s="11"/>
      <c r="I22" s="11"/>
      <c r="J22" s="11"/>
      <c r="K22" s="11"/>
      <c r="L22" s="11"/>
      <c r="M22" s="11"/>
      <c r="N22" s="11"/>
      <c r="O22" s="11"/>
      <c r="P22" s="102"/>
      <c r="Q22" s="102"/>
      <c r="R22" s="11"/>
      <c r="S22" s="13"/>
    </row>
    <row r="23" spans="1:19" ht="17.25" customHeight="1" hidden="1">
      <c r="A23" s="10"/>
      <c r="B23" s="11"/>
      <c r="C23" s="11"/>
      <c r="D23" s="11"/>
      <c r="E23" s="11" t="s">
        <v>2</v>
      </c>
      <c r="F23" s="11"/>
      <c r="G23" s="11"/>
      <c r="H23" s="11"/>
      <c r="I23" s="11"/>
      <c r="J23" s="11"/>
      <c r="K23" s="11"/>
      <c r="L23" s="11"/>
      <c r="M23" s="11"/>
      <c r="N23" s="11"/>
      <c r="O23" s="11"/>
      <c r="P23" s="102"/>
      <c r="Q23" s="102"/>
      <c r="R23" s="11"/>
      <c r="S23" s="13"/>
    </row>
    <row r="24" spans="1:19" ht="17.25" customHeight="1" hidden="1">
      <c r="A24" s="10"/>
      <c r="B24" s="11"/>
      <c r="C24" s="11"/>
      <c r="D24" s="11"/>
      <c r="E24" s="11" t="s">
        <v>2</v>
      </c>
      <c r="F24" s="11"/>
      <c r="G24" s="11"/>
      <c r="H24" s="11"/>
      <c r="I24" s="11"/>
      <c r="J24" s="11"/>
      <c r="K24" s="11"/>
      <c r="L24" s="11"/>
      <c r="M24" s="11"/>
      <c r="N24" s="11"/>
      <c r="O24" s="11"/>
      <c r="P24" s="102"/>
      <c r="Q24" s="102"/>
      <c r="R24" s="11"/>
      <c r="S24" s="13"/>
    </row>
    <row r="25" spans="1:19" ht="17.85" customHeight="1">
      <c r="A25" s="10"/>
      <c r="B25" s="11"/>
      <c r="C25" s="11"/>
      <c r="D25" s="11"/>
      <c r="E25" s="11"/>
      <c r="F25" s="11"/>
      <c r="G25" s="11"/>
      <c r="H25" s="11"/>
      <c r="I25" s="11"/>
      <c r="J25" s="11"/>
      <c r="K25" s="11"/>
      <c r="L25" s="11"/>
      <c r="M25" s="11"/>
      <c r="N25" s="11"/>
      <c r="O25" s="11" t="s">
        <v>14</v>
      </c>
      <c r="P25" s="11" t="s">
        <v>15</v>
      </c>
      <c r="Q25" s="11"/>
      <c r="R25" s="11"/>
      <c r="S25" s="13"/>
    </row>
    <row r="26" spans="1:19" ht="17.85" customHeight="1">
      <c r="A26" s="10"/>
      <c r="B26" s="11" t="s">
        <v>16</v>
      </c>
      <c r="C26" s="11"/>
      <c r="D26" s="11"/>
      <c r="E26" s="99" t="s">
        <v>111</v>
      </c>
      <c r="F26" s="15"/>
      <c r="G26" s="15"/>
      <c r="H26" s="15"/>
      <c r="I26" s="15"/>
      <c r="J26" s="12"/>
      <c r="K26" s="11"/>
      <c r="L26" s="11"/>
      <c r="M26" s="11"/>
      <c r="N26" s="11"/>
      <c r="O26" s="103" t="s">
        <v>7</v>
      </c>
      <c r="P26" s="104" t="s">
        <v>7</v>
      </c>
      <c r="Q26" s="105"/>
      <c r="R26" s="16"/>
      <c r="S26" s="13"/>
    </row>
    <row r="27" spans="1:19" ht="17.85" customHeight="1">
      <c r="A27" s="10"/>
      <c r="B27" s="11" t="s">
        <v>17</v>
      </c>
      <c r="C27" s="11"/>
      <c r="D27" s="11"/>
      <c r="E27" s="101" t="s">
        <v>100</v>
      </c>
      <c r="F27" s="11"/>
      <c r="G27" s="11"/>
      <c r="H27" s="11"/>
      <c r="I27" s="11"/>
      <c r="J27" s="14"/>
      <c r="K27" s="11"/>
      <c r="L27" s="11"/>
      <c r="M27" s="11"/>
      <c r="N27" s="11"/>
      <c r="O27" s="103" t="s">
        <v>7</v>
      </c>
      <c r="P27" s="104" t="s">
        <v>7</v>
      </c>
      <c r="Q27" s="105"/>
      <c r="R27" s="16"/>
      <c r="S27" s="13"/>
    </row>
    <row r="28" spans="1:19" ht="17.85" customHeight="1">
      <c r="A28" s="10"/>
      <c r="B28" s="11" t="s">
        <v>18</v>
      </c>
      <c r="C28" s="11"/>
      <c r="D28" s="11"/>
      <c r="E28" s="101" t="s">
        <v>2</v>
      </c>
      <c r="F28" s="11"/>
      <c r="G28" s="11"/>
      <c r="H28" s="11"/>
      <c r="I28" s="11"/>
      <c r="J28" s="14"/>
      <c r="K28" s="11"/>
      <c r="L28" s="11"/>
      <c r="M28" s="11"/>
      <c r="N28" s="11"/>
      <c r="O28" s="103" t="s">
        <v>7</v>
      </c>
      <c r="P28" s="104" t="s">
        <v>7</v>
      </c>
      <c r="Q28" s="105"/>
      <c r="R28" s="16"/>
      <c r="S28" s="13"/>
    </row>
    <row r="29" spans="1:19" ht="17.85" customHeight="1">
      <c r="A29" s="10"/>
      <c r="B29" s="11"/>
      <c r="C29" s="11"/>
      <c r="D29" s="11"/>
      <c r="E29" s="106" t="s">
        <v>7</v>
      </c>
      <c r="F29" s="17"/>
      <c r="G29" s="17"/>
      <c r="H29" s="17"/>
      <c r="I29" s="17"/>
      <c r="J29" s="18"/>
      <c r="K29" s="11"/>
      <c r="L29" s="11"/>
      <c r="M29" s="11"/>
      <c r="N29" s="11"/>
      <c r="O29" s="102"/>
      <c r="P29" s="102"/>
      <c r="Q29" s="102"/>
      <c r="R29" s="11"/>
      <c r="S29" s="13"/>
    </row>
    <row r="30" spans="1:19" ht="17.85" customHeight="1">
      <c r="A30" s="10"/>
      <c r="B30" s="11"/>
      <c r="C30" s="11"/>
      <c r="D30" s="11"/>
      <c r="E30" s="102" t="s">
        <v>19</v>
      </c>
      <c r="F30" s="11"/>
      <c r="G30" s="11" t="s">
        <v>20</v>
      </c>
      <c r="H30" s="11"/>
      <c r="I30" s="11"/>
      <c r="J30" s="11"/>
      <c r="K30" s="11"/>
      <c r="L30" s="11"/>
      <c r="M30" s="11"/>
      <c r="N30" s="11"/>
      <c r="O30" s="102" t="s">
        <v>21</v>
      </c>
      <c r="P30" s="102"/>
      <c r="Q30" s="102"/>
      <c r="R30" s="19"/>
      <c r="S30" s="13"/>
    </row>
    <row r="31" spans="1:19" ht="17.85" customHeight="1">
      <c r="A31" s="10"/>
      <c r="B31" s="11"/>
      <c r="C31" s="11"/>
      <c r="D31" s="11"/>
      <c r="E31" s="103" t="s">
        <v>7</v>
      </c>
      <c r="F31" s="11"/>
      <c r="G31" s="104" t="s">
        <v>100</v>
      </c>
      <c r="H31" s="20"/>
      <c r="I31" s="107"/>
      <c r="J31" s="11"/>
      <c r="K31" s="11"/>
      <c r="L31" s="11"/>
      <c r="M31" s="11"/>
      <c r="N31" s="11"/>
      <c r="O31" s="108" t="s">
        <v>122</v>
      </c>
      <c r="P31" s="102"/>
      <c r="Q31" s="102"/>
      <c r="R31" s="19"/>
      <c r="S31" s="13"/>
    </row>
    <row r="32" spans="1:19" ht="8.25" customHeight="1">
      <c r="A32" s="21"/>
      <c r="B32" s="22"/>
      <c r="C32" s="22"/>
      <c r="D32" s="22"/>
      <c r="E32" s="22"/>
      <c r="F32" s="22"/>
      <c r="G32" s="22"/>
      <c r="H32" s="22"/>
      <c r="I32" s="22"/>
      <c r="J32" s="22"/>
      <c r="K32" s="22"/>
      <c r="L32" s="22"/>
      <c r="M32" s="22"/>
      <c r="N32" s="22"/>
      <c r="O32" s="22"/>
      <c r="P32" s="22"/>
      <c r="Q32" s="22"/>
      <c r="R32" s="22"/>
      <c r="S32" s="23"/>
    </row>
    <row r="33" spans="1:19" ht="20.25" customHeight="1">
      <c r="A33" s="24"/>
      <c r="B33" s="25"/>
      <c r="C33" s="25"/>
      <c r="D33" s="25"/>
      <c r="E33" s="26" t="s">
        <v>22</v>
      </c>
      <c r="F33" s="25"/>
      <c r="G33" s="25"/>
      <c r="H33" s="25"/>
      <c r="I33" s="25"/>
      <c r="J33" s="25"/>
      <c r="K33" s="25"/>
      <c r="L33" s="25"/>
      <c r="M33" s="25"/>
      <c r="N33" s="25"/>
      <c r="O33" s="25"/>
      <c r="P33" s="25"/>
      <c r="Q33" s="25"/>
      <c r="R33" s="25"/>
      <c r="S33" s="27"/>
    </row>
    <row r="34" spans="1:19" ht="20.25" customHeight="1">
      <c r="A34" s="28" t="s">
        <v>23</v>
      </c>
      <c r="B34" s="29"/>
      <c r="C34" s="29"/>
      <c r="D34" s="30"/>
      <c r="E34" s="31" t="s">
        <v>24</v>
      </c>
      <c r="F34" s="30"/>
      <c r="G34" s="31" t="s">
        <v>25</v>
      </c>
      <c r="H34" s="29"/>
      <c r="I34" s="30"/>
      <c r="J34" s="31" t="s">
        <v>26</v>
      </c>
      <c r="K34" s="29"/>
      <c r="L34" s="31" t="s">
        <v>27</v>
      </c>
      <c r="M34" s="29"/>
      <c r="N34" s="29"/>
      <c r="O34" s="30"/>
      <c r="P34" s="31" t="s">
        <v>28</v>
      </c>
      <c r="Q34" s="29"/>
      <c r="R34" s="29"/>
      <c r="S34" s="32"/>
    </row>
    <row r="35" spans="1:19" ht="20.25" customHeight="1">
      <c r="A35" s="109"/>
      <c r="B35" s="110"/>
      <c r="C35" s="110"/>
      <c r="D35" s="111">
        <v>0</v>
      </c>
      <c r="E35" s="112">
        <f>IF(D35=0,0,R50/D35)</f>
        <v>0</v>
      </c>
      <c r="F35" s="113"/>
      <c r="G35" s="114"/>
      <c r="H35" s="110"/>
      <c r="I35" s="111">
        <v>0</v>
      </c>
      <c r="J35" s="112">
        <f>IF(I35=0,0,R50/I35)</f>
        <v>0</v>
      </c>
      <c r="K35" s="115"/>
      <c r="L35" s="114"/>
      <c r="M35" s="110"/>
      <c r="N35" s="110"/>
      <c r="O35" s="111">
        <v>0</v>
      </c>
      <c r="P35" s="114"/>
      <c r="Q35" s="110"/>
      <c r="R35" s="116">
        <f>IF(O35=0,0,R50/O35)</f>
        <v>0</v>
      </c>
      <c r="S35" s="33"/>
    </row>
    <row r="36" spans="1:19" ht="20.25" customHeight="1">
      <c r="A36" s="24"/>
      <c r="B36" s="25"/>
      <c r="C36" s="25"/>
      <c r="D36" s="25"/>
      <c r="E36" s="26" t="s">
        <v>29</v>
      </c>
      <c r="F36" s="25"/>
      <c r="G36" s="25"/>
      <c r="H36" s="25"/>
      <c r="I36" s="25"/>
      <c r="J36" s="34" t="s">
        <v>30</v>
      </c>
      <c r="K36" s="25"/>
      <c r="L36" s="25"/>
      <c r="M36" s="25"/>
      <c r="N36" s="25"/>
      <c r="O36" s="25"/>
      <c r="P36" s="25"/>
      <c r="Q36" s="25"/>
      <c r="R36" s="25"/>
      <c r="S36" s="27"/>
    </row>
    <row r="37" spans="1:19" ht="20.25" customHeight="1">
      <c r="A37" s="35" t="s">
        <v>31</v>
      </c>
      <c r="B37" s="36"/>
      <c r="C37" s="37" t="s">
        <v>32</v>
      </c>
      <c r="D37" s="38"/>
      <c r="E37" s="38"/>
      <c r="F37" s="39"/>
      <c r="G37" s="35" t="s">
        <v>33</v>
      </c>
      <c r="H37" s="40"/>
      <c r="I37" s="37" t="s">
        <v>34</v>
      </c>
      <c r="J37" s="38"/>
      <c r="K37" s="38"/>
      <c r="L37" s="35" t="s">
        <v>35</v>
      </c>
      <c r="M37" s="40"/>
      <c r="N37" s="37" t="s">
        <v>36</v>
      </c>
      <c r="O37" s="38"/>
      <c r="P37" s="38"/>
      <c r="Q37" s="38"/>
      <c r="R37" s="38"/>
      <c r="S37" s="39"/>
    </row>
    <row r="38" spans="1:19" ht="20.25" customHeight="1">
      <c r="A38" s="41">
        <v>1</v>
      </c>
      <c r="B38" s="42" t="str">
        <f>Rekapitulace!A14</f>
        <v>KUCH</v>
      </c>
      <c r="C38" s="12"/>
      <c r="D38" s="43"/>
      <c r="E38" s="117">
        <f>Rekapitulace!C14</f>
        <v>0</v>
      </c>
      <c r="F38" s="44"/>
      <c r="G38" s="41">
        <v>10</v>
      </c>
      <c r="H38" s="45" t="s">
        <v>37</v>
      </c>
      <c r="I38" s="16"/>
      <c r="J38" s="118">
        <v>0</v>
      </c>
      <c r="K38" s="119"/>
      <c r="L38" s="41">
        <v>14</v>
      </c>
      <c r="M38" s="104" t="s">
        <v>38</v>
      </c>
      <c r="N38" s="20"/>
      <c r="O38" s="20"/>
      <c r="P38" s="120" t="str">
        <f>M52</f>
        <v>21</v>
      </c>
      <c r="Q38" s="121" t="s">
        <v>40</v>
      </c>
      <c r="R38" s="117">
        <v>0</v>
      </c>
      <c r="S38" s="46"/>
    </row>
    <row r="39" spans="1:19" ht="20.25" customHeight="1">
      <c r="A39" s="41">
        <v>2</v>
      </c>
      <c r="B39" s="42" t="str">
        <f>Rekapitulace!A15</f>
        <v>FYZ</v>
      </c>
      <c r="C39" s="12"/>
      <c r="D39" s="43"/>
      <c r="E39" s="117">
        <f>Rekapitulace!C15</f>
        <v>0</v>
      </c>
      <c r="F39" s="44"/>
      <c r="G39" s="41">
        <v>11</v>
      </c>
      <c r="H39" s="11" t="s">
        <v>41</v>
      </c>
      <c r="I39" s="43"/>
      <c r="J39" s="118">
        <v>0</v>
      </c>
      <c r="K39" s="119"/>
      <c r="L39" s="41">
        <v>15</v>
      </c>
      <c r="M39" s="104" t="s">
        <v>89</v>
      </c>
      <c r="N39" s="20"/>
      <c r="O39" s="20"/>
      <c r="P39" s="120" t="str">
        <f>M52</f>
        <v>21</v>
      </c>
      <c r="Q39" s="121" t="s">
        <v>40</v>
      </c>
      <c r="R39" s="117">
        <v>0</v>
      </c>
      <c r="S39" s="46"/>
    </row>
    <row r="40" spans="1:19" ht="20.25" customHeight="1">
      <c r="A40" s="41">
        <v>3</v>
      </c>
      <c r="B40" s="42" t="str">
        <f>Rekapitulace!A16</f>
        <v>INF</v>
      </c>
      <c r="C40" s="12"/>
      <c r="D40" s="43"/>
      <c r="E40" s="117">
        <f>Rekapitulace!C16</f>
        <v>0</v>
      </c>
      <c r="F40" s="44"/>
      <c r="G40" s="41">
        <v>12</v>
      </c>
      <c r="H40" s="45" t="s">
        <v>42</v>
      </c>
      <c r="I40" s="16"/>
      <c r="J40" s="118">
        <v>0</v>
      </c>
      <c r="K40" s="119"/>
      <c r="L40" s="41">
        <v>16</v>
      </c>
      <c r="M40" s="104" t="s">
        <v>43</v>
      </c>
      <c r="N40" s="20"/>
      <c r="O40" s="20"/>
      <c r="P40" s="120" t="str">
        <f>M52</f>
        <v>21</v>
      </c>
      <c r="Q40" s="121" t="s">
        <v>40</v>
      </c>
      <c r="R40" s="117">
        <v>0</v>
      </c>
      <c r="S40" s="46"/>
    </row>
    <row r="41" spans="1:19" ht="20.25" customHeight="1">
      <c r="A41" s="41">
        <v>4</v>
      </c>
      <c r="B41" s="42" t="str">
        <f>Rekapitulace!A17</f>
        <v>JAZ</v>
      </c>
      <c r="C41" s="12"/>
      <c r="D41" s="43"/>
      <c r="E41" s="117">
        <f>Rekapitulace!C17</f>
        <v>0</v>
      </c>
      <c r="F41" s="44"/>
      <c r="G41" s="41"/>
      <c r="H41" s="45"/>
      <c r="I41" s="16"/>
      <c r="J41" s="118"/>
      <c r="K41" s="119"/>
      <c r="L41" s="41">
        <v>17</v>
      </c>
      <c r="M41" s="104" t="s">
        <v>44</v>
      </c>
      <c r="N41" s="20"/>
      <c r="O41" s="20"/>
      <c r="P41" s="120" t="str">
        <f>M52</f>
        <v>21</v>
      </c>
      <c r="Q41" s="121" t="s">
        <v>40</v>
      </c>
      <c r="R41" s="117">
        <v>0</v>
      </c>
      <c r="S41" s="46"/>
    </row>
    <row r="42" spans="1:19" ht="20.25" customHeight="1">
      <c r="A42" s="41">
        <v>5</v>
      </c>
      <c r="B42" s="42" t="str">
        <f>Rekapitulace!A18</f>
        <v>KNI</v>
      </c>
      <c r="C42" s="12"/>
      <c r="D42" s="43"/>
      <c r="E42" s="117">
        <f>Rekapitulace!C18</f>
        <v>0</v>
      </c>
      <c r="F42" s="76"/>
      <c r="G42" s="47"/>
      <c r="H42" s="20"/>
      <c r="I42" s="16"/>
      <c r="J42" s="122"/>
      <c r="K42" s="123"/>
      <c r="L42" s="41">
        <v>18</v>
      </c>
      <c r="M42" s="104" t="s">
        <v>45</v>
      </c>
      <c r="N42" s="20"/>
      <c r="O42" s="20"/>
      <c r="P42" s="120">
        <f>M54</f>
        <v>0</v>
      </c>
      <c r="Q42" s="121" t="s">
        <v>40</v>
      </c>
      <c r="R42" s="117">
        <v>0</v>
      </c>
      <c r="S42" s="13"/>
    </row>
    <row r="43" spans="1:19" ht="20.25" customHeight="1">
      <c r="A43" s="41">
        <v>6</v>
      </c>
      <c r="B43" s="42" t="str">
        <f>Rekapitulace!A19</f>
        <v>MUL</v>
      </c>
      <c r="C43" s="12"/>
      <c r="D43" s="43"/>
      <c r="E43" s="117">
        <f>Rekapitulace!C19</f>
        <v>0</v>
      </c>
      <c r="F43" s="76"/>
      <c r="G43" s="47"/>
      <c r="H43" s="20"/>
      <c r="I43" s="16"/>
      <c r="J43" s="122"/>
      <c r="K43" s="123"/>
      <c r="L43" s="41">
        <v>19</v>
      </c>
      <c r="M43" s="45" t="s">
        <v>46</v>
      </c>
      <c r="N43" s="20"/>
      <c r="O43" s="20"/>
      <c r="P43" s="20"/>
      <c r="Q43" s="16"/>
      <c r="R43" s="117">
        <v>0</v>
      </c>
      <c r="S43" s="13"/>
    </row>
    <row r="44" spans="1:19" ht="20.25" customHeight="1">
      <c r="A44" s="41">
        <v>7</v>
      </c>
      <c r="B44" s="42" t="str">
        <f>Rekapitulace!A20</f>
        <v>POL</v>
      </c>
      <c r="C44" s="12"/>
      <c r="D44" s="43"/>
      <c r="E44" s="117">
        <f>Rekapitulace!C20</f>
        <v>0</v>
      </c>
      <c r="F44" s="76"/>
      <c r="G44" s="47"/>
      <c r="H44" s="20"/>
      <c r="I44" s="16"/>
      <c r="J44" s="122"/>
      <c r="K44" s="123"/>
      <c r="L44" s="41"/>
      <c r="M44" s="45"/>
      <c r="N44" s="20"/>
      <c r="O44" s="20"/>
      <c r="P44" s="20"/>
      <c r="Q44" s="16"/>
      <c r="R44" s="117"/>
      <c r="S44" s="13"/>
    </row>
    <row r="45" spans="1:19" ht="20.25" customHeight="1">
      <c r="A45" s="41">
        <v>8</v>
      </c>
      <c r="B45" s="42" t="str">
        <f>Rekapitulace!A21</f>
        <v>PŘÍ</v>
      </c>
      <c r="C45" s="12"/>
      <c r="D45" s="43"/>
      <c r="E45" s="117">
        <f>Rekapitulace!C21</f>
        <v>0</v>
      </c>
      <c r="F45" s="76"/>
      <c r="G45" s="47"/>
      <c r="H45" s="20"/>
      <c r="I45" s="16"/>
      <c r="J45" s="123"/>
      <c r="K45" s="123"/>
      <c r="L45" s="41"/>
      <c r="M45" s="45"/>
      <c r="N45" s="20"/>
      <c r="O45" s="20"/>
      <c r="P45" s="20"/>
      <c r="Q45" s="16"/>
      <c r="R45" s="117"/>
      <c r="S45" s="13"/>
    </row>
    <row r="46" spans="1:19" ht="20.25" customHeight="1">
      <c r="A46" s="41"/>
      <c r="B46" s="300" t="s">
        <v>280</v>
      </c>
      <c r="C46" s="12"/>
      <c r="D46" s="43"/>
      <c r="E46" s="117">
        <f>Rekapitulace!C22</f>
        <v>0</v>
      </c>
      <c r="F46" s="76"/>
      <c r="G46" s="47"/>
      <c r="H46" s="20"/>
      <c r="I46" s="16"/>
      <c r="J46" s="123"/>
      <c r="K46" s="123"/>
      <c r="L46" s="41"/>
      <c r="M46" s="66"/>
      <c r="N46" s="15"/>
      <c r="O46" s="15"/>
      <c r="P46" s="15"/>
      <c r="Q46" s="15"/>
      <c r="R46" s="299"/>
      <c r="S46" s="13"/>
    </row>
    <row r="47" spans="1:19" ht="20.25" customHeight="1">
      <c r="A47" s="41">
        <v>9</v>
      </c>
      <c r="B47" s="48" t="s">
        <v>84</v>
      </c>
      <c r="C47" s="20"/>
      <c r="D47" s="16"/>
      <c r="E47" s="124">
        <f>SUM(E38:E46)</f>
        <v>0</v>
      </c>
      <c r="F47" s="49"/>
      <c r="G47" s="41">
        <v>13</v>
      </c>
      <c r="H47" s="48" t="s">
        <v>85</v>
      </c>
      <c r="I47" s="16"/>
      <c r="J47" s="125">
        <f>SUM(J38:J41)</f>
        <v>0</v>
      </c>
      <c r="K47" s="126"/>
      <c r="L47" s="41">
        <v>20</v>
      </c>
      <c r="M47" s="42" t="s">
        <v>86</v>
      </c>
      <c r="N47" s="15"/>
      <c r="O47" s="15"/>
      <c r="P47" s="15"/>
      <c r="Q47" s="50"/>
      <c r="R47" s="124">
        <f>SUM(R38:R45)</f>
        <v>0</v>
      </c>
      <c r="S47" s="27"/>
    </row>
    <row r="48" spans="1:19" ht="20.25" customHeight="1">
      <c r="A48" s="51">
        <v>21</v>
      </c>
      <c r="B48" s="52" t="s">
        <v>47</v>
      </c>
      <c r="C48" s="53"/>
      <c r="D48" s="54"/>
      <c r="E48" s="127">
        <v>0</v>
      </c>
      <c r="F48" s="55"/>
      <c r="G48" s="51">
        <v>22</v>
      </c>
      <c r="H48" s="52" t="s">
        <v>48</v>
      </c>
      <c r="I48" s="54"/>
      <c r="J48" s="179">
        <v>0</v>
      </c>
      <c r="K48" s="128" t="str">
        <f>M52</f>
        <v>21</v>
      </c>
      <c r="L48" s="51">
        <v>23</v>
      </c>
      <c r="M48" s="52" t="s">
        <v>49</v>
      </c>
      <c r="N48" s="53"/>
      <c r="O48" s="53"/>
      <c r="P48" s="53"/>
      <c r="Q48" s="54"/>
      <c r="R48" s="127">
        <v>0</v>
      </c>
      <c r="S48" s="23"/>
    </row>
    <row r="49" spans="1:19" ht="20.25" customHeight="1">
      <c r="A49" s="56" t="s">
        <v>17</v>
      </c>
      <c r="B49" s="8"/>
      <c r="C49" s="8"/>
      <c r="D49" s="8"/>
      <c r="E49" s="8"/>
      <c r="F49" s="57"/>
      <c r="G49" s="58"/>
      <c r="H49" s="8"/>
      <c r="I49" s="8"/>
      <c r="J49" s="8"/>
      <c r="K49" s="8"/>
      <c r="L49" s="59" t="s">
        <v>50</v>
      </c>
      <c r="M49" s="30"/>
      <c r="N49" s="37" t="s">
        <v>51</v>
      </c>
      <c r="O49" s="29"/>
      <c r="P49" s="29"/>
      <c r="Q49" s="29"/>
      <c r="R49" s="29"/>
      <c r="S49" s="32"/>
    </row>
    <row r="50" spans="1:19" ht="20.25" customHeight="1">
      <c r="A50" s="10"/>
      <c r="B50" s="11"/>
      <c r="C50" s="11"/>
      <c r="D50" s="11"/>
      <c r="E50" s="11"/>
      <c r="F50" s="14"/>
      <c r="G50" s="60"/>
      <c r="H50" s="11"/>
      <c r="I50" s="11"/>
      <c r="J50" s="11"/>
      <c r="K50" s="11"/>
      <c r="L50" s="41">
        <v>24</v>
      </c>
      <c r="M50" s="45" t="s">
        <v>87</v>
      </c>
      <c r="N50" s="20"/>
      <c r="O50" s="20"/>
      <c r="P50" s="20"/>
      <c r="Q50" s="46"/>
      <c r="R50" s="124">
        <f>ROUND(E47+J47+R47+E48+J48+R48,2)</f>
        <v>0</v>
      </c>
      <c r="S50" s="61">
        <f>E47+J47+R47+E48+J48+R48</f>
        <v>0</v>
      </c>
    </row>
    <row r="51" spans="1:19" ht="20.25" customHeight="1">
      <c r="A51" s="62" t="s">
        <v>52</v>
      </c>
      <c r="B51" s="17"/>
      <c r="C51" s="17"/>
      <c r="D51" s="17"/>
      <c r="E51" s="17"/>
      <c r="F51" s="18"/>
      <c r="G51" s="63" t="s">
        <v>53</v>
      </c>
      <c r="H51" s="17"/>
      <c r="I51" s="17"/>
      <c r="J51" s="17"/>
      <c r="K51" s="17"/>
      <c r="L51" s="41">
        <v>25</v>
      </c>
      <c r="M51" s="129" t="s">
        <v>54</v>
      </c>
      <c r="N51" s="18" t="s">
        <v>40</v>
      </c>
      <c r="O51" s="130">
        <v>0</v>
      </c>
      <c r="P51" s="20" t="s">
        <v>55</v>
      </c>
      <c r="Q51" s="16"/>
      <c r="R51" s="131">
        <f>ROUND(O51*M51/100,2)</f>
        <v>0</v>
      </c>
      <c r="S51" s="64">
        <f>O51*M51/100</f>
        <v>0</v>
      </c>
    </row>
    <row r="52" spans="1:19" ht="20.25" customHeight="1" thickBot="1">
      <c r="A52" s="65" t="s">
        <v>16</v>
      </c>
      <c r="B52" s="15"/>
      <c r="C52" s="15"/>
      <c r="D52" s="15"/>
      <c r="E52" s="15"/>
      <c r="F52" s="12"/>
      <c r="G52" s="66"/>
      <c r="H52" s="15"/>
      <c r="I52" s="15"/>
      <c r="J52" s="15"/>
      <c r="K52" s="15"/>
      <c r="L52" s="41">
        <v>26</v>
      </c>
      <c r="M52" s="132" t="s">
        <v>39</v>
      </c>
      <c r="N52" s="16" t="s">
        <v>40</v>
      </c>
      <c r="O52" s="130">
        <f>R50</f>
        <v>0</v>
      </c>
      <c r="P52" s="20" t="s">
        <v>55</v>
      </c>
      <c r="Q52" s="16"/>
      <c r="R52" s="117">
        <f>ROUND(O52*M52/100,2)</f>
        <v>0</v>
      </c>
      <c r="S52" s="67">
        <f>O52*M52/100</f>
        <v>0</v>
      </c>
    </row>
    <row r="53" spans="1:19" ht="20.25" customHeight="1" thickBot="1">
      <c r="A53" s="10"/>
      <c r="B53" s="11"/>
      <c r="C53" s="11"/>
      <c r="D53" s="11"/>
      <c r="E53" s="11"/>
      <c r="F53" s="14"/>
      <c r="G53" s="60"/>
      <c r="H53" s="11"/>
      <c r="I53" s="11"/>
      <c r="J53" s="11"/>
      <c r="K53" s="11"/>
      <c r="L53" s="51">
        <v>27</v>
      </c>
      <c r="M53" s="68" t="s">
        <v>90</v>
      </c>
      <c r="N53" s="53"/>
      <c r="O53" s="53"/>
      <c r="P53" s="53"/>
      <c r="Q53" s="69"/>
      <c r="R53" s="133">
        <f>R50+R51+R52</f>
        <v>0</v>
      </c>
      <c r="S53" s="70"/>
    </row>
    <row r="54" spans="1:19" ht="20.25" customHeight="1">
      <c r="A54" s="62" t="s">
        <v>52</v>
      </c>
      <c r="B54" s="17"/>
      <c r="C54" s="17"/>
      <c r="D54" s="17"/>
      <c r="E54" s="17"/>
      <c r="F54" s="18"/>
      <c r="G54" s="63" t="s">
        <v>53</v>
      </c>
      <c r="H54" s="17"/>
      <c r="I54" s="17"/>
      <c r="J54" s="17"/>
      <c r="K54" s="17"/>
      <c r="L54" s="59" t="s">
        <v>56</v>
      </c>
      <c r="M54" s="30"/>
      <c r="N54" s="37" t="s">
        <v>57</v>
      </c>
      <c r="O54" s="29"/>
      <c r="P54" s="29"/>
      <c r="Q54" s="29"/>
      <c r="R54" s="134"/>
      <c r="S54" s="32"/>
    </row>
    <row r="55" spans="1:19" ht="20.25" customHeight="1">
      <c r="A55" s="65" t="s">
        <v>18</v>
      </c>
      <c r="B55" s="15"/>
      <c r="C55" s="15"/>
      <c r="D55" s="15"/>
      <c r="E55" s="15"/>
      <c r="F55" s="12"/>
      <c r="G55" s="66"/>
      <c r="H55" s="15"/>
      <c r="I55" s="15"/>
      <c r="J55" s="15"/>
      <c r="K55" s="15"/>
      <c r="L55" s="41">
        <v>28</v>
      </c>
      <c r="M55" s="45" t="s">
        <v>58</v>
      </c>
      <c r="N55" s="20"/>
      <c r="O55" s="20"/>
      <c r="P55" s="20"/>
      <c r="Q55" s="16"/>
      <c r="R55" s="117">
        <v>0</v>
      </c>
      <c r="S55" s="46"/>
    </row>
    <row r="56" spans="1:19" ht="20.25" customHeight="1">
      <c r="A56" s="10"/>
      <c r="B56" s="11"/>
      <c r="C56" s="11"/>
      <c r="D56" s="11"/>
      <c r="E56" s="11"/>
      <c r="F56" s="14"/>
      <c r="G56" s="60"/>
      <c r="H56" s="11"/>
      <c r="I56" s="11"/>
      <c r="J56" s="11"/>
      <c r="K56" s="11"/>
      <c r="L56" s="41">
        <v>29</v>
      </c>
      <c r="M56" s="45" t="s">
        <v>59</v>
      </c>
      <c r="N56" s="20"/>
      <c r="O56" s="20"/>
      <c r="P56" s="20"/>
      <c r="Q56" s="16"/>
      <c r="R56" s="117">
        <v>0</v>
      </c>
      <c r="S56" s="46"/>
    </row>
    <row r="57" spans="1:19" ht="20.25" customHeight="1">
      <c r="A57" s="71" t="s">
        <v>52</v>
      </c>
      <c r="B57" s="22"/>
      <c r="C57" s="22"/>
      <c r="D57" s="22"/>
      <c r="E57" s="22"/>
      <c r="F57" s="72"/>
      <c r="G57" s="73" t="s">
        <v>53</v>
      </c>
      <c r="H57" s="22"/>
      <c r="I57" s="22"/>
      <c r="J57" s="22"/>
      <c r="K57" s="22"/>
      <c r="L57" s="51">
        <v>30</v>
      </c>
      <c r="M57" s="52" t="s">
        <v>60</v>
      </c>
      <c r="N57" s="53"/>
      <c r="O57" s="53"/>
      <c r="P57" s="53"/>
      <c r="Q57" s="54"/>
      <c r="R57" s="112">
        <v>0</v>
      </c>
      <c r="S57" s="74"/>
    </row>
    <row r="58" spans="1:18" ht="12.75">
      <c r="A58" s="135"/>
      <c r="B58" s="135"/>
      <c r="C58" s="135"/>
      <c r="D58" s="135"/>
      <c r="E58" s="135"/>
      <c r="F58" s="135"/>
      <c r="G58" s="135"/>
      <c r="H58" s="135"/>
      <c r="I58" s="135"/>
      <c r="J58" s="135"/>
      <c r="K58" s="135"/>
      <c r="L58" s="135"/>
      <c r="M58" s="135"/>
      <c r="N58" s="135"/>
      <c r="O58" s="135"/>
      <c r="P58" s="135"/>
      <c r="Q58" s="135"/>
      <c r="R58" s="135"/>
    </row>
    <row r="59" spans="1:18" ht="12.75">
      <c r="A59" s="135"/>
      <c r="B59" s="135"/>
      <c r="C59" s="135"/>
      <c r="D59" s="135"/>
      <c r="E59" s="135"/>
      <c r="F59" s="135"/>
      <c r="G59" s="135"/>
      <c r="H59" s="135"/>
      <c r="I59" s="135"/>
      <c r="J59" s="135"/>
      <c r="K59" s="135"/>
      <c r="L59" s="135"/>
      <c r="M59" s="135"/>
      <c r="N59" s="135"/>
      <c r="O59" s="135"/>
      <c r="P59" s="135"/>
      <c r="Q59" s="135"/>
      <c r="R59" s="135"/>
    </row>
    <row r="60" spans="1:18" ht="27" customHeight="1">
      <c r="A60" s="313"/>
      <c r="B60" s="313"/>
      <c r="C60" s="313"/>
      <c r="D60" s="313"/>
      <c r="E60" s="313"/>
      <c r="F60" s="313"/>
      <c r="G60" s="313"/>
      <c r="H60" s="313"/>
      <c r="I60" s="313"/>
      <c r="J60" s="313"/>
      <c r="K60" s="313"/>
      <c r="L60" s="313"/>
      <c r="M60" s="313"/>
      <c r="N60" s="313"/>
      <c r="O60" s="313"/>
      <c r="P60" s="313"/>
      <c r="Q60" s="313"/>
      <c r="R60" s="313"/>
    </row>
    <row r="61" spans="1:18" ht="12.75">
      <c r="A61" s="135"/>
      <c r="B61" s="135"/>
      <c r="C61" s="135"/>
      <c r="D61" s="135"/>
      <c r="E61" s="135"/>
      <c r="F61" s="135"/>
      <c r="G61" s="135"/>
      <c r="H61" s="135"/>
      <c r="I61" s="135"/>
      <c r="J61" s="135"/>
      <c r="K61" s="135"/>
      <c r="L61" s="135"/>
      <c r="M61" s="135"/>
      <c r="N61" s="135"/>
      <c r="O61" s="135"/>
      <c r="P61" s="135"/>
      <c r="Q61" s="135"/>
      <c r="R61" s="135"/>
    </row>
  </sheetData>
  <sheetProtection formatCells="0" formatColumns="0" formatRows="0" insertColumns="0" insertRows="0" insertHyperlinks="0" deleteColumns="0" deleteRows="0" sort="0" autoFilter="0" pivotTables="0"/>
  <mergeCells count="5">
    <mergeCell ref="E5:J5"/>
    <mergeCell ref="E7:J7"/>
    <mergeCell ref="E9:J9"/>
    <mergeCell ref="P9:R9"/>
    <mergeCell ref="A60:R60"/>
  </mergeCells>
  <printOptions horizontalCentered="1" verticalCentered="1"/>
  <pageMargins left="0.5905511811023623" right="0.5905511811023623" top="0.9055118110236221" bottom="0.9055118110236221" header="0.5118110236220472" footer="0.5118110236220472"/>
  <pageSetup errors="blank" fitToHeight="1" fitToWidth="1" horizontalDpi="200" verticalDpi="200" orientation="portrait" paperSize="9" scale="94"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F3218-0E63-4992-AE84-DC4F2A266A8A}">
  <sheetPr>
    <pageSetUpPr fitToPage="1"/>
  </sheetPr>
  <dimension ref="A1:T41"/>
  <sheetViews>
    <sheetView showGridLines="0" workbookViewId="0" topLeftCell="A11">
      <selection activeCell="J16" sqref="J16:J18"/>
    </sheetView>
  </sheetViews>
  <sheetFormatPr defaultColWidth="9.140625" defaultRowHeight="12.75"/>
  <cols>
    <col min="1" max="1" width="5.57421875" style="187" customWidth="1"/>
    <col min="2" max="2" width="4.421875" style="190" customWidth="1"/>
    <col min="3" max="3" width="6.421875" style="190" customWidth="1"/>
    <col min="4" max="4" width="12.7109375" style="199" customWidth="1"/>
    <col min="5" max="5" width="96.00390625" style="202" customWidth="1"/>
    <col min="6" max="6" width="7.7109375" style="190" customWidth="1"/>
    <col min="7" max="7" width="9.8515625" style="187" customWidth="1"/>
    <col min="8" max="8" width="13.28125" style="187" customWidth="1"/>
    <col min="9" max="9" width="15.57421875" style="187" customWidth="1"/>
    <col min="10" max="10" width="6.7109375" style="187" customWidth="1"/>
    <col min="11" max="11" width="15.57421875" style="187" customWidth="1"/>
    <col min="12" max="20" width="9.140625" style="187" customWidth="1"/>
    <col min="21" max="16384" width="9.140625" style="135" customWidth="1"/>
  </cols>
  <sheetData>
    <row r="1" spans="1:11" s="208" customFormat="1" ht="18">
      <c r="A1" s="211" t="s">
        <v>99</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1" s="210" customFormat="1" ht="38.25">
      <c r="A11" s="138" t="s">
        <v>72</v>
      </c>
      <c r="B11" s="139" t="s">
        <v>73</v>
      </c>
      <c r="C11" s="139" t="s">
        <v>74</v>
      </c>
      <c r="D11" s="139" t="s">
        <v>75</v>
      </c>
      <c r="E11" s="139" t="s">
        <v>91</v>
      </c>
      <c r="F11" s="139" t="s">
        <v>76</v>
      </c>
      <c r="G11" s="139" t="s">
        <v>77</v>
      </c>
      <c r="H11" s="139" t="s">
        <v>94</v>
      </c>
      <c r="I11" s="139" t="s">
        <v>95</v>
      </c>
      <c r="J11" s="139" t="s">
        <v>78</v>
      </c>
      <c r="K11" s="139" t="s">
        <v>92</v>
      </c>
    </row>
    <row r="12" spans="1:11" s="190" customFormat="1" ht="12.75">
      <c r="A12" s="156">
        <v>1</v>
      </c>
      <c r="B12" s="157">
        <v>2</v>
      </c>
      <c r="C12" s="157">
        <v>3</v>
      </c>
      <c r="D12" s="140">
        <v>4</v>
      </c>
      <c r="E12" s="140">
        <v>5</v>
      </c>
      <c r="F12" s="157">
        <v>6</v>
      </c>
      <c r="G12" s="157">
        <v>7</v>
      </c>
      <c r="H12" s="157">
        <v>8</v>
      </c>
      <c r="I12" s="157">
        <v>9</v>
      </c>
      <c r="J12" s="157">
        <v>10</v>
      </c>
      <c r="K12" s="157">
        <v>11</v>
      </c>
    </row>
    <row r="13" spans="1:11" ht="12.75">
      <c r="A13" s="186"/>
      <c r="B13" s="189"/>
      <c r="C13" s="189"/>
      <c r="D13" s="198"/>
      <c r="E13" s="201"/>
      <c r="F13" s="189"/>
      <c r="G13" s="186"/>
      <c r="H13" s="186"/>
      <c r="I13" s="186"/>
      <c r="J13" s="186"/>
      <c r="K13" s="186"/>
    </row>
    <row r="14" spans="1:20" s="141" customFormat="1" ht="12.75">
      <c r="A14" s="148"/>
      <c r="B14" s="144"/>
      <c r="C14" s="144"/>
      <c r="D14" s="193" t="s">
        <v>83</v>
      </c>
      <c r="E14" s="167" t="s">
        <v>261</v>
      </c>
      <c r="F14" s="191"/>
      <c r="G14" s="182"/>
      <c r="H14" s="146"/>
      <c r="I14" s="168">
        <f>I15+I24</f>
        <v>0</v>
      </c>
      <c r="J14" s="147"/>
      <c r="K14" s="146"/>
      <c r="L14" s="182"/>
      <c r="M14" s="182"/>
      <c r="N14" s="182"/>
      <c r="O14" s="182"/>
      <c r="P14" s="182"/>
      <c r="Q14" s="182"/>
      <c r="R14" s="182"/>
      <c r="S14" s="182"/>
      <c r="T14" s="182"/>
    </row>
    <row r="15" spans="1:20" s="136" customFormat="1" ht="12.75">
      <c r="A15" s="148"/>
      <c r="B15" s="142"/>
      <c r="C15" s="183"/>
      <c r="D15" s="194"/>
      <c r="E15" s="169" t="s">
        <v>123</v>
      </c>
      <c r="F15" s="183"/>
      <c r="G15" s="181"/>
      <c r="H15" s="146"/>
      <c r="I15" s="143">
        <f>SUM(I16:I23)</f>
        <v>0</v>
      </c>
      <c r="J15" s="147"/>
      <c r="K15" s="146"/>
      <c r="L15" s="204"/>
      <c r="M15" s="204"/>
      <c r="N15" s="204"/>
      <c r="O15" s="204"/>
      <c r="P15" s="204"/>
      <c r="Q15" s="204"/>
      <c r="R15" s="204"/>
      <c r="S15" s="204"/>
      <c r="T15" s="204"/>
    </row>
    <row r="16" spans="1:20" s="136" customFormat="1" ht="114.75">
      <c r="A16" s="148">
        <v>1</v>
      </c>
      <c r="B16" s="144"/>
      <c r="C16" s="144" t="s">
        <v>98</v>
      </c>
      <c r="D16" s="184" t="s">
        <v>124</v>
      </c>
      <c r="E16" s="171" t="s">
        <v>272</v>
      </c>
      <c r="F16" s="144" t="s">
        <v>79</v>
      </c>
      <c r="G16" s="145">
        <v>1</v>
      </c>
      <c r="H16" s="146"/>
      <c r="I16" s="146">
        <f aca="true" t="shared" si="0" ref="I16">ROUND(G16*H16,2)</f>
        <v>0</v>
      </c>
      <c r="J16" s="147">
        <v>21</v>
      </c>
      <c r="K16" s="146">
        <f aca="true" t="shared" si="1" ref="K16:K23">I16+((I16/100)*J16)</f>
        <v>0</v>
      </c>
      <c r="L16" s="204"/>
      <c r="M16" s="204"/>
      <c r="N16" s="204"/>
      <c r="O16" s="204"/>
      <c r="P16" s="204"/>
      <c r="Q16" s="204"/>
      <c r="R16" s="204"/>
      <c r="S16" s="204"/>
      <c r="T16" s="204"/>
    </row>
    <row r="17" spans="1:20" s="136" customFormat="1" ht="89.25">
      <c r="A17" s="148">
        <v>2</v>
      </c>
      <c r="B17" s="144"/>
      <c r="C17" s="144" t="s">
        <v>98</v>
      </c>
      <c r="D17" s="184" t="s">
        <v>125</v>
      </c>
      <c r="E17" s="171" t="s">
        <v>126</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98</v>
      </c>
      <c r="D18" s="184" t="s">
        <v>127</v>
      </c>
      <c r="E18" s="170" t="s">
        <v>128</v>
      </c>
      <c r="F18" s="144" t="s">
        <v>129</v>
      </c>
      <c r="G18" s="145">
        <v>1</v>
      </c>
      <c r="H18" s="146"/>
      <c r="I18" s="146">
        <f aca="true" t="shared" si="2" ref="I18:I23">ROUND(G18*H18,2)</f>
        <v>0</v>
      </c>
      <c r="J18" s="147">
        <v>21</v>
      </c>
      <c r="K18" s="146">
        <f t="shared" si="1"/>
        <v>0</v>
      </c>
      <c r="L18" s="204"/>
      <c r="M18" s="204"/>
      <c r="N18" s="204"/>
      <c r="O18" s="204"/>
      <c r="P18" s="204"/>
      <c r="Q18" s="204"/>
      <c r="R18" s="204"/>
      <c r="S18" s="204"/>
      <c r="T18" s="204"/>
    </row>
    <row r="19" spans="1:20" s="136" customFormat="1" ht="76.5">
      <c r="A19" s="148">
        <v>4</v>
      </c>
      <c r="B19" s="144"/>
      <c r="C19" s="144" t="s">
        <v>98</v>
      </c>
      <c r="D19" s="184" t="s">
        <v>130</v>
      </c>
      <c r="E19" s="214" t="s">
        <v>131</v>
      </c>
      <c r="F19" s="144" t="s">
        <v>79</v>
      </c>
      <c r="G19" s="145">
        <v>1</v>
      </c>
      <c r="H19" s="160"/>
      <c r="I19" s="146">
        <f t="shared" si="2"/>
        <v>0</v>
      </c>
      <c r="J19" s="147">
        <v>21</v>
      </c>
      <c r="K19" s="146">
        <f t="shared" si="1"/>
        <v>0</v>
      </c>
      <c r="L19" s="204"/>
      <c r="M19" s="204"/>
      <c r="N19" s="204"/>
      <c r="O19" s="204"/>
      <c r="P19" s="204"/>
      <c r="Q19" s="204"/>
      <c r="R19" s="204"/>
      <c r="S19" s="204"/>
      <c r="T19" s="204"/>
    </row>
    <row r="20" spans="1:20" s="136" customFormat="1" ht="51">
      <c r="A20" s="148">
        <v>5</v>
      </c>
      <c r="B20" s="144"/>
      <c r="C20" s="158" t="s">
        <v>98</v>
      </c>
      <c r="D20" s="215" t="s">
        <v>132</v>
      </c>
      <c r="E20" s="170" t="s">
        <v>133</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98</v>
      </c>
      <c r="D21" s="207" t="s">
        <v>134</v>
      </c>
      <c r="E21" s="170" t="s">
        <v>135</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76.5">
      <c r="A22" s="148">
        <v>7</v>
      </c>
      <c r="B22" s="144"/>
      <c r="C22" s="144" t="s">
        <v>98</v>
      </c>
      <c r="D22" s="184" t="s">
        <v>257</v>
      </c>
      <c r="E22" s="171" t="s">
        <v>258</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98</v>
      </c>
      <c r="D23" s="184" t="s">
        <v>138</v>
      </c>
      <c r="E23" s="170" t="s">
        <v>139</v>
      </c>
      <c r="F23" s="144" t="s">
        <v>79</v>
      </c>
      <c r="G23" s="145">
        <v>1</v>
      </c>
      <c r="H23" s="146"/>
      <c r="I23" s="146">
        <f t="shared" si="2"/>
        <v>0</v>
      </c>
      <c r="J23" s="147">
        <v>21</v>
      </c>
      <c r="K23" s="146">
        <f t="shared" si="1"/>
        <v>0</v>
      </c>
      <c r="L23" s="204"/>
      <c r="M23" s="204"/>
      <c r="N23" s="204"/>
      <c r="O23" s="204"/>
      <c r="P23" s="204"/>
      <c r="Q23" s="204"/>
      <c r="R23" s="204"/>
      <c r="S23" s="204"/>
      <c r="T23" s="204"/>
    </row>
    <row r="24" spans="1:20" s="136" customFormat="1" ht="12.75">
      <c r="A24" s="148"/>
      <c r="B24" s="142"/>
      <c r="C24" s="183"/>
      <c r="D24" s="194"/>
      <c r="E24" s="169" t="s">
        <v>140</v>
      </c>
      <c r="F24" s="183"/>
      <c r="G24" s="181"/>
      <c r="H24" s="181"/>
      <c r="I24" s="143">
        <f>SUM(I25:I40)</f>
        <v>0</v>
      </c>
      <c r="J24" s="147"/>
      <c r="K24" s="146"/>
      <c r="L24" s="204"/>
      <c r="M24" s="204"/>
      <c r="N24" s="204"/>
      <c r="O24" s="204"/>
      <c r="P24" s="204"/>
      <c r="Q24" s="204"/>
      <c r="R24" s="204"/>
      <c r="S24" s="204"/>
      <c r="T24" s="204"/>
    </row>
    <row r="25" spans="1:20" s="136" customFormat="1" ht="33" customHeight="1">
      <c r="A25" s="148">
        <v>9</v>
      </c>
      <c r="B25" s="144"/>
      <c r="C25" s="144" t="s">
        <v>98</v>
      </c>
      <c r="D25" s="184" t="s">
        <v>141</v>
      </c>
      <c r="E25" s="170" t="s">
        <v>142</v>
      </c>
      <c r="F25" s="144" t="s">
        <v>79</v>
      </c>
      <c r="G25" s="145">
        <v>11</v>
      </c>
      <c r="H25" s="146"/>
      <c r="I25" s="146">
        <f>ROUND(G25*H25,2)</f>
        <v>0</v>
      </c>
      <c r="J25" s="147">
        <v>21</v>
      </c>
      <c r="K25" s="146">
        <f aca="true" t="shared" si="3" ref="K25:K40">I25+((I25/100)*J25)</f>
        <v>0</v>
      </c>
      <c r="L25" s="204"/>
      <c r="M25" s="204"/>
      <c r="N25" s="204"/>
      <c r="O25" s="204"/>
      <c r="P25" s="204"/>
      <c r="Q25" s="204"/>
      <c r="R25" s="204"/>
      <c r="S25" s="204"/>
      <c r="T25" s="204"/>
    </row>
    <row r="26" spans="1:20" s="136" customFormat="1" ht="114.75">
      <c r="A26" s="148">
        <v>10</v>
      </c>
      <c r="B26" s="144"/>
      <c r="C26" s="144" t="s">
        <v>98</v>
      </c>
      <c r="D26" s="184" t="s">
        <v>147</v>
      </c>
      <c r="E26" s="170" t="s">
        <v>148</v>
      </c>
      <c r="F26" s="144" t="s">
        <v>79</v>
      </c>
      <c r="G26" s="145">
        <v>11</v>
      </c>
      <c r="H26" s="146"/>
      <c r="I26" s="146">
        <f aca="true" t="shared" si="4" ref="I26:I40">ROUND(G26*H26,2)</f>
        <v>0</v>
      </c>
      <c r="J26" s="147">
        <v>21</v>
      </c>
      <c r="K26" s="146">
        <f t="shared" si="3"/>
        <v>0</v>
      </c>
      <c r="L26" s="204"/>
      <c r="M26" s="204"/>
      <c r="N26" s="204"/>
      <c r="O26" s="204"/>
      <c r="P26" s="204"/>
      <c r="Q26" s="204"/>
      <c r="R26" s="204"/>
      <c r="S26" s="204"/>
      <c r="T26" s="204"/>
    </row>
    <row r="27" spans="1:20" s="136" customFormat="1" ht="114.75">
      <c r="A27" s="148">
        <v>11</v>
      </c>
      <c r="B27" s="144"/>
      <c r="C27" s="144" t="s">
        <v>98</v>
      </c>
      <c r="D27" s="184" t="s">
        <v>259</v>
      </c>
      <c r="E27" s="170" t="s">
        <v>260</v>
      </c>
      <c r="F27" s="144" t="s">
        <v>79</v>
      </c>
      <c r="G27" s="145">
        <v>11</v>
      </c>
      <c r="H27" s="146"/>
      <c r="I27" s="146">
        <f t="shared" si="4"/>
        <v>0</v>
      </c>
      <c r="J27" s="147">
        <v>21</v>
      </c>
      <c r="K27" s="146">
        <f t="shared" si="3"/>
        <v>0</v>
      </c>
      <c r="L27" s="204"/>
      <c r="M27" s="204"/>
      <c r="N27" s="204"/>
      <c r="O27" s="204"/>
      <c r="P27" s="204"/>
      <c r="Q27" s="204"/>
      <c r="R27" s="204"/>
      <c r="S27" s="204"/>
      <c r="T27" s="204"/>
    </row>
    <row r="28" spans="1:20" s="136" customFormat="1" ht="102">
      <c r="A28" s="148">
        <v>12</v>
      </c>
      <c r="B28" s="144"/>
      <c r="C28" s="144" t="s">
        <v>98</v>
      </c>
      <c r="D28" s="184" t="s">
        <v>149</v>
      </c>
      <c r="E28" s="170" t="s">
        <v>150</v>
      </c>
      <c r="F28" s="144" t="s">
        <v>79</v>
      </c>
      <c r="G28" s="145">
        <v>1</v>
      </c>
      <c r="H28" s="146"/>
      <c r="I28" s="146">
        <f t="shared" si="4"/>
        <v>0</v>
      </c>
      <c r="J28" s="147">
        <v>21</v>
      </c>
      <c r="K28" s="146">
        <f t="shared" si="3"/>
        <v>0</v>
      </c>
      <c r="L28" s="204"/>
      <c r="M28" s="204"/>
      <c r="N28" s="204"/>
      <c r="O28" s="204"/>
      <c r="P28" s="204"/>
      <c r="Q28" s="204"/>
      <c r="R28" s="204"/>
      <c r="S28" s="204"/>
      <c r="T28" s="204"/>
    </row>
    <row r="29" spans="1:20" s="136" customFormat="1" ht="63.75">
      <c r="A29" s="148">
        <v>13</v>
      </c>
      <c r="B29" s="144"/>
      <c r="C29" s="144" t="s">
        <v>98</v>
      </c>
      <c r="D29" s="184" t="s">
        <v>151</v>
      </c>
      <c r="E29" s="170" t="s">
        <v>152</v>
      </c>
      <c r="F29" s="144" t="s">
        <v>79</v>
      </c>
      <c r="G29" s="145">
        <v>1</v>
      </c>
      <c r="H29" s="146"/>
      <c r="I29" s="146">
        <f t="shared" si="4"/>
        <v>0</v>
      </c>
      <c r="J29" s="147">
        <v>21</v>
      </c>
      <c r="K29" s="146">
        <f t="shared" si="3"/>
        <v>0</v>
      </c>
      <c r="L29" s="204"/>
      <c r="M29" s="204"/>
      <c r="N29" s="204"/>
      <c r="O29" s="204"/>
      <c r="P29" s="204"/>
      <c r="Q29" s="204"/>
      <c r="R29" s="204"/>
      <c r="S29" s="204"/>
      <c r="T29" s="204"/>
    </row>
    <row r="30" spans="1:20" s="136" customFormat="1" ht="25.5">
      <c r="A30" s="148">
        <v>14</v>
      </c>
      <c r="B30" s="144"/>
      <c r="C30" s="144" t="s">
        <v>98</v>
      </c>
      <c r="D30" s="207" t="s">
        <v>153</v>
      </c>
      <c r="E30" s="170" t="s">
        <v>154</v>
      </c>
      <c r="F30" s="144" t="s">
        <v>79</v>
      </c>
      <c r="G30" s="145">
        <v>1</v>
      </c>
      <c r="H30" s="146"/>
      <c r="I30" s="161">
        <f t="shared" si="4"/>
        <v>0</v>
      </c>
      <c r="J30" s="147">
        <v>21</v>
      </c>
      <c r="K30" s="146">
        <f t="shared" si="3"/>
        <v>0</v>
      </c>
      <c r="L30" s="204"/>
      <c r="M30" s="204"/>
      <c r="N30" s="204"/>
      <c r="O30" s="204"/>
      <c r="P30" s="204"/>
      <c r="Q30" s="204"/>
      <c r="R30" s="204"/>
      <c r="S30" s="204"/>
      <c r="T30" s="204"/>
    </row>
    <row r="31" spans="1:20" s="136" customFormat="1" ht="25.5">
      <c r="A31" s="148">
        <v>15</v>
      </c>
      <c r="B31" s="144"/>
      <c r="C31" s="144" t="s">
        <v>98</v>
      </c>
      <c r="D31" s="207" t="s">
        <v>155</v>
      </c>
      <c r="E31" s="170" t="s">
        <v>156</v>
      </c>
      <c r="F31" s="144" t="s">
        <v>79</v>
      </c>
      <c r="G31" s="145">
        <v>1</v>
      </c>
      <c r="H31" s="146"/>
      <c r="I31" s="161">
        <f t="shared" si="4"/>
        <v>0</v>
      </c>
      <c r="J31" s="147">
        <v>21</v>
      </c>
      <c r="K31" s="146">
        <f t="shared" si="3"/>
        <v>0</v>
      </c>
      <c r="L31" s="204"/>
      <c r="M31" s="204"/>
      <c r="N31" s="204"/>
      <c r="O31" s="204"/>
      <c r="P31" s="204"/>
      <c r="Q31" s="204"/>
      <c r="R31" s="204"/>
      <c r="S31" s="204"/>
      <c r="T31" s="204"/>
    </row>
    <row r="32" spans="1:20" s="136" customFormat="1" ht="89.25">
      <c r="A32" s="148">
        <v>16</v>
      </c>
      <c r="B32" s="144"/>
      <c r="C32" s="144" t="s">
        <v>98</v>
      </c>
      <c r="D32" s="184" t="s">
        <v>96</v>
      </c>
      <c r="E32" s="170" t="s">
        <v>157</v>
      </c>
      <c r="F32" s="144" t="s">
        <v>79</v>
      </c>
      <c r="G32" s="145">
        <v>10</v>
      </c>
      <c r="H32" s="146"/>
      <c r="I32" s="146">
        <f t="shared" si="4"/>
        <v>0</v>
      </c>
      <c r="J32" s="147">
        <v>21</v>
      </c>
      <c r="K32" s="146">
        <f t="shared" si="3"/>
        <v>0</v>
      </c>
      <c r="L32" s="204"/>
      <c r="M32" s="204"/>
      <c r="N32" s="204"/>
      <c r="O32" s="204"/>
      <c r="P32" s="204"/>
      <c r="Q32" s="204"/>
      <c r="R32" s="204"/>
      <c r="S32" s="204"/>
      <c r="T32" s="204"/>
    </row>
    <row r="33" spans="1:20" s="136" customFormat="1" ht="38.25">
      <c r="A33" s="148">
        <v>17</v>
      </c>
      <c r="B33" s="144"/>
      <c r="C33" s="144" t="s">
        <v>98</v>
      </c>
      <c r="D33" s="184" t="s">
        <v>158</v>
      </c>
      <c r="E33" s="170" t="s">
        <v>159</v>
      </c>
      <c r="F33" s="144" t="s">
        <v>79</v>
      </c>
      <c r="G33" s="145">
        <f>G32</f>
        <v>10</v>
      </c>
      <c r="H33" s="146"/>
      <c r="I33" s="146">
        <f t="shared" si="4"/>
        <v>0</v>
      </c>
      <c r="J33" s="147">
        <v>21</v>
      </c>
      <c r="K33" s="146">
        <f t="shared" si="3"/>
        <v>0</v>
      </c>
      <c r="L33" s="204"/>
      <c r="M33" s="204"/>
      <c r="N33" s="204"/>
      <c r="O33" s="204"/>
      <c r="P33" s="204"/>
      <c r="Q33" s="204"/>
      <c r="R33" s="204"/>
      <c r="S33" s="204"/>
      <c r="T33" s="204"/>
    </row>
    <row r="34" spans="1:20" s="136" customFormat="1" ht="63.75">
      <c r="A34" s="148">
        <v>18</v>
      </c>
      <c r="B34" s="144"/>
      <c r="C34" s="144" t="s">
        <v>98</v>
      </c>
      <c r="D34" s="184" t="s">
        <v>160</v>
      </c>
      <c r="E34" s="170" t="s">
        <v>161</v>
      </c>
      <c r="F34" s="144" t="s">
        <v>79</v>
      </c>
      <c r="G34" s="145">
        <v>1</v>
      </c>
      <c r="H34" s="146"/>
      <c r="I34" s="146">
        <f t="shared" si="4"/>
        <v>0</v>
      </c>
      <c r="J34" s="147">
        <v>21</v>
      </c>
      <c r="K34" s="146">
        <f t="shared" si="3"/>
        <v>0</v>
      </c>
      <c r="L34" s="204"/>
      <c r="M34" s="204"/>
      <c r="N34" s="204"/>
      <c r="O34" s="204"/>
      <c r="P34" s="204"/>
      <c r="Q34" s="204"/>
      <c r="R34" s="204"/>
      <c r="S34" s="204"/>
      <c r="T34" s="204"/>
    </row>
    <row r="35" spans="1:20" s="136" customFormat="1" ht="63.75">
      <c r="A35" s="148">
        <v>19</v>
      </c>
      <c r="B35" s="144"/>
      <c r="C35" s="144" t="s">
        <v>98</v>
      </c>
      <c r="D35" s="184" t="s">
        <v>88</v>
      </c>
      <c r="E35" s="170" t="s">
        <v>162</v>
      </c>
      <c r="F35" s="144" t="s">
        <v>79</v>
      </c>
      <c r="G35" s="145">
        <v>1</v>
      </c>
      <c r="H35" s="146"/>
      <c r="I35" s="146">
        <f t="shared" si="4"/>
        <v>0</v>
      </c>
      <c r="J35" s="147">
        <v>21</v>
      </c>
      <c r="K35" s="146">
        <f t="shared" si="3"/>
        <v>0</v>
      </c>
      <c r="L35" s="204"/>
      <c r="M35" s="204"/>
      <c r="N35" s="204"/>
      <c r="O35" s="204"/>
      <c r="P35" s="204"/>
      <c r="Q35" s="204"/>
      <c r="R35" s="204"/>
      <c r="S35" s="204"/>
      <c r="T35" s="204"/>
    </row>
    <row r="36" spans="1:20" s="136" customFormat="1" ht="25.5">
      <c r="A36" s="148">
        <v>20</v>
      </c>
      <c r="B36" s="144"/>
      <c r="C36" s="144" t="s">
        <v>98</v>
      </c>
      <c r="D36" s="184" t="s">
        <v>97</v>
      </c>
      <c r="E36" s="170" t="s">
        <v>101</v>
      </c>
      <c r="F36" s="144" t="s">
        <v>79</v>
      </c>
      <c r="G36" s="145">
        <v>1</v>
      </c>
      <c r="H36" s="146"/>
      <c r="I36" s="146">
        <f t="shared" si="4"/>
        <v>0</v>
      </c>
      <c r="J36" s="147">
        <v>21</v>
      </c>
      <c r="K36" s="146">
        <f t="shared" si="3"/>
        <v>0</v>
      </c>
      <c r="L36" s="204"/>
      <c r="M36" s="204"/>
      <c r="N36" s="204"/>
      <c r="O36" s="204"/>
      <c r="P36" s="204"/>
      <c r="Q36" s="204"/>
      <c r="R36" s="204"/>
      <c r="S36" s="204"/>
      <c r="T36" s="204"/>
    </row>
    <row r="37" spans="1:20" s="136" customFormat="1" ht="51">
      <c r="A37" s="148">
        <v>21</v>
      </c>
      <c r="B37" s="144"/>
      <c r="C37" s="144" t="s">
        <v>98</v>
      </c>
      <c r="D37" s="184" t="s">
        <v>163</v>
      </c>
      <c r="E37" s="171" t="s">
        <v>212</v>
      </c>
      <c r="F37" s="144" t="s">
        <v>79</v>
      </c>
      <c r="G37" s="145">
        <v>1</v>
      </c>
      <c r="H37" s="146"/>
      <c r="I37" s="146">
        <f t="shared" si="4"/>
        <v>0</v>
      </c>
      <c r="J37" s="147">
        <v>21</v>
      </c>
      <c r="K37" s="146">
        <f t="shared" si="3"/>
        <v>0</v>
      </c>
      <c r="L37" s="204"/>
      <c r="M37" s="204"/>
      <c r="N37" s="204"/>
      <c r="O37" s="204"/>
      <c r="P37" s="204"/>
      <c r="Q37" s="204"/>
      <c r="R37" s="204"/>
      <c r="S37" s="204"/>
      <c r="T37" s="204"/>
    </row>
    <row r="38" spans="1:11" ht="114.75">
      <c r="A38" s="148">
        <v>22</v>
      </c>
      <c r="C38" s="216" t="s">
        <v>98</v>
      </c>
      <c r="D38" s="217" t="s">
        <v>169</v>
      </c>
      <c r="E38" s="218" t="s">
        <v>170</v>
      </c>
      <c r="F38" s="219" t="s">
        <v>79</v>
      </c>
      <c r="G38" s="220">
        <v>4</v>
      </c>
      <c r="H38" s="221"/>
      <c r="I38" s="146">
        <f t="shared" si="4"/>
        <v>0</v>
      </c>
      <c r="J38" s="147">
        <v>21</v>
      </c>
      <c r="K38" s="146">
        <f t="shared" si="3"/>
        <v>0</v>
      </c>
    </row>
    <row r="39" spans="1:20" s="136" customFormat="1" ht="25.5">
      <c r="A39" s="148">
        <v>23</v>
      </c>
      <c r="B39" s="144"/>
      <c r="C39" s="144" t="s">
        <v>98</v>
      </c>
      <c r="D39" s="184" t="s">
        <v>165</v>
      </c>
      <c r="E39" s="170" t="s">
        <v>166</v>
      </c>
      <c r="F39" s="144" t="s">
        <v>79</v>
      </c>
      <c r="G39" s="145">
        <v>2</v>
      </c>
      <c r="H39" s="146"/>
      <c r="I39" s="146">
        <f>ROUND(G39*H39,2)</f>
        <v>0</v>
      </c>
      <c r="J39" s="147">
        <v>21</v>
      </c>
      <c r="K39" s="146">
        <f t="shared" si="3"/>
        <v>0</v>
      </c>
      <c r="L39" s="204"/>
      <c r="M39" s="204"/>
      <c r="N39" s="204"/>
      <c r="O39" s="204"/>
      <c r="P39" s="204"/>
      <c r="Q39" s="204"/>
      <c r="R39" s="204"/>
      <c r="S39" s="204"/>
      <c r="T39" s="204"/>
    </row>
    <row r="40" spans="1:20" s="136" customFormat="1" ht="63.75">
      <c r="A40" s="148">
        <v>24</v>
      </c>
      <c r="B40" s="144"/>
      <c r="C40" s="144" t="s">
        <v>98</v>
      </c>
      <c r="D40" s="184" t="s">
        <v>167</v>
      </c>
      <c r="E40" s="170" t="s">
        <v>168</v>
      </c>
      <c r="F40" s="144" t="s">
        <v>79</v>
      </c>
      <c r="G40" s="145">
        <v>1</v>
      </c>
      <c r="H40" s="146"/>
      <c r="I40" s="146">
        <f t="shared" si="4"/>
        <v>0</v>
      </c>
      <c r="J40" s="147">
        <v>21</v>
      </c>
      <c r="K40" s="146">
        <f t="shared" si="3"/>
        <v>0</v>
      </c>
      <c r="L40" s="204"/>
      <c r="M40" s="204"/>
      <c r="N40" s="204"/>
      <c r="O40" s="204"/>
      <c r="P40" s="204"/>
      <c r="Q40" s="204"/>
      <c r="R40" s="204"/>
      <c r="S40" s="204"/>
      <c r="T40" s="204"/>
    </row>
    <row r="41" spans="1:20" s="154" customFormat="1" ht="12.75">
      <c r="A41" s="185"/>
      <c r="B41" s="188"/>
      <c r="C41" s="188"/>
      <c r="D41" s="196"/>
      <c r="E41" s="200" t="s">
        <v>93</v>
      </c>
      <c r="F41" s="188"/>
      <c r="G41" s="185"/>
      <c r="H41" s="185"/>
      <c r="I41" s="155">
        <f>I14</f>
        <v>0</v>
      </c>
      <c r="J41" s="185"/>
      <c r="K41" s="185"/>
      <c r="L41" s="185"/>
      <c r="M41" s="185"/>
      <c r="N41" s="185"/>
      <c r="O41" s="185"/>
      <c r="P41" s="185"/>
      <c r="Q41" s="185"/>
      <c r="R41" s="185"/>
      <c r="S41" s="185"/>
      <c r="T41"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19C13-9E49-4509-AB4B-6E64CE61169C}">
  <sheetPr>
    <pageSetUpPr fitToPage="1"/>
  </sheetPr>
  <dimension ref="A1:T50"/>
  <sheetViews>
    <sheetView showGridLines="0" tabSelected="1" workbookViewId="0" topLeftCell="A11">
      <selection activeCell="E18" sqref="E18"/>
    </sheetView>
  </sheetViews>
  <sheetFormatPr defaultColWidth="9.140625" defaultRowHeight="12.75"/>
  <cols>
    <col min="1" max="1" width="5.57421875" style="254" customWidth="1"/>
    <col min="2" max="2" width="4.421875" style="249" customWidth="1"/>
    <col min="3" max="3" width="6.00390625" style="249" customWidth="1"/>
    <col min="4" max="4" width="12.7109375" style="298" customWidth="1"/>
    <col min="5" max="5" width="94.28125" style="275" customWidth="1"/>
    <col min="6" max="6" width="7.7109375" style="249" customWidth="1"/>
    <col min="7" max="7" width="9.8515625" style="254" customWidth="1"/>
    <col min="8" max="8" width="13.140625" style="254" customWidth="1"/>
    <col min="9" max="9" width="15.57421875" style="254" customWidth="1"/>
    <col min="10" max="10" width="6.7109375" style="254" customWidth="1"/>
    <col min="11" max="11" width="15.57421875" style="254" customWidth="1"/>
    <col min="12" max="20" width="9.140625" style="254" customWidth="1"/>
    <col min="21" max="16384" width="9.140625" style="255" customWidth="1"/>
  </cols>
  <sheetData>
    <row r="1" spans="1:11" s="241" customFormat="1" ht="18">
      <c r="A1" s="211" t="s">
        <v>99</v>
      </c>
      <c r="B1" s="212"/>
      <c r="C1" s="212"/>
      <c r="D1" s="197"/>
      <c r="E1" s="197"/>
      <c r="F1" s="239"/>
      <c r="G1" s="239"/>
      <c r="H1" s="239"/>
      <c r="I1" s="239"/>
      <c r="J1" s="239"/>
      <c r="K1" s="239"/>
    </row>
    <row r="2" spans="1:11" s="241" customFormat="1" ht="12.75">
      <c r="A2" s="213" t="s">
        <v>61</v>
      </c>
      <c r="B2" s="212"/>
      <c r="C2" s="137" t="str">
        <f>'Krycí list'!E5</f>
        <v>Odborné učebny</v>
      </c>
      <c r="D2" s="192"/>
      <c r="E2" s="192"/>
      <c r="F2" s="239"/>
      <c r="G2" s="239"/>
      <c r="H2" s="239"/>
      <c r="I2" s="239"/>
      <c r="J2" s="239"/>
      <c r="K2" s="239"/>
    </row>
    <row r="3" spans="1:11" s="241" customFormat="1" ht="12.75">
      <c r="A3" s="213" t="s">
        <v>62</v>
      </c>
      <c r="B3" s="212"/>
      <c r="C3" s="316" t="str">
        <f>'Krycí list'!E7</f>
        <v>ZŠ Čáslav, Sadová 1756</v>
      </c>
      <c r="D3" s="315"/>
      <c r="E3" s="315"/>
      <c r="F3" s="239"/>
      <c r="G3" s="239"/>
      <c r="H3" s="239"/>
      <c r="I3" s="242"/>
      <c r="J3" s="239"/>
      <c r="K3" s="239"/>
    </row>
    <row r="4" spans="1:11" s="241" customFormat="1" ht="12.75">
      <c r="A4" s="213" t="s">
        <v>63</v>
      </c>
      <c r="B4" s="212"/>
      <c r="C4" s="137" t="str">
        <f>'Krycí list'!E9</f>
        <v>OCENĚNÝ SOUPIS PRACÍ A DODÁVEK A SLUŽEB</v>
      </c>
      <c r="D4" s="192"/>
      <c r="E4" s="192"/>
      <c r="F4" s="239"/>
      <c r="G4" s="239"/>
      <c r="H4" s="239"/>
      <c r="I4" s="242"/>
      <c r="J4" s="239"/>
      <c r="K4" s="239"/>
    </row>
    <row r="5" spans="1:11" s="241" customFormat="1" ht="12.75">
      <c r="A5" s="212" t="s">
        <v>71</v>
      </c>
      <c r="B5" s="212"/>
      <c r="C5" s="137" t="str">
        <f>'Krycí list'!P5</f>
        <v xml:space="preserve"> </v>
      </c>
      <c r="D5" s="192"/>
      <c r="E5" s="192"/>
      <c r="F5" s="239"/>
      <c r="G5" s="239"/>
      <c r="H5" s="239"/>
      <c r="I5" s="242"/>
      <c r="J5" s="239"/>
      <c r="K5" s="239"/>
    </row>
    <row r="6" spans="1:11" s="241" customFormat="1" ht="12.75">
      <c r="A6" s="212"/>
      <c r="B6" s="212"/>
      <c r="C6" s="137"/>
      <c r="D6" s="192"/>
      <c r="E6" s="192"/>
      <c r="F6" s="239"/>
      <c r="G6" s="239"/>
      <c r="H6" s="239"/>
      <c r="I6" s="242"/>
      <c r="J6" s="239"/>
      <c r="K6" s="239"/>
    </row>
    <row r="7" spans="1:11" s="241" customFormat="1" ht="12.75">
      <c r="A7" s="212" t="s">
        <v>65</v>
      </c>
      <c r="B7" s="212"/>
      <c r="C7" s="316" t="str">
        <f>'Krycí list'!E26</f>
        <v>ZŠ Čáslav, Sadová 1756</v>
      </c>
      <c r="D7" s="315"/>
      <c r="E7" s="315"/>
      <c r="F7" s="239"/>
      <c r="G7" s="239"/>
      <c r="H7" s="239"/>
      <c r="I7" s="242"/>
      <c r="J7" s="239"/>
      <c r="K7" s="239"/>
    </row>
    <row r="8" spans="1:11" s="241" customFormat="1" ht="12.75">
      <c r="A8" s="212" t="s">
        <v>66</v>
      </c>
      <c r="B8" s="212"/>
      <c r="C8" s="316" t="str">
        <f>'Krycí list'!E28</f>
        <v xml:space="preserve"> </v>
      </c>
      <c r="D8" s="315"/>
      <c r="E8" s="192"/>
      <c r="F8" s="239"/>
      <c r="G8" s="239"/>
      <c r="H8" s="239"/>
      <c r="I8" s="242"/>
      <c r="J8" s="239"/>
      <c r="K8" s="239"/>
    </row>
    <row r="9" spans="1:11" s="241" customFormat="1" ht="12.75">
      <c r="A9" s="212" t="s">
        <v>67</v>
      </c>
      <c r="B9" s="212"/>
      <c r="C9" s="314" t="str">
        <f>'Krycí list'!O31</f>
        <v>07/2023</v>
      </c>
      <c r="D9" s="315"/>
      <c r="E9" s="192"/>
      <c r="F9" s="239"/>
      <c r="G9" s="239"/>
      <c r="H9" s="239"/>
      <c r="I9" s="242"/>
      <c r="J9" s="239"/>
      <c r="K9" s="239"/>
    </row>
    <row r="10" spans="1:11" s="241" customFormat="1" ht="12.75">
      <c r="A10" s="239"/>
      <c r="B10" s="239"/>
      <c r="C10" s="239"/>
      <c r="D10" s="240"/>
      <c r="E10" s="240"/>
      <c r="F10" s="239"/>
      <c r="G10" s="239"/>
      <c r="H10" s="239"/>
      <c r="I10" s="239"/>
      <c r="J10" s="239"/>
      <c r="K10" s="239"/>
    </row>
    <row r="11" spans="1:11" s="245" customFormat="1" ht="38.25">
      <c r="A11" s="243" t="s">
        <v>72</v>
      </c>
      <c r="B11" s="244" t="s">
        <v>73</v>
      </c>
      <c r="C11" s="244" t="s">
        <v>74</v>
      </c>
      <c r="D11" s="244" t="s">
        <v>171</v>
      </c>
      <c r="E11" s="244" t="s">
        <v>91</v>
      </c>
      <c r="F11" s="244" t="s">
        <v>76</v>
      </c>
      <c r="G11" s="244" t="s">
        <v>77</v>
      </c>
      <c r="H11" s="244" t="s">
        <v>94</v>
      </c>
      <c r="I11" s="244" t="s">
        <v>95</v>
      </c>
      <c r="J11" s="244" t="s">
        <v>78</v>
      </c>
      <c r="K11" s="244" t="s">
        <v>92</v>
      </c>
    </row>
    <row r="12" spans="1:11" s="249" customFormat="1" ht="12.75">
      <c r="A12" s="246">
        <v>1</v>
      </c>
      <c r="B12" s="247">
        <v>2</v>
      </c>
      <c r="C12" s="247">
        <v>3</v>
      </c>
      <c r="D12" s="248">
        <v>4</v>
      </c>
      <c r="E12" s="248">
        <v>5</v>
      </c>
      <c r="F12" s="247">
        <v>6</v>
      </c>
      <c r="G12" s="247">
        <v>7</v>
      </c>
      <c r="H12" s="247">
        <v>8</v>
      </c>
      <c r="I12" s="247">
        <v>9</v>
      </c>
      <c r="J12" s="247">
        <v>10</v>
      </c>
      <c r="K12" s="247">
        <v>11</v>
      </c>
    </row>
    <row r="13" spans="1:11" ht="12.75">
      <c r="A13" s="250"/>
      <c r="B13" s="251"/>
      <c r="C13" s="251"/>
      <c r="D13" s="252"/>
      <c r="E13" s="253"/>
      <c r="F13" s="251"/>
      <c r="G13" s="250"/>
      <c r="H13" s="250"/>
      <c r="I13" s="250"/>
      <c r="J13" s="250"/>
      <c r="K13" s="250"/>
    </row>
    <row r="14" spans="1:20" s="277" customFormat="1" ht="12.75">
      <c r="A14" s="276"/>
      <c r="B14" s="257"/>
      <c r="C14" s="258"/>
      <c r="D14" s="259" t="s">
        <v>83</v>
      </c>
      <c r="E14" s="260" t="s">
        <v>261</v>
      </c>
      <c r="F14" s="258"/>
      <c r="G14" s="256"/>
      <c r="H14" s="256"/>
      <c r="I14" s="261">
        <f>I15+I25+++I39+I48</f>
        <v>0</v>
      </c>
      <c r="J14" s="256"/>
      <c r="K14" s="262"/>
      <c r="L14" s="256"/>
      <c r="M14" s="256"/>
      <c r="N14" s="256"/>
      <c r="O14" s="256"/>
      <c r="P14" s="256"/>
      <c r="Q14" s="256"/>
      <c r="R14" s="256"/>
      <c r="S14" s="256"/>
      <c r="T14" s="256"/>
    </row>
    <row r="15" spans="1:20" s="264" customFormat="1" ht="12.75">
      <c r="A15" s="265"/>
      <c r="B15" s="266"/>
      <c r="C15" s="267"/>
      <c r="D15" s="268"/>
      <c r="E15" s="269" t="s">
        <v>172</v>
      </c>
      <c r="F15" s="267"/>
      <c r="G15" s="270"/>
      <c r="H15" s="270"/>
      <c r="I15" s="271">
        <f>SUM(I16:I24)</f>
        <v>0</v>
      </c>
      <c r="J15" s="272"/>
      <c r="K15" s="262"/>
      <c r="L15" s="263"/>
      <c r="M15" s="263"/>
      <c r="N15" s="263"/>
      <c r="O15" s="263"/>
      <c r="P15" s="263"/>
      <c r="Q15" s="263"/>
      <c r="R15" s="263"/>
      <c r="S15" s="263"/>
      <c r="T15" s="263"/>
    </row>
    <row r="16" spans="1:20" s="264" customFormat="1" ht="114.75">
      <c r="A16" s="265">
        <v>1</v>
      </c>
      <c r="B16" s="230"/>
      <c r="C16" s="230" t="s">
        <v>98</v>
      </c>
      <c r="D16" s="231" t="s">
        <v>124</v>
      </c>
      <c r="E16" s="171" t="s">
        <v>272</v>
      </c>
      <c r="F16" s="230" t="s">
        <v>79</v>
      </c>
      <c r="G16" s="274">
        <v>2</v>
      </c>
      <c r="H16" s="262"/>
      <c r="I16" s="262">
        <f aca="true" t="shared" si="0" ref="I16">ROUND(G16*H16,2)</f>
        <v>0</v>
      </c>
      <c r="J16" s="272">
        <v>21</v>
      </c>
      <c r="K16" s="262">
        <f aca="true" t="shared" si="1" ref="K16:K24">I16+((I16/100)*J16)</f>
        <v>0</v>
      </c>
      <c r="L16" s="263"/>
      <c r="M16" s="263"/>
      <c r="N16" s="263"/>
      <c r="O16" s="263"/>
      <c r="P16" s="263"/>
      <c r="Q16" s="263"/>
      <c r="R16" s="263"/>
      <c r="S16" s="263"/>
      <c r="T16" s="263"/>
    </row>
    <row r="17" spans="1:20" s="264" customFormat="1" ht="89.25">
      <c r="A17" s="265">
        <v>2</v>
      </c>
      <c r="B17" s="230"/>
      <c r="C17" s="230" t="s">
        <v>98</v>
      </c>
      <c r="D17" s="231" t="s">
        <v>125</v>
      </c>
      <c r="E17" s="278" t="s">
        <v>126</v>
      </c>
      <c r="F17" s="230" t="s">
        <v>79</v>
      </c>
      <c r="G17" s="274">
        <f>G16</f>
        <v>2</v>
      </c>
      <c r="H17" s="262"/>
      <c r="I17" s="262">
        <f>ROUND(G17*H17,2)</f>
        <v>0</v>
      </c>
      <c r="J17" s="272">
        <v>21</v>
      </c>
      <c r="K17" s="262">
        <f t="shared" si="1"/>
        <v>0</v>
      </c>
      <c r="L17" s="263"/>
      <c r="M17" s="263"/>
      <c r="N17" s="263"/>
      <c r="O17" s="263"/>
      <c r="P17" s="263"/>
      <c r="Q17" s="263"/>
      <c r="R17" s="263"/>
      <c r="S17" s="263"/>
      <c r="T17" s="263"/>
    </row>
    <row r="18" spans="1:20" s="264" customFormat="1" ht="51">
      <c r="A18" s="265">
        <v>3</v>
      </c>
      <c r="B18" s="230"/>
      <c r="C18" s="230" t="s">
        <v>98</v>
      </c>
      <c r="D18" s="231" t="s">
        <v>127</v>
      </c>
      <c r="E18" s="273" t="s">
        <v>128</v>
      </c>
      <c r="F18" s="230" t="s">
        <v>129</v>
      </c>
      <c r="G18" s="274">
        <f>G16</f>
        <v>2</v>
      </c>
      <c r="H18" s="262"/>
      <c r="I18" s="262">
        <f aca="true" t="shared" si="2" ref="I18:I24">ROUND(G18*H18,2)</f>
        <v>0</v>
      </c>
      <c r="J18" s="272">
        <v>21</v>
      </c>
      <c r="K18" s="262">
        <f t="shared" si="1"/>
        <v>0</v>
      </c>
      <c r="L18" s="263"/>
      <c r="M18" s="263"/>
      <c r="N18" s="263"/>
      <c r="O18" s="263"/>
      <c r="P18" s="263"/>
      <c r="Q18" s="263"/>
      <c r="R18" s="263"/>
      <c r="S18" s="263"/>
      <c r="T18" s="263"/>
    </row>
    <row r="19" spans="1:20" s="264" customFormat="1" ht="63.75">
      <c r="A19" s="265">
        <v>4</v>
      </c>
      <c r="B19" s="230"/>
      <c r="C19" s="230" t="s">
        <v>98</v>
      </c>
      <c r="D19" s="231" t="s">
        <v>194</v>
      </c>
      <c r="E19" s="279" t="s">
        <v>195</v>
      </c>
      <c r="F19" s="230" t="s">
        <v>79</v>
      </c>
      <c r="G19" s="274">
        <f>G16</f>
        <v>2</v>
      </c>
      <c r="H19" s="235"/>
      <c r="I19" s="262">
        <f t="shared" si="2"/>
        <v>0</v>
      </c>
      <c r="J19" s="272">
        <v>21</v>
      </c>
      <c r="K19" s="262">
        <f t="shared" si="1"/>
        <v>0</v>
      </c>
      <c r="L19" s="263"/>
      <c r="M19" s="263"/>
      <c r="N19" s="263"/>
      <c r="O19" s="263"/>
      <c r="P19" s="263"/>
      <c r="Q19" s="263"/>
      <c r="R19" s="263"/>
      <c r="S19" s="263"/>
      <c r="T19" s="263"/>
    </row>
    <row r="20" spans="1:20" s="264" customFormat="1" ht="25.5">
      <c r="A20" s="265">
        <v>5</v>
      </c>
      <c r="B20" s="230"/>
      <c r="C20" s="280" t="s">
        <v>98</v>
      </c>
      <c r="D20" s="236" t="s">
        <v>274</v>
      </c>
      <c r="E20" s="273" t="s">
        <v>275</v>
      </c>
      <c r="F20" s="230" t="s">
        <v>79</v>
      </c>
      <c r="G20" s="274">
        <v>4</v>
      </c>
      <c r="H20" s="262"/>
      <c r="I20" s="262">
        <f t="shared" si="2"/>
        <v>0</v>
      </c>
      <c r="J20" s="272">
        <v>21</v>
      </c>
      <c r="K20" s="262">
        <f t="shared" si="1"/>
        <v>0</v>
      </c>
      <c r="L20" s="263"/>
      <c r="M20" s="263"/>
      <c r="N20" s="263"/>
      <c r="O20" s="263"/>
      <c r="P20" s="263"/>
      <c r="Q20" s="263"/>
      <c r="R20" s="263"/>
      <c r="S20" s="263"/>
      <c r="T20" s="263"/>
    </row>
    <row r="21" spans="1:20" s="264" customFormat="1" ht="51">
      <c r="A21" s="265">
        <v>6</v>
      </c>
      <c r="B21" s="230"/>
      <c r="C21" s="233" t="s">
        <v>98</v>
      </c>
      <c r="D21" s="281" t="s">
        <v>132</v>
      </c>
      <c r="E21" s="273" t="s">
        <v>133</v>
      </c>
      <c r="F21" s="233" t="s">
        <v>79</v>
      </c>
      <c r="G21" s="234">
        <f>G16</f>
        <v>2</v>
      </c>
      <c r="H21" s="235"/>
      <c r="I21" s="262">
        <f t="shared" si="2"/>
        <v>0</v>
      </c>
      <c r="J21" s="272">
        <v>21</v>
      </c>
      <c r="K21" s="262">
        <f t="shared" si="1"/>
        <v>0</v>
      </c>
      <c r="L21" s="263"/>
      <c r="M21" s="263"/>
      <c r="N21" s="263"/>
      <c r="O21" s="263"/>
      <c r="P21" s="263"/>
      <c r="Q21" s="263"/>
      <c r="R21" s="263"/>
      <c r="S21" s="263"/>
      <c r="T21" s="263"/>
    </row>
    <row r="22" spans="1:20" s="264" customFormat="1" ht="25.5">
      <c r="A22" s="265">
        <v>7</v>
      </c>
      <c r="B22" s="230"/>
      <c r="C22" s="230" t="s">
        <v>98</v>
      </c>
      <c r="D22" s="236" t="s">
        <v>134</v>
      </c>
      <c r="E22" s="273" t="s">
        <v>135</v>
      </c>
      <c r="F22" s="230" t="s">
        <v>79</v>
      </c>
      <c r="G22" s="234">
        <f>G16</f>
        <v>2</v>
      </c>
      <c r="H22" s="262"/>
      <c r="I22" s="262">
        <f t="shared" si="2"/>
        <v>0</v>
      </c>
      <c r="J22" s="272">
        <v>21</v>
      </c>
      <c r="K22" s="262">
        <f t="shared" si="1"/>
        <v>0</v>
      </c>
      <c r="L22" s="263"/>
      <c r="M22" s="263"/>
      <c r="N22" s="263"/>
      <c r="O22" s="263"/>
      <c r="P22" s="263"/>
      <c r="Q22" s="263"/>
      <c r="R22" s="263"/>
      <c r="S22" s="263"/>
      <c r="T22" s="263"/>
    </row>
    <row r="23" spans="1:20" s="264" customFormat="1" ht="63.75">
      <c r="A23" s="265">
        <v>8</v>
      </c>
      <c r="B23" s="230"/>
      <c r="C23" s="230" t="s">
        <v>98</v>
      </c>
      <c r="D23" s="231" t="s">
        <v>136</v>
      </c>
      <c r="E23" s="278" t="s">
        <v>137</v>
      </c>
      <c r="F23" s="230" t="s">
        <v>79</v>
      </c>
      <c r="G23" s="274">
        <f>G16</f>
        <v>2</v>
      </c>
      <c r="H23" s="262"/>
      <c r="I23" s="262">
        <f t="shared" si="2"/>
        <v>0</v>
      </c>
      <c r="J23" s="272">
        <v>21</v>
      </c>
      <c r="K23" s="262">
        <f t="shared" si="1"/>
        <v>0</v>
      </c>
      <c r="L23" s="263"/>
      <c r="M23" s="263"/>
      <c r="N23" s="263"/>
      <c r="O23" s="263"/>
      <c r="P23" s="263"/>
      <c r="Q23" s="263"/>
      <c r="R23" s="263"/>
      <c r="S23" s="263"/>
      <c r="T23" s="263"/>
    </row>
    <row r="24" spans="1:20" s="264" customFormat="1" ht="51">
      <c r="A24" s="265">
        <v>9</v>
      </c>
      <c r="B24" s="230"/>
      <c r="C24" s="230" t="s">
        <v>98</v>
      </c>
      <c r="D24" s="231" t="s">
        <v>138</v>
      </c>
      <c r="E24" s="273" t="s">
        <v>139</v>
      </c>
      <c r="F24" s="230" t="s">
        <v>79</v>
      </c>
      <c r="G24" s="274">
        <f>G16</f>
        <v>2</v>
      </c>
      <c r="H24" s="262"/>
      <c r="I24" s="262">
        <f t="shared" si="2"/>
        <v>0</v>
      </c>
      <c r="J24" s="272">
        <v>21</v>
      </c>
      <c r="K24" s="262">
        <f t="shared" si="1"/>
        <v>0</v>
      </c>
      <c r="L24" s="263"/>
      <c r="M24" s="263"/>
      <c r="N24" s="263"/>
      <c r="O24" s="263"/>
      <c r="P24" s="263"/>
      <c r="Q24" s="263"/>
      <c r="R24" s="263"/>
      <c r="S24" s="263"/>
      <c r="T24" s="263"/>
    </row>
    <row r="25" spans="1:20" s="264" customFormat="1" ht="12.75">
      <c r="A25" s="265"/>
      <c r="B25" s="230"/>
      <c r="C25" s="266"/>
      <c r="D25" s="282"/>
      <c r="E25" s="269" t="s">
        <v>112</v>
      </c>
      <c r="F25" s="283"/>
      <c r="G25" s="270"/>
      <c r="H25" s="270"/>
      <c r="I25" s="271">
        <f>SUM(I26:I38)</f>
        <v>0</v>
      </c>
      <c r="J25" s="272"/>
      <c r="K25" s="262"/>
      <c r="L25" s="263"/>
      <c r="M25" s="263"/>
      <c r="N25" s="263"/>
      <c r="O25" s="263"/>
      <c r="P25" s="263"/>
      <c r="Q25" s="263"/>
      <c r="R25" s="263"/>
      <c r="S25" s="263"/>
      <c r="T25" s="263"/>
    </row>
    <row r="26" spans="1:20" s="264" customFormat="1" ht="102">
      <c r="A26" s="265">
        <v>10</v>
      </c>
      <c r="B26" s="230"/>
      <c r="C26" s="230" t="s">
        <v>98</v>
      </c>
      <c r="D26" s="231" t="s">
        <v>149</v>
      </c>
      <c r="E26" s="273" t="s">
        <v>150</v>
      </c>
      <c r="F26" s="230" t="s">
        <v>79</v>
      </c>
      <c r="G26" s="274">
        <v>2</v>
      </c>
      <c r="H26" s="262"/>
      <c r="I26" s="262">
        <f aca="true" t="shared" si="3" ref="I26:I38">ROUND(G26*H26,2)</f>
        <v>0</v>
      </c>
      <c r="J26" s="272">
        <v>21</v>
      </c>
      <c r="K26" s="262">
        <f aca="true" t="shared" si="4" ref="K26:K38">I26+((I26/100)*J26)</f>
        <v>0</v>
      </c>
      <c r="L26" s="263"/>
      <c r="M26" s="263"/>
      <c r="N26" s="263"/>
      <c r="O26" s="263"/>
      <c r="P26" s="263"/>
      <c r="Q26" s="263"/>
      <c r="R26" s="263"/>
      <c r="S26" s="263"/>
      <c r="T26" s="263"/>
    </row>
    <row r="27" spans="1:20" s="264" customFormat="1" ht="63.75">
      <c r="A27" s="265">
        <v>11</v>
      </c>
      <c r="B27" s="230"/>
      <c r="C27" s="230" t="s">
        <v>98</v>
      </c>
      <c r="D27" s="231" t="s">
        <v>173</v>
      </c>
      <c r="E27" s="273" t="s">
        <v>152</v>
      </c>
      <c r="F27" s="230" t="s">
        <v>79</v>
      </c>
      <c r="G27" s="274">
        <f>G26</f>
        <v>2</v>
      </c>
      <c r="H27" s="262"/>
      <c r="I27" s="262">
        <f t="shared" si="3"/>
        <v>0</v>
      </c>
      <c r="J27" s="272">
        <v>21</v>
      </c>
      <c r="K27" s="262">
        <f t="shared" si="4"/>
        <v>0</v>
      </c>
      <c r="L27" s="263"/>
      <c r="M27" s="263"/>
      <c r="N27" s="263"/>
      <c r="O27" s="263"/>
      <c r="P27" s="263"/>
      <c r="Q27" s="263"/>
      <c r="R27" s="263"/>
      <c r="S27" s="263"/>
      <c r="T27" s="263"/>
    </row>
    <row r="28" spans="1:20" s="264" customFormat="1" ht="25.5">
      <c r="A28" s="265">
        <v>12</v>
      </c>
      <c r="B28" s="230"/>
      <c r="C28" s="230" t="s">
        <v>98</v>
      </c>
      <c r="D28" s="236" t="s">
        <v>153</v>
      </c>
      <c r="E28" s="278" t="s">
        <v>154</v>
      </c>
      <c r="F28" s="230" t="s">
        <v>79</v>
      </c>
      <c r="G28" s="274">
        <f>G26</f>
        <v>2</v>
      </c>
      <c r="H28" s="235"/>
      <c r="I28" s="262">
        <f t="shared" si="3"/>
        <v>0</v>
      </c>
      <c r="J28" s="272">
        <v>21</v>
      </c>
      <c r="K28" s="262">
        <f t="shared" si="4"/>
        <v>0</v>
      </c>
      <c r="L28" s="263"/>
      <c r="M28" s="263"/>
      <c r="N28" s="263"/>
      <c r="O28" s="263"/>
      <c r="P28" s="263"/>
      <c r="Q28" s="263"/>
      <c r="R28" s="263"/>
      <c r="S28" s="263"/>
      <c r="T28" s="263"/>
    </row>
    <row r="29" spans="1:20" s="264" customFormat="1" ht="25.5">
      <c r="A29" s="265">
        <v>13</v>
      </c>
      <c r="B29" s="230"/>
      <c r="C29" s="230" t="s">
        <v>98</v>
      </c>
      <c r="D29" s="236" t="s">
        <v>155</v>
      </c>
      <c r="E29" s="273" t="s">
        <v>156</v>
      </c>
      <c r="F29" s="230" t="s">
        <v>79</v>
      </c>
      <c r="G29" s="274">
        <f>G26</f>
        <v>2</v>
      </c>
      <c r="H29" s="235"/>
      <c r="I29" s="262">
        <f t="shared" si="3"/>
        <v>0</v>
      </c>
      <c r="J29" s="272">
        <v>21</v>
      </c>
      <c r="K29" s="262">
        <f t="shared" si="4"/>
        <v>0</v>
      </c>
      <c r="L29" s="263"/>
      <c r="M29" s="263"/>
      <c r="N29" s="263"/>
      <c r="O29" s="263"/>
      <c r="P29" s="263"/>
      <c r="Q29" s="263"/>
      <c r="R29" s="263"/>
      <c r="S29" s="263"/>
      <c r="T29" s="263"/>
    </row>
    <row r="30" spans="1:20" s="264" customFormat="1" ht="102">
      <c r="A30" s="265">
        <v>14</v>
      </c>
      <c r="B30" s="230"/>
      <c r="C30" s="230" t="s">
        <v>98</v>
      </c>
      <c r="D30" s="231" t="s">
        <v>96</v>
      </c>
      <c r="E30" s="170" t="s">
        <v>273</v>
      </c>
      <c r="F30" s="230" t="s">
        <v>79</v>
      </c>
      <c r="G30" s="274">
        <v>32</v>
      </c>
      <c r="H30" s="262"/>
      <c r="I30" s="262">
        <f t="shared" si="3"/>
        <v>0</v>
      </c>
      <c r="J30" s="272">
        <v>21</v>
      </c>
      <c r="K30" s="262">
        <f t="shared" si="4"/>
        <v>0</v>
      </c>
      <c r="L30" s="263"/>
      <c r="M30" s="263"/>
      <c r="N30" s="263"/>
      <c r="O30" s="263"/>
      <c r="P30" s="263"/>
      <c r="Q30" s="263"/>
      <c r="R30" s="263"/>
      <c r="S30" s="263"/>
      <c r="T30" s="263"/>
    </row>
    <row r="31" spans="1:11" ht="102">
      <c r="A31" s="265">
        <v>15</v>
      </c>
      <c r="C31" s="230" t="s">
        <v>98</v>
      </c>
      <c r="D31" s="231" t="s">
        <v>197</v>
      </c>
      <c r="E31" s="273" t="s">
        <v>198</v>
      </c>
      <c r="F31" s="230" t="s">
        <v>79</v>
      </c>
      <c r="G31" s="274">
        <v>2</v>
      </c>
      <c r="H31" s="262"/>
      <c r="I31" s="235">
        <f t="shared" si="3"/>
        <v>0</v>
      </c>
      <c r="J31" s="284">
        <v>21</v>
      </c>
      <c r="K31" s="235">
        <f t="shared" si="4"/>
        <v>0</v>
      </c>
    </row>
    <row r="32" spans="1:11" ht="38.25">
      <c r="A32" s="265">
        <v>16</v>
      </c>
      <c r="C32" s="230" t="s">
        <v>98</v>
      </c>
      <c r="D32" s="231" t="s">
        <v>199</v>
      </c>
      <c r="E32" s="285" t="s">
        <v>200</v>
      </c>
      <c r="F32" s="230" t="s">
        <v>129</v>
      </c>
      <c r="G32" s="274">
        <f>G30</f>
        <v>32</v>
      </c>
      <c r="H32" s="235"/>
      <c r="I32" s="286">
        <f t="shared" si="3"/>
        <v>0</v>
      </c>
      <c r="J32" s="284">
        <v>21</v>
      </c>
      <c r="K32" s="235">
        <f t="shared" si="4"/>
        <v>0</v>
      </c>
    </row>
    <row r="33" spans="1:11" ht="153">
      <c r="A33" s="265">
        <v>17</v>
      </c>
      <c r="C33" s="230" t="s">
        <v>98</v>
      </c>
      <c r="D33" s="231" t="s">
        <v>201</v>
      </c>
      <c r="E33" s="273" t="s">
        <v>202</v>
      </c>
      <c r="F33" s="230" t="s">
        <v>129</v>
      </c>
      <c r="G33" s="274">
        <v>400</v>
      </c>
      <c r="H33" s="262"/>
      <c r="I33" s="286">
        <f t="shared" si="3"/>
        <v>0</v>
      </c>
      <c r="J33" s="284">
        <v>21</v>
      </c>
      <c r="K33" s="235">
        <f t="shared" si="4"/>
        <v>0</v>
      </c>
    </row>
    <row r="34" spans="1:20" s="264" customFormat="1" ht="76.5">
      <c r="A34" s="265">
        <v>18</v>
      </c>
      <c r="B34" s="230"/>
      <c r="C34" s="230" t="s">
        <v>98</v>
      </c>
      <c r="D34" s="231" t="s">
        <v>203</v>
      </c>
      <c r="E34" s="278" t="s">
        <v>204</v>
      </c>
      <c r="F34" s="230" t="s">
        <v>79</v>
      </c>
      <c r="G34" s="274">
        <f>G30</f>
        <v>32</v>
      </c>
      <c r="H34" s="262"/>
      <c r="I34" s="286">
        <f t="shared" si="3"/>
        <v>0</v>
      </c>
      <c r="J34" s="284">
        <v>21</v>
      </c>
      <c r="K34" s="235">
        <f t="shared" si="4"/>
        <v>0</v>
      </c>
      <c r="L34" s="263"/>
      <c r="M34" s="263"/>
      <c r="N34" s="263"/>
      <c r="O34" s="263"/>
      <c r="P34" s="263"/>
      <c r="Q34" s="263"/>
      <c r="R34" s="263"/>
      <c r="S34" s="263"/>
      <c r="T34" s="263"/>
    </row>
    <row r="35" spans="1:20" s="264" customFormat="1" ht="63.75">
      <c r="A35" s="265">
        <v>19</v>
      </c>
      <c r="B35" s="230"/>
      <c r="C35" s="230" t="s">
        <v>98</v>
      </c>
      <c r="D35" s="231" t="s">
        <v>203</v>
      </c>
      <c r="E35" s="273" t="s">
        <v>205</v>
      </c>
      <c r="F35" s="230" t="s">
        <v>129</v>
      </c>
      <c r="G35" s="274">
        <f>G26</f>
        <v>2</v>
      </c>
      <c r="H35" s="262"/>
      <c r="I35" s="286">
        <f t="shared" si="3"/>
        <v>0</v>
      </c>
      <c r="J35" s="284">
        <v>21</v>
      </c>
      <c r="K35" s="235">
        <f t="shared" si="4"/>
        <v>0</v>
      </c>
      <c r="L35" s="263"/>
      <c r="M35" s="263"/>
      <c r="N35" s="263"/>
      <c r="O35" s="263"/>
      <c r="P35" s="263"/>
      <c r="Q35" s="263"/>
      <c r="R35" s="263"/>
      <c r="S35" s="263"/>
      <c r="T35" s="263"/>
    </row>
    <row r="36" spans="1:20" s="264" customFormat="1" ht="66" customHeight="1">
      <c r="A36" s="265">
        <v>20</v>
      </c>
      <c r="B36" s="230"/>
      <c r="C36" s="230" t="s">
        <v>98</v>
      </c>
      <c r="D36" s="231" t="s">
        <v>88</v>
      </c>
      <c r="E36" s="273" t="s">
        <v>162</v>
      </c>
      <c r="F36" s="230" t="s">
        <v>79</v>
      </c>
      <c r="G36" s="274">
        <v>2</v>
      </c>
      <c r="H36" s="262"/>
      <c r="I36" s="262">
        <f t="shared" si="3"/>
        <v>0</v>
      </c>
      <c r="J36" s="272">
        <v>21</v>
      </c>
      <c r="K36" s="262">
        <f t="shared" si="4"/>
        <v>0</v>
      </c>
      <c r="L36" s="263"/>
      <c r="M36" s="263"/>
      <c r="N36" s="263"/>
      <c r="O36" s="263"/>
      <c r="P36" s="263"/>
      <c r="Q36" s="263"/>
      <c r="R36" s="263"/>
      <c r="S36" s="263"/>
      <c r="T36" s="263"/>
    </row>
    <row r="37" spans="1:20" s="264" customFormat="1" ht="25.5">
      <c r="A37" s="265">
        <v>21</v>
      </c>
      <c r="B37" s="230"/>
      <c r="C37" s="230" t="s">
        <v>98</v>
      </c>
      <c r="D37" s="231" t="s">
        <v>97</v>
      </c>
      <c r="E37" s="273" t="s">
        <v>101</v>
      </c>
      <c r="F37" s="230" t="s">
        <v>79</v>
      </c>
      <c r="G37" s="274">
        <f>G36</f>
        <v>2</v>
      </c>
      <c r="H37" s="262"/>
      <c r="I37" s="262">
        <f t="shared" si="3"/>
        <v>0</v>
      </c>
      <c r="J37" s="272">
        <v>21</v>
      </c>
      <c r="K37" s="262">
        <f t="shared" si="4"/>
        <v>0</v>
      </c>
      <c r="L37" s="263"/>
      <c r="M37" s="263"/>
      <c r="N37" s="263"/>
      <c r="O37" s="263"/>
      <c r="P37" s="263"/>
      <c r="Q37" s="263"/>
      <c r="R37" s="263"/>
      <c r="S37" s="263"/>
      <c r="T37" s="263"/>
    </row>
    <row r="38" spans="1:20" s="264" customFormat="1" ht="38.25">
      <c r="A38" s="265">
        <v>22</v>
      </c>
      <c r="B38" s="230"/>
      <c r="C38" s="230" t="s">
        <v>98</v>
      </c>
      <c r="D38" s="231" t="s">
        <v>163</v>
      </c>
      <c r="E38" s="273" t="s">
        <v>276</v>
      </c>
      <c r="F38" s="230" t="s">
        <v>79</v>
      </c>
      <c r="G38" s="274">
        <v>2</v>
      </c>
      <c r="H38" s="262"/>
      <c r="I38" s="262">
        <f t="shared" si="3"/>
        <v>0</v>
      </c>
      <c r="J38" s="272">
        <v>21</v>
      </c>
      <c r="K38" s="262">
        <f t="shared" si="4"/>
        <v>0</v>
      </c>
      <c r="L38" s="263"/>
      <c r="M38" s="263"/>
      <c r="N38" s="263"/>
      <c r="O38" s="263"/>
      <c r="P38" s="263"/>
      <c r="Q38" s="263"/>
      <c r="R38" s="263"/>
      <c r="S38" s="263"/>
      <c r="T38" s="263"/>
    </row>
    <row r="39" spans="1:20" s="264" customFormat="1" ht="12.75">
      <c r="A39" s="265"/>
      <c r="B39" s="230"/>
      <c r="C39" s="230"/>
      <c r="D39" s="231"/>
      <c r="E39" s="269" t="s">
        <v>102</v>
      </c>
      <c r="F39" s="283"/>
      <c r="G39" s="270"/>
      <c r="H39" s="270"/>
      <c r="I39" s="271">
        <f>SUM(I40:I47)</f>
        <v>0</v>
      </c>
      <c r="J39" s="272"/>
      <c r="K39" s="262"/>
      <c r="L39" s="263"/>
      <c r="M39" s="263"/>
      <c r="N39" s="263"/>
      <c r="O39" s="263"/>
      <c r="P39" s="263"/>
      <c r="Q39" s="263"/>
      <c r="R39" s="263"/>
      <c r="S39" s="263"/>
      <c r="T39" s="263"/>
    </row>
    <row r="40" spans="1:20" s="264" customFormat="1" ht="89.25">
      <c r="A40" s="265">
        <v>23</v>
      </c>
      <c r="B40" s="230"/>
      <c r="C40" s="230" t="s">
        <v>98</v>
      </c>
      <c r="D40" s="287" t="s">
        <v>103</v>
      </c>
      <c r="E40" s="288" t="s">
        <v>104</v>
      </c>
      <c r="F40" s="230" t="s">
        <v>79</v>
      </c>
      <c r="G40" s="274">
        <v>2</v>
      </c>
      <c r="H40" s="262"/>
      <c r="I40" s="262">
        <f>ROUND(G40*H40,2)</f>
        <v>0</v>
      </c>
      <c r="J40" s="272">
        <v>21</v>
      </c>
      <c r="K40" s="262">
        <f>I40+((I40/100)*J40)</f>
        <v>0</v>
      </c>
      <c r="L40" s="263"/>
      <c r="M40" s="263"/>
      <c r="N40" s="263"/>
      <c r="O40" s="263"/>
      <c r="P40" s="263"/>
      <c r="Q40" s="263"/>
      <c r="R40" s="263"/>
      <c r="S40" s="263"/>
      <c r="T40" s="263"/>
    </row>
    <row r="41" spans="1:20" s="264" customFormat="1" ht="114.75">
      <c r="A41" s="265">
        <v>24</v>
      </c>
      <c r="B41" s="230"/>
      <c r="C41" s="230" t="s">
        <v>98</v>
      </c>
      <c r="D41" s="287" t="s">
        <v>105</v>
      </c>
      <c r="E41" s="288" t="s">
        <v>110</v>
      </c>
      <c r="F41" s="230" t="s">
        <v>79</v>
      </c>
      <c r="G41" s="274">
        <f>G40</f>
        <v>2</v>
      </c>
      <c r="H41" s="262"/>
      <c r="I41" s="262">
        <f>ROUND(G41*H41,2)</f>
        <v>0</v>
      </c>
      <c r="J41" s="272">
        <v>21</v>
      </c>
      <c r="K41" s="262">
        <f>I41+((I41/100)*J41)</f>
        <v>0</v>
      </c>
      <c r="L41" s="263"/>
      <c r="M41" s="263"/>
      <c r="N41" s="263"/>
      <c r="O41" s="263"/>
      <c r="P41" s="263"/>
      <c r="Q41" s="263"/>
      <c r="R41" s="263"/>
      <c r="S41" s="263"/>
      <c r="T41" s="263"/>
    </row>
    <row r="42" spans="1:20" s="136" customFormat="1" ht="25.5">
      <c r="A42" s="148">
        <v>25</v>
      </c>
      <c r="B42" s="144"/>
      <c r="C42" s="144" t="s">
        <v>98</v>
      </c>
      <c r="D42" s="184" t="s">
        <v>116</v>
      </c>
      <c r="E42" s="170" t="s">
        <v>117</v>
      </c>
      <c r="F42" s="144" t="s">
        <v>79</v>
      </c>
      <c r="G42" s="145">
        <v>1</v>
      </c>
      <c r="H42" s="146"/>
      <c r="I42" s="161">
        <f aca="true" t="shared" si="5" ref="I42">ROUND(G42*H42,2)</f>
        <v>0</v>
      </c>
      <c r="J42" s="147">
        <v>21</v>
      </c>
      <c r="K42" s="146">
        <f>I42+((I42/100)*J42)</f>
        <v>0</v>
      </c>
      <c r="L42" s="204"/>
      <c r="M42" s="204"/>
      <c r="N42" s="204"/>
      <c r="O42" s="204"/>
      <c r="P42" s="204"/>
      <c r="Q42" s="204"/>
      <c r="R42" s="204"/>
      <c r="S42" s="204"/>
      <c r="T42" s="204"/>
    </row>
    <row r="43" spans="1:20" s="264" customFormat="1" ht="76.5">
      <c r="A43" s="265">
        <v>26</v>
      </c>
      <c r="B43" s="230"/>
      <c r="C43" s="230" t="s">
        <v>98</v>
      </c>
      <c r="D43" s="287" t="s">
        <v>106</v>
      </c>
      <c r="E43" s="178" t="s">
        <v>271</v>
      </c>
      <c r="F43" s="230" t="s">
        <v>79</v>
      </c>
      <c r="G43" s="274">
        <f>G40</f>
        <v>2</v>
      </c>
      <c r="H43" s="262"/>
      <c r="I43" s="262">
        <f aca="true" t="shared" si="6" ref="I43:I47">ROUND(G43*H43,2)</f>
        <v>0</v>
      </c>
      <c r="J43" s="272">
        <v>21</v>
      </c>
      <c r="K43" s="262">
        <f>I43+((I43/100)*J43)</f>
        <v>0</v>
      </c>
      <c r="L43" s="263"/>
      <c r="M43" s="263"/>
      <c r="N43" s="263"/>
      <c r="O43" s="263"/>
      <c r="P43" s="263"/>
      <c r="Q43" s="263"/>
      <c r="R43" s="263"/>
      <c r="S43" s="263"/>
      <c r="T43" s="263"/>
    </row>
    <row r="44" spans="1:20" s="264" customFormat="1" ht="102">
      <c r="A44" s="265">
        <v>27</v>
      </c>
      <c r="B44" s="230"/>
      <c r="C44" s="230" t="s">
        <v>98</v>
      </c>
      <c r="D44" s="287" t="s">
        <v>107</v>
      </c>
      <c r="E44" s="289" t="s">
        <v>108</v>
      </c>
      <c r="F44" s="230" t="s">
        <v>79</v>
      </c>
      <c r="G44" s="274">
        <f>G40</f>
        <v>2</v>
      </c>
      <c r="H44" s="235"/>
      <c r="I44" s="262">
        <f t="shared" si="6"/>
        <v>0</v>
      </c>
      <c r="J44" s="272">
        <v>21</v>
      </c>
      <c r="K44" s="262">
        <f aca="true" t="shared" si="7" ref="K44:K46">I44+((I44/100)*J44)</f>
        <v>0</v>
      </c>
      <c r="L44" s="263"/>
      <c r="M44" s="263"/>
      <c r="N44" s="263"/>
      <c r="O44" s="263"/>
      <c r="P44" s="263"/>
      <c r="Q44" s="263"/>
      <c r="R44" s="263"/>
      <c r="S44" s="263"/>
      <c r="T44" s="263"/>
    </row>
    <row r="45" spans="1:20" s="264" customFormat="1" ht="63.75">
      <c r="A45" s="265">
        <v>28</v>
      </c>
      <c r="B45" s="230"/>
      <c r="C45" s="233" t="s">
        <v>98</v>
      </c>
      <c r="D45" s="281" t="s">
        <v>189</v>
      </c>
      <c r="E45" s="273" t="s">
        <v>190</v>
      </c>
      <c r="F45" s="230" t="s">
        <v>79</v>
      </c>
      <c r="G45" s="274">
        <f>G40</f>
        <v>2</v>
      </c>
      <c r="H45" s="262"/>
      <c r="I45" s="262">
        <f t="shared" si="6"/>
        <v>0</v>
      </c>
      <c r="J45" s="272">
        <v>21</v>
      </c>
      <c r="K45" s="262">
        <f t="shared" si="7"/>
        <v>0</v>
      </c>
      <c r="L45" s="263"/>
      <c r="M45" s="263"/>
      <c r="N45" s="263"/>
      <c r="O45" s="263"/>
      <c r="P45" s="263"/>
      <c r="Q45" s="263"/>
      <c r="R45" s="263"/>
      <c r="S45" s="263"/>
      <c r="T45" s="263"/>
    </row>
    <row r="46" spans="1:20" s="264" customFormat="1" ht="25.5">
      <c r="A46" s="265">
        <v>29</v>
      </c>
      <c r="B46" s="230"/>
      <c r="C46" s="233" t="s">
        <v>98</v>
      </c>
      <c r="D46" s="281" t="s">
        <v>174</v>
      </c>
      <c r="E46" s="273" t="s">
        <v>191</v>
      </c>
      <c r="F46" s="230" t="s">
        <v>79</v>
      </c>
      <c r="G46" s="234">
        <f>G40*2</f>
        <v>4</v>
      </c>
      <c r="H46" s="235"/>
      <c r="I46" s="262">
        <f t="shared" si="6"/>
        <v>0</v>
      </c>
      <c r="J46" s="272">
        <v>21</v>
      </c>
      <c r="K46" s="262">
        <f t="shared" si="7"/>
        <v>0</v>
      </c>
      <c r="L46" s="263"/>
      <c r="M46" s="263"/>
      <c r="N46" s="263"/>
      <c r="O46" s="263"/>
      <c r="P46" s="263"/>
      <c r="Q46" s="263"/>
      <c r="R46" s="263"/>
      <c r="S46" s="263"/>
      <c r="T46" s="263"/>
    </row>
    <row r="47" spans="1:20" s="264" customFormat="1" ht="76.5">
      <c r="A47" s="265">
        <v>30</v>
      </c>
      <c r="B47" s="230"/>
      <c r="C47" s="230" t="s">
        <v>98</v>
      </c>
      <c r="D47" s="287" t="s">
        <v>109</v>
      </c>
      <c r="E47" s="288" t="s">
        <v>120</v>
      </c>
      <c r="F47" s="230" t="s">
        <v>79</v>
      </c>
      <c r="G47" s="274">
        <f>G40</f>
        <v>2</v>
      </c>
      <c r="H47" s="262"/>
      <c r="I47" s="262">
        <f t="shared" si="6"/>
        <v>0</v>
      </c>
      <c r="J47" s="272">
        <v>21</v>
      </c>
      <c r="K47" s="262">
        <f>I47+((I47/100)*J47)</f>
        <v>0</v>
      </c>
      <c r="L47" s="263"/>
      <c r="M47" s="263"/>
      <c r="N47" s="263"/>
      <c r="O47" s="263"/>
      <c r="P47" s="263"/>
      <c r="Q47" s="263"/>
      <c r="R47" s="263"/>
      <c r="S47" s="263"/>
      <c r="T47" s="263"/>
    </row>
    <row r="48" spans="1:20" s="264" customFormat="1" ht="12.75">
      <c r="A48" s="265"/>
      <c r="B48" s="230"/>
      <c r="C48" s="230"/>
      <c r="D48" s="231"/>
      <c r="E48" s="269" t="s">
        <v>277</v>
      </c>
      <c r="F48" s="283"/>
      <c r="G48" s="270"/>
      <c r="H48" s="270"/>
      <c r="I48" s="271">
        <f>SUM(I49:I49)</f>
        <v>0</v>
      </c>
      <c r="J48" s="272"/>
      <c r="K48" s="290"/>
      <c r="L48" s="263"/>
      <c r="M48" s="263"/>
      <c r="N48" s="263"/>
      <c r="O48" s="263"/>
      <c r="P48" s="263"/>
      <c r="Q48" s="263"/>
      <c r="R48" s="263"/>
      <c r="S48" s="263"/>
      <c r="T48" s="263"/>
    </row>
    <row r="49" spans="1:20" s="264" customFormat="1" ht="51">
      <c r="A49" s="265">
        <v>31</v>
      </c>
      <c r="B49" s="230"/>
      <c r="C49" s="230" t="s">
        <v>98</v>
      </c>
      <c r="D49" s="231" t="s">
        <v>278</v>
      </c>
      <c r="E49" s="273" t="s">
        <v>279</v>
      </c>
      <c r="F49" s="230" t="s">
        <v>79</v>
      </c>
      <c r="G49" s="274">
        <v>4</v>
      </c>
      <c r="H49" s="262"/>
      <c r="I49" s="262">
        <f>ROUND(G49*H49,2)</f>
        <v>0</v>
      </c>
      <c r="J49" s="272">
        <v>21</v>
      </c>
      <c r="K49" s="262">
        <f aca="true" t="shared" si="8" ref="K49">I49+((I49/100)*J49)</f>
        <v>0</v>
      </c>
      <c r="L49" s="263"/>
      <c r="M49" s="263"/>
      <c r="N49" s="263"/>
      <c r="O49" s="263"/>
      <c r="P49" s="263"/>
      <c r="Q49" s="263"/>
      <c r="R49" s="263"/>
      <c r="S49" s="263"/>
      <c r="T49" s="263"/>
    </row>
    <row r="50" spans="1:20" s="297" customFormat="1" ht="12.75">
      <c r="A50" s="291"/>
      <c r="B50" s="292"/>
      <c r="C50" s="292"/>
      <c r="D50" s="293"/>
      <c r="E50" s="294" t="s">
        <v>93</v>
      </c>
      <c r="F50" s="292"/>
      <c r="G50" s="295"/>
      <c r="H50" s="295"/>
      <c r="I50" s="296">
        <f>I14</f>
        <v>0</v>
      </c>
      <c r="J50" s="295"/>
      <c r="K50" s="295"/>
      <c r="L50" s="295"/>
      <c r="M50" s="295"/>
      <c r="N50" s="295"/>
      <c r="O50" s="295"/>
      <c r="P50" s="295"/>
      <c r="Q50" s="295"/>
      <c r="R50" s="295"/>
      <c r="S50" s="295"/>
      <c r="T50" s="29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workbookViewId="0" topLeftCell="A1"/>
  </sheetViews>
  <sheetFormatPr defaultColWidth="9.140625" defaultRowHeight="12.75"/>
  <sheetData/>
  <sheetProtection formatCells="0" formatColumns="0" formatRows="0" insertColumns="0" insertRows="0" insertHyperlinks="0" deleteColumns="0" deleteRows="0" sort="0" autoFilter="0" pivotTables="0"/>
  <printOptions/>
  <pageMargins left="0.699999988079071" right="0.699999988079071" top="0.75" bottom="0.75" header="0.30000001192092896" footer="0.30000001192092896"/>
  <pageSetup errors="blank"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6"/>
  <sheetViews>
    <sheetView showGridLines="0" workbookViewId="0" topLeftCell="A1">
      <selection activeCell="A23" sqref="A23"/>
    </sheetView>
  </sheetViews>
  <sheetFormatPr defaultColWidth="9.140625" defaultRowHeight="12.75"/>
  <cols>
    <col min="1" max="1" width="11.7109375" style="164" customWidth="1"/>
    <col min="2" max="2" width="62.8515625" style="164" customWidth="1"/>
    <col min="3" max="3" width="13.57421875" style="164" customWidth="1"/>
    <col min="4" max="4" width="9.140625" style="165" customWidth="1"/>
    <col min="5" max="16384" width="9.140625" style="164" customWidth="1"/>
  </cols>
  <sheetData>
    <row r="1" spans="1:4" s="2" customFormat="1" ht="18">
      <c r="A1" s="77" t="s">
        <v>80</v>
      </c>
      <c r="B1" s="86"/>
      <c r="C1" s="86"/>
      <c r="D1" s="75"/>
    </row>
    <row r="2" spans="1:4" s="2" customFormat="1" ht="12.75">
      <c r="A2" s="78" t="s">
        <v>61</v>
      </c>
      <c r="B2" s="80" t="str">
        <f>'Krycí list'!E5</f>
        <v>Odborné učebny</v>
      </c>
      <c r="C2" s="87"/>
      <c r="D2" s="75"/>
    </row>
    <row r="3" spans="1:4" s="2" customFormat="1" ht="12.75">
      <c r="A3" s="78" t="s">
        <v>62</v>
      </c>
      <c r="B3" s="80" t="str">
        <f>'Krycí list'!E7</f>
        <v>ZŠ Čáslav, Sadová 1756</v>
      </c>
      <c r="C3" s="88"/>
      <c r="D3" s="75"/>
    </row>
    <row r="4" spans="1:4" s="2" customFormat="1" ht="12.75">
      <c r="A4" s="78" t="s">
        <v>63</v>
      </c>
      <c r="B4" s="80" t="str">
        <f>'Krycí list'!E9</f>
        <v>OCENĚNÝ SOUPIS PRACÍ A DODÁVEK A SLUŽEB</v>
      </c>
      <c r="C4" s="88"/>
      <c r="D4" s="75"/>
    </row>
    <row r="5" spans="1:4" s="2" customFormat="1" ht="12.75">
      <c r="A5" s="79" t="s">
        <v>64</v>
      </c>
      <c r="B5" s="80" t="str">
        <f>'Krycí list'!P5</f>
        <v xml:space="preserve"> </v>
      </c>
      <c r="C5" s="88"/>
      <c r="D5" s="75"/>
    </row>
    <row r="6" spans="1:4" s="2" customFormat="1" ht="6" customHeight="1">
      <c r="A6" s="79"/>
      <c r="B6" s="80"/>
      <c r="C6" s="88"/>
      <c r="D6" s="75"/>
    </row>
    <row r="7" spans="1:4" s="2" customFormat="1" ht="12.75">
      <c r="A7" s="89" t="s">
        <v>65</v>
      </c>
      <c r="B7" s="80" t="str">
        <f>'Krycí list'!E26</f>
        <v>ZŠ Čáslav, Sadová 1756</v>
      </c>
      <c r="C7" s="88"/>
      <c r="D7" s="75"/>
    </row>
    <row r="8" spans="1:4" s="2" customFormat="1" ht="12.75">
      <c r="A8" s="89" t="s">
        <v>66</v>
      </c>
      <c r="B8" s="80" t="str">
        <f>'Krycí list'!E28</f>
        <v xml:space="preserve"> </v>
      </c>
      <c r="C8" s="88"/>
      <c r="D8" s="75"/>
    </row>
    <row r="9" spans="1:4" s="2" customFormat="1" ht="12.75">
      <c r="A9" s="89" t="s">
        <v>67</v>
      </c>
      <c r="B9" s="81" t="str">
        <f>'Krycí list'!O31</f>
        <v>07/2023</v>
      </c>
      <c r="C9" s="88"/>
      <c r="D9" s="75"/>
    </row>
    <row r="10" spans="1:4" s="2" customFormat="1" ht="6.75" customHeight="1">
      <c r="A10" s="86"/>
      <c r="B10" s="86"/>
      <c r="C10" s="86"/>
      <c r="D10" s="75"/>
    </row>
    <row r="11" spans="1:4" s="2" customFormat="1" ht="12.75">
      <c r="A11" s="82" t="s">
        <v>68</v>
      </c>
      <c r="B11" s="83" t="s">
        <v>69</v>
      </c>
      <c r="C11" s="90" t="s">
        <v>70</v>
      </c>
      <c r="D11" s="75"/>
    </row>
    <row r="12" spans="1:4" s="2" customFormat="1" ht="12.75">
      <c r="A12" s="84">
        <v>1</v>
      </c>
      <c r="B12" s="85">
        <v>2</v>
      </c>
      <c r="C12" s="91">
        <v>3</v>
      </c>
      <c r="D12" s="75"/>
    </row>
    <row r="13" spans="1:4" s="2" customFormat="1" ht="4.5" customHeight="1">
      <c r="A13" s="92"/>
      <c r="B13" s="93"/>
      <c r="C13" s="93"/>
      <c r="D13" s="75"/>
    </row>
    <row r="14" spans="1:3" s="1" customFormat="1" ht="12" customHeight="1">
      <c r="A14" s="238" t="s">
        <v>262</v>
      </c>
      <c r="B14" s="172" t="str">
        <f>'Cvičná kuchyň'!E14</f>
        <v>Koncové prvky</v>
      </c>
      <c r="C14" s="237">
        <f>'Cvičná kuchyň'!I14</f>
        <v>0</v>
      </c>
    </row>
    <row r="15" spans="1:3" s="1" customFormat="1" ht="12" customHeight="1">
      <c r="A15" s="238" t="s">
        <v>263</v>
      </c>
      <c r="B15" s="172" t="str">
        <f>'Fyz a Che'!E14</f>
        <v>Koncové prvky</v>
      </c>
      <c r="C15" s="237">
        <f>'Fyz a Che'!I14</f>
        <v>0</v>
      </c>
    </row>
    <row r="16" spans="1:3" s="1" customFormat="1" ht="12" customHeight="1">
      <c r="A16" s="238" t="s">
        <v>264</v>
      </c>
      <c r="B16" s="172" t="str">
        <f>Informatika!E14</f>
        <v>Koncové prvky</v>
      </c>
      <c r="C16" s="237">
        <f>Informatika!I14</f>
        <v>0</v>
      </c>
    </row>
    <row r="17" spans="1:3" s="1" customFormat="1" ht="12" customHeight="1">
      <c r="A17" s="238" t="s">
        <v>265</v>
      </c>
      <c r="B17" s="172" t="str">
        <f>Jazyky!E14</f>
        <v>Koncové prvky</v>
      </c>
      <c r="C17" s="237">
        <f>Jazyky!I14</f>
        <v>0</v>
      </c>
    </row>
    <row r="18" spans="1:3" s="1" customFormat="1" ht="12" customHeight="1">
      <c r="A18" s="238" t="s">
        <v>266</v>
      </c>
      <c r="B18" s="172" t="str">
        <f>Knihovna!E14</f>
        <v>Koncové prvky</v>
      </c>
      <c r="C18" s="237">
        <f>Knihovna!I14</f>
        <v>0</v>
      </c>
    </row>
    <row r="19" spans="1:3" s="1" customFormat="1" ht="12" customHeight="1">
      <c r="A19" s="238" t="s">
        <v>267</v>
      </c>
      <c r="B19" s="172" t="str">
        <f>Multimediální!E14</f>
        <v>Koncové prvky</v>
      </c>
      <c r="C19" s="237">
        <f>Multimediální!I14</f>
        <v>0</v>
      </c>
    </row>
    <row r="20" spans="1:3" s="1" customFormat="1" ht="12" customHeight="1">
      <c r="A20" s="238" t="s">
        <v>268</v>
      </c>
      <c r="B20" s="172" t="str">
        <f>Polytechnika!E14</f>
        <v>Koncové prvky</v>
      </c>
      <c r="C20" s="237">
        <f>Polytechnika!I14</f>
        <v>0</v>
      </c>
    </row>
    <row r="21" spans="1:3" s="1" customFormat="1" ht="12" customHeight="1">
      <c r="A21" s="238" t="s">
        <v>269</v>
      </c>
      <c r="B21" s="172" t="str">
        <f>'Přírodní vědy'!E14</f>
        <v>Koncové prvky</v>
      </c>
      <c r="C21" s="237">
        <f>'Přírodní vědy'!I14</f>
        <v>0</v>
      </c>
    </row>
    <row r="22" spans="1:3" s="1" customFormat="1" ht="12" customHeight="1">
      <c r="A22" s="238">
        <v>222</v>
      </c>
      <c r="B22" s="172" t="str">
        <f>'222-223'!E14</f>
        <v>Koncové prvky</v>
      </c>
      <c r="C22" s="237">
        <f>'222-223'!I14</f>
        <v>0</v>
      </c>
    </row>
    <row r="23" spans="1:3" ht="12.75">
      <c r="A23" s="176"/>
      <c r="B23" s="174" t="str">
        <f>'Cvičná kuchyň'!$E$29</f>
        <v>Celkem bez DPH</v>
      </c>
      <c r="C23" s="175">
        <f>SUM(C14:C22)</f>
        <v>0</v>
      </c>
    </row>
    <row r="24" spans="1:3" ht="12.75">
      <c r="A24" s="173"/>
      <c r="B24" s="174"/>
      <c r="C24" s="175"/>
    </row>
    <row r="25" spans="1:3" ht="12.75">
      <c r="A25" s="173"/>
      <c r="B25" s="173"/>
      <c r="C25" s="173"/>
    </row>
    <row r="26" spans="1:3" ht="12.75">
      <c r="A26" s="173"/>
      <c r="B26" s="173"/>
      <c r="C26" s="173"/>
    </row>
  </sheetData>
  <sheetProtection formatCells="0" formatColumns="0" formatRows="0" insertColumns="0" insertRows="0" insertHyperlinks="0" deleteColumns="0" deleteRows="0" sort="0" autoFilter="0" pivotTables="0"/>
  <printOptions horizontalCentered="1"/>
  <pageMargins left="1.1023622047244095" right="1.1023622047244095" top="0.7874015748031497" bottom="0.7874015748031497" header="0.5118110236220472" footer="0.5118110236220472"/>
  <pageSetup errors="blank" fitToHeight="999" fitToWidth="1" horizontalDpi="8189" verticalDpi="8189" orientation="portrait" paperSize="9" scale="8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9"/>
  <sheetViews>
    <sheetView showGridLines="0" workbookViewId="0" topLeftCell="A11">
      <selection activeCell="E21" sqref="E21"/>
    </sheetView>
  </sheetViews>
  <sheetFormatPr defaultColWidth="9.140625" defaultRowHeight="12.75"/>
  <cols>
    <col min="1" max="1" width="5.57421875" style="187" customWidth="1"/>
    <col min="2" max="2" width="4.421875" style="190" customWidth="1"/>
    <col min="3" max="3" width="6.421875" style="190" customWidth="1"/>
    <col min="4" max="4" width="12.7109375" style="199" customWidth="1"/>
    <col min="5" max="5" width="96.00390625" style="202" customWidth="1"/>
    <col min="6" max="6" width="7.7109375" style="190" customWidth="1"/>
    <col min="7" max="7" width="9.8515625" style="187" customWidth="1"/>
    <col min="8" max="8" width="13.28125" style="187" customWidth="1"/>
    <col min="9" max="9" width="15.57421875" style="187" customWidth="1"/>
    <col min="10" max="10" width="6.7109375" style="187" customWidth="1"/>
    <col min="11" max="11" width="15.57421875" style="187" customWidth="1"/>
    <col min="12" max="20" width="9.140625" style="187" customWidth="1"/>
    <col min="21" max="16384" width="9.140625" style="135" customWidth="1"/>
  </cols>
  <sheetData>
    <row r="1" spans="1:11" s="208" customFormat="1" ht="18">
      <c r="A1" s="211" t="s">
        <v>99</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1" s="210" customFormat="1" ht="38.25">
      <c r="A11" s="138" t="s">
        <v>72</v>
      </c>
      <c r="B11" s="139" t="s">
        <v>73</v>
      </c>
      <c r="C11" s="139" t="s">
        <v>74</v>
      </c>
      <c r="D11" s="139" t="s">
        <v>75</v>
      </c>
      <c r="E11" s="139" t="s">
        <v>91</v>
      </c>
      <c r="F11" s="139" t="s">
        <v>76</v>
      </c>
      <c r="G11" s="139" t="s">
        <v>77</v>
      </c>
      <c r="H11" s="139" t="s">
        <v>94</v>
      </c>
      <c r="I11" s="139" t="s">
        <v>95</v>
      </c>
      <c r="J11" s="139" t="s">
        <v>78</v>
      </c>
      <c r="K11" s="139" t="s">
        <v>92</v>
      </c>
    </row>
    <row r="12" spans="1:11" s="190" customFormat="1" ht="12.75">
      <c r="A12" s="156">
        <v>1</v>
      </c>
      <c r="B12" s="157">
        <v>2</v>
      </c>
      <c r="C12" s="157">
        <v>3</v>
      </c>
      <c r="D12" s="140">
        <v>4</v>
      </c>
      <c r="E12" s="140">
        <v>5</v>
      </c>
      <c r="F12" s="157">
        <v>6</v>
      </c>
      <c r="G12" s="157">
        <v>7</v>
      </c>
      <c r="H12" s="157">
        <v>8</v>
      </c>
      <c r="I12" s="157">
        <v>9</v>
      </c>
      <c r="J12" s="157">
        <v>10</v>
      </c>
      <c r="K12" s="157">
        <v>11</v>
      </c>
    </row>
    <row r="13" spans="1:11" ht="12.75">
      <c r="A13" s="186"/>
      <c r="B13" s="189"/>
      <c r="C13" s="189"/>
      <c r="D13" s="198"/>
      <c r="E13" s="201"/>
      <c r="F13" s="189"/>
      <c r="G13" s="186"/>
      <c r="H13" s="186"/>
      <c r="I13" s="186"/>
      <c r="J13" s="186"/>
      <c r="K13" s="186"/>
    </row>
    <row r="14" spans="1:20" s="141" customFormat="1" ht="12.75">
      <c r="A14" s="148"/>
      <c r="B14" s="144"/>
      <c r="C14" s="144"/>
      <c r="D14" s="193" t="s">
        <v>83</v>
      </c>
      <c r="E14" s="167" t="s">
        <v>261</v>
      </c>
      <c r="F14" s="191"/>
      <c r="G14" s="182"/>
      <c r="H14" s="182"/>
      <c r="I14" s="168">
        <f>I15+I18</f>
        <v>0</v>
      </c>
      <c r="J14" s="147"/>
      <c r="K14" s="146"/>
      <c r="L14" s="182"/>
      <c r="M14" s="182"/>
      <c r="N14" s="182"/>
      <c r="O14" s="182"/>
      <c r="P14" s="182"/>
      <c r="Q14" s="182"/>
      <c r="R14" s="182"/>
      <c r="S14" s="182"/>
      <c r="T14" s="182"/>
    </row>
    <row r="15" spans="1:20" s="153" customFormat="1" ht="12.75">
      <c r="A15" s="152"/>
      <c r="B15" s="149"/>
      <c r="C15" s="149"/>
      <c r="D15" s="195"/>
      <c r="E15" s="169" t="s">
        <v>112</v>
      </c>
      <c r="F15" s="203"/>
      <c r="G15" s="181"/>
      <c r="H15" s="181"/>
      <c r="I15" s="143">
        <f>SUM(I16:I17)</f>
        <v>0</v>
      </c>
      <c r="J15" s="151"/>
      <c r="K15" s="150"/>
      <c r="L15" s="205"/>
      <c r="M15" s="205"/>
      <c r="N15" s="205"/>
      <c r="O15" s="205"/>
      <c r="P15" s="205"/>
      <c r="Q15" s="205"/>
      <c r="R15" s="205"/>
      <c r="S15" s="205"/>
      <c r="T15" s="205"/>
    </row>
    <row r="16" spans="1:20" s="136" customFormat="1" ht="63.75">
      <c r="A16" s="148">
        <v>1</v>
      </c>
      <c r="B16" s="144"/>
      <c r="C16" s="144" t="s">
        <v>98</v>
      </c>
      <c r="D16" s="184" t="s">
        <v>88</v>
      </c>
      <c r="E16" s="170" t="s">
        <v>119</v>
      </c>
      <c r="F16" s="144" t="s">
        <v>79</v>
      </c>
      <c r="G16" s="145">
        <v>1</v>
      </c>
      <c r="H16" s="146"/>
      <c r="I16" s="146">
        <f aca="true" t="shared" si="0" ref="I16:I17">ROUND(G16*H16,2)</f>
        <v>0</v>
      </c>
      <c r="J16" s="147">
        <v>21</v>
      </c>
      <c r="K16" s="146">
        <f>I16+((I16/100)*J16)</f>
        <v>0</v>
      </c>
      <c r="L16" s="204"/>
      <c r="M16" s="204"/>
      <c r="N16" s="204"/>
      <c r="O16" s="204"/>
      <c r="P16" s="204"/>
      <c r="Q16" s="204"/>
      <c r="R16" s="204"/>
      <c r="S16" s="204"/>
      <c r="T16" s="204"/>
    </row>
    <row r="17" spans="1:20" s="136" customFormat="1" ht="25.5">
      <c r="A17" s="148">
        <v>2</v>
      </c>
      <c r="B17" s="144"/>
      <c r="C17" s="144" t="s">
        <v>98</v>
      </c>
      <c r="D17" s="184" t="s">
        <v>97</v>
      </c>
      <c r="E17" s="170" t="s">
        <v>101</v>
      </c>
      <c r="F17" s="144" t="s">
        <v>79</v>
      </c>
      <c r="G17" s="145">
        <v>1</v>
      </c>
      <c r="H17" s="146"/>
      <c r="I17" s="146">
        <f t="shared" si="0"/>
        <v>0</v>
      </c>
      <c r="J17" s="147">
        <v>21</v>
      </c>
      <c r="K17" s="146">
        <f>I17+((I17/100)*J17)</f>
        <v>0</v>
      </c>
      <c r="L17" s="204"/>
      <c r="M17" s="204"/>
      <c r="N17" s="204"/>
      <c r="O17" s="204"/>
      <c r="P17" s="204"/>
      <c r="Q17" s="204"/>
      <c r="R17" s="204"/>
      <c r="S17" s="204"/>
      <c r="T17" s="204"/>
    </row>
    <row r="18" spans="1:20" s="136" customFormat="1" ht="12.75">
      <c r="A18" s="148"/>
      <c r="B18" s="142"/>
      <c r="C18" s="183"/>
      <c r="D18" s="194"/>
      <c r="E18" s="169" t="s">
        <v>102</v>
      </c>
      <c r="F18" s="183"/>
      <c r="G18" s="181"/>
      <c r="H18" s="181"/>
      <c r="I18" s="143">
        <f>SUM(I19:I28)</f>
        <v>0</v>
      </c>
      <c r="J18" s="147"/>
      <c r="K18" s="146"/>
      <c r="L18" s="204"/>
      <c r="M18" s="204"/>
      <c r="N18" s="204"/>
      <c r="O18" s="204"/>
      <c r="P18" s="204"/>
      <c r="Q18" s="204"/>
      <c r="R18" s="204"/>
      <c r="S18" s="204"/>
      <c r="T18" s="204"/>
    </row>
    <row r="19" spans="1:20" s="136" customFormat="1" ht="89.25">
      <c r="A19" s="148">
        <v>3</v>
      </c>
      <c r="B19" s="144"/>
      <c r="C19" s="144" t="s">
        <v>98</v>
      </c>
      <c r="D19" s="162" t="s">
        <v>103</v>
      </c>
      <c r="E19" s="177" t="s">
        <v>104</v>
      </c>
      <c r="F19" s="144" t="s">
        <v>79</v>
      </c>
      <c r="G19" s="145">
        <v>1</v>
      </c>
      <c r="H19" s="146"/>
      <c r="I19" s="146">
        <f>ROUND(G19*H19,2)</f>
        <v>0</v>
      </c>
      <c r="J19" s="147">
        <v>21</v>
      </c>
      <c r="K19" s="146">
        <f>I19+((I19/100)*J19)</f>
        <v>0</v>
      </c>
      <c r="L19" s="204"/>
      <c r="M19" s="204"/>
      <c r="N19" s="204"/>
      <c r="O19" s="204"/>
      <c r="P19" s="204"/>
      <c r="Q19" s="204"/>
      <c r="R19" s="204"/>
      <c r="S19" s="204"/>
      <c r="T19" s="204"/>
    </row>
    <row r="20" spans="1:20" s="136" customFormat="1" ht="102">
      <c r="A20" s="148">
        <v>4</v>
      </c>
      <c r="B20" s="144"/>
      <c r="C20" s="144" t="s">
        <v>98</v>
      </c>
      <c r="D20" s="162" t="s">
        <v>105</v>
      </c>
      <c r="E20" s="177" t="s">
        <v>110</v>
      </c>
      <c r="F20" s="144" t="s">
        <v>79</v>
      </c>
      <c r="G20" s="145">
        <v>1</v>
      </c>
      <c r="H20" s="146"/>
      <c r="I20" s="146">
        <f>ROUND(G20*H20,2)</f>
        <v>0</v>
      </c>
      <c r="J20" s="147">
        <v>21</v>
      </c>
      <c r="K20" s="146">
        <f>I20+((I20/100)*J20)</f>
        <v>0</v>
      </c>
      <c r="L20" s="204"/>
      <c r="M20" s="204"/>
      <c r="N20" s="204"/>
      <c r="O20" s="204"/>
      <c r="P20" s="204"/>
      <c r="Q20" s="204"/>
      <c r="R20" s="204"/>
      <c r="S20" s="204"/>
      <c r="T20" s="204"/>
    </row>
    <row r="21" spans="1:20" s="136" customFormat="1" ht="25.5">
      <c r="A21" s="148">
        <v>5</v>
      </c>
      <c r="B21" s="144"/>
      <c r="C21" s="144" t="s">
        <v>98</v>
      </c>
      <c r="D21" s="184" t="s">
        <v>116</v>
      </c>
      <c r="E21" s="170" t="s">
        <v>117</v>
      </c>
      <c r="F21" s="144" t="s">
        <v>79</v>
      </c>
      <c r="G21" s="145">
        <v>1</v>
      </c>
      <c r="H21" s="146"/>
      <c r="I21" s="161">
        <f aca="true" t="shared" si="1" ref="I21">ROUND(G21*H21,2)</f>
        <v>0</v>
      </c>
      <c r="J21" s="147">
        <v>21</v>
      </c>
      <c r="K21" s="146">
        <f>I21+((I21/100)*J21)</f>
        <v>0</v>
      </c>
      <c r="L21" s="204"/>
      <c r="M21" s="204"/>
      <c r="N21" s="204"/>
      <c r="O21" s="204"/>
      <c r="P21" s="204"/>
      <c r="Q21" s="204"/>
      <c r="R21" s="204"/>
      <c r="S21" s="204"/>
      <c r="T21" s="204"/>
    </row>
    <row r="22" spans="1:20" s="136" customFormat="1" ht="76.5">
      <c r="A22" s="148">
        <v>6</v>
      </c>
      <c r="B22" s="144"/>
      <c r="C22" s="144" t="s">
        <v>98</v>
      </c>
      <c r="D22" s="162" t="s">
        <v>106</v>
      </c>
      <c r="E22" s="178" t="s">
        <v>271</v>
      </c>
      <c r="F22" s="144" t="s">
        <v>79</v>
      </c>
      <c r="G22" s="145">
        <v>1</v>
      </c>
      <c r="H22" s="146"/>
      <c r="I22" s="146">
        <f aca="true" t="shared" si="2" ref="I22:I23">ROUND(G22*H22,2)</f>
        <v>0</v>
      </c>
      <c r="J22" s="147">
        <v>21</v>
      </c>
      <c r="K22" s="146">
        <f>I22+((I22/100)*J22)</f>
        <v>0</v>
      </c>
      <c r="L22" s="204"/>
      <c r="M22" s="204"/>
      <c r="N22" s="204"/>
      <c r="O22" s="204"/>
      <c r="P22" s="204"/>
      <c r="Q22" s="204"/>
      <c r="R22" s="204"/>
      <c r="S22" s="204"/>
      <c r="T22" s="204"/>
    </row>
    <row r="23" spans="1:20" s="136" customFormat="1" ht="102">
      <c r="A23" s="148">
        <v>7</v>
      </c>
      <c r="B23" s="144"/>
      <c r="C23" s="144" t="s">
        <v>98</v>
      </c>
      <c r="D23" s="162" t="s">
        <v>107</v>
      </c>
      <c r="E23" s="178" t="s">
        <v>108</v>
      </c>
      <c r="F23" s="144" t="s">
        <v>79</v>
      </c>
      <c r="G23" s="159">
        <v>1</v>
      </c>
      <c r="H23" s="146"/>
      <c r="I23" s="146">
        <f t="shared" si="2"/>
        <v>0</v>
      </c>
      <c r="J23" s="147">
        <v>21</v>
      </c>
      <c r="K23" s="146">
        <f>I23+((I23/100)*J23)</f>
        <v>0</v>
      </c>
      <c r="L23" s="204"/>
      <c r="M23" s="204"/>
      <c r="N23" s="204"/>
      <c r="O23" s="204"/>
      <c r="P23" s="204"/>
      <c r="Q23" s="204"/>
      <c r="R23" s="204"/>
      <c r="S23" s="204"/>
      <c r="T23" s="204"/>
    </row>
    <row r="24" spans="1:20" s="136" customFormat="1" ht="102">
      <c r="A24" s="148">
        <v>8</v>
      </c>
      <c r="B24" s="144"/>
      <c r="C24" s="144" t="s">
        <v>98</v>
      </c>
      <c r="D24" s="184" t="s">
        <v>96</v>
      </c>
      <c r="E24" s="170" t="s">
        <v>121</v>
      </c>
      <c r="F24" s="144" t="s">
        <v>79</v>
      </c>
      <c r="G24" s="145">
        <v>1</v>
      </c>
      <c r="H24" s="146"/>
      <c r="I24" s="146">
        <f aca="true" t="shared" si="3" ref="I24">ROUND(G24*H24,2)</f>
        <v>0</v>
      </c>
      <c r="J24" s="147">
        <v>21</v>
      </c>
      <c r="K24" s="146">
        <f aca="true" t="shared" si="4" ref="K24">I24+((I24/100)*J24)</f>
        <v>0</v>
      </c>
      <c r="L24" s="204"/>
      <c r="M24" s="204"/>
      <c r="N24" s="204"/>
      <c r="O24" s="204"/>
      <c r="P24" s="204"/>
      <c r="Q24" s="204"/>
      <c r="R24" s="204"/>
      <c r="S24" s="204"/>
      <c r="T24" s="204"/>
    </row>
    <row r="25" spans="1:20" s="136" customFormat="1" ht="76.5">
      <c r="A25" s="148">
        <v>9</v>
      </c>
      <c r="B25" s="144"/>
      <c r="C25" s="144" t="s">
        <v>98</v>
      </c>
      <c r="D25" s="162" t="s">
        <v>113</v>
      </c>
      <c r="E25" s="170" t="s">
        <v>118</v>
      </c>
      <c r="F25" s="144" t="s">
        <v>79</v>
      </c>
      <c r="G25" s="145">
        <v>1</v>
      </c>
      <c r="H25" s="160"/>
      <c r="I25" s="146">
        <f aca="true" t="shared" si="5" ref="I25:I28">ROUND(G25*H25,2)</f>
        <v>0</v>
      </c>
      <c r="J25" s="147">
        <v>21</v>
      </c>
      <c r="K25" s="146">
        <f aca="true" t="shared" si="6" ref="K25:K28">I25+((I25/100)*J25)</f>
        <v>0</v>
      </c>
      <c r="L25" s="204"/>
      <c r="M25" s="204"/>
      <c r="N25" s="204"/>
      <c r="O25" s="204"/>
      <c r="P25" s="204"/>
      <c r="Q25" s="204"/>
      <c r="R25" s="204"/>
      <c r="S25" s="204"/>
      <c r="T25" s="204"/>
    </row>
    <row r="26" spans="1:20" s="136" customFormat="1" ht="25.5">
      <c r="A26" s="148">
        <v>10</v>
      </c>
      <c r="B26" s="144"/>
      <c r="C26" s="144" t="s">
        <v>98</v>
      </c>
      <c r="D26" s="162" t="s">
        <v>114</v>
      </c>
      <c r="E26" s="178" t="s">
        <v>115</v>
      </c>
      <c r="F26" s="144" t="s">
        <v>79</v>
      </c>
      <c r="G26" s="145">
        <v>1</v>
      </c>
      <c r="H26" s="160"/>
      <c r="I26" s="146">
        <f t="shared" si="5"/>
        <v>0</v>
      </c>
      <c r="J26" s="147">
        <v>21</v>
      </c>
      <c r="K26" s="146">
        <f t="shared" si="6"/>
        <v>0</v>
      </c>
      <c r="L26" s="204"/>
      <c r="M26" s="204"/>
      <c r="N26" s="204"/>
      <c r="O26" s="204"/>
      <c r="P26" s="204"/>
      <c r="Q26" s="204"/>
      <c r="R26" s="204"/>
      <c r="S26" s="204"/>
      <c r="T26" s="204"/>
    </row>
    <row r="27" spans="1:20" s="136" customFormat="1" ht="25.5">
      <c r="A27" s="148">
        <v>11</v>
      </c>
      <c r="B27" s="144"/>
      <c r="C27" s="144" t="s">
        <v>98</v>
      </c>
      <c r="D27" s="184" t="s">
        <v>116</v>
      </c>
      <c r="E27" s="170" t="s">
        <v>117</v>
      </c>
      <c r="F27" s="144" t="s">
        <v>79</v>
      </c>
      <c r="G27" s="145">
        <v>1</v>
      </c>
      <c r="H27" s="160"/>
      <c r="I27" s="146">
        <f t="shared" si="5"/>
        <v>0</v>
      </c>
      <c r="J27" s="147">
        <v>21</v>
      </c>
      <c r="K27" s="146">
        <f t="shared" si="6"/>
        <v>0</v>
      </c>
      <c r="L27" s="204"/>
      <c r="M27" s="206"/>
      <c r="N27" s="206"/>
      <c r="O27" s="206"/>
      <c r="P27" s="206"/>
      <c r="Q27" s="206"/>
      <c r="R27" s="206"/>
      <c r="S27" s="204"/>
      <c r="T27" s="204"/>
    </row>
    <row r="28" spans="1:20" s="136" customFormat="1" ht="76.5">
      <c r="A28" s="148">
        <v>12</v>
      </c>
      <c r="B28" s="144"/>
      <c r="C28" s="144" t="s">
        <v>98</v>
      </c>
      <c r="D28" s="162" t="s">
        <v>109</v>
      </c>
      <c r="E28" s="177" t="s">
        <v>120</v>
      </c>
      <c r="F28" s="144" t="s">
        <v>79</v>
      </c>
      <c r="G28" s="145">
        <v>1</v>
      </c>
      <c r="H28" s="146"/>
      <c r="I28" s="146">
        <f t="shared" si="5"/>
        <v>0</v>
      </c>
      <c r="J28" s="147">
        <v>21</v>
      </c>
      <c r="K28" s="146">
        <f t="shared" si="6"/>
        <v>0</v>
      </c>
      <c r="L28" s="204"/>
      <c r="M28" s="204"/>
      <c r="N28" s="204"/>
      <c r="O28" s="204"/>
      <c r="P28" s="204"/>
      <c r="Q28" s="204"/>
      <c r="R28" s="204"/>
      <c r="S28" s="204"/>
      <c r="T28" s="204"/>
    </row>
    <row r="29" spans="1:20" s="154" customFormat="1" ht="12.75">
      <c r="A29" s="185"/>
      <c r="B29" s="188"/>
      <c r="C29" s="188"/>
      <c r="D29" s="196"/>
      <c r="E29" s="200" t="s">
        <v>93</v>
      </c>
      <c r="F29" s="188"/>
      <c r="G29" s="185"/>
      <c r="H29" s="185"/>
      <c r="I29" s="155">
        <f>I14</f>
        <v>0</v>
      </c>
      <c r="J29" s="185"/>
      <c r="K29" s="185"/>
      <c r="L29" s="185"/>
      <c r="M29" s="185"/>
      <c r="N29" s="185"/>
      <c r="O29" s="185"/>
      <c r="P29" s="185"/>
      <c r="Q29" s="185"/>
      <c r="R29" s="185"/>
      <c r="S29" s="185"/>
      <c r="T29" s="185"/>
    </row>
  </sheetData>
  <sheetProtection formatCells="0" formatColumns="0" formatRows="0" insertColumns="0" insertRows="0" insertHyperlinks="0" deleteColumns="0" deleteRows="0" sort="0" autoFilter="0" pivotTables="0"/>
  <mergeCells count="4">
    <mergeCell ref="C9:D9"/>
    <mergeCell ref="C8:D8"/>
    <mergeCell ref="C3:E3"/>
    <mergeCell ref="C7:E7"/>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A4392-E3A4-46E3-B6E8-B38BA0DC5867}">
  <sheetPr>
    <pageSetUpPr fitToPage="1"/>
  </sheetPr>
  <dimension ref="A1:T42"/>
  <sheetViews>
    <sheetView showGridLines="0" workbookViewId="0" topLeftCell="A9">
      <selection activeCell="J17" sqref="E17:J18"/>
    </sheetView>
  </sheetViews>
  <sheetFormatPr defaultColWidth="9.140625" defaultRowHeight="12.75"/>
  <cols>
    <col min="1" max="1" width="5.57421875" style="187" customWidth="1"/>
    <col min="2" max="2" width="4.421875" style="190" customWidth="1"/>
    <col min="3" max="3" width="6.421875" style="190" customWidth="1"/>
    <col min="4" max="4" width="12.7109375" style="199" customWidth="1"/>
    <col min="5" max="5" width="96.00390625" style="202" customWidth="1"/>
    <col min="6" max="6" width="7.7109375" style="190" customWidth="1"/>
    <col min="7" max="7" width="9.8515625" style="187" customWidth="1"/>
    <col min="8" max="8" width="13.28125" style="187" customWidth="1"/>
    <col min="9" max="9" width="15.57421875" style="187" customWidth="1"/>
    <col min="10" max="10" width="6.7109375" style="187" customWidth="1"/>
    <col min="11" max="11" width="15.57421875" style="187" customWidth="1"/>
    <col min="12" max="20" width="9.140625" style="187" customWidth="1"/>
    <col min="21" max="16384" width="9.140625" style="135" customWidth="1"/>
  </cols>
  <sheetData>
    <row r="1" spans="1:11" s="208" customFormat="1" ht="18">
      <c r="A1" s="211" t="s">
        <v>99</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1" s="210" customFormat="1" ht="38.25">
      <c r="A11" s="138" t="s">
        <v>72</v>
      </c>
      <c r="B11" s="139" t="s">
        <v>73</v>
      </c>
      <c r="C11" s="139" t="s">
        <v>74</v>
      </c>
      <c r="D11" s="139" t="s">
        <v>75</v>
      </c>
      <c r="E11" s="139" t="s">
        <v>91</v>
      </c>
      <c r="F11" s="139" t="s">
        <v>76</v>
      </c>
      <c r="G11" s="139" t="s">
        <v>77</v>
      </c>
      <c r="H11" s="139" t="s">
        <v>94</v>
      </c>
      <c r="I11" s="139" t="s">
        <v>95</v>
      </c>
      <c r="J11" s="139" t="s">
        <v>78</v>
      </c>
      <c r="K11" s="139" t="s">
        <v>92</v>
      </c>
    </row>
    <row r="12" spans="1:11" s="190" customFormat="1" ht="12.75">
      <c r="A12" s="156">
        <v>1</v>
      </c>
      <c r="B12" s="157">
        <v>2</v>
      </c>
      <c r="C12" s="157">
        <v>3</v>
      </c>
      <c r="D12" s="140">
        <v>4</v>
      </c>
      <c r="E12" s="140">
        <v>5</v>
      </c>
      <c r="F12" s="157">
        <v>6</v>
      </c>
      <c r="G12" s="157">
        <v>7</v>
      </c>
      <c r="H12" s="157">
        <v>8</v>
      </c>
      <c r="I12" s="157">
        <v>9</v>
      </c>
      <c r="J12" s="157">
        <v>10</v>
      </c>
      <c r="K12" s="157">
        <v>11</v>
      </c>
    </row>
    <row r="13" spans="1:11" ht="12.75">
      <c r="A13" s="186"/>
      <c r="B13" s="189"/>
      <c r="C13" s="189"/>
      <c r="D13" s="198"/>
      <c r="E13" s="201"/>
      <c r="F13" s="189"/>
      <c r="G13" s="186"/>
      <c r="H13" s="186"/>
      <c r="I13" s="186"/>
      <c r="J13" s="186"/>
      <c r="K13" s="186"/>
    </row>
    <row r="14" spans="1:20" s="141" customFormat="1" ht="12.75">
      <c r="A14" s="148"/>
      <c r="B14" s="144"/>
      <c r="C14" s="144"/>
      <c r="D14" s="193" t="s">
        <v>83</v>
      </c>
      <c r="E14" s="167" t="s">
        <v>261</v>
      </c>
      <c r="F14" s="191"/>
      <c r="G14" s="182"/>
      <c r="H14" s="161"/>
      <c r="I14" s="168">
        <f>I15+I24</f>
        <v>0</v>
      </c>
      <c r="J14" s="147"/>
      <c r="K14" s="146"/>
      <c r="L14" s="182"/>
      <c r="M14" s="182"/>
      <c r="N14" s="182"/>
      <c r="O14" s="182"/>
      <c r="P14" s="182"/>
      <c r="Q14" s="182"/>
      <c r="R14" s="182"/>
      <c r="S14" s="182"/>
      <c r="T14" s="182"/>
    </row>
    <row r="15" spans="1:20" s="136" customFormat="1" ht="12.75">
      <c r="A15" s="148"/>
      <c r="B15" s="142"/>
      <c r="C15" s="183"/>
      <c r="D15" s="194"/>
      <c r="E15" s="169" t="s">
        <v>123</v>
      </c>
      <c r="F15" s="183"/>
      <c r="G15" s="181"/>
      <c r="H15" s="161"/>
      <c r="I15" s="143">
        <f>SUM(I16:I23)</f>
        <v>0</v>
      </c>
      <c r="J15" s="147"/>
      <c r="K15" s="146"/>
      <c r="L15" s="204"/>
      <c r="M15" s="204"/>
      <c r="N15" s="204"/>
      <c r="O15" s="204"/>
      <c r="P15" s="204"/>
      <c r="Q15" s="204"/>
      <c r="R15" s="204"/>
      <c r="S15" s="204"/>
      <c r="T15" s="204"/>
    </row>
    <row r="16" spans="1:20" s="136" customFormat="1" ht="114.75">
      <c r="A16" s="148">
        <v>1</v>
      </c>
      <c r="B16" s="144"/>
      <c r="C16" s="144" t="s">
        <v>98</v>
      </c>
      <c r="D16" s="184" t="s">
        <v>124</v>
      </c>
      <c r="E16" s="171" t="s">
        <v>272</v>
      </c>
      <c r="F16" s="144" t="s">
        <v>79</v>
      </c>
      <c r="G16" s="145">
        <v>1</v>
      </c>
      <c r="H16" s="161"/>
      <c r="I16" s="146">
        <f aca="true" t="shared" si="0" ref="I16">ROUND(G16*H16,2)</f>
        <v>0</v>
      </c>
      <c r="J16" s="147">
        <v>21</v>
      </c>
      <c r="K16" s="146">
        <f aca="true" t="shared" si="1" ref="K16:K23">I16+((I16/100)*J16)</f>
        <v>0</v>
      </c>
      <c r="L16" s="204"/>
      <c r="M16" s="204"/>
      <c r="N16" s="204"/>
      <c r="O16" s="204"/>
      <c r="P16" s="204"/>
      <c r="Q16" s="204"/>
      <c r="R16" s="204"/>
      <c r="S16" s="204"/>
      <c r="T16" s="204"/>
    </row>
    <row r="17" spans="1:20" s="136" customFormat="1" ht="89.25">
      <c r="A17" s="148">
        <v>2</v>
      </c>
      <c r="B17" s="144"/>
      <c r="C17" s="144" t="s">
        <v>98</v>
      </c>
      <c r="D17" s="184" t="s">
        <v>125</v>
      </c>
      <c r="E17" s="171" t="s">
        <v>126</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98</v>
      </c>
      <c r="D18" s="184" t="s">
        <v>127</v>
      </c>
      <c r="E18" s="170" t="s">
        <v>128</v>
      </c>
      <c r="F18" s="144" t="s">
        <v>129</v>
      </c>
      <c r="G18" s="145">
        <v>1</v>
      </c>
      <c r="H18" s="146"/>
      <c r="I18" s="146">
        <f>ROUND(G18*H18,2)</f>
        <v>0</v>
      </c>
      <c r="J18" s="147">
        <v>21</v>
      </c>
      <c r="K18" s="146">
        <f t="shared" si="1"/>
        <v>0</v>
      </c>
      <c r="L18" s="204"/>
      <c r="M18" s="204"/>
      <c r="N18" s="204"/>
      <c r="O18" s="204"/>
      <c r="P18" s="204"/>
      <c r="Q18" s="204"/>
      <c r="R18" s="204"/>
      <c r="S18" s="204"/>
      <c r="T18" s="204"/>
    </row>
    <row r="19" spans="1:20" s="136" customFormat="1" ht="76.5">
      <c r="A19" s="148">
        <v>4</v>
      </c>
      <c r="B19" s="144"/>
      <c r="C19" s="144" t="s">
        <v>98</v>
      </c>
      <c r="D19" s="184" t="s">
        <v>130</v>
      </c>
      <c r="E19" s="214" t="s">
        <v>131</v>
      </c>
      <c r="F19" s="144" t="s">
        <v>79</v>
      </c>
      <c r="G19" s="145">
        <v>1</v>
      </c>
      <c r="H19" s="160"/>
      <c r="I19" s="146">
        <f aca="true" t="shared" si="2" ref="I19:I23">ROUND(G19*H19,2)</f>
        <v>0</v>
      </c>
      <c r="J19" s="147">
        <v>21</v>
      </c>
      <c r="K19" s="146">
        <f t="shared" si="1"/>
        <v>0</v>
      </c>
      <c r="L19" s="204"/>
      <c r="M19" s="204"/>
      <c r="N19" s="204"/>
      <c r="O19" s="204"/>
      <c r="P19" s="204"/>
      <c r="Q19" s="204"/>
      <c r="R19" s="204"/>
      <c r="S19" s="204"/>
      <c r="T19" s="204"/>
    </row>
    <row r="20" spans="1:20" s="136" customFormat="1" ht="51">
      <c r="A20" s="148">
        <v>5</v>
      </c>
      <c r="B20" s="144"/>
      <c r="C20" s="158" t="s">
        <v>98</v>
      </c>
      <c r="D20" s="215" t="s">
        <v>132</v>
      </c>
      <c r="E20" s="170" t="s">
        <v>133</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98</v>
      </c>
      <c r="D21" s="207" t="s">
        <v>134</v>
      </c>
      <c r="E21" s="170" t="s">
        <v>135</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98</v>
      </c>
      <c r="D22" s="184" t="s">
        <v>136</v>
      </c>
      <c r="E22" s="171" t="s">
        <v>137</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98</v>
      </c>
      <c r="D23" s="184" t="s">
        <v>138</v>
      </c>
      <c r="E23" s="170" t="s">
        <v>139</v>
      </c>
      <c r="F23" s="144" t="s">
        <v>79</v>
      </c>
      <c r="G23" s="145">
        <v>1</v>
      </c>
      <c r="H23" s="146"/>
      <c r="I23" s="146">
        <f t="shared" si="2"/>
        <v>0</v>
      </c>
      <c r="J23" s="147">
        <v>21</v>
      </c>
      <c r="K23" s="146">
        <f t="shared" si="1"/>
        <v>0</v>
      </c>
      <c r="L23" s="204"/>
      <c r="M23" s="204"/>
      <c r="N23" s="204"/>
      <c r="O23" s="204"/>
      <c r="P23" s="204"/>
      <c r="Q23" s="204"/>
      <c r="R23" s="204"/>
      <c r="S23" s="204"/>
      <c r="T23" s="204"/>
    </row>
    <row r="24" spans="1:20" s="136" customFormat="1" ht="12.75">
      <c r="A24" s="148"/>
      <c r="B24" s="142"/>
      <c r="C24" s="183"/>
      <c r="D24" s="194"/>
      <c r="E24" s="169" t="s">
        <v>140</v>
      </c>
      <c r="F24" s="183"/>
      <c r="G24" s="181"/>
      <c r="H24" s="181"/>
      <c r="I24" s="143">
        <f>SUM(I25:I41)</f>
        <v>0</v>
      </c>
      <c r="J24" s="147"/>
      <c r="K24" s="146"/>
      <c r="L24" s="204"/>
      <c r="M24" s="204"/>
      <c r="N24" s="204"/>
      <c r="O24" s="204"/>
      <c r="P24" s="204"/>
      <c r="Q24" s="204"/>
      <c r="R24" s="204"/>
      <c r="S24" s="204"/>
      <c r="T24" s="204"/>
    </row>
    <row r="25" spans="1:20" s="136" customFormat="1" ht="33" customHeight="1">
      <c r="A25" s="148">
        <v>9</v>
      </c>
      <c r="B25" s="144"/>
      <c r="C25" s="144" t="s">
        <v>98</v>
      </c>
      <c r="D25" s="184" t="s">
        <v>141</v>
      </c>
      <c r="E25" s="170" t="s">
        <v>142</v>
      </c>
      <c r="F25" s="144" t="s">
        <v>79</v>
      </c>
      <c r="G25" s="145">
        <v>11</v>
      </c>
      <c r="H25" s="146"/>
      <c r="I25" s="146">
        <f>ROUND(G25*H25,2)</f>
        <v>0</v>
      </c>
      <c r="J25" s="147">
        <v>21</v>
      </c>
      <c r="K25" s="146">
        <f aca="true" t="shared" si="3" ref="K25:K41">I25+((I25/100)*J25)</f>
        <v>0</v>
      </c>
      <c r="L25" s="204"/>
      <c r="M25" s="204"/>
      <c r="N25" s="204"/>
      <c r="O25" s="204"/>
      <c r="P25" s="204"/>
      <c r="Q25" s="204"/>
      <c r="R25" s="204"/>
      <c r="S25" s="204"/>
      <c r="T25" s="204"/>
    </row>
    <row r="26" spans="1:20" s="136" customFormat="1" ht="114.75">
      <c r="A26" s="148">
        <v>10</v>
      </c>
      <c r="B26" s="144"/>
      <c r="C26" s="144" t="s">
        <v>98</v>
      </c>
      <c r="D26" s="184" t="s">
        <v>143</v>
      </c>
      <c r="E26" s="170" t="s">
        <v>144</v>
      </c>
      <c r="F26" s="144" t="s">
        <v>79</v>
      </c>
      <c r="G26" s="145">
        <v>11</v>
      </c>
      <c r="H26" s="146"/>
      <c r="I26" s="146">
        <f>ROUND(G26*H26,2)</f>
        <v>0</v>
      </c>
      <c r="J26" s="147">
        <v>21</v>
      </c>
      <c r="K26" s="146">
        <f t="shared" si="3"/>
        <v>0</v>
      </c>
      <c r="L26" s="204"/>
      <c r="M26" s="204"/>
      <c r="N26" s="204"/>
      <c r="O26" s="204"/>
      <c r="P26" s="204"/>
      <c r="Q26" s="204"/>
      <c r="R26" s="204"/>
      <c r="S26" s="204"/>
      <c r="T26" s="204"/>
    </row>
    <row r="27" spans="1:20" s="136" customFormat="1" ht="127.5">
      <c r="A27" s="148">
        <v>11</v>
      </c>
      <c r="B27" s="144"/>
      <c r="C27" s="144" t="s">
        <v>98</v>
      </c>
      <c r="D27" s="184" t="s">
        <v>145</v>
      </c>
      <c r="E27" s="170" t="s">
        <v>146</v>
      </c>
      <c r="F27" s="144" t="s">
        <v>79</v>
      </c>
      <c r="G27" s="145">
        <v>11</v>
      </c>
      <c r="H27" s="146"/>
      <c r="I27" s="146">
        <f>ROUND(G27*H27,2)</f>
        <v>0</v>
      </c>
      <c r="J27" s="147">
        <v>21</v>
      </c>
      <c r="K27" s="146">
        <f t="shared" si="3"/>
        <v>0</v>
      </c>
      <c r="L27" s="204"/>
      <c r="M27" s="204"/>
      <c r="N27" s="204"/>
      <c r="O27" s="204"/>
      <c r="P27" s="204"/>
      <c r="Q27" s="204"/>
      <c r="R27" s="204"/>
      <c r="S27" s="204"/>
      <c r="T27" s="204"/>
    </row>
    <row r="28" spans="1:20" s="136" customFormat="1" ht="114.75">
      <c r="A28" s="148">
        <v>12</v>
      </c>
      <c r="B28" s="144"/>
      <c r="C28" s="144" t="s">
        <v>98</v>
      </c>
      <c r="D28" s="184" t="s">
        <v>147</v>
      </c>
      <c r="E28" s="170" t="s">
        <v>148</v>
      </c>
      <c r="F28" s="144" t="s">
        <v>79</v>
      </c>
      <c r="G28" s="145">
        <v>11</v>
      </c>
      <c r="H28" s="146"/>
      <c r="I28" s="146">
        <f aca="true" t="shared" si="4" ref="I28:I41">ROUND(G28*H28,2)</f>
        <v>0</v>
      </c>
      <c r="J28" s="147">
        <v>21</v>
      </c>
      <c r="K28" s="146">
        <f t="shared" si="3"/>
        <v>0</v>
      </c>
      <c r="L28" s="204"/>
      <c r="M28" s="204"/>
      <c r="N28" s="204"/>
      <c r="O28" s="204"/>
      <c r="P28" s="204"/>
      <c r="Q28" s="204"/>
      <c r="R28" s="204"/>
      <c r="S28" s="204"/>
      <c r="T28" s="204"/>
    </row>
    <row r="29" spans="1:20" s="136" customFormat="1" ht="102">
      <c r="A29" s="148">
        <v>13</v>
      </c>
      <c r="B29" s="144"/>
      <c r="C29" s="144" t="s">
        <v>98</v>
      </c>
      <c r="D29" s="184" t="s">
        <v>149</v>
      </c>
      <c r="E29" s="170" t="s">
        <v>150</v>
      </c>
      <c r="F29" s="144" t="s">
        <v>79</v>
      </c>
      <c r="G29" s="145">
        <v>1</v>
      </c>
      <c r="H29" s="146"/>
      <c r="I29" s="146">
        <f t="shared" si="4"/>
        <v>0</v>
      </c>
      <c r="J29" s="147">
        <v>21</v>
      </c>
      <c r="K29" s="146">
        <f t="shared" si="3"/>
        <v>0</v>
      </c>
      <c r="L29" s="204"/>
      <c r="M29" s="204"/>
      <c r="N29" s="204"/>
      <c r="O29" s="204"/>
      <c r="P29" s="204"/>
      <c r="Q29" s="204"/>
      <c r="R29" s="204"/>
      <c r="S29" s="204"/>
      <c r="T29" s="204"/>
    </row>
    <row r="30" spans="1:20" s="136" customFormat="1" ht="63.75">
      <c r="A30" s="148">
        <v>14</v>
      </c>
      <c r="B30" s="144"/>
      <c r="C30" s="144" t="s">
        <v>98</v>
      </c>
      <c r="D30" s="184" t="s">
        <v>151</v>
      </c>
      <c r="E30" s="170" t="s">
        <v>152</v>
      </c>
      <c r="F30" s="144" t="s">
        <v>79</v>
      </c>
      <c r="G30" s="145">
        <v>1</v>
      </c>
      <c r="H30" s="146"/>
      <c r="I30" s="146">
        <f t="shared" si="4"/>
        <v>0</v>
      </c>
      <c r="J30" s="147">
        <v>21</v>
      </c>
      <c r="K30" s="146">
        <f t="shared" si="3"/>
        <v>0</v>
      </c>
      <c r="L30" s="204"/>
      <c r="M30" s="204"/>
      <c r="N30" s="204"/>
      <c r="O30" s="204"/>
      <c r="P30" s="204"/>
      <c r="Q30" s="204"/>
      <c r="R30" s="204"/>
      <c r="S30" s="204"/>
      <c r="T30" s="204"/>
    </row>
    <row r="31" spans="1:20" s="136" customFormat="1" ht="25.5">
      <c r="A31" s="148">
        <v>15</v>
      </c>
      <c r="B31" s="144"/>
      <c r="C31" s="144" t="s">
        <v>98</v>
      </c>
      <c r="D31" s="207" t="s">
        <v>153</v>
      </c>
      <c r="E31" s="170" t="s">
        <v>154</v>
      </c>
      <c r="F31" s="144" t="s">
        <v>79</v>
      </c>
      <c r="G31" s="145">
        <v>1</v>
      </c>
      <c r="H31" s="146"/>
      <c r="I31" s="161">
        <f t="shared" si="4"/>
        <v>0</v>
      </c>
      <c r="J31" s="147">
        <v>21</v>
      </c>
      <c r="K31" s="146">
        <f t="shared" si="3"/>
        <v>0</v>
      </c>
      <c r="L31" s="204"/>
      <c r="M31" s="204"/>
      <c r="N31" s="204"/>
      <c r="O31" s="204"/>
      <c r="P31" s="204"/>
      <c r="Q31" s="204"/>
      <c r="R31" s="204"/>
      <c r="S31" s="204"/>
      <c r="T31" s="204"/>
    </row>
    <row r="32" spans="1:20" s="136" customFormat="1" ht="25.5">
      <c r="A32" s="148">
        <v>16</v>
      </c>
      <c r="B32" s="144"/>
      <c r="C32" s="144" t="s">
        <v>98</v>
      </c>
      <c r="D32" s="207" t="s">
        <v>155</v>
      </c>
      <c r="E32" s="170" t="s">
        <v>156</v>
      </c>
      <c r="F32" s="144" t="s">
        <v>79</v>
      </c>
      <c r="G32" s="145">
        <v>1</v>
      </c>
      <c r="H32" s="146"/>
      <c r="I32" s="161">
        <f t="shared" si="4"/>
        <v>0</v>
      </c>
      <c r="J32" s="147">
        <v>21</v>
      </c>
      <c r="K32" s="146">
        <f t="shared" si="3"/>
        <v>0</v>
      </c>
      <c r="L32" s="204"/>
      <c r="M32" s="204"/>
      <c r="N32" s="204"/>
      <c r="O32" s="204"/>
      <c r="P32" s="204"/>
      <c r="Q32" s="204"/>
      <c r="R32" s="204"/>
      <c r="S32" s="204"/>
      <c r="T32" s="204"/>
    </row>
    <row r="33" spans="1:20" s="136" customFormat="1" ht="89.25">
      <c r="A33" s="148">
        <v>17</v>
      </c>
      <c r="B33" s="144"/>
      <c r="C33" s="144" t="s">
        <v>98</v>
      </c>
      <c r="D33" s="184" t="s">
        <v>96</v>
      </c>
      <c r="E33" s="170" t="s">
        <v>157</v>
      </c>
      <c r="F33" s="144" t="s">
        <v>79</v>
      </c>
      <c r="G33" s="145">
        <v>10</v>
      </c>
      <c r="H33" s="146"/>
      <c r="I33" s="146">
        <f t="shared" si="4"/>
        <v>0</v>
      </c>
      <c r="J33" s="147">
        <v>21</v>
      </c>
      <c r="K33" s="146">
        <f t="shared" si="3"/>
        <v>0</v>
      </c>
      <c r="L33" s="204"/>
      <c r="M33" s="204"/>
      <c r="N33" s="204"/>
      <c r="O33" s="204"/>
      <c r="P33" s="204"/>
      <c r="Q33" s="204"/>
      <c r="R33" s="204"/>
      <c r="S33" s="204"/>
      <c r="T33" s="204"/>
    </row>
    <row r="34" spans="1:20" s="136" customFormat="1" ht="38.25">
      <c r="A34" s="148">
        <v>18</v>
      </c>
      <c r="B34" s="144"/>
      <c r="C34" s="144" t="s">
        <v>98</v>
      </c>
      <c r="D34" s="184" t="s">
        <v>158</v>
      </c>
      <c r="E34" s="170" t="s">
        <v>159</v>
      </c>
      <c r="F34" s="144" t="s">
        <v>79</v>
      </c>
      <c r="G34" s="145">
        <f>G33</f>
        <v>10</v>
      </c>
      <c r="H34" s="146"/>
      <c r="I34" s="146">
        <f t="shared" si="4"/>
        <v>0</v>
      </c>
      <c r="J34" s="147">
        <v>21</v>
      </c>
      <c r="K34" s="146">
        <f t="shared" si="3"/>
        <v>0</v>
      </c>
      <c r="L34" s="204"/>
      <c r="M34" s="204"/>
      <c r="N34" s="204"/>
      <c r="O34" s="204"/>
      <c r="P34" s="204"/>
      <c r="Q34" s="204"/>
      <c r="R34" s="204"/>
      <c r="S34" s="204"/>
      <c r="T34" s="204"/>
    </row>
    <row r="35" spans="1:20" s="136" customFormat="1" ht="63.75">
      <c r="A35" s="148">
        <v>19</v>
      </c>
      <c r="B35" s="144"/>
      <c r="C35" s="144" t="s">
        <v>98</v>
      </c>
      <c r="D35" s="184" t="s">
        <v>160</v>
      </c>
      <c r="E35" s="170" t="s">
        <v>161</v>
      </c>
      <c r="F35" s="144" t="s">
        <v>79</v>
      </c>
      <c r="G35" s="145">
        <v>1</v>
      </c>
      <c r="H35" s="146"/>
      <c r="I35" s="146">
        <f t="shared" si="4"/>
        <v>0</v>
      </c>
      <c r="J35" s="147">
        <v>21</v>
      </c>
      <c r="K35" s="146">
        <f t="shared" si="3"/>
        <v>0</v>
      </c>
      <c r="L35" s="204"/>
      <c r="M35" s="204"/>
      <c r="N35" s="204"/>
      <c r="O35" s="204"/>
      <c r="P35" s="204"/>
      <c r="Q35" s="204"/>
      <c r="R35" s="204"/>
      <c r="S35" s="204"/>
      <c r="T35" s="204"/>
    </row>
    <row r="36" spans="1:20" s="136" customFormat="1" ht="63.75">
      <c r="A36" s="148">
        <v>20</v>
      </c>
      <c r="B36" s="144"/>
      <c r="C36" s="144" t="s">
        <v>98</v>
      </c>
      <c r="D36" s="184" t="s">
        <v>88</v>
      </c>
      <c r="E36" s="170" t="s">
        <v>162</v>
      </c>
      <c r="F36" s="144" t="s">
        <v>79</v>
      </c>
      <c r="G36" s="145">
        <v>1</v>
      </c>
      <c r="H36" s="146"/>
      <c r="I36" s="146">
        <f t="shared" si="4"/>
        <v>0</v>
      </c>
      <c r="J36" s="147">
        <v>21</v>
      </c>
      <c r="K36" s="146">
        <f t="shared" si="3"/>
        <v>0</v>
      </c>
      <c r="L36" s="204"/>
      <c r="M36" s="204"/>
      <c r="N36" s="204"/>
      <c r="O36" s="204"/>
      <c r="P36" s="204"/>
      <c r="Q36" s="204"/>
      <c r="R36" s="204"/>
      <c r="S36" s="204"/>
      <c r="T36" s="204"/>
    </row>
    <row r="37" spans="1:20" s="136" customFormat="1" ht="25.5">
      <c r="A37" s="148">
        <v>21</v>
      </c>
      <c r="B37" s="144"/>
      <c r="C37" s="144" t="s">
        <v>98</v>
      </c>
      <c r="D37" s="184" t="s">
        <v>97</v>
      </c>
      <c r="E37" s="170" t="s">
        <v>101</v>
      </c>
      <c r="F37" s="144" t="s">
        <v>79</v>
      </c>
      <c r="G37" s="145">
        <v>1</v>
      </c>
      <c r="H37" s="146"/>
      <c r="I37" s="146">
        <f t="shared" si="4"/>
        <v>0</v>
      </c>
      <c r="J37" s="147">
        <v>21</v>
      </c>
      <c r="K37" s="146">
        <f t="shared" si="3"/>
        <v>0</v>
      </c>
      <c r="L37" s="204"/>
      <c r="M37" s="204"/>
      <c r="N37" s="204"/>
      <c r="O37" s="204"/>
      <c r="P37" s="204"/>
      <c r="Q37" s="204"/>
      <c r="R37" s="204"/>
      <c r="S37" s="204"/>
      <c r="T37" s="204"/>
    </row>
    <row r="38" spans="1:20" s="136" customFormat="1" ht="51">
      <c r="A38" s="148">
        <v>22</v>
      </c>
      <c r="B38" s="144"/>
      <c r="C38" s="144" t="s">
        <v>98</v>
      </c>
      <c r="D38" s="184" t="s">
        <v>163</v>
      </c>
      <c r="E38" s="171" t="s">
        <v>164</v>
      </c>
      <c r="F38" s="144" t="s">
        <v>79</v>
      </c>
      <c r="G38" s="145">
        <v>2</v>
      </c>
      <c r="H38" s="146"/>
      <c r="I38" s="146">
        <f t="shared" si="4"/>
        <v>0</v>
      </c>
      <c r="J38" s="147">
        <v>21</v>
      </c>
      <c r="K38" s="146">
        <f t="shared" si="3"/>
        <v>0</v>
      </c>
      <c r="L38" s="204"/>
      <c r="M38" s="204"/>
      <c r="N38" s="204"/>
      <c r="O38" s="204"/>
      <c r="P38" s="204"/>
      <c r="Q38" s="204"/>
      <c r="R38" s="204"/>
      <c r="S38" s="204"/>
      <c r="T38" s="204"/>
    </row>
    <row r="39" spans="1:20" s="136" customFormat="1" ht="25.5">
      <c r="A39" s="148">
        <v>23</v>
      </c>
      <c r="B39" s="144"/>
      <c r="C39" s="144" t="s">
        <v>98</v>
      </c>
      <c r="D39" s="184" t="s">
        <v>165</v>
      </c>
      <c r="E39" s="170" t="s">
        <v>166</v>
      </c>
      <c r="F39" s="144" t="s">
        <v>79</v>
      </c>
      <c r="G39" s="145">
        <v>2</v>
      </c>
      <c r="H39" s="146"/>
      <c r="I39" s="146">
        <f t="shared" si="4"/>
        <v>0</v>
      </c>
      <c r="J39" s="147">
        <v>21</v>
      </c>
      <c r="K39" s="146">
        <f t="shared" si="3"/>
        <v>0</v>
      </c>
      <c r="L39" s="204"/>
      <c r="M39" s="204"/>
      <c r="N39" s="204"/>
      <c r="O39" s="204"/>
      <c r="P39" s="204"/>
      <c r="Q39" s="204"/>
      <c r="R39" s="204"/>
      <c r="S39" s="204"/>
      <c r="T39" s="204"/>
    </row>
    <row r="40" spans="1:20" s="136" customFormat="1" ht="63.75">
      <c r="A40" s="148">
        <v>24</v>
      </c>
      <c r="B40" s="144"/>
      <c r="C40" s="144" t="s">
        <v>98</v>
      </c>
      <c r="D40" s="184" t="s">
        <v>167</v>
      </c>
      <c r="E40" s="170" t="s">
        <v>168</v>
      </c>
      <c r="F40" s="144" t="s">
        <v>79</v>
      </c>
      <c r="G40" s="145">
        <v>1</v>
      </c>
      <c r="H40" s="146"/>
      <c r="I40" s="146">
        <f t="shared" si="4"/>
        <v>0</v>
      </c>
      <c r="J40" s="147">
        <v>21</v>
      </c>
      <c r="K40" s="146">
        <f t="shared" si="3"/>
        <v>0</v>
      </c>
      <c r="L40" s="204"/>
      <c r="M40" s="204"/>
      <c r="N40" s="204"/>
      <c r="O40" s="204"/>
      <c r="P40" s="204"/>
      <c r="Q40" s="204"/>
      <c r="R40" s="204"/>
      <c r="S40" s="204"/>
      <c r="T40" s="204"/>
    </row>
    <row r="41" spans="1:11" ht="114.75">
      <c r="A41" s="148">
        <v>25</v>
      </c>
      <c r="C41" s="216" t="s">
        <v>98</v>
      </c>
      <c r="D41" s="217" t="s">
        <v>169</v>
      </c>
      <c r="E41" s="218" t="s">
        <v>170</v>
      </c>
      <c r="F41" s="219" t="s">
        <v>79</v>
      </c>
      <c r="G41" s="220">
        <v>4</v>
      </c>
      <c r="H41" s="221"/>
      <c r="I41" s="222">
        <f t="shared" si="4"/>
        <v>0</v>
      </c>
      <c r="J41" s="223">
        <v>21</v>
      </c>
      <c r="K41" s="160">
        <f t="shared" si="3"/>
        <v>0</v>
      </c>
    </row>
    <row r="42" spans="1:20" s="154" customFormat="1" ht="12.75">
      <c r="A42" s="185"/>
      <c r="B42" s="188"/>
      <c r="C42" s="188"/>
      <c r="D42" s="196"/>
      <c r="E42" s="200" t="s">
        <v>93</v>
      </c>
      <c r="F42" s="188"/>
      <c r="G42" s="185"/>
      <c r="H42" s="185"/>
      <c r="I42" s="155">
        <f>I14</f>
        <v>0</v>
      </c>
      <c r="J42" s="185"/>
      <c r="K42" s="185"/>
      <c r="L42" s="185"/>
      <c r="M42" s="185"/>
      <c r="N42" s="185"/>
      <c r="O42" s="185"/>
      <c r="P42" s="185"/>
      <c r="Q42" s="185"/>
      <c r="R42" s="185"/>
      <c r="S42" s="185"/>
      <c r="T42"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31FA4-3F6B-40B0-B5EF-DCAD419A8365}">
  <sheetPr>
    <pageSetUpPr fitToPage="1"/>
  </sheetPr>
  <dimension ref="A1:T52"/>
  <sheetViews>
    <sheetView showGridLines="0" workbookViewId="0" topLeftCell="A11">
      <selection activeCell="F19" sqref="F19"/>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20" width="9.140625" style="187" customWidth="1"/>
    <col min="21" max="16384" width="9.140625" style="135" customWidth="1"/>
  </cols>
  <sheetData>
    <row r="1" spans="1:11" s="208" customFormat="1" ht="18">
      <c r="A1" s="211" t="s">
        <v>99</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1" s="210" customFormat="1" ht="38.25">
      <c r="A11" s="138" t="s">
        <v>72</v>
      </c>
      <c r="B11" s="139" t="s">
        <v>73</v>
      </c>
      <c r="C11" s="139" t="s">
        <v>74</v>
      </c>
      <c r="D11" s="139" t="s">
        <v>171</v>
      </c>
      <c r="E11" s="139" t="s">
        <v>91</v>
      </c>
      <c r="F11" s="139" t="s">
        <v>76</v>
      </c>
      <c r="G11" s="139" t="s">
        <v>77</v>
      </c>
      <c r="H11" s="139" t="s">
        <v>94</v>
      </c>
      <c r="I11" s="139" t="s">
        <v>95</v>
      </c>
      <c r="J11" s="139" t="s">
        <v>78</v>
      </c>
      <c r="K11" s="139" t="s">
        <v>92</v>
      </c>
    </row>
    <row r="12" spans="1:11" s="190" customFormat="1" ht="12.75">
      <c r="A12" s="156">
        <v>1</v>
      </c>
      <c r="B12" s="157">
        <v>2</v>
      </c>
      <c r="C12" s="157">
        <v>3</v>
      </c>
      <c r="D12" s="140">
        <v>4</v>
      </c>
      <c r="E12" s="140">
        <v>5</v>
      </c>
      <c r="F12" s="157">
        <v>6</v>
      </c>
      <c r="G12" s="157">
        <v>7</v>
      </c>
      <c r="H12" s="157">
        <v>8</v>
      </c>
      <c r="I12" s="157">
        <v>9</v>
      </c>
      <c r="J12" s="157">
        <v>10</v>
      </c>
      <c r="K12" s="157">
        <v>11</v>
      </c>
    </row>
    <row r="13" spans="1:11" ht="12.75">
      <c r="A13" s="186"/>
      <c r="B13" s="189"/>
      <c r="C13" s="189"/>
      <c r="D13" s="198"/>
      <c r="E13" s="224"/>
      <c r="F13" s="189"/>
      <c r="G13" s="186"/>
      <c r="H13" s="186"/>
      <c r="I13" s="186"/>
      <c r="J13" s="186"/>
      <c r="K13" s="186"/>
    </row>
    <row r="14" spans="1:20" s="141" customFormat="1" ht="12.75">
      <c r="A14" s="209"/>
      <c r="B14" s="166"/>
      <c r="C14" s="191"/>
      <c r="D14" s="193" t="s">
        <v>83</v>
      </c>
      <c r="E14" s="167" t="s">
        <v>261</v>
      </c>
      <c r="F14" s="191"/>
      <c r="G14" s="182"/>
      <c r="H14" s="182"/>
      <c r="I14" s="168">
        <f>I15+I24+I42</f>
        <v>0</v>
      </c>
      <c r="J14" s="182"/>
      <c r="K14" s="146"/>
      <c r="L14" s="182"/>
      <c r="M14" s="182"/>
      <c r="N14" s="182"/>
      <c r="O14" s="182"/>
      <c r="P14" s="182"/>
      <c r="Q14" s="182"/>
      <c r="R14" s="182"/>
      <c r="S14" s="182"/>
      <c r="T14" s="182"/>
    </row>
    <row r="15" spans="1:20" s="136" customFormat="1" ht="12.75">
      <c r="A15" s="148"/>
      <c r="B15" s="142"/>
      <c r="C15" s="183"/>
      <c r="D15" s="194"/>
      <c r="E15" s="169" t="s">
        <v>172</v>
      </c>
      <c r="F15" s="183"/>
      <c r="G15" s="181"/>
      <c r="H15" s="181"/>
      <c r="I15" s="143">
        <f>SUM(I16:I23)</f>
        <v>0</v>
      </c>
      <c r="J15" s="147"/>
      <c r="K15" s="146"/>
      <c r="L15" s="204"/>
      <c r="M15" s="204"/>
      <c r="N15" s="204"/>
      <c r="O15" s="204"/>
      <c r="P15" s="204"/>
      <c r="Q15" s="204"/>
      <c r="R15" s="204"/>
      <c r="S15" s="204"/>
      <c r="T15" s="204"/>
    </row>
    <row r="16" spans="1:20" s="136" customFormat="1" ht="114.75">
      <c r="A16" s="148">
        <v>1</v>
      </c>
      <c r="B16" s="144"/>
      <c r="C16" s="144" t="s">
        <v>98</v>
      </c>
      <c r="D16" s="184" t="s">
        <v>124</v>
      </c>
      <c r="E16" s="171" t="s">
        <v>272</v>
      </c>
      <c r="F16" s="144" t="s">
        <v>79</v>
      </c>
      <c r="G16" s="145">
        <v>1</v>
      </c>
      <c r="H16" s="146"/>
      <c r="I16" s="146">
        <f aca="true" t="shared" si="0" ref="I16">ROUND(G16*H16,2)</f>
        <v>0</v>
      </c>
      <c r="J16" s="147">
        <v>21</v>
      </c>
      <c r="K16" s="146">
        <f aca="true" t="shared" si="1" ref="K16:K23">I16+((I16/100)*J16)</f>
        <v>0</v>
      </c>
      <c r="L16" s="204"/>
      <c r="M16" s="204"/>
      <c r="N16" s="204"/>
      <c r="O16" s="204"/>
      <c r="P16" s="204"/>
      <c r="Q16" s="204"/>
      <c r="R16" s="204"/>
      <c r="S16" s="204"/>
      <c r="T16" s="204"/>
    </row>
    <row r="17" spans="1:20" s="136" customFormat="1" ht="89.25">
      <c r="A17" s="148">
        <v>2</v>
      </c>
      <c r="B17" s="144"/>
      <c r="C17" s="144" t="s">
        <v>98</v>
      </c>
      <c r="D17" s="184" t="s">
        <v>125</v>
      </c>
      <c r="E17" s="171" t="s">
        <v>126</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98</v>
      </c>
      <c r="D18" s="184" t="s">
        <v>127</v>
      </c>
      <c r="E18" s="170" t="s">
        <v>128</v>
      </c>
      <c r="F18" s="144" t="s">
        <v>129</v>
      </c>
      <c r="G18" s="145">
        <v>1</v>
      </c>
      <c r="H18" s="146"/>
      <c r="I18" s="146">
        <f>ROUND(G18*H18,2)</f>
        <v>0</v>
      </c>
      <c r="J18" s="147">
        <v>21</v>
      </c>
      <c r="K18" s="146">
        <f t="shared" si="1"/>
        <v>0</v>
      </c>
      <c r="L18" s="204"/>
      <c r="M18" s="204"/>
      <c r="N18" s="204"/>
      <c r="O18" s="204"/>
      <c r="P18" s="204"/>
      <c r="Q18" s="204"/>
      <c r="R18" s="204"/>
      <c r="S18" s="204"/>
      <c r="T18" s="204"/>
    </row>
    <row r="19" spans="1:20" s="136" customFormat="1" ht="76.5">
      <c r="A19" s="148">
        <v>4</v>
      </c>
      <c r="B19" s="144"/>
      <c r="C19" s="144" t="s">
        <v>98</v>
      </c>
      <c r="D19" s="184" t="s">
        <v>130</v>
      </c>
      <c r="E19" s="214" t="s">
        <v>131</v>
      </c>
      <c r="F19" s="144" t="s">
        <v>79</v>
      </c>
      <c r="G19" s="145">
        <v>1</v>
      </c>
      <c r="H19" s="160"/>
      <c r="I19" s="146">
        <f aca="true" t="shared" si="2" ref="I19:I23">ROUND(G19*H19,2)</f>
        <v>0</v>
      </c>
      <c r="J19" s="147">
        <v>21</v>
      </c>
      <c r="K19" s="146">
        <f t="shared" si="1"/>
        <v>0</v>
      </c>
      <c r="L19" s="204"/>
      <c r="M19" s="204"/>
      <c r="N19" s="204"/>
      <c r="O19" s="204"/>
      <c r="P19" s="204"/>
      <c r="Q19" s="204"/>
      <c r="R19" s="204"/>
      <c r="S19" s="204"/>
      <c r="T19" s="204"/>
    </row>
    <row r="20" spans="1:20" s="136" customFormat="1" ht="51">
      <c r="A20" s="148">
        <v>5</v>
      </c>
      <c r="B20" s="144"/>
      <c r="C20" s="158" t="s">
        <v>98</v>
      </c>
      <c r="D20" s="215" t="s">
        <v>132</v>
      </c>
      <c r="E20" s="170" t="s">
        <v>133</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98</v>
      </c>
      <c r="D21" s="207" t="s">
        <v>134</v>
      </c>
      <c r="E21" s="170" t="s">
        <v>135</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98</v>
      </c>
      <c r="D22" s="184" t="s">
        <v>136</v>
      </c>
      <c r="E22" s="171" t="s">
        <v>137</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98</v>
      </c>
      <c r="D23" s="184" t="s">
        <v>138</v>
      </c>
      <c r="E23" s="170" t="s">
        <v>139</v>
      </c>
      <c r="F23" s="144" t="s">
        <v>79</v>
      </c>
      <c r="G23" s="145">
        <v>1</v>
      </c>
      <c r="H23" s="146"/>
      <c r="I23" s="146">
        <f t="shared" si="2"/>
        <v>0</v>
      </c>
      <c r="J23" s="147">
        <v>21</v>
      </c>
      <c r="K23" s="146">
        <f t="shared" si="1"/>
        <v>0</v>
      </c>
      <c r="L23" s="204"/>
      <c r="M23" s="204"/>
      <c r="N23" s="204"/>
      <c r="O23" s="204"/>
      <c r="P23" s="204"/>
      <c r="Q23" s="204"/>
      <c r="R23" s="204"/>
      <c r="S23" s="204"/>
      <c r="T23" s="204"/>
    </row>
    <row r="24" spans="1:20" s="136" customFormat="1" ht="12.75">
      <c r="A24" s="148"/>
      <c r="B24" s="144"/>
      <c r="C24" s="142"/>
      <c r="D24" s="180"/>
      <c r="E24" s="169" t="s">
        <v>112</v>
      </c>
      <c r="F24" s="203"/>
      <c r="G24" s="181"/>
      <c r="H24" s="181"/>
      <c r="I24" s="143">
        <f>SUM(I25:I41)</f>
        <v>0</v>
      </c>
      <c r="J24" s="147"/>
      <c r="K24" s="146"/>
      <c r="L24" s="204"/>
      <c r="M24" s="204"/>
      <c r="N24" s="204"/>
      <c r="O24" s="204"/>
      <c r="P24" s="204"/>
      <c r="Q24" s="204"/>
      <c r="R24" s="204"/>
      <c r="S24" s="204"/>
      <c r="T24" s="204"/>
    </row>
    <row r="25" spans="1:20" s="136" customFormat="1" ht="102">
      <c r="A25" s="148">
        <v>9</v>
      </c>
      <c r="B25" s="144"/>
      <c r="C25" s="144" t="s">
        <v>98</v>
      </c>
      <c r="D25" s="184" t="s">
        <v>149</v>
      </c>
      <c r="E25" s="170" t="s">
        <v>150</v>
      </c>
      <c r="F25" s="144" t="s">
        <v>79</v>
      </c>
      <c r="G25" s="145">
        <v>1</v>
      </c>
      <c r="H25" s="146"/>
      <c r="I25" s="161">
        <f aca="true" t="shared" si="3" ref="I25:I41">ROUND(G25*H25,2)</f>
        <v>0</v>
      </c>
      <c r="J25" s="147">
        <v>21</v>
      </c>
      <c r="K25" s="146">
        <f>I25+((I25/100)*J25)</f>
        <v>0</v>
      </c>
      <c r="L25" s="204"/>
      <c r="M25" s="204"/>
      <c r="N25" s="204"/>
      <c r="O25" s="204"/>
      <c r="P25" s="204"/>
      <c r="Q25" s="204"/>
      <c r="R25" s="204"/>
      <c r="S25" s="204"/>
      <c r="T25" s="204"/>
    </row>
    <row r="26" spans="1:20" s="136" customFormat="1" ht="63.75">
      <c r="A26" s="148">
        <v>10</v>
      </c>
      <c r="B26" s="144"/>
      <c r="C26" s="144" t="s">
        <v>98</v>
      </c>
      <c r="D26" s="184" t="s">
        <v>173</v>
      </c>
      <c r="E26" s="170" t="s">
        <v>152</v>
      </c>
      <c r="F26" s="144" t="s">
        <v>79</v>
      </c>
      <c r="G26" s="145">
        <v>2</v>
      </c>
      <c r="H26" s="146"/>
      <c r="I26" s="161">
        <f t="shared" si="3"/>
        <v>0</v>
      </c>
      <c r="J26" s="147">
        <v>21</v>
      </c>
      <c r="K26" s="146">
        <f>I26+((I26/100)*J26)</f>
        <v>0</v>
      </c>
      <c r="L26" s="204"/>
      <c r="M26" s="204"/>
      <c r="N26" s="204"/>
      <c r="O26" s="204"/>
      <c r="P26" s="204"/>
      <c r="Q26" s="204"/>
      <c r="R26" s="204"/>
      <c r="S26" s="204"/>
      <c r="T26" s="204"/>
    </row>
    <row r="27" spans="1:20" s="136" customFormat="1" ht="25.5">
      <c r="A27" s="148">
        <v>11</v>
      </c>
      <c r="B27" s="144"/>
      <c r="C27" s="144" t="s">
        <v>98</v>
      </c>
      <c r="D27" s="207" t="s">
        <v>153</v>
      </c>
      <c r="E27" s="171" t="s">
        <v>154</v>
      </c>
      <c r="F27" s="144" t="s">
        <v>79</v>
      </c>
      <c r="G27" s="145">
        <v>1</v>
      </c>
      <c r="H27" s="160"/>
      <c r="I27" s="161">
        <f t="shared" si="3"/>
        <v>0</v>
      </c>
      <c r="J27" s="147">
        <v>21</v>
      </c>
      <c r="K27" s="146">
        <f>I27+((I27/100)*J27)</f>
        <v>0</v>
      </c>
      <c r="L27" s="204"/>
      <c r="M27" s="204"/>
      <c r="N27" s="204"/>
      <c r="O27" s="204"/>
      <c r="P27" s="204"/>
      <c r="Q27" s="204"/>
      <c r="R27" s="204"/>
      <c r="S27" s="204"/>
      <c r="T27" s="204"/>
    </row>
    <row r="28" spans="1:20" s="136" customFormat="1" ht="25.5">
      <c r="A28" s="148">
        <v>12</v>
      </c>
      <c r="B28" s="144"/>
      <c r="C28" s="144" t="s">
        <v>98</v>
      </c>
      <c r="D28" s="207" t="s">
        <v>155</v>
      </c>
      <c r="E28" s="170" t="s">
        <v>156</v>
      </c>
      <c r="F28" s="144" t="s">
        <v>79</v>
      </c>
      <c r="G28" s="145">
        <v>1</v>
      </c>
      <c r="H28" s="160"/>
      <c r="I28" s="161">
        <f t="shared" si="3"/>
        <v>0</v>
      </c>
      <c r="J28" s="147">
        <v>21</v>
      </c>
      <c r="K28" s="146">
        <f>I28+((I28/100)*J28)</f>
        <v>0</v>
      </c>
      <c r="L28" s="204"/>
      <c r="M28" s="204"/>
      <c r="N28" s="204"/>
      <c r="O28" s="204"/>
      <c r="P28" s="204"/>
      <c r="Q28" s="204"/>
      <c r="R28" s="204"/>
      <c r="S28" s="204"/>
      <c r="T28" s="204"/>
    </row>
    <row r="29" spans="1:20" s="136" customFormat="1" ht="38.25">
      <c r="A29" s="148">
        <v>13</v>
      </c>
      <c r="B29" s="144"/>
      <c r="C29" s="144" t="s">
        <v>98</v>
      </c>
      <c r="D29" s="207" t="s">
        <v>174</v>
      </c>
      <c r="E29" s="171" t="s">
        <v>175</v>
      </c>
      <c r="F29" s="144" t="s">
        <v>79</v>
      </c>
      <c r="G29" s="145">
        <v>1</v>
      </c>
      <c r="H29" s="160"/>
      <c r="I29" s="161">
        <f t="shared" si="3"/>
        <v>0</v>
      </c>
      <c r="J29" s="147">
        <v>21</v>
      </c>
      <c r="K29" s="146">
        <f aca="true" t="shared" si="4" ref="K29:K41">I29+((I29/100)*J29)</f>
        <v>0</v>
      </c>
      <c r="L29" s="204"/>
      <c r="M29" s="204"/>
      <c r="N29" s="204"/>
      <c r="O29" s="204"/>
      <c r="P29" s="204"/>
      <c r="Q29" s="204"/>
      <c r="R29" s="204"/>
      <c r="S29" s="204"/>
      <c r="T29" s="204"/>
    </row>
    <row r="30" spans="1:20" s="136" customFormat="1" ht="51">
      <c r="A30" s="148">
        <v>14</v>
      </c>
      <c r="B30" s="144"/>
      <c r="C30" s="144" t="s">
        <v>98</v>
      </c>
      <c r="D30" s="184" t="s">
        <v>176</v>
      </c>
      <c r="E30" s="170" t="s">
        <v>177</v>
      </c>
      <c r="F30" s="144" t="s">
        <v>79</v>
      </c>
      <c r="G30" s="145">
        <f>G27</f>
        <v>1</v>
      </c>
      <c r="H30" s="160"/>
      <c r="I30" s="161">
        <f t="shared" si="3"/>
        <v>0</v>
      </c>
      <c r="J30" s="147">
        <v>21</v>
      </c>
      <c r="K30" s="146">
        <f t="shared" si="4"/>
        <v>0</v>
      </c>
      <c r="L30" s="204"/>
      <c r="M30" s="204"/>
      <c r="N30" s="204"/>
      <c r="O30" s="204"/>
      <c r="P30" s="204"/>
      <c r="Q30" s="204"/>
      <c r="R30" s="204"/>
      <c r="S30" s="204"/>
      <c r="T30" s="204"/>
    </row>
    <row r="31" spans="1:20" s="136" customFormat="1" ht="36.75" customHeight="1">
      <c r="A31" s="148">
        <v>15</v>
      </c>
      <c r="B31" s="144"/>
      <c r="C31" s="144" t="s">
        <v>98</v>
      </c>
      <c r="D31" s="184" t="s">
        <v>178</v>
      </c>
      <c r="E31" s="170" t="s">
        <v>179</v>
      </c>
      <c r="F31" s="144" t="s">
        <v>129</v>
      </c>
      <c r="G31" s="145">
        <f>G25+G32</f>
        <v>25</v>
      </c>
      <c r="H31" s="146"/>
      <c r="I31" s="146">
        <f t="shared" si="3"/>
        <v>0</v>
      </c>
      <c r="J31" s="147">
        <v>21</v>
      </c>
      <c r="K31" s="146">
        <f t="shared" si="4"/>
        <v>0</v>
      </c>
      <c r="L31" s="204"/>
      <c r="M31" s="204"/>
      <c r="N31" s="204"/>
      <c r="O31" s="204"/>
      <c r="P31" s="204"/>
      <c r="Q31" s="204"/>
      <c r="R31" s="204"/>
      <c r="S31" s="204"/>
      <c r="T31" s="204"/>
    </row>
    <row r="32" spans="1:20" s="136" customFormat="1" ht="102">
      <c r="A32" s="148">
        <v>16</v>
      </c>
      <c r="B32" s="144"/>
      <c r="C32" s="144" t="s">
        <v>98</v>
      </c>
      <c r="D32" s="184" t="s">
        <v>180</v>
      </c>
      <c r="E32" s="170" t="s">
        <v>181</v>
      </c>
      <c r="F32" s="144" t="s">
        <v>79</v>
      </c>
      <c r="G32" s="145">
        <v>24</v>
      </c>
      <c r="H32" s="146"/>
      <c r="I32" s="146">
        <f t="shared" si="3"/>
        <v>0</v>
      </c>
      <c r="J32" s="147">
        <v>21</v>
      </c>
      <c r="K32" s="146">
        <f t="shared" si="4"/>
        <v>0</v>
      </c>
      <c r="L32" s="204"/>
      <c r="M32" s="204"/>
      <c r="N32" s="204"/>
      <c r="O32" s="204"/>
      <c r="P32" s="204"/>
      <c r="Q32" s="204"/>
      <c r="R32" s="204"/>
      <c r="S32" s="204"/>
      <c r="T32" s="204"/>
    </row>
    <row r="33" spans="1:20" s="136" customFormat="1" ht="63.75">
      <c r="A33" s="148">
        <v>17</v>
      </c>
      <c r="B33" s="144"/>
      <c r="C33" s="144" t="s">
        <v>98</v>
      </c>
      <c r="D33" s="184" t="s">
        <v>173</v>
      </c>
      <c r="E33" s="170" t="s">
        <v>152</v>
      </c>
      <c r="F33" s="144" t="s">
        <v>79</v>
      </c>
      <c r="G33" s="145">
        <f>G32</f>
        <v>24</v>
      </c>
      <c r="H33" s="146"/>
      <c r="I33" s="161">
        <f t="shared" si="3"/>
        <v>0</v>
      </c>
      <c r="J33" s="147">
        <v>21</v>
      </c>
      <c r="K33" s="146">
        <f t="shared" si="4"/>
        <v>0</v>
      </c>
      <c r="L33" s="204"/>
      <c r="M33" s="204"/>
      <c r="N33" s="204"/>
      <c r="O33" s="204"/>
      <c r="P33" s="204"/>
      <c r="Q33" s="204"/>
      <c r="R33" s="204"/>
      <c r="S33" s="204"/>
      <c r="T33" s="204"/>
    </row>
    <row r="34" spans="1:20" s="136" customFormat="1" ht="25.5">
      <c r="A34" s="148">
        <v>18</v>
      </c>
      <c r="B34" s="144"/>
      <c r="C34" s="144" t="s">
        <v>98</v>
      </c>
      <c r="D34" s="207" t="s">
        <v>153</v>
      </c>
      <c r="E34" s="171" t="s">
        <v>182</v>
      </c>
      <c r="F34" s="144" t="s">
        <v>79</v>
      </c>
      <c r="G34" s="145">
        <f>G32</f>
        <v>24</v>
      </c>
      <c r="H34" s="160"/>
      <c r="I34" s="161">
        <f t="shared" si="3"/>
        <v>0</v>
      </c>
      <c r="J34" s="147">
        <v>21</v>
      </c>
      <c r="K34" s="146">
        <f t="shared" si="4"/>
        <v>0</v>
      </c>
      <c r="L34" s="204"/>
      <c r="M34" s="204"/>
      <c r="N34" s="204"/>
      <c r="O34" s="204"/>
      <c r="P34" s="204"/>
      <c r="Q34" s="204"/>
      <c r="R34" s="204"/>
      <c r="S34" s="204"/>
      <c r="T34" s="204"/>
    </row>
    <row r="35" spans="1:20" s="136" customFormat="1" ht="51">
      <c r="A35" s="148">
        <v>19</v>
      </c>
      <c r="B35" s="144"/>
      <c r="C35" s="144" t="s">
        <v>98</v>
      </c>
      <c r="D35" s="184" t="s">
        <v>183</v>
      </c>
      <c r="E35" s="170" t="s">
        <v>177</v>
      </c>
      <c r="F35" s="144" t="s">
        <v>79</v>
      </c>
      <c r="G35" s="145">
        <f>G32</f>
        <v>24</v>
      </c>
      <c r="H35" s="160"/>
      <c r="I35" s="161">
        <f t="shared" si="3"/>
        <v>0</v>
      </c>
      <c r="J35" s="147">
        <v>21</v>
      </c>
      <c r="K35" s="146">
        <f t="shared" si="4"/>
        <v>0</v>
      </c>
      <c r="L35" s="204"/>
      <c r="M35" s="204"/>
      <c r="N35" s="204"/>
      <c r="O35" s="204"/>
      <c r="P35" s="204"/>
      <c r="Q35" s="204"/>
      <c r="R35" s="204"/>
      <c r="S35" s="204"/>
      <c r="T35" s="204"/>
    </row>
    <row r="36" spans="1:20" s="136" customFormat="1" ht="25.5">
      <c r="A36" s="148">
        <v>20</v>
      </c>
      <c r="B36" s="144"/>
      <c r="C36" s="144" t="s">
        <v>98</v>
      </c>
      <c r="D36" s="184" t="s">
        <v>116</v>
      </c>
      <c r="E36" s="170" t="s">
        <v>117</v>
      </c>
      <c r="F36" s="144" t="s">
        <v>79</v>
      </c>
      <c r="G36" s="145">
        <v>1</v>
      </c>
      <c r="H36" s="160"/>
      <c r="I36" s="161">
        <f t="shared" si="3"/>
        <v>0</v>
      </c>
      <c r="J36" s="147">
        <v>21</v>
      </c>
      <c r="K36" s="146">
        <f t="shared" si="4"/>
        <v>0</v>
      </c>
      <c r="L36" s="204"/>
      <c r="M36" s="204"/>
      <c r="N36" s="204"/>
      <c r="O36" s="204"/>
      <c r="P36" s="204"/>
      <c r="Q36" s="204"/>
      <c r="R36" s="204"/>
      <c r="S36" s="204"/>
      <c r="T36" s="204"/>
    </row>
    <row r="37" spans="1:20" s="136" customFormat="1" ht="63.75">
      <c r="A37" s="148">
        <v>21</v>
      </c>
      <c r="B37" s="144"/>
      <c r="C37" s="144" t="s">
        <v>98</v>
      </c>
      <c r="D37" s="184" t="s">
        <v>184</v>
      </c>
      <c r="E37" s="170" t="s">
        <v>185</v>
      </c>
      <c r="F37" s="144" t="s">
        <v>79</v>
      </c>
      <c r="G37" s="145">
        <v>1</v>
      </c>
      <c r="H37" s="160"/>
      <c r="I37" s="161">
        <f t="shared" si="3"/>
        <v>0</v>
      </c>
      <c r="J37" s="147">
        <v>21</v>
      </c>
      <c r="K37" s="146">
        <f t="shared" si="4"/>
        <v>0</v>
      </c>
      <c r="L37" s="204"/>
      <c r="M37" s="204"/>
      <c r="N37" s="204"/>
      <c r="O37" s="204"/>
      <c r="P37" s="204"/>
      <c r="Q37" s="204"/>
      <c r="R37" s="204"/>
      <c r="S37" s="204"/>
      <c r="T37" s="204"/>
    </row>
    <row r="38" spans="1:20" s="136" customFormat="1" ht="39" customHeight="1">
      <c r="A38" s="148">
        <v>22</v>
      </c>
      <c r="B38" s="144"/>
      <c r="C38" s="144" t="s">
        <v>98</v>
      </c>
      <c r="D38" s="184" t="s">
        <v>186</v>
      </c>
      <c r="E38" s="170" t="s">
        <v>187</v>
      </c>
      <c r="F38" s="144" t="s">
        <v>79</v>
      </c>
      <c r="G38" s="145">
        <v>2</v>
      </c>
      <c r="H38" s="160"/>
      <c r="I38" s="161">
        <f t="shared" si="3"/>
        <v>0</v>
      </c>
      <c r="J38" s="147">
        <v>21</v>
      </c>
      <c r="K38" s="146">
        <f t="shared" si="4"/>
        <v>0</v>
      </c>
      <c r="L38" s="204"/>
      <c r="M38" s="204"/>
      <c r="N38" s="204"/>
      <c r="O38" s="204"/>
      <c r="P38" s="204"/>
      <c r="Q38" s="204"/>
      <c r="R38" s="204"/>
      <c r="S38" s="204"/>
      <c r="T38" s="204"/>
    </row>
    <row r="39" spans="1:20" s="136" customFormat="1" ht="66" customHeight="1">
      <c r="A39" s="148">
        <v>23</v>
      </c>
      <c r="B39" s="144"/>
      <c r="C39" s="144" t="s">
        <v>98</v>
      </c>
      <c r="D39" s="184" t="s">
        <v>88</v>
      </c>
      <c r="E39" s="170" t="s">
        <v>188</v>
      </c>
      <c r="F39" s="144" t="s">
        <v>79</v>
      </c>
      <c r="G39" s="145">
        <v>1</v>
      </c>
      <c r="H39" s="146"/>
      <c r="I39" s="146">
        <f t="shared" si="3"/>
        <v>0</v>
      </c>
      <c r="J39" s="147">
        <v>21</v>
      </c>
      <c r="K39" s="146">
        <f t="shared" si="4"/>
        <v>0</v>
      </c>
      <c r="L39" s="204"/>
      <c r="M39" s="204"/>
      <c r="N39" s="204"/>
      <c r="O39" s="204"/>
      <c r="P39" s="204"/>
      <c r="Q39" s="204"/>
      <c r="R39" s="204"/>
      <c r="S39" s="204"/>
      <c r="T39" s="204"/>
    </row>
    <row r="40" spans="1:20" s="136" customFormat="1" ht="25.5">
      <c r="A40" s="148">
        <v>24</v>
      </c>
      <c r="B40" s="144"/>
      <c r="C40" s="144" t="s">
        <v>98</v>
      </c>
      <c r="D40" s="184" t="s">
        <v>97</v>
      </c>
      <c r="E40" s="170" t="s">
        <v>101</v>
      </c>
      <c r="F40" s="144" t="s">
        <v>79</v>
      </c>
      <c r="G40" s="145">
        <v>1</v>
      </c>
      <c r="H40" s="146"/>
      <c r="I40" s="146">
        <f t="shared" si="3"/>
        <v>0</v>
      </c>
      <c r="J40" s="147">
        <v>21</v>
      </c>
      <c r="K40" s="146">
        <f t="shared" si="4"/>
        <v>0</v>
      </c>
      <c r="L40" s="204"/>
      <c r="M40" s="204"/>
      <c r="N40" s="204"/>
      <c r="O40" s="204"/>
      <c r="P40" s="204"/>
      <c r="Q40" s="204"/>
      <c r="R40" s="204"/>
      <c r="S40" s="204"/>
      <c r="T40" s="204"/>
    </row>
    <row r="41" spans="1:20" s="136" customFormat="1" ht="51">
      <c r="A41" s="148">
        <v>25</v>
      </c>
      <c r="B41" s="144"/>
      <c r="C41" s="144" t="s">
        <v>98</v>
      </c>
      <c r="D41" s="184" t="s">
        <v>163</v>
      </c>
      <c r="E41" s="170" t="s">
        <v>164</v>
      </c>
      <c r="F41" s="144" t="s">
        <v>79</v>
      </c>
      <c r="G41" s="145">
        <v>2</v>
      </c>
      <c r="H41" s="146"/>
      <c r="I41" s="146">
        <f t="shared" si="3"/>
        <v>0</v>
      </c>
      <c r="J41" s="147">
        <v>21</v>
      </c>
      <c r="K41" s="146">
        <f t="shared" si="4"/>
        <v>0</v>
      </c>
      <c r="L41" s="204"/>
      <c r="M41" s="204"/>
      <c r="N41" s="204"/>
      <c r="O41" s="204"/>
      <c r="P41" s="204"/>
      <c r="Q41" s="204"/>
      <c r="R41" s="204"/>
      <c r="S41" s="204"/>
      <c r="T41" s="204"/>
    </row>
    <row r="42" spans="1:20" s="136" customFormat="1" ht="12.75">
      <c r="A42" s="148"/>
      <c r="B42" s="144"/>
      <c r="C42" s="144"/>
      <c r="D42" s="184"/>
      <c r="E42" s="169" t="s">
        <v>102</v>
      </c>
      <c r="F42" s="203"/>
      <c r="G42" s="181"/>
      <c r="H42" s="181"/>
      <c r="I42" s="143">
        <f>SUM(I43:I51)</f>
        <v>0</v>
      </c>
      <c r="J42" s="147"/>
      <c r="K42" s="146"/>
      <c r="L42" s="204"/>
      <c r="M42" s="204"/>
      <c r="N42" s="204"/>
      <c r="O42" s="204"/>
      <c r="P42" s="204"/>
      <c r="Q42" s="204"/>
      <c r="R42" s="204"/>
      <c r="S42" s="204"/>
      <c r="T42" s="204"/>
    </row>
    <row r="43" spans="1:20" s="136" customFormat="1" ht="89.25">
      <c r="A43" s="148">
        <v>26</v>
      </c>
      <c r="B43" s="144"/>
      <c r="C43" s="144" t="s">
        <v>98</v>
      </c>
      <c r="D43" s="162" t="s">
        <v>103</v>
      </c>
      <c r="E43" s="177" t="s">
        <v>104</v>
      </c>
      <c r="F43" s="144" t="s">
        <v>79</v>
      </c>
      <c r="G43" s="145">
        <v>1</v>
      </c>
      <c r="H43" s="146"/>
      <c r="I43" s="146">
        <f>ROUND(G43*H43,2)</f>
        <v>0</v>
      </c>
      <c r="J43" s="147">
        <v>21</v>
      </c>
      <c r="K43" s="146">
        <f aca="true" t="shared" si="5" ref="K43:K51">I43+((I43/100)*J43)</f>
        <v>0</v>
      </c>
      <c r="L43" s="204"/>
      <c r="M43" s="204"/>
      <c r="N43" s="204"/>
      <c r="O43" s="204"/>
      <c r="P43" s="204"/>
      <c r="Q43" s="204"/>
      <c r="R43" s="204"/>
      <c r="S43" s="204"/>
      <c r="T43" s="204"/>
    </row>
    <row r="44" spans="1:20" s="136" customFormat="1" ht="114.75">
      <c r="A44" s="148">
        <v>27</v>
      </c>
      <c r="B44" s="144"/>
      <c r="C44" s="144" t="s">
        <v>98</v>
      </c>
      <c r="D44" s="162" t="s">
        <v>105</v>
      </c>
      <c r="E44" s="177" t="s">
        <v>110</v>
      </c>
      <c r="F44" s="144" t="s">
        <v>79</v>
      </c>
      <c r="G44" s="145">
        <v>1</v>
      </c>
      <c r="H44" s="146"/>
      <c r="I44" s="146">
        <f>ROUND(G44*H44,2)</f>
        <v>0</v>
      </c>
      <c r="J44" s="147">
        <v>21</v>
      </c>
      <c r="K44" s="146">
        <f t="shared" si="5"/>
        <v>0</v>
      </c>
      <c r="L44" s="204"/>
      <c r="M44" s="204"/>
      <c r="N44" s="204"/>
      <c r="O44" s="204"/>
      <c r="P44" s="204"/>
      <c r="Q44" s="204"/>
      <c r="R44" s="204"/>
      <c r="S44" s="204"/>
      <c r="T44" s="204"/>
    </row>
    <row r="45" spans="1:20" s="136" customFormat="1" ht="25.5">
      <c r="A45" s="148">
        <v>28</v>
      </c>
      <c r="B45" s="144"/>
      <c r="C45" s="144" t="s">
        <v>98</v>
      </c>
      <c r="D45" s="184" t="s">
        <v>116</v>
      </c>
      <c r="E45" s="170" t="s">
        <v>117</v>
      </c>
      <c r="F45" s="144" t="s">
        <v>79</v>
      </c>
      <c r="G45" s="145">
        <v>1</v>
      </c>
      <c r="H45" s="146"/>
      <c r="I45" s="161">
        <f aca="true" t="shared" si="6" ref="I45">ROUND(G45*H45,2)</f>
        <v>0</v>
      </c>
      <c r="J45" s="147">
        <v>21</v>
      </c>
      <c r="K45" s="146">
        <f>I45+((I45/100)*J45)</f>
        <v>0</v>
      </c>
      <c r="L45" s="204"/>
      <c r="M45" s="204"/>
      <c r="N45" s="204"/>
      <c r="O45" s="204"/>
      <c r="P45" s="204"/>
      <c r="Q45" s="204"/>
      <c r="R45" s="204"/>
      <c r="S45" s="204"/>
      <c r="T45" s="204"/>
    </row>
    <row r="46" spans="1:20" s="136" customFormat="1" ht="76.5">
      <c r="A46" s="148">
        <v>29</v>
      </c>
      <c r="B46" s="144"/>
      <c r="C46" s="144" t="s">
        <v>98</v>
      </c>
      <c r="D46" s="162" t="s">
        <v>106</v>
      </c>
      <c r="E46" s="178" t="s">
        <v>271</v>
      </c>
      <c r="F46" s="144" t="s">
        <v>79</v>
      </c>
      <c r="G46" s="145">
        <v>1</v>
      </c>
      <c r="H46" s="146"/>
      <c r="I46" s="146">
        <f aca="true" t="shared" si="7" ref="I46:I51">ROUND(G46*H46,2)</f>
        <v>0</v>
      </c>
      <c r="J46" s="147">
        <v>21</v>
      </c>
      <c r="K46" s="146">
        <f t="shared" si="5"/>
        <v>0</v>
      </c>
      <c r="L46" s="204"/>
      <c r="M46" s="204"/>
      <c r="N46" s="204"/>
      <c r="O46" s="204"/>
      <c r="P46" s="204"/>
      <c r="Q46" s="204"/>
      <c r="R46" s="204"/>
      <c r="S46" s="204"/>
      <c r="T46" s="204"/>
    </row>
    <row r="47" spans="1:20" s="136" customFormat="1" ht="102">
      <c r="A47" s="148">
        <v>30</v>
      </c>
      <c r="B47" s="144"/>
      <c r="C47" s="144" t="s">
        <v>98</v>
      </c>
      <c r="D47" s="162" t="s">
        <v>107</v>
      </c>
      <c r="E47" s="178" t="s">
        <v>108</v>
      </c>
      <c r="F47" s="144" t="s">
        <v>79</v>
      </c>
      <c r="G47" s="159">
        <v>1</v>
      </c>
      <c r="H47" s="146"/>
      <c r="I47" s="146">
        <f t="shared" si="7"/>
        <v>0</v>
      </c>
      <c r="J47" s="147">
        <v>21</v>
      </c>
      <c r="K47" s="146">
        <f t="shared" si="5"/>
        <v>0</v>
      </c>
      <c r="L47" s="204"/>
      <c r="M47" s="204"/>
      <c r="N47" s="204"/>
      <c r="O47" s="204"/>
      <c r="P47" s="204"/>
      <c r="Q47" s="204"/>
      <c r="R47" s="204"/>
      <c r="S47" s="204"/>
      <c r="T47" s="204"/>
    </row>
    <row r="48" spans="1:20" s="136" customFormat="1" ht="63.75">
      <c r="A48" s="148">
        <v>31</v>
      </c>
      <c r="B48" s="144"/>
      <c r="C48" s="158" t="s">
        <v>98</v>
      </c>
      <c r="D48" s="215" t="s">
        <v>189</v>
      </c>
      <c r="E48" s="170" t="s">
        <v>190</v>
      </c>
      <c r="F48" s="144" t="s">
        <v>79</v>
      </c>
      <c r="G48" s="145">
        <v>1</v>
      </c>
      <c r="H48" s="146"/>
      <c r="I48" s="146">
        <f t="shared" si="7"/>
        <v>0</v>
      </c>
      <c r="J48" s="147">
        <v>21</v>
      </c>
      <c r="K48" s="146">
        <f t="shared" si="5"/>
        <v>0</v>
      </c>
      <c r="L48" s="204"/>
      <c r="M48" s="204"/>
      <c r="N48" s="204"/>
      <c r="O48" s="204"/>
      <c r="P48" s="204"/>
      <c r="Q48" s="204"/>
      <c r="R48" s="204"/>
      <c r="S48" s="204"/>
      <c r="T48" s="204"/>
    </row>
    <row r="49" spans="1:20" s="136" customFormat="1" ht="25.5">
      <c r="A49" s="148">
        <v>32</v>
      </c>
      <c r="B49" s="144"/>
      <c r="C49" s="158" t="s">
        <v>98</v>
      </c>
      <c r="D49" s="215" t="s">
        <v>174</v>
      </c>
      <c r="E49" s="170" t="s">
        <v>191</v>
      </c>
      <c r="F49" s="144" t="s">
        <v>79</v>
      </c>
      <c r="G49" s="159">
        <v>2</v>
      </c>
      <c r="H49" s="160"/>
      <c r="I49" s="146">
        <f t="shared" si="7"/>
        <v>0</v>
      </c>
      <c r="J49" s="147">
        <v>21</v>
      </c>
      <c r="K49" s="146">
        <f t="shared" si="5"/>
        <v>0</v>
      </c>
      <c r="L49" s="204"/>
      <c r="M49" s="204"/>
      <c r="N49" s="204"/>
      <c r="O49" s="204"/>
      <c r="P49" s="204"/>
      <c r="Q49" s="204"/>
      <c r="R49" s="204"/>
      <c r="S49" s="204"/>
      <c r="T49" s="204"/>
    </row>
    <row r="50" spans="1:20" s="136" customFormat="1" ht="31.5" customHeight="1">
      <c r="A50" s="148">
        <v>33</v>
      </c>
      <c r="B50" s="144"/>
      <c r="C50" s="158" t="s">
        <v>98</v>
      </c>
      <c r="D50" s="215" t="s">
        <v>192</v>
      </c>
      <c r="E50" s="170" t="s">
        <v>193</v>
      </c>
      <c r="F50" s="144" t="s">
        <v>79</v>
      </c>
      <c r="G50" s="145">
        <v>1</v>
      </c>
      <c r="H50" s="146"/>
      <c r="I50" s="146">
        <f t="shared" si="7"/>
        <v>0</v>
      </c>
      <c r="J50" s="147">
        <v>21</v>
      </c>
      <c r="K50" s="146">
        <f t="shared" si="5"/>
        <v>0</v>
      </c>
      <c r="L50" s="204"/>
      <c r="M50" s="204"/>
      <c r="N50" s="204"/>
      <c r="O50" s="204"/>
      <c r="P50" s="204"/>
      <c r="Q50" s="204"/>
      <c r="R50" s="204"/>
      <c r="S50" s="204"/>
      <c r="T50" s="204"/>
    </row>
    <row r="51" spans="1:20" s="136" customFormat="1" ht="76.5">
      <c r="A51" s="148">
        <v>34</v>
      </c>
      <c r="B51" s="144"/>
      <c r="C51" s="144" t="s">
        <v>98</v>
      </c>
      <c r="D51" s="162" t="s">
        <v>109</v>
      </c>
      <c r="E51" s="177" t="s">
        <v>120</v>
      </c>
      <c r="F51" s="144" t="s">
        <v>79</v>
      </c>
      <c r="G51" s="145">
        <v>1</v>
      </c>
      <c r="H51" s="146"/>
      <c r="I51" s="146">
        <f t="shared" si="7"/>
        <v>0</v>
      </c>
      <c r="J51" s="147">
        <v>21</v>
      </c>
      <c r="K51" s="146">
        <f t="shared" si="5"/>
        <v>0</v>
      </c>
      <c r="L51" s="204"/>
      <c r="M51" s="204"/>
      <c r="N51" s="204"/>
      <c r="O51" s="204"/>
      <c r="P51" s="204"/>
      <c r="Q51" s="204"/>
      <c r="R51" s="204"/>
      <c r="S51" s="204"/>
      <c r="T51" s="204"/>
    </row>
    <row r="52" spans="1:20" s="154" customFormat="1" ht="12.75">
      <c r="A52" s="225"/>
      <c r="B52" s="188"/>
      <c r="C52" s="188"/>
      <c r="D52" s="196"/>
      <c r="E52" s="200" t="s">
        <v>93</v>
      </c>
      <c r="F52" s="188"/>
      <c r="G52" s="185"/>
      <c r="H52" s="185"/>
      <c r="I52" s="155">
        <f>I14</f>
        <v>0</v>
      </c>
      <c r="J52" s="185"/>
      <c r="K52" s="185"/>
      <c r="L52" s="185"/>
      <c r="M52" s="185"/>
      <c r="N52" s="185"/>
      <c r="O52" s="185"/>
      <c r="P52" s="185"/>
      <c r="Q52" s="185"/>
      <c r="R52" s="185"/>
      <c r="S52" s="185"/>
      <c r="T52"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5BD25-EBF7-4CC9-918E-3E8A2F1085EC}">
  <sheetPr>
    <pageSetUpPr fitToPage="1"/>
  </sheetPr>
  <dimension ref="A1:T48"/>
  <sheetViews>
    <sheetView showGridLines="0" workbookViewId="0" topLeftCell="A1">
      <selection activeCell="E19" sqref="E19"/>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20" width="9.140625" style="187" customWidth="1"/>
    <col min="21" max="16384" width="9.140625" style="135" customWidth="1"/>
  </cols>
  <sheetData>
    <row r="1" spans="1:11" s="208" customFormat="1" ht="18">
      <c r="A1" s="211" t="s">
        <v>99</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1" s="210" customFormat="1" ht="38.25">
      <c r="A11" s="138" t="s">
        <v>72</v>
      </c>
      <c r="B11" s="139" t="s">
        <v>73</v>
      </c>
      <c r="C11" s="139" t="s">
        <v>74</v>
      </c>
      <c r="D11" s="139" t="s">
        <v>171</v>
      </c>
      <c r="E11" s="139" t="s">
        <v>91</v>
      </c>
      <c r="F11" s="139" t="s">
        <v>76</v>
      </c>
      <c r="G11" s="139" t="s">
        <v>77</v>
      </c>
      <c r="H11" s="139" t="s">
        <v>94</v>
      </c>
      <c r="I11" s="139" t="s">
        <v>95</v>
      </c>
      <c r="J11" s="139" t="s">
        <v>78</v>
      </c>
      <c r="K11" s="139" t="s">
        <v>92</v>
      </c>
    </row>
    <row r="12" spans="1:11" s="190" customFormat="1" ht="12.75">
      <c r="A12" s="156">
        <v>1</v>
      </c>
      <c r="B12" s="157">
        <v>2</v>
      </c>
      <c r="C12" s="157">
        <v>3</v>
      </c>
      <c r="D12" s="140">
        <v>4</v>
      </c>
      <c r="E12" s="140">
        <v>5</v>
      </c>
      <c r="F12" s="157">
        <v>6</v>
      </c>
      <c r="G12" s="157">
        <v>7</v>
      </c>
      <c r="H12" s="157">
        <v>8</v>
      </c>
      <c r="I12" s="157">
        <v>9</v>
      </c>
      <c r="J12" s="157">
        <v>10</v>
      </c>
      <c r="K12" s="157">
        <v>11</v>
      </c>
    </row>
    <row r="13" spans="1:11" ht="12.75">
      <c r="A13" s="186"/>
      <c r="B13" s="189"/>
      <c r="C13" s="189"/>
      <c r="D13" s="198"/>
      <c r="E13" s="224"/>
      <c r="F13" s="189"/>
      <c r="G13" s="186"/>
      <c r="H13" s="186"/>
      <c r="I13" s="186"/>
      <c r="J13" s="186"/>
      <c r="K13" s="186"/>
    </row>
    <row r="14" spans="1:20" s="141" customFormat="1" ht="12.75">
      <c r="A14" s="209"/>
      <c r="B14" s="166"/>
      <c r="C14" s="191"/>
      <c r="D14" s="193" t="s">
        <v>83</v>
      </c>
      <c r="E14" s="167" t="s">
        <v>261</v>
      </c>
      <c r="F14" s="191"/>
      <c r="G14" s="182"/>
      <c r="H14" s="182"/>
      <c r="I14" s="168">
        <f>I15+I24+I38</f>
        <v>0</v>
      </c>
      <c r="J14" s="182"/>
      <c r="K14" s="146"/>
      <c r="L14" s="182"/>
      <c r="M14" s="182"/>
      <c r="N14" s="182"/>
      <c r="O14" s="182"/>
      <c r="P14" s="182"/>
      <c r="Q14" s="182"/>
      <c r="R14" s="182"/>
      <c r="S14" s="182"/>
      <c r="T14" s="182"/>
    </row>
    <row r="15" spans="1:20" s="136" customFormat="1" ht="12.75">
      <c r="A15" s="148"/>
      <c r="B15" s="142"/>
      <c r="C15" s="183"/>
      <c r="D15" s="194"/>
      <c r="E15" s="169" t="s">
        <v>172</v>
      </c>
      <c r="F15" s="183"/>
      <c r="G15" s="181"/>
      <c r="H15" s="181"/>
      <c r="I15" s="143">
        <f>SUM(I16:I23)</f>
        <v>0</v>
      </c>
      <c r="J15" s="147"/>
      <c r="K15" s="146"/>
      <c r="L15" s="204"/>
      <c r="M15" s="204"/>
      <c r="N15" s="204"/>
      <c r="O15" s="204"/>
      <c r="P15" s="204"/>
      <c r="Q15" s="204"/>
      <c r="R15" s="204"/>
      <c r="S15" s="204"/>
      <c r="T15" s="204"/>
    </row>
    <row r="16" spans="1:20" s="136" customFormat="1" ht="114.75">
      <c r="A16" s="148">
        <v>1</v>
      </c>
      <c r="B16" s="144"/>
      <c r="C16" s="144" t="s">
        <v>98</v>
      </c>
      <c r="D16" s="184" t="s">
        <v>124</v>
      </c>
      <c r="E16" s="171" t="s">
        <v>272</v>
      </c>
      <c r="F16" s="144" t="s">
        <v>79</v>
      </c>
      <c r="G16" s="145">
        <v>1</v>
      </c>
      <c r="H16" s="146"/>
      <c r="I16" s="146">
        <f aca="true" t="shared" si="0" ref="I16">ROUND(G16*H16,2)</f>
        <v>0</v>
      </c>
      <c r="J16" s="147">
        <v>21</v>
      </c>
      <c r="K16" s="146">
        <f aca="true" t="shared" si="1" ref="K16:K23">I16+((I16/100)*J16)</f>
        <v>0</v>
      </c>
      <c r="L16" s="204"/>
      <c r="M16" s="204"/>
      <c r="N16" s="204"/>
      <c r="O16" s="204"/>
      <c r="P16" s="204"/>
      <c r="Q16" s="204"/>
      <c r="R16" s="204"/>
      <c r="S16" s="204"/>
      <c r="T16" s="204"/>
    </row>
    <row r="17" spans="1:20" s="136" customFormat="1" ht="89.25">
      <c r="A17" s="148">
        <v>2</v>
      </c>
      <c r="B17" s="144"/>
      <c r="C17" s="144" t="s">
        <v>98</v>
      </c>
      <c r="D17" s="184" t="s">
        <v>125</v>
      </c>
      <c r="E17" s="171" t="s">
        <v>126</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98</v>
      </c>
      <c r="D18" s="184" t="s">
        <v>127</v>
      </c>
      <c r="E18" s="170" t="s">
        <v>128</v>
      </c>
      <c r="F18" s="144" t="s">
        <v>129</v>
      </c>
      <c r="G18" s="145">
        <v>1</v>
      </c>
      <c r="H18" s="146"/>
      <c r="I18" s="146">
        <f aca="true" t="shared" si="2" ref="I18:I23">ROUND(G18*H18,2)</f>
        <v>0</v>
      </c>
      <c r="J18" s="147">
        <v>21</v>
      </c>
      <c r="K18" s="146">
        <f t="shared" si="1"/>
        <v>0</v>
      </c>
      <c r="L18" s="204"/>
      <c r="M18" s="204"/>
      <c r="N18" s="204"/>
      <c r="O18" s="204"/>
      <c r="P18" s="204"/>
      <c r="Q18" s="204"/>
      <c r="R18" s="204"/>
      <c r="S18" s="204"/>
      <c r="T18" s="204"/>
    </row>
    <row r="19" spans="1:20" s="136" customFormat="1" ht="63.75">
      <c r="A19" s="148">
        <v>4</v>
      </c>
      <c r="B19" s="144"/>
      <c r="C19" s="144" t="s">
        <v>98</v>
      </c>
      <c r="D19" s="184" t="s">
        <v>194</v>
      </c>
      <c r="E19" s="214" t="s">
        <v>195</v>
      </c>
      <c r="F19" s="144" t="s">
        <v>79</v>
      </c>
      <c r="G19" s="145">
        <v>1</v>
      </c>
      <c r="H19" s="160"/>
      <c r="I19" s="146">
        <f t="shared" si="2"/>
        <v>0</v>
      </c>
      <c r="J19" s="147">
        <v>21</v>
      </c>
      <c r="K19" s="146">
        <f t="shared" si="1"/>
        <v>0</v>
      </c>
      <c r="L19" s="204"/>
      <c r="M19" s="204"/>
      <c r="N19" s="204"/>
      <c r="O19" s="204"/>
      <c r="P19" s="204"/>
      <c r="Q19" s="204"/>
      <c r="R19" s="204"/>
      <c r="S19" s="204"/>
      <c r="T19" s="204"/>
    </row>
    <row r="20" spans="1:20" s="227" customFormat="1" ht="51">
      <c r="A20" s="226">
        <v>5</v>
      </c>
      <c r="B20" s="158"/>
      <c r="C20" s="158" t="s">
        <v>98</v>
      </c>
      <c r="D20" s="215" t="s">
        <v>132</v>
      </c>
      <c r="E20" s="170" t="s">
        <v>196</v>
      </c>
      <c r="F20" s="158" t="s">
        <v>79</v>
      </c>
      <c r="G20" s="159">
        <v>1</v>
      </c>
      <c r="H20" s="160"/>
      <c r="I20" s="146">
        <f t="shared" si="2"/>
        <v>0</v>
      </c>
      <c r="J20" s="147">
        <v>21</v>
      </c>
      <c r="K20" s="146">
        <f t="shared" si="1"/>
        <v>0</v>
      </c>
      <c r="L20" s="206"/>
      <c r="M20" s="206"/>
      <c r="N20" s="206"/>
      <c r="O20" s="206"/>
      <c r="P20" s="206"/>
      <c r="Q20" s="206"/>
      <c r="R20" s="206"/>
      <c r="S20" s="206"/>
      <c r="T20" s="206"/>
    </row>
    <row r="21" spans="1:20" s="136" customFormat="1" ht="25.5">
      <c r="A21" s="148">
        <v>6</v>
      </c>
      <c r="B21" s="144"/>
      <c r="C21" s="144" t="s">
        <v>98</v>
      </c>
      <c r="D21" s="207" t="s">
        <v>134</v>
      </c>
      <c r="E21" s="170" t="s">
        <v>135</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98</v>
      </c>
      <c r="D22" s="184" t="s">
        <v>136</v>
      </c>
      <c r="E22" s="171" t="s">
        <v>137</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98</v>
      </c>
      <c r="D23" s="184" t="s">
        <v>138</v>
      </c>
      <c r="E23" s="170" t="s">
        <v>139</v>
      </c>
      <c r="F23" s="144" t="s">
        <v>79</v>
      </c>
      <c r="G23" s="145">
        <v>1</v>
      </c>
      <c r="H23" s="146"/>
      <c r="I23" s="146">
        <f t="shared" si="2"/>
        <v>0</v>
      </c>
      <c r="J23" s="147">
        <v>21</v>
      </c>
      <c r="K23" s="146">
        <f t="shared" si="1"/>
        <v>0</v>
      </c>
      <c r="L23" s="204"/>
      <c r="M23" s="204"/>
      <c r="N23" s="204"/>
      <c r="O23" s="204"/>
      <c r="P23" s="204"/>
      <c r="Q23" s="204"/>
      <c r="R23" s="204"/>
      <c r="S23" s="204"/>
      <c r="T23" s="204"/>
    </row>
    <row r="24" spans="1:20" s="136" customFormat="1" ht="12.75">
      <c r="A24" s="148"/>
      <c r="B24" s="144"/>
      <c r="C24" s="142"/>
      <c r="D24" s="180"/>
      <c r="E24" s="169" t="s">
        <v>112</v>
      </c>
      <c r="F24" s="203"/>
      <c r="G24" s="181"/>
      <c r="H24" s="181"/>
      <c r="I24" s="143">
        <f>SUM(I25:I37)</f>
        <v>0</v>
      </c>
      <c r="J24" s="147"/>
      <c r="K24" s="146"/>
      <c r="L24" s="204"/>
      <c r="M24" s="204"/>
      <c r="N24" s="204"/>
      <c r="O24" s="204"/>
      <c r="P24" s="204"/>
      <c r="Q24" s="204"/>
      <c r="R24" s="204"/>
      <c r="S24" s="204"/>
      <c r="T24" s="204"/>
    </row>
    <row r="25" spans="1:20" s="136" customFormat="1" ht="102">
      <c r="A25" s="148">
        <v>9</v>
      </c>
      <c r="B25" s="144"/>
      <c r="C25" s="144" t="s">
        <v>98</v>
      </c>
      <c r="D25" s="184" t="s">
        <v>149</v>
      </c>
      <c r="E25" s="170" t="s">
        <v>150</v>
      </c>
      <c r="F25" s="144" t="s">
        <v>79</v>
      </c>
      <c r="G25" s="145">
        <v>1</v>
      </c>
      <c r="H25" s="146"/>
      <c r="I25" s="146">
        <f aca="true" t="shared" si="3" ref="I25:I37">ROUND(G25*H25,2)</f>
        <v>0</v>
      </c>
      <c r="J25" s="147">
        <v>21</v>
      </c>
      <c r="K25" s="146">
        <f aca="true" t="shared" si="4" ref="K25:K37">I25+((I25/100)*J25)</f>
        <v>0</v>
      </c>
      <c r="L25" s="204"/>
      <c r="M25" s="204"/>
      <c r="N25" s="204"/>
      <c r="O25" s="204"/>
      <c r="P25" s="204"/>
      <c r="Q25" s="204"/>
      <c r="R25" s="204"/>
      <c r="S25" s="204"/>
      <c r="T25" s="204"/>
    </row>
    <row r="26" spans="1:20" s="136" customFormat="1" ht="63.75">
      <c r="A26" s="148">
        <v>10</v>
      </c>
      <c r="B26" s="144"/>
      <c r="C26" s="144" t="s">
        <v>98</v>
      </c>
      <c r="D26" s="184" t="s">
        <v>173</v>
      </c>
      <c r="E26" s="170" t="s">
        <v>152</v>
      </c>
      <c r="F26" s="144" t="s">
        <v>79</v>
      </c>
      <c r="G26" s="145">
        <v>1</v>
      </c>
      <c r="H26" s="146"/>
      <c r="I26" s="146">
        <f t="shared" si="3"/>
        <v>0</v>
      </c>
      <c r="J26" s="147">
        <v>21</v>
      </c>
      <c r="K26" s="146">
        <f t="shared" si="4"/>
        <v>0</v>
      </c>
      <c r="L26" s="204"/>
      <c r="M26" s="204"/>
      <c r="N26" s="204"/>
      <c r="O26" s="204"/>
      <c r="P26" s="204"/>
      <c r="Q26" s="204"/>
      <c r="R26" s="204"/>
      <c r="S26" s="204"/>
      <c r="T26" s="204"/>
    </row>
    <row r="27" spans="1:20" s="136" customFormat="1" ht="25.5">
      <c r="A27" s="148">
        <v>11</v>
      </c>
      <c r="B27" s="144"/>
      <c r="C27" s="144" t="s">
        <v>98</v>
      </c>
      <c r="D27" s="207" t="s">
        <v>153</v>
      </c>
      <c r="E27" s="171" t="s">
        <v>154</v>
      </c>
      <c r="F27" s="144" t="s">
        <v>79</v>
      </c>
      <c r="G27" s="145">
        <v>1</v>
      </c>
      <c r="H27" s="160"/>
      <c r="I27" s="146">
        <f t="shared" si="3"/>
        <v>0</v>
      </c>
      <c r="J27" s="147">
        <v>21</v>
      </c>
      <c r="K27" s="146">
        <f t="shared" si="4"/>
        <v>0</v>
      </c>
      <c r="L27" s="204"/>
      <c r="M27" s="204"/>
      <c r="N27" s="204"/>
      <c r="O27" s="204"/>
      <c r="P27" s="204"/>
      <c r="Q27" s="204"/>
      <c r="R27" s="204"/>
      <c r="S27" s="204"/>
      <c r="T27" s="204"/>
    </row>
    <row r="28" spans="1:20" s="136" customFormat="1" ht="25.5">
      <c r="A28" s="148">
        <v>12</v>
      </c>
      <c r="B28" s="144"/>
      <c r="C28" s="144" t="s">
        <v>98</v>
      </c>
      <c r="D28" s="207" t="s">
        <v>155</v>
      </c>
      <c r="E28" s="170" t="s">
        <v>156</v>
      </c>
      <c r="F28" s="144" t="s">
        <v>79</v>
      </c>
      <c r="G28" s="145">
        <v>1</v>
      </c>
      <c r="H28" s="160"/>
      <c r="I28" s="146">
        <f t="shared" si="3"/>
        <v>0</v>
      </c>
      <c r="J28" s="147">
        <v>21</v>
      </c>
      <c r="K28" s="146">
        <f t="shared" si="4"/>
        <v>0</v>
      </c>
      <c r="L28" s="204"/>
      <c r="M28" s="204"/>
      <c r="N28" s="204"/>
      <c r="O28" s="204"/>
      <c r="P28" s="204"/>
      <c r="Q28" s="204"/>
      <c r="R28" s="204"/>
      <c r="S28" s="204"/>
      <c r="T28" s="204"/>
    </row>
    <row r="29" spans="1:20" s="136" customFormat="1" ht="102">
      <c r="A29" s="148">
        <v>13</v>
      </c>
      <c r="B29" s="144"/>
      <c r="C29" s="144" t="s">
        <v>98</v>
      </c>
      <c r="D29" s="184" t="s">
        <v>96</v>
      </c>
      <c r="E29" s="170" t="s">
        <v>273</v>
      </c>
      <c r="F29" s="144" t="s">
        <v>79</v>
      </c>
      <c r="G29" s="145">
        <v>16</v>
      </c>
      <c r="H29" s="146"/>
      <c r="I29" s="161">
        <f t="shared" si="3"/>
        <v>0</v>
      </c>
      <c r="J29" s="147">
        <v>21</v>
      </c>
      <c r="K29" s="146">
        <f t="shared" si="4"/>
        <v>0</v>
      </c>
      <c r="L29" s="204"/>
      <c r="M29" s="204"/>
      <c r="N29" s="204"/>
      <c r="O29" s="204"/>
      <c r="P29" s="204"/>
      <c r="Q29" s="204"/>
      <c r="R29" s="204"/>
      <c r="S29" s="204"/>
      <c r="T29" s="204"/>
    </row>
    <row r="30" spans="1:11" ht="102">
      <c r="A30" s="148">
        <v>14</v>
      </c>
      <c r="C30" s="144" t="s">
        <v>98</v>
      </c>
      <c r="D30" s="184" t="s">
        <v>197</v>
      </c>
      <c r="E30" s="170" t="s">
        <v>198</v>
      </c>
      <c r="F30" s="144" t="s">
        <v>79</v>
      </c>
      <c r="G30" s="145">
        <v>1</v>
      </c>
      <c r="H30" s="146"/>
      <c r="I30" s="222">
        <f t="shared" si="3"/>
        <v>0</v>
      </c>
      <c r="J30" s="223">
        <v>21</v>
      </c>
      <c r="K30" s="160">
        <f t="shared" si="4"/>
        <v>0</v>
      </c>
    </row>
    <row r="31" spans="1:11" ht="38.25">
      <c r="A31" s="148">
        <v>15</v>
      </c>
      <c r="C31" s="144" t="s">
        <v>98</v>
      </c>
      <c r="D31" s="184" t="s">
        <v>199</v>
      </c>
      <c r="E31" s="228" t="s">
        <v>200</v>
      </c>
      <c r="F31" s="144" t="s">
        <v>129</v>
      </c>
      <c r="G31" s="145">
        <f>G29</f>
        <v>16</v>
      </c>
      <c r="H31" s="160"/>
      <c r="I31" s="222">
        <f t="shared" si="3"/>
        <v>0</v>
      </c>
      <c r="J31" s="223">
        <v>21</v>
      </c>
      <c r="K31" s="160">
        <f t="shared" si="4"/>
        <v>0</v>
      </c>
    </row>
    <row r="32" spans="1:11" ht="153">
      <c r="A32" s="148">
        <v>16</v>
      </c>
      <c r="C32" s="144" t="s">
        <v>98</v>
      </c>
      <c r="D32" s="184" t="s">
        <v>201</v>
      </c>
      <c r="E32" s="170" t="s">
        <v>202</v>
      </c>
      <c r="F32" s="144" t="s">
        <v>129</v>
      </c>
      <c r="G32" s="145">
        <v>200</v>
      </c>
      <c r="H32" s="146"/>
      <c r="I32" s="222">
        <f t="shared" si="3"/>
        <v>0</v>
      </c>
      <c r="J32" s="223">
        <v>21</v>
      </c>
      <c r="K32" s="160">
        <f t="shared" si="4"/>
        <v>0</v>
      </c>
    </row>
    <row r="33" spans="1:20" s="136" customFormat="1" ht="76.5">
      <c r="A33" s="148">
        <v>17</v>
      </c>
      <c r="B33" s="144"/>
      <c r="C33" s="144" t="s">
        <v>98</v>
      </c>
      <c r="D33" s="184" t="s">
        <v>203</v>
      </c>
      <c r="E33" s="171" t="s">
        <v>204</v>
      </c>
      <c r="F33" s="144" t="s">
        <v>79</v>
      </c>
      <c r="G33" s="145">
        <f>G29</f>
        <v>16</v>
      </c>
      <c r="H33" s="146"/>
      <c r="I33" s="222">
        <f t="shared" si="3"/>
        <v>0</v>
      </c>
      <c r="J33" s="223">
        <v>21</v>
      </c>
      <c r="K33" s="160">
        <f t="shared" si="4"/>
        <v>0</v>
      </c>
      <c r="L33" s="204"/>
      <c r="M33" s="204"/>
      <c r="N33" s="204"/>
      <c r="O33" s="204"/>
      <c r="P33" s="204"/>
      <c r="Q33" s="204"/>
      <c r="R33" s="204"/>
      <c r="S33" s="204"/>
      <c r="T33" s="204"/>
    </row>
    <row r="34" spans="1:20" s="136" customFormat="1" ht="63.75">
      <c r="A34" s="148">
        <v>18</v>
      </c>
      <c r="B34" s="144"/>
      <c r="C34" s="144" t="s">
        <v>98</v>
      </c>
      <c r="D34" s="184" t="s">
        <v>203</v>
      </c>
      <c r="E34" s="170" t="s">
        <v>205</v>
      </c>
      <c r="F34" s="144" t="s">
        <v>129</v>
      </c>
      <c r="G34" s="145">
        <v>1</v>
      </c>
      <c r="H34" s="146"/>
      <c r="I34" s="222">
        <f t="shared" si="3"/>
        <v>0</v>
      </c>
      <c r="J34" s="223">
        <v>21</v>
      </c>
      <c r="K34" s="160">
        <f t="shared" si="4"/>
        <v>0</v>
      </c>
      <c r="L34" s="204"/>
      <c r="M34" s="204"/>
      <c r="N34" s="204"/>
      <c r="O34" s="204"/>
      <c r="P34" s="204"/>
      <c r="Q34" s="204"/>
      <c r="R34" s="204"/>
      <c r="S34" s="204"/>
      <c r="T34" s="204"/>
    </row>
    <row r="35" spans="1:20" s="136" customFormat="1" ht="66" customHeight="1">
      <c r="A35" s="148">
        <v>19</v>
      </c>
      <c r="B35" s="144"/>
      <c r="C35" s="144" t="s">
        <v>98</v>
      </c>
      <c r="D35" s="184" t="s">
        <v>88</v>
      </c>
      <c r="E35" s="170" t="s">
        <v>162</v>
      </c>
      <c r="F35" s="144" t="s">
        <v>79</v>
      </c>
      <c r="G35" s="145">
        <v>1</v>
      </c>
      <c r="H35" s="146"/>
      <c r="I35" s="146">
        <f t="shared" si="3"/>
        <v>0</v>
      </c>
      <c r="J35" s="147">
        <v>21</v>
      </c>
      <c r="K35" s="146">
        <f t="shared" si="4"/>
        <v>0</v>
      </c>
      <c r="L35" s="204"/>
      <c r="M35" s="204"/>
      <c r="N35" s="204"/>
      <c r="O35" s="204"/>
      <c r="P35" s="204"/>
      <c r="Q35" s="204"/>
      <c r="R35" s="204"/>
      <c r="S35" s="204"/>
      <c r="T35" s="204"/>
    </row>
    <row r="36" spans="1:20" s="136" customFormat="1" ht="25.5">
      <c r="A36" s="148">
        <v>20</v>
      </c>
      <c r="B36" s="144"/>
      <c r="C36" s="144" t="s">
        <v>98</v>
      </c>
      <c r="D36" s="184" t="s">
        <v>97</v>
      </c>
      <c r="E36" s="170" t="s">
        <v>101</v>
      </c>
      <c r="F36" s="144" t="s">
        <v>79</v>
      </c>
      <c r="G36" s="145">
        <v>1</v>
      </c>
      <c r="H36" s="146"/>
      <c r="I36" s="146">
        <f t="shared" si="3"/>
        <v>0</v>
      </c>
      <c r="J36" s="147">
        <v>21</v>
      </c>
      <c r="K36" s="146">
        <f t="shared" si="4"/>
        <v>0</v>
      </c>
      <c r="L36" s="204"/>
      <c r="M36" s="204"/>
      <c r="N36" s="204"/>
      <c r="O36" s="204"/>
      <c r="P36" s="204"/>
      <c r="Q36" s="204"/>
      <c r="R36" s="204"/>
      <c r="S36" s="204"/>
      <c r="T36" s="204"/>
    </row>
    <row r="37" spans="1:20" s="136" customFormat="1" ht="51">
      <c r="A37" s="148">
        <v>21</v>
      </c>
      <c r="B37" s="144"/>
      <c r="C37" s="144" t="s">
        <v>98</v>
      </c>
      <c r="D37" s="184" t="s">
        <v>163</v>
      </c>
      <c r="E37" s="170" t="s">
        <v>164</v>
      </c>
      <c r="F37" s="144" t="s">
        <v>79</v>
      </c>
      <c r="G37" s="145">
        <v>1</v>
      </c>
      <c r="H37" s="146"/>
      <c r="I37" s="146">
        <f t="shared" si="3"/>
        <v>0</v>
      </c>
      <c r="J37" s="147">
        <v>21</v>
      </c>
      <c r="K37" s="146">
        <f t="shared" si="4"/>
        <v>0</v>
      </c>
      <c r="L37" s="204"/>
      <c r="M37" s="204"/>
      <c r="N37" s="204"/>
      <c r="O37" s="204"/>
      <c r="P37" s="204"/>
      <c r="Q37" s="204"/>
      <c r="R37" s="204"/>
      <c r="S37" s="204"/>
      <c r="T37" s="204"/>
    </row>
    <row r="38" spans="1:20" s="136" customFormat="1" ht="12.75">
      <c r="A38" s="148"/>
      <c r="B38" s="144"/>
      <c r="C38" s="144"/>
      <c r="D38" s="184"/>
      <c r="E38" s="169" t="s">
        <v>102</v>
      </c>
      <c r="F38" s="203"/>
      <c r="G38" s="181"/>
      <c r="H38" s="181"/>
      <c r="I38" s="143">
        <f>SUM(I39:I47)</f>
        <v>0</v>
      </c>
      <c r="J38" s="147"/>
      <c r="K38" s="146"/>
      <c r="L38" s="204"/>
      <c r="M38" s="204"/>
      <c r="N38" s="204"/>
      <c r="O38" s="204"/>
      <c r="P38" s="204"/>
      <c r="Q38" s="204"/>
      <c r="R38" s="204"/>
      <c r="S38" s="204"/>
      <c r="T38" s="204"/>
    </row>
    <row r="39" spans="1:20" s="136" customFormat="1" ht="89.25">
      <c r="A39" s="148">
        <v>22</v>
      </c>
      <c r="B39" s="144"/>
      <c r="C39" s="144" t="s">
        <v>98</v>
      </c>
      <c r="D39" s="162" t="s">
        <v>103</v>
      </c>
      <c r="E39" s="177" t="s">
        <v>104</v>
      </c>
      <c r="F39" s="144" t="s">
        <v>79</v>
      </c>
      <c r="G39" s="145">
        <v>1</v>
      </c>
      <c r="H39" s="146"/>
      <c r="I39" s="146">
        <f>ROUND(G39*H39,2)</f>
        <v>0</v>
      </c>
      <c r="J39" s="147">
        <v>21</v>
      </c>
      <c r="K39" s="146">
        <f aca="true" t="shared" si="5" ref="K39:K47">I39+((I39/100)*J39)</f>
        <v>0</v>
      </c>
      <c r="L39" s="204"/>
      <c r="M39" s="204"/>
      <c r="N39" s="204"/>
      <c r="O39" s="204"/>
      <c r="P39" s="204"/>
      <c r="Q39" s="204"/>
      <c r="R39" s="204"/>
      <c r="S39" s="204"/>
      <c r="T39" s="204"/>
    </row>
    <row r="40" spans="1:20" s="136" customFormat="1" ht="114.75">
      <c r="A40" s="148">
        <v>23</v>
      </c>
      <c r="B40" s="144"/>
      <c r="C40" s="144" t="s">
        <v>98</v>
      </c>
      <c r="D40" s="162" t="s">
        <v>105</v>
      </c>
      <c r="E40" s="177" t="s">
        <v>110</v>
      </c>
      <c r="F40" s="144" t="s">
        <v>79</v>
      </c>
      <c r="G40" s="145">
        <v>1</v>
      </c>
      <c r="H40" s="146"/>
      <c r="I40" s="146">
        <f>ROUND(G40*H40,2)</f>
        <v>0</v>
      </c>
      <c r="J40" s="147">
        <v>21</v>
      </c>
      <c r="K40" s="146">
        <f t="shared" si="5"/>
        <v>0</v>
      </c>
      <c r="L40" s="204"/>
      <c r="M40" s="204"/>
      <c r="N40" s="204"/>
      <c r="O40" s="204"/>
      <c r="P40" s="204"/>
      <c r="Q40" s="204"/>
      <c r="R40" s="204"/>
      <c r="S40" s="204"/>
      <c r="T40" s="204"/>
    </row>
    <row r="41" spans="1:20" s="136" customFormat="1" ht="25.5">
      <c r="A41" s="148">
        <v>24</v>
      </c>
      <c r="B41" s="144"/>
      <c r="C41" s="144" t="s">
        <v>98</v>
      </c>
      <c r="D41" s="184" t="s">
        <v>116</v>
      </c>
      <c r="E41" s="170" t="s">
        <v>117</v>
      </c>
      <c r="F41" s="144" t="s">
        <v>79</v>
      </c>
      <c r="G41" s="145">
        <v>1</v>
      </c>
      <c r="H41" s="146"/>
      <c r="I41" s="161">
        <f aca="true" t="shared" si="6" ref="I41">ROUND(G41*H41,2)</f>
        <v>0</v>
      </c>
      <c r="J41" s="147">
        <v>21</v>
      </c>
      <c r="K41" s="146">
        <f>I41+((I41/100)*J41)</f>
        <v>0</v>
      </c>
      <c r="L41" s="204"/>
      <c r="M41" s="204"/>
      <c r="N41" s="204"/>
      <c r="O41" s="204"/>
      <c r="P41" s="204"/>
      <c r="Q41" s="204"/>
      <c r="R41" s="204"/>
      <c r="S41" s="204"/>
      <c r="T41" s="204"/>
    </row>
    <row r="42" spans="1:20" s="136" customFormat="1" ht="76.5">
      <c r="A42" s="148">
        <v>25</v>
      </c>
      <c r="B42" s="144"/>
      <c r="C42" s="144" t="s">
        <v>98</v>
      </c>
      <c r="D42" s="162" t="s">
        <v>106</v>
      </c>
      <c r="E42" s="178" t="s">
        <v>271</v>
      </c>
      <c r="F42" s="144" t="s">
        <v>79</v>
      </c>
      <c r="G42" s="145">
        <v>1</v>
      </c>
      <c r="H42" s="146"/>
      <c r="I42" s="146">
        <f aca="true" t="shared" si="7" ref="I42:I47">ROUND(G42*H42,2)</f>
        <v>0</v>
      </c>
      <c r="J42" s="147">
        <v>21</v>
      </c>
      <c r="K42" s="146">
        <f t="shared" si="5"/>
        <v>0</v>
      </c>
      <c r="L42" s="204"/>
      <c r="M42" s="204"/>
      <c r="N42" s="204"/>
      <c r="O42" s="204"/>
      <c r="P42" s="204"/>
      <c r="Q42" s="204"/>
      <c r="R42" s="204"/>
      <c r="S42" s="204"/>
      <c r="T42" s="204"/>
    </row>
    <row r="43" spans="1:20" s="136" customFormat="1" ht="102">
      <c r="A43" s="148">
        <v>26</v>
      </c>
      <c r="B43" s="144"/>
      <c r="C43" s="144" t="s">
        <v>98</v>
      </c>
      <c r="D43" s="162" t="s">
        <v>107</v>
      </c>
      <c r="E43" s="178" t="s">
        <v>108</v>
      </c>
      <c r="F43" s="144" t="s">
        <v>79</v>
      </c>
      <c r="G43" s="159">
        <v>1</v>
      </c>
      <c r="H43" s="146"/>
      <c r="I43" s="146">
        <f t="shared" si="7"/>
        <v>0</v>
      </c>
      <c r="J43" s="147">
        <v>21</v>
      </c>
      <c r="K43" s="146">
        <f t="shared" si="5"/>
        <v>0</v>
      </c>
      <c r="L43" s="204"/>
      <c r="M43" s="204"/>
      <c r="N43" s="204"/>
      <c r="O43" s="204"/>
      <c r="P43" s="204"/>
      <c r="Q43" s="204"/>
      <c r="R43" s="204"/>
      <c r="S43" s="204"/>
      <c r="T43" s="204"/>
    </row>
    <row r="44" spans="1:20" s="136" customFormat="1" ht="63.75">
      <c r="A44" s="148">
        <v>27</v>
      </c>
      <c r="B44" s="144"/>
      <c r="C44" s="158" t="s">
        <v>98</v>
      </c>
      <c r="D44" s="215" t="s">
        <v>189</v>
      </c>
      <c r="E44" s="170" t="s">
        <v>190</v>
      </c>
      <c r="F44" s="144" t="s">
        <v>79</v>
      </c>
      <c r="G44" s="145">
        <v>1</v>
      </c>
      <c r="H44" s="146"/>
      <c r="I44" s="146">
        <f t="shared" si="7"/>
        <v>0</v>
      </c>
      <c r="J44" s="147">
        <v>21</v>
      </c>
      <c r="K44" s="146">
        <f t="shared" si="5"/>
        <v>0</v>
      </c>
      <c r="L44" s="204"/>
      <c r="M44" s="204"/>
      <c r="N44" s="204"/>
      <c r="O44" s="204"/>
      <c r="P44" s="204"/>
      <c r="Q44" s="204"/>
      <c r="R44" s="204"/>
      <c r="S44" s="204"/>
      <c r="T44" s="204"/>
    </row>
    <row r="45" spans="1:20" s="136" customFormat="1" ht="25.5">
      <c r="A45" s="148">
        <v>28</v>
      </c>
      <c r="B45" s="144"/>
      <c r="C45" s="158" t="s">
        <v>98</v>
      </c>
      <c r="D45" s="215" t="s">
        <v>174</v>
      </c>
      <c r="E45" s="170" t="s">
        <v>191</v>
      </c>
      <c r="F45" s="144" t="s">
        <v>79</v>
      </c>
      <c r="G45" s="159">
        <v>2</v>
      </c>
      <c r="H45" s="160"/>
      <c r="I45" s="146">
        <f t="shared" si="7"/>
        <v>0</v>
      </c>
      <c r="J45" s="147">
        <v>21</v>
      </c>
      <c r="K45" s="146">
        <f t="shared" si="5"/>
        <v>0</v>
      </c>
      <c r="L45" s="204"/>
      <c r="M45" s="204"/>
      <c r="N45" s="204"/>
      <c r="O45" s="204"/>
      <c r="P45" s="204"/>
      <c r="Q45" s="204"/>
      <c r="R45" s="204"/>
      <c r="S45" s="204"/>
      <c r="T45" s="204"/>
    </row>
    <row r="46" spans="1:20" s="136" customFormat="1" ht="31.5" customHeight="1">
      <c r="A46" s="148">
        <v>29</v>
      </c>
      <c r="B46" s="144"/>
      <c r="C46" s="158" t="s">
        <v>98</v>
      </c>
      <c r="D46" s="215" t="s">
        <v>192</v>
      </c>
      <c r="E46" s="170" t="s">
        <v>193</v>
      </c>
      <c r="F46" s="144" t="s">
        <v>79</v>
      </c>
      <c r="G46" s="145">
        <v>1</v>
      </c>
      <c r="H46" s="146"/>
      <c r="I46" s="146">
        <f t="shared" si="7"/>
        <v>0</v>
      </c>
      <c r="J46" s="147">
        <v>21</v>
      </c>
      <c r="K46" s="146">
        <f t="shared" si="5"/>
        <v>0</v>
      </c>
      <c r="L46" s="204"/>
      <c r="M46" s="204"/>
      <c r="N46" s="204"/>
      <c r="O46" s="204"/>
      <c r="P46" s="204"/>
      <c r="Q46" s="204"/>
      <c r="R46" s="204"/>
      <c r="S46" s="204"/>
      <c r="T46" s="204"/>
    </row>
    <row r="47" spans="1:20" s="136" customFormat="1" ht="76.5">
      <c r="A47" s="148">
        <v>30</v>
      </c>
      <c r="B47" s="144"/>
      <c r="C47" s="144" t="s">
        <v>98</v>
      </c>
      <c r="D47" s="162" t="s">
        <v>109</v>
      </c>
      <c r="E47" s="177" t="s">
        <v>120</v>
      </c>
      <c r="F47" s="144" t="s">
        <v>79</v>
      </c>
      <c r="G47" s="145">
        <v>1</v>
      </c>
      <c r="H47" s="146"/>
      <c r="I47" s="146">
        <f t="shared" si="7"/>
        <v>0</v>
      </c>
      <c r="J47" s="147">
        <v>21</v>
      </c>
      <c r="K47" s="146">
        <f t="shared" si="5"/>
        <v>0</v>
      </c>
      <c r="L47" s="204"/>
      <c r="M47" s="204"/>
      <c r="N47" s="204"/>
      <c r="O47" s="204"/>
      <c r="P47" s="204"/>
      <c r="Q47" s="204"/>
      <c r="R47" s="204"/>
      <c r="S47" s="204"/>
      <c r="T47" s="204"/>
    </row>
    <row r="48" spans="1:20" s="154" customFormat="1" ht="12.75">
      <c r="A48" s="225"/>
      <c r="B48" s="188"/>
      <c r="C48" s="188"/>
      <c r="D48" s="196"/>
      <c r="E48" s="200" t="s">
        <v>93</v>
      </c>
      <c r="F48" s="188"/>
      <c r="G48" s="185"/>
      <c r="H48" s="185"/>
      <c r="I48" s="155">
        <f>+I14</f>
        <v>0</v>
      </c>
      <c r="J48" s="185"/>
      <c r="K48" s="185"/>
      <c r="L48" s="185"/>
      <c r="M48" s="185"/>
      <c r="N48" s="185"/>
      <c r="O48" s="185"/>
      <c r="P48" s="185"/>
      <c r="Q48" s="185"/>
      <c r="R48" s="185"/>
      <c r="S48" s="185"/>
      <c r="T48"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C7DD2-5284-4054-BA32-4293C624D76B}">
  <sheetPr>
    <pageSetUpPr fitToPage="1"/>
  </sheetPr>
  <dimension ref="A1:T48"/>
  <sheetViews>
    <sheetView showGridLines="0" workbookViewId="0" topLeftCell="A13">
      <selection activeCell="E19" sqref="E19"/>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20" width="9.140625" style="187" customWidth="1"/>
    <col min="21" max="16384" width="9.140625" style="135" customWidth="1"/>
  </cols>
  <sheetData>
    <row r="1" spans="1:11" s="208" customFormat="1" ht="18">
      <c r="A1" s="211" t="s">
        <v>99</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1" s="210" customFormat="1" ht="38.25">
      <c r="A11" s="138" t="s">
        <v>72</v>
      </c>
      <c r="B11" s="139" t="s">
        <v>73</v>
      </c>
      <c r="C11" s="139" t="s">
        <v>74</v>
      </c>
      <c r="D11" s="139" t="s">
        <v>171</v>
      </c>
      <c r="E11" s="139" t="s">
        <v>91</v>
      </c>
      <c r="F11" s="139" t="s">
        <v>76</v>
      </c>
      <c r="G11" s="139" t="s">
        <v>77</v>
      </c>
      <c r="H11" s="139" t="s">
        <v>94</v>
      </c>
      <c r="I11" s="139" t="s">
        <v>95</v>
      </c>
      <c r="J11" s="139" t="s">
        <v>78</v>
      </c>
      <c r="K11" s="139" t="s">
        <v>92</v>
      </c>
    </row>
    <row r="12" spans="1:11" s="190" customFormat="1" ht="12.75">
      <c r="A12" s="156">
        <v>1</v>
      </c>
      <c r="B12" s="157">
        <v>2</v>
      </c>
      <c r="C12" s="157">
        <v>3</v>
      </c>
      <c r="D12" s="140">
        <v>4</v>
      </c>
      <c r="E12" s="140">
        <v>5</v>
      </c>
      <c r="F12" s="157">
        <v>6</v>
      </c>
      <c r="G12" s="157">
        <v>7</v>
      </c>
      <c r="H12" s="157">
        <v>8</v>
      </c>
      <c r="I12" s="157">
        <v>9</v>
      </c>
      <c r="J12" s="157">
        <v>10</v>
      </c>
      <c r="K12" s="157">
        <v>11</v>
      </c>
    </row>
    <row r="13" spans="1:11" ht="12.75">
      <c r="A13" s="186"/>
      <c r="B13" s="189"/>
      <c r="C13" s="189"/>
      <c r="D13" s="198"/>
      <c r="E13" s="224"/>
      <c r="F13" s="189"/>
      <c r="G13" s="186"/>
      <c r="H13" s="186"/>
      <c r="I13" s="186"/>
      <c r="J13" s="186"/>
      <c r="K13" s="186"/>
    </row>
    <row r="14" spans="1:20" s="141" customFormat="1" ht="12.75">
      <c r="A14" s="209"/>
      <c r="B14" s="166"/>
      <c r="C14" s="191"/>
      <c r="D14" s="193" t="s">
        <v>83</v>
      </c>
      <c r="E14" s="167" t="s">
        <v>261</v>
      </c>
      <c r="F14" s="191"/>
      <c r="G14" s="182"/>
      <c r="H14" s="161"/>
      <c r="I14" s="168">
        <f>I15+I24+I40</f>
        <v>0</v>
      </c>
      <c r="J14" s="182"/>
      <c r="K14" s="146"/>
      <c r="L14" s="182"/>
      <c r="M14" s="182"/>
      <c r="N14" s="182"/>
      <c r="O14" s="182"/>
      <c r="P14" s="182"/>
      <c r="Q14" s="182"/>
      <c r="R14" s="182"/>
      <c r="S14" s="182"/>
      <c r="T14" s="182"/>
    </row>
    <row r="15" spans="1:20" s="136" customFormat="1" ht="12.75">
      <c r="A15" s="148"/>
      <c r="B15" s="142"/>
      <c r="C15" s="183"/>
      <c r="D15" s="194"/>
      <c r="E15" s="169" t="s">
        <v>172</v>
      </c>
      <c r="F15" s="183"/>
      <c r="G15" s="181"/>
      <c r="H15" s="161"/>
      <c r="I15" s="143">
        <f>SUM(I16:I23)</f>
        <v>0</v>
      </c>
      <c r="J15" s="147"/>
      <c r="K15" s="146"/>
      <c r="L15" s="204"/>
      <c r="M15" s="204"/>
      <c r="N15" s="204"/>
      <c r="O15" s="204"/>
      <c r="P15" s="204"/>
      <c r="Q15" s="204"/>
      <c r="R15" s="204"/>
      <c r="S15" s="204"/>
      <c r="T15" s="204"/>
    </row>
    <row r="16" spans="1:20" s="136" customFormat="1" ht="114.75">
      <c r="A16" s="148">
        <v>1</v>
      </c>
      <c r="B16" s="144"/>
      <c r="C16" s="144" t="s">
        <v>98</v>
      </c>
      <c r="D16" s="184" t="s">
        <v>124</v>
      </c>
      <c r="E16" s="171" t="s">
        <v>272</v>
      </c>
      <c r="F16" s="144" t="s">
        <v>79</v>
      </c>
      <c r="G16" s="145">
        <v>1</v>
      </c>
      <c r="H16" s="146"/>
      <c r="I16" s="146">
        <f aca="true" t="shared" si="0" ref="I16">ROUND(G16*H16,2)</f>
        <v>0</v>
      </c>
      <c r="J16" s="147">
        <v>21</v>
      </c>
      <c r="K16" s="146">
        <f aca="true" t="shared" si="1" ref="K16:K23">I16+((I16/100)*J16)</f>
        <v>0</v>
      </c>
      <c r="L16" s="204"/>
      <c r="M16" s="204"/>
      <c r="N16" s="204"/>
      <c r="O16" s="204"/>
      <c r="P16" s="204"/>
      <c r="Q16" s="204"/>
      <c r="R16" s="204"/>
      <c r="S16" s="204"/>
      <c r="T16" s="204"/>
    </row>
    <row r="17" spans="1:20" s="136" customFormat="1" ht="89.25">
      <c r="A17" s="148">
        <v>2</v>
      </c>
      <c r="B17" s="144"/>
      <c r="C17" s="144" t="s">
        <v>98</v>
      </c>
      <c r="D17" s="184" t="s">
        <v>125</v>
      </c>
      <c r="E17" s="171" t="s">
        <v>126</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98</v>
      </c>
      <c r="D18" s="184" t="s">
        <v>127</v>
      </c>
      <c r="E18" s="170" t="s">
        <v>128</v>
      </c>
      <c r="F18" s="144" t="s">
        <v>129</v>
      </c>
      <c r="G18" s="145">
        <f>G16</f>
        <v>1</v>
      </c>
      <c r="H18" s="146"/>
      <c r="I18" s="146">
        <f>ROUND(G18*H18,2)</f>
        <v>0</v>
      </c>
      <c r="J18" s="147">
        <v>21</v>
      </c>
      <c r="K18" s="146">
        <f t="shared" si="1"/>
        <v>0</v>
      </c>
      <c r="L18" s="204"/>
      <c r="M18" s="204"/>
      <c r="N18" s="204"/>
      <c r="O18" s="204"/>
      <c r="P18" s="204"/>
      <c r="Q18" s="204"/>
      <c r="R18" s="204"/>
      <c r="S18" s="204"/>
      <c r="T18" s="204"/>
    </row>
    <row r="19" spans="1:20" s="136" customFormat="1" ht="76.5">
      <c r="A19" s="148">
        <v>4</v>
      </c>
      <c r="B19" s="144"/>
      <c r="C19" s="144" t="s">
        <v>98</v>
      </c>
      <c r="D19" s="184" t="s">
        <v>130</v>
      </c>
      <c r="E19" s="214" t="s">
        <v>131</v>
      </c>
      <c r="F19" s="144" t="s">
        <v>79</v>
      </c>
      <c r="G19" s="145">
        <v>1</v>
      </c>
      <c r="H19" s="160"/>
      <c r="I19" s="146">
        <f aca="true" t="shared" si="2" ref="I19:I23">ROUND(G19*H19,2)</f>
        <v>0</v>
      </c>
      <c r="J19" s="147">
        <v>21</v>
      </c>
      <c r="K19" s="146">
        <f t="shared" si="1"/>
        <v>0</v>
      </c>
      <c r="L19" s="204"/>
      <c r="M19" s="204"/>
      <c r="N19" s="204"/>
      <c r="O19" s="204"/>
      <c r="P19" s="204"/>
      <c r="Q19" s="204"/>
      <c r="R19" s="204"/>
      <c r="S19" s="204"/>
      <c r="T19" s="204"/>
    </row>
    <row r="20" spans="1:20" s="136" customFormat="1" ht="31.5" customHeight="1">
      <c r="A20" s="148">
        <v>5</v>
      </c>
      <c r="B20" s="144"/>
      <c r="C20" s="158" t="s">
        <v>98</v>
      </c>
      <c r="D20" s="215" t="s">
        <v>192</v>
      </c>
      <c r="E20" s="170" t="s">
        <v>206</v>
      </c>
      <c r="F20" s="144" t="s">
        <v>79</v>
      </c>
      <c r="G20" s="145">
        <v>2</v>
      </c>
      <c r="H20" s="146"/>
      <c r="I20" s="146">
        <f t="shared" si="2"/>
        <v>0</v>
      </c>
      <c r="J20" s="147">
        <v>21</v>
      </c>
      <c r="K20" s="146">
        <f t="shared" si="1"/>
        <v>0</v>
      </c>
      <c r="L20" s="204"/>
      <c r="M20" s="204"/>
      <c r="N20" s="204"/>
      <c r="O20" s="204"/>
      <c r="P20" s="204"/>
      <c r="Q20" s="204"/>
      <c r="R20" s="204"/>
      <c r="S20" s="204"/>
      <c r="T20" s="204"/>
    </row>
    <row r="21" spans="1:20" s="136" customFormat="1" ht="63.75">
      <c r="A21" s="148">
        <v>6</v>
      </c>
      <c r="B21" s="144"/>
      <c r="C21" s="158" t="s">
        <v>98</v>
      </c>
      <c r="D21" s="215" t="s">
        <v>189</v>
      </c>
      <c r="E21" s="170" t="s">
        <v>190</v>
      </c>
      <c r="F21" s="144" t="s">
        <v>79</v>
      </c>
      <c r="G21" s="145">
        <v>1</v>
      </c>
      <c r="H21" s="146"/>
      <c r="I21" s="146">
        <f t="shared" si="2"/>
        <v>0</v>
      </c>
      <c r="J21" s="147">
        <v>21</v>
      </c>
      <c r="K21" s="146">
        <f t="shared" si="1"/>
        <v>0</v>
      </c>
      <c r="L21" s="204"/>
      <c r="M21" s="204"/>
      <c r="N21" s="204"/>
      <c r="O21" s="204"/>
      <c r="P21" s="204"/>
      <c r="Q21" s="204"/>
      <c r="R21" s="204"/>
      <c r="S21" s="204"/>
      <c r="T21" s="204"/>
    </row>
    <row r="22" spans="1:20" s="136" customFormat="1" ht="25.5">
      <c r="A22" s="148">
        <v>7</v>
      </c>
      <c r="B22" s="144"/>
      <c r="C22" s="158" t="s">
        <v>98</v>
      </c>
      <c r="D22" s="215" t="s">
        <v>174</v>
      </c>
      <c r="E22" s="170" t="s">
        <v>191</v>
      </c>
      <c r="F22" s="144" t="s">
        <v>79</v>
      </c>
      <c r="G22" s="159">
        <v>1</v>
      </c>
      <c r="H22" s="160"/>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98</v>
      </c>
      <c r="D23" s="184" t="s">
        <v>138</v>
      </c>
      <c r="E23" s="170" t="s">
        <v>139</v>
      </c>
      <c r="F23" s="144" t="s">
        <v>79</v>
      </c>
      <c r="G23" s="145">
        <v>1</v>
      </c>
      <c r="H23" s="146"/>
      <c r="I23" s="146">
        <f t="shared" si="2"/>
        <v>0</v>
      </c>
      <c r="J23" s="147">
        <v>21</v>
      </c>
      <c r="K23" s="146">
        <f t="shared" si="1"/>
        <v>0</v>
      </c>
      <c r="L23" s="204"/>
      <c r="M23" s="204"/>
      <c r="N23" s="204"/>
      <c r="O23" s="204"/>
      <c r="P23" s="204"/>
      <c r="Q23" s="204"/>
      <c r="R23" s="204"/>
      <c r="S23" s="204"/>
      <c r="T23" s="204"/>
    </row>
    <row r="24" spans="1:20" s="136" customFormat="1" ht="12.75">
      <c r="A24" s="148"/>
      <c r="B24" s="144"/>
      <c r="C24" s="142"/>
      <c r="D24" s="180"/>
      <c r="E24" s="169" t="s">
        <v>112</v>
      </c>
      <c r="F24" s="203"/>
      <c r="G24" s="181"/>
      <c r="H24" s="181"/>
      <c r="I24" s="143">
        <f>SUM(I25:I39)</f>
        <v>0</v>
      </c>
      <c r="J24" s="147"/>
      <c r="K24" s="146"/>
      <c r="L24" s="204"/>
      <c r="M24" s="204"/>
      <c r="N24" s="204"/>
      <c r="O24" s="204"/>
      <c r="P24" s="204"/>
      <c r="Q24" s="204"/>
      <c r="R24" s="204"/>
      <c r="S24" s="204"/>
      <c r="T24" s="204"/>
    </row>
    <row r="25" spans="1:20" s="136" customFormat="1" ht="102">
      <c r="A25" s="148">
        <v>9</v>
      </c>
      <c r="B25" s="144"/>
      <c r="C25" s="144" t="s">
        <v>98</v>
      </c>
      <c r="D25" s="184" t="s">
        <v>149</v>
      </c>
      <c r="E25" s="170" t="s">
        <v>150</v>
      </c>
      <c r="F25" s="144" t="s">
        <v>79</v>
      </c>
      <c r="G25" s="145">
        <v>1</v>
      </c>
      <c r="H25" s="146"/>
      <c r="I25" s="161">
        <f aca="true" t="shared" si="3" ref="I25:I39">ROUND(G25*H25,2)</f>
        <v>0</v>
      </c>
      <c r="J25" s="147">
        <v>21</v>
      </c>
      <c r="K25" s="146">
        <f>I25+((I25/100)*J25)</f>
        <v>0</v>
      </c>
      <c r="L25" s="204"/>
      <c r="M25" s="204"/>
      <c r="N25" s="204"/>
      <c r="O25" s="204"/>
      <c r="P25" s="204"/>
      <c r="Q25" s="204"/>
      <c r="R25" s="204"/>
      <c r="S25" s="204"/>
      <c r="T25" s="204"/>
    </row>
    <row r="26" spans="1:20" s="136" customFormat="1" ht="63.75">
      <c r="A26" s="148">
        <v>10</v>
      </c>
      <c r="B26" s="144"/>
      <c r="C26" s="144" t="s">
        <v>98</v>
      </c>
      <c r="D26" s="184" t="s">
        <v>173</v>
      </c>
      <c r="E26" s="170" t="s">
        <v>152</v>
      </c>
      <c r="F26" s="144" t="s">
        <v>79</v>
      </c>
      <c r="G26" s="145">
        <v>1</v>
      </c>
      <c r="H26" s="146"/>
      <c r="I26" s="161">
        <f t="shared" si="3"/>
        <v>0</v>
      </c>
      <c r="J26" s="147">
        <v>21</v>
      </c>
      <c r="K26" s="146">
        <f>I26+((I26/100)*J26)</f>
        <v>0</v>
      </c>
      <c r="L26" s="204"/>
      <c r="M26" s="204"/>
      <c r="N26" s="204"/>
      <c r="O26" s="204"/>
      <c r="P26" s="204"/>
      <c r="Q26" s="204"/>
      <c r="R26" s="204"/>
      <c r="S26" s="204"/>
      <c r="T26" s="204"/>
    </row>
    <row r="27" spans="1:20" s="136" customFormat="1" ht="25.5">
      <c r="A27" s="148">
        <v>11</v>
      </c>
      <c r="B27" s="144"/>
      <c r="C27" s="144" t="s">
        <v>98</v>
      </c>
      <c r="D27" s="207" t="s">
        <v>155</v>
      </c>
      <c r="E27" s="170" t="s">
        <v>156</v>
      </c>
      <c r="F27" s="144" t="s">
        <v>79</v>
      </c>
      <c r="G27" s="145">
        <v>2</v>
      </c>
      <c r="H27" s="160"/>
      <c r="I27" s="161">
        <f t="shared" si="3"/>
        <v>0</v>
      </c>
      <c r="J27" s="147">
        <v>21</v>
      </c>
      <c r="K27" s="146">
        <f>I27+((I27/100)*J27)</f>
        <v>0</v>
      </c>
      <c r="L27" s="204"/>
      <c r="M27" s="204"/>
      <c r="N27" s="204"/>
      <c r="O27" s="204"/>
      <c r="P27" s="204"/>
      <c r="Q27" s="204"/>
      <c r="R27" s="204"/>
      <c r="S27" s="204"/>
      <c r="T27" s="204"/>
    </row>
    <row r="28" spans="1:20" s="136" customFormat="1" ht="38.25">
      <c r="A28" s="148">
        <v>12</v>
      </c>
      <c r="B28" s="144"/>
      <c r="C28" s="144" t="s">
        <v>98</v>
      </c>
      <c r="D28" s="163" t="s">
        <v>174</v>
      </c>
      <c r="E28" s="171" t="s">
        <v>175</v>
      </c>
      <c r="F28" s="144" t="s">
        <v>79</v>
      </c>
      <c r="G28" s="145">
        <v>1</v>
      </c>
      <c r="H28" s="160"/>
      <c r="I28" s="146">
        <f t="shared" si="3"/>
        <v>0</v>
      </c>
      <c r="J28" s="147">
        <v>21</v>
      </c>
      <c r="K28" s="146">
        <f>I28+((I28/100)*J28)</f>
        <v>0</v>
      </c>
      <c r="L28" s="204"/>
      <c r="M28" s="204"/>
      <c r="N28" s="204"/>
      <c r="O28" s="204"/>
      <c r="P28" s="204"/>
      <c r="Q28" s="204"/>
      <c r="R28" s="204"/>
      <c r="S28" s="204"/>
      <c r="T28" s="204"/>
    </row>
    <row r="29" spans="1:20" s="136" customFormat="1" ht="89.25">
      <c r="A29" s="148">
        <v>13</v>
      </c>
      <c r="B29" s="144"/>
      <c r="C29" s="144" t="s">
        <v>98</v>
      </c>
      <c r="D29" s="184" t="s">
        <v>180</v>
      </c>
      <c r="E29" s="170" t="s">
        <v>207</v>
      </c>
      <c r="F29" s="144" t="s">
        <v>79</v>
      </c>
      <c r="G29" s="145">
        <v>3</v>
      </c>
      <c r="H29" s="146"/>
      <c r="I29" s="146">
        <f t="shared" si="3"/>
        <v>0</v>
      </c>
      <c r="J29" s="147">
        <v>21</v>
      </c>
      <c r="K29" s="146">
        <f aca="true" t="shared" si="4" ref="K29:K39">I29+((I29/100)*J29)</f>
        <v>0</v>
      </c>
      <c r="L29" s="206"/>
      <c r="M29" s="206"/>
      <c r="N29" s="206"/>
      <c r="O29" s="206"/>
      <c r="P29" s="206"/>
      <c r="Q29" s="206"/>
      <c r="R29" s="206"/>
      <c r="S29" s="204"/>
      <c r="T29" s="204"/>
    </row>
    <row r="30" spans="1:20" s="136" customFormat="1" ht="12.75">
      <c r="A30" s="148">
        <v>14</v>
      </c>
      <c r="B30" s="144"/>
      <c r="C30" s="144" t="s">
        <v>98</v>
      </c>
      <c r="D30" s="184" t="s">
        <v>208</v>
      </c>
      <c r="E30" s="171" t="s">
        <v>209</v>
      </c>
      <c r="F30" s="144" t="s">
        <v>79</v>
      </c>
      <c r="G30" s="145">
        <f>G29</f>
        <v>3</v>
      </c>
      <c r="H30" s="160"/>
      <c r="I30" s="146">
        <f t="shared" si="3"/>
        <v>0</v>
      </c>
      <c r="J30" s="147">
        <v>21</v>
      </c>
      <c r="K30" s="146">
        <f t="shared" si="4"/>
        <v>0</v>
      </c>
      <c r="L30" s="206"/>
      <c r="M30" s="206"/>
      <c r="N30" s="206"/>
      <c r="O30" s="206"/>
      <c r="P30" s="206"/>
      <c r="Q30" s="206"/>
      <c r="R30" s="206"/>
      <c r="S30" s="204"/>
      <c r="T30" s="204"/>
    </row>
    <row r="31" spans="1:20" s="136" customFormat="1" ht="63.75">
      <c r="A31" s="148">
        <v>15</v>
      </c>
      <c r="B31" s="144"/>
      <c r="C31" s="144" t="s">
        <v>98</v>
      </c>
      <c r="D31" s="184" t="s">
        <v>173</v>
      </c>
      <c r="E31" s="170" t="s">
        <v>152</v>
      </c>
      <c r="F31" s="144" t="s">
        <v>79</v>
      </c>
      <c r="G31" s="145">
        <f>G29</f>
        <v>3</v>
      </c>
      <c r="H31" s="146"/>
      <c r="I31" s="146">
        <f t="shared" si="3"/>
        <v>0</v>
      </c>
      <c r="J31" s="147">
        <v>21</v>
      </c>
      <c r="K31" s="146">
        <f t="shared" si="4"/>
        <v>0</v>
      </c>
      <c r="L31" s="204"/>
      <c r="M31" s="204"/>
      <c r="N31" s="206"/>
      <c r="O31" s="206"/>
      <c r="P31" s="206"/>
      <c r="Q31" s="206"/>
      <c r="R31" s="206"/>
      <c r="S31" s="204"/>
      <c r="T31" s="204"/>
    </row>
    <row r="32" spans="1:20" s="136" customFormat="1" ht="25.5">
      <c r="A32" s="148">
        <v>16</v>
      </c>
      <c r="B32" s="144"/>
      <c r="C32" s="144" t="s">
        <v>98</v>
      </c>
      <c r="D32" s="163" t="s">
        <v>153</v>
      </c>
      <c r="E32" s="171" t="s">
        <v>210</v>
      </c>
      <c r="F32" s="144" t="s">
        <v>79</v>
      </c>
      <c r="G32" s="145">
        <f>G29</f>
        <v>3</v>
      </c>
      <c r="H32" s="160"/>
      <c r="I32" s="146">
        <f t="shared" si="3"/>
        <v>0</v>
      </c>
      <c r="J32" s="147">
        <v>21</v>
      </c>
      <c r="K32" s="146">
        <f t="shared" si="4"/>
        <v>0</v>
      </c>
      <c r="L32" s="204"/>
      <c r="M32" s="204"/>
      <c r="N32" s="206"/>
      <c r="O32" s="206"/>
      <c r="P32" s="206"/>
      <c r="Q32" s="206"/>
      <c r="R32" s="206"/>
      <c r="S32" s="204"/>
      <c r="T32" s="204"/>
    </row>
    <row r="33" spans="1:20" s="136" customFormat="1" ht="89.25">
      <c r="A33" s="148">
        <v>17</v>
      </c>
      <c r="B33" s="144"/>
      <c r="C33" s="144" t="s">
        <v>98</v>
      </c>
      <c r="D33" s="184" t="s">
        <v>96</v>
      </c>
      <c r="E33" s="170" t="s">
        <v>157</v>
      </c>
      <c r="F33" s="144" t="s">
        <v>79</v>
      </c>
      <c r="G33" s="145">
        <v>15</v>
      </c>
      <c r="H33" s="146"/>
      <c r="I33" s="146">
        <f t="shared" si="3"/>
        <v>0</v>
      </c>
      <c r="J33" s="147">
        <v>21</v>
      </c>
      <c r="K33" s="146">
        <f t="shared" si="4"/>
        <v>0</v>
      </c>
      <c r="L33" s="204"/>
      <c r="M33" s="204"/>
      <c r="N33" s="204"/>
      <c r="O33" s="204"/>
      <c r="P33" s="204"/>
      <c r="Q33" s="204"/>
      <c r="R33" s="204"/>
      <c r="S33" s="204"/>
      <c r="T33" s="204"/>
    </row>
    <row r="34" spans="1:20" s="136" customFormat="1" ht="63.75">
      <c r="A34" s="148">
        <v>18</v>
      </c>
      <c r="B34" s="144"/>
      <c r="C34" s="144" t="s">
        <v>98</v>
      </c>
      <c r="D34" s="184" t="s">
        <v>160</v>
      </c>
      <c r="E34" s="170" t="s">
        <v>211</v>
      </c>
      <c r="F34" s="144" t="s">
        <v>79</v>
      </c>
      <c r="G34" s="145">
        <v>1</v>
      </c>
      <c r="H34" s="146"/>
      <c r="I34" s="146">
        <f t="shared" si="3"/>
        <v>0</v>
      </c>
      <c r="J34" s="147">
        <v>21</v>
      </c>
      <c r="K34" s="146">
        <f t="shared" si="4"/>
        <v>0</v>
      </c>
      <c r="L34" s="204"/>
      <c r="M34" s="204"/>
      <c r="N34" s="204"/>
      <c r="O34" s="204"/>
      <c r="P34" s="204"/>
      <c r="Q34" s="204"/>
      <c r="R34" s="204"/>
      <c r="S34" s="204"/>
      <c r="T34" s="204"/>
    </row>
    <row r="35" spans="1:20" s="136" customFormat="1" ht="66" customHeight="1">
      <c r="A35" s="148">
        <v>19</v>
      </c>
      <c r="B35" s="144"/>
      <c r="C35" s="144" t="s">
        <v>98</v>
      </c>
      <c r="D35" s="184" t="s">
        <v>88</v>
      </c>
      <c r="E35" s="170" t="s">
        <v>162</v>
      </c>
      <c r="F35" s="144" t="s">
        <v>79</v>
      </c>
      <c r="G35" s="145">
        <v>1</v>
      </c>
      <c r="H35" s="146"/>
      <c r="I35" s="146">
        <f t="shared" si="3"/>
        <v>0</v>
      </c>
      <c r="J35" s="147">
        <v>21</v>
      </c>
      <c r="K35" s="146">
        <f t="shared" si="4"/>
        <v>0</v>
      </c>
      <c r="L35" s="204"/>
      <c r="M35" s="204"/>
      <c r="N35" s="204"/>
      <c r="O35" s="204"/>
      <c r="P35" s="204"/>
      <c r="Q35" s="204"/>
      <c r="R35" s="204"/>
      <c r="S35" s="204"/>
      <c r="T35" s="204"/>
    </row>
    <row r="36" spans="1:20" s="136" customFormat="1" ht="25.5">
      <c r="A36" s="148">
        <v>20</v>
      </c>
      <c r="B36" s="144"/>
      <c r="C36" s="144" t="s">
        <v>98</v>
      </c>
      <c r="D36" s="184" t="s">
        <v>97</v>
      </c>
      <c r="E36" s="170" t="s">
        <v>101</v>
      </c>
      <c r="F36" s="144" t="s">
        <v>79</v>
      </c>
      <c r="G36" s="145">
        <v>1</v>
      </c>
      <c r="H36" s="146"/>
      <c r="I36" s="146">
        <f t="shared" si="3"/>
        <v>0</v>
      </c>
      <c r="J36" s="147">
        <v>21</v>
      </c>
      <c r="K36" s="146">
        <f t="shared" si="4"/>
        <v>0</v>
      </c>
      <c r="L36" s="204"/>
      <c r="M36" s="204"/>
      <c r="N36" s="204"/>
      <c r="O36" s="204"/>
      <c r="P36" s="204"/>
      <c r="Q36" s="204"/>
      <c r="R36" s="204"/>
      <c r="S36" s="204"/>
      <c r="T36" s="204"/>
    </row>
    <row r="37" spans="1:20" s="136" customFormat="1" ht="51">
      <c r="A37" s="148">
        <v>21</v>
      </c>
      <c r="B37" s="144"/>
      <c r="C37" s="144" t="s">
        <v>98</v>
      </c>
      <c r="D37" s="184" t="s">
        <v>163</v>
      </c>
      <c r="E37" s="170" t="s">
        <v>212</v>
      </c>
      <c r="F37" s="144" t="s">
        <v>79</v>
      </c>
      <c r="G37" s="145">
        <v>1</v>
      </c>
      <c r="H37" s="146"/>
      <c r="I37" s="146">
        <f t="shared" si="3"/>
        <v>0</v>
      </c>
      <c r="J37" s="147">
        <v>21</v>
      </c>
      <c r="K37" s="146">
        <f t="shared" si="4"/>
        <v>0</v>
      </c>
      <c r="L37" s="204"/>
      <c r="M37" s="204"/>
      <c r="N37" s="204"/>
      <c r="O37" s="204"/>
      <c r="P37" s="204"/>
      <c r="Q37" s="204"/>
      <c r="R37" s="204"/>
      <c r="S37" s="204"/>
      <c r="T37" s="204"/>
    </row>
    <row r="38" spans="1:20" s="136" customFormat="1" ht="38.25">
      <c r="A38" s="148">
        <v>22</v>
      </c>
      <c r="B38" s="144"/>
      <c r="C38" s="144" t="s">
        <v>98</v>
      </c>
      <c r="D38" s="184" t="s">
        <v>213</v>
      </c>
      <c r="E38" s="171" t="s">
        <v>214</v>
      </c>
      <c r="F38" s="144" t="s">
        <v>79</v>
      </c>
      <c r="G38" s="145">
        <v>1</v>
      </c>
      <c r="H38" s="160"/>
      <c r="I38" s="146">
        <f t="shared" si="3"/>
        <v>0</v>
      </c>
      <c r="J38" s="147">
        <v>21</v>
      </c>
      <c r="K38" s="146">
        <f t="shared" si="4"/>
        <v>0</v>
      </c>
      <c r="L38" s="204"/>
      <c r="M38" s="204"/>
      <c r="N38" s="204"/>
      <c r="O38" s="204"/>
      <c r="P38" s="204"/>
      <c r="Q38" s="204"/>
      <c r="R38" s="204"/>
      <c r="S38" s="204"/>
      <c r="T38" s="204"/>
    </row>
    <row r="39" spans="1:20" s="136" customFormat="1" ht="43.5" customHeight="1">
      <c r="A39" s="148">
        <v>23</v>
      </c>
      <c r="B39" s="144"/>
      <c r="C39" s="144" t="s">
        <v>98</v>
      </c>
      <c r="D39" s="184" t="s">
        <v>215</v>
      </c>
      <c r="E39" s="171" t="s">
        <v>216</v>
      </c>
      <c r="F39" s="144" t="s">
        <v>79</v>
      </c>
      <c r="G39" s="145">
        <v>1</v>
      </c>
      <c r="H39" s="146"/>
      <c r="I39" s="146">
        <f t="shared" si="3"/>
        <v>0</v>
      </c>
      <c r="J39" s="147">
        <v>21</v>
      </c>
      <c r="K39" s="146">
        <f t="shared" si="4"/>
        <v>0</v>
      </c>
      <c r="L39" s="204"/>
      <c r="M39" s="204"/>
      <c r="N39" s="204"/>
      <c r="O39" s="204"/>
      <c r="P39" s="204"/>
      <c r="Q39" s="204"/>
      <c r="R39" s="204"/>
      <c r="S39" s="204"/>
      <c r="T39" s="204"/>
    </row>
    <row r="40" spans="1:20" s="136" customFormat="1" ht="12.75">
      <c r="A40" s="148"/>
      <c r="B40" s="144"/>
      <c r="C40" s="144"/>
      <c r="D40" s="184"/>
      <c r="E40" s="169" t="s">
        <v>102</v>
      </c>
      <c r="F40" s="203"/>
      <c r="G40" s="181"/>
      <c r="H40" s="181"/>
      <c r="I40" s="143">
        <f>SUM(I41:I47)</f>
        <v>0</v>
      </c>
      <c r="J40" s="147"/>
      <c r="K40" s="146"/>
      <c r="L40" s="204"/>
      <c r="M40" s="204"/>
      <c r="N40" s="204"/>
      <c r="O40" s="204"/>
      <c r="P40" s="204"/>
      <c r="Q40" s="204"/>
      <c r="R40" s="204"/>
      <c r="S40" s="204"/>
      <c r="T40" s="204"/>
    </row>
    <row r="41" spans="1:20" s="136" customFormat="1" ht="89.25">
      <c r="A41" s="148">
        <v>24</v>
      </c>
      <c r="B41" s="144"/>
      <c r="C41" s="144" t="s">
        <v>98</v>
      </c>
      <c r="D41" s="162" t="s">
        <v>103</v>
      </c>
      <c r="E41" s="177" t="s">
        <v>104</v>
      </c>
      <c r="F41" s="144" t="s">
        <v>79</v>
      </c>
      <c r="G41" s="145">
        <v>1</v>
      </c>
      <c r="H41" s="146"/>
      <c r="I41" s="146">
        <f>ROUND(G41*H41,2)</f>
        <v>0</v>
      </c>
      <c r="J41" s="147">
        <v>21</v>
      </c>
      <c r="K41" s="146">
        <f aca="true" t="shared" si="5" ref="K41:K47">I41+((I41/100)*J41)</f>
        <v>0</v>
      </c>
      <c r="L41" s="204"/>
      <c r="M41" s="204"/>
      <c r="N41" s="204"/>
      <c r="O41" s="204"/>
      <c r="P41" s="204"/>
      <c r="Q41" s="204"/>
      <c r="R41" s="204"/>
      <c r="S41" s="204"/>
      <c r="T41" s="204"/>
    </row>
    <row r="42" spans="1:20" s="136" customFormat="1" ht="114.75">
      <c r="A42" s="148">
        <v>25</v>
      </c>
      <c r="B42" s="144"/>
      <c r="C42" s="144" t="s">
        <v>98</v>
      </c>
      <c r="D42" s="162" t="s">
        <v>105</v>
      </c>
      <c r="E42" s="177" t="s">
        <v>110</v>
      </c>
      <c r="F42" s="144" t="s">
        <v>79</v>
      </c>
      <c r="G42" s="145">
        <v>1</v>
      </c>
      <c r="H42" s="146"/>
      <c r="I42" s="146">
        <f>ROUND(G42*H42,2)</f>
        <v>0</v>
      </c>
      <c r="J42" s="147">
        <v>21</v>
      </c>
      <c r="K42" s="146">
        <f t="shared" si="5"/>
        <v>0</v>
      </c>
      <c r="L42" s="204"/>
      <c r="M42" s="204"/>
      <c r="N42" s="204"/>
      <c r="O42" s="204"/>
      <c r="P42" s="204"/>
      <c r="Q42" s="204"/>
      <c r="R42" s="204"/>
      <c r="S42" s="204"/>
      <c r="T42" s="204"/>
    </row>
    <row r="43" spans="1:20" s="136" customFormat="1" ht="25.5">
      <c r="A43" s="148">
        <v>24</v>
      </c>
      <c r="B43" s="144"/>
      <c r="C43" s="144" t="s">
        <v>98</v>
      </c>
      <c r="D43" s="184" t="s">
        <v>116</v>
      </c>
      <c r="E43" s="170" t="s">
        <v>117</v>
      </c>
      <c r="F43" s="144" t="s">
        <v>79</v>
      </c>
      <c r="G43" s="145">
        <v>1</v>
      </c>
      <c r="H43" s="146"/>
      <c r="I43" s="161">
        <f aca="true" t="shared" si="6" ref="I43">ROUND(G43*H43,2)</f>
        <v>0</v>
      </c>
      <c r="J43" s="147">
        <v>21</v>
      </c>
      <c r="K43" s="146">
        <f>I43+((I43/100)*J43)</f>
        <v>0</v>
      </c>
      <c r="L43" s="204"/>
      <c r="M43" s="204"/>
      <c r="N43" s="204"/>
      <c r="O43" s="204"/>
      <c r="P43" s="204"/>
      <c r="Q43" s="204"/>
      <c r="R43" s="204"/>
      <c r="S43" s="204"/>
      <c r="T43" s="204"/>
    </row>
    <row r="44" spans="1:20" s="136" customFormat="1" ht="76.5">
      <c r="A44" s="148">
        <v>26</v>
      </c>
      <c r="B44" s="144"/>
      <c r="C44" s="144" t="s">
        <v>98</v>
      </c>
      <c r="D44" s="162" t="s">
        <v>106</v>
      </c>
      <c r="E44" s="178" t="s">
        <v>271</v>
      </c>
      <c r="F44" s="144" t="s">
        <v>79</v>
      </c>
      <c r="G44" s="145">
        <v>1</v>
      </c>
      <c r="H44" s="146"/>
      <c r="I44" s="146">
        <f aca="true" t="shared" si="7" ref="I44:I47">ROUND(G44*H44,2)</f>
        <v>0</v>
      </c>
      <c r="J44" s="147">
        <v>21</v>
      </c>
      <c r="K44" s="146">
        <f t="shared" si="5"/>
        <v>0</v>
      </c>
      <c r="L44" s="204"/>
      <c r="M44" s="204"/>
      <c r="N44" s="204"/>
      <c r="O44" s="204"/>
      <c r="P44" s="204"/>
      <c r="Q44" s="204"/>
      <c r="R44" s="204"/>
      <c r="S44" s="204"/>
      <c r="T44" s="204"/>
    </row>
    <row r="45" spans="1:20" s="136" customFormat="1" ht="102">
      <c r="A45" s="148">
        <v>27</v>
      </c>
      <c r="B45" s="144"/>
      <c r="C45" s="144" t="s">
        <v>98</v>
      </c>
      <c r="D45" s="162" t="s">
        <v>107</v>
      </c>
      <c r="E45" s="178" t="s">
        <v>108</v>
      </c>
      <c r="F45" s="144" t="s">
        <v>79</v>
      </c>
      <c r="G45" s="159">
        <v>1</v>
      </c>
      <c r="H45" s="146"/>
      <c r="I45" s="146">
        <f t="shared" si="7"/>
        <v>0</v>
      </c>
      <c r="J45" s="147">
        <v>21</v>
      </c>
      <c r="K45" s="146">
        <f t="shared" si="5"/>
        <v>0</v>
      </c>
      <c r="L45" s="204"/>
      <c r="M45" s="204"/>
      <c r="N45" s="204"/>
      <c r="O45" s="204"/>
      <c r="P45" s="204"/>
      <c r="Q45" s="204"/>
      <c r="R45" s="204"/>
      <c r="S45" s="204"/>
      <c r="T45" s="204"/>
    </row>
    <row r="46" spans="1:20" s="136" customFormat="1" ht="25.5">
      <c r="A46" s="148">
        <v>28</v>
      </c>
      <c r="B46" s="144"/>
      <c r="C46" s="158" t="s">
        <v>98</v>
      </c>
      <c r="D46" s="215" t="s">
        <v>174</v>
      </c>
      <c r="E46" s="170" t="s">
        <v>191</v>
      </c>
      <c r="F46" s="144" t="s">
        <v>79</v>
      </c>
      <c r="G46" s="159">
        <v>1</v>
      </c>
      <c r="H46" s="160"/>
      <c r="I46" s="146">
        <f t="shared" si="7"/>
        <v>0</v>
      </c>
      <c r="J46" s="147">
        <v>21</v>
      </c>
      <c r="K46" s="146">
        <f t="shared" si="5"/>
        <v>0</v>
      </c>
      <c r="L46" s="204"/>
      <c r="M46" s="204"/>
      <c r="N46" s="204"/>
      <c r="O46" s="204"/>
      <c r="P46" s="204"/>
      <c r="Q46" s="204"/>
      <c r="R46" s="204"/>
      <c r="S46" s="204"/>
      <c r="T46" s="204"/>
    </row>
    <row r="47" spans="1:20" s="136" customFormat="1" ht="76.5">
      <c r="A47" s="148">
        <v>29</v>
      </c>
      <c r="B47" s="144"/>
      <c r="C47" s="144" t="s">
        <v>98</v>
      </c>
      <c r="D47" s="162" t="s">
        <v>109</v>
      </c>
      <c r="E47" s="177" t="s">
        <v>120</v>
      </c>
      <c r="F47" s="144" t="s">
        <v>79</v>
      </c>
      <c r="G47" s="145">
        <v>1</v>
      </c>
      <c r="H47" s="146"/>
      <c r="I47" s="146">
        <f t="shared" si="7"/>
        <v>0</v>
      </c>
      <c r="J47" s="147">
        <v>21</v>
      </c>
      <c r="K47" s="146">
        <f t="shared" si="5"/>
        <v>0</v>
      </c>
      <c r="L47" s="204"/>
      <c r="M47" s="204"/>
      <c r="N47" s="204"/>
      <c r="O47" s="204"/>
      <c r="P47" s="204"/>
      <c r="Q47" s="204"/>
      <c r="R47" s="204"/>
      <c r="S47" s="204"/>
      <c r="T47" s="204"/>
    </row>
    <row r="48" spans="1:20" s="154" customFormat="1" ht="12.75">
      <c r="A48" s="225"/>
      <c r="B48" s="188"/>
      <c r="C48" s="188"/>
      <c r="D48" s="196"/>
      <c r="E48" s="200" t="s">
        <v>93</v>
      </c>
      <c r="F48" s="188"/>
      <c r="G48" s="185"/>
      <c r="H48" s="185"/>
      <c r="I48" s="155">
        <f>+I14</f>
        <v>0</v>
      </c>
      <c r="J48" s="185"/>
      <c r="K48" s="185"/>
      <c r="L48" s="185"/>
      <c r="M48" s="185"/>
      <c r="N48" s="185"/>
      <c r="O48" s="185"/>
      <c r="P48" s="185"/>
      <c r="Q48" s="185"/>
      <c r="R48" s="185"/>
      <c r="S48" s="185"/>
      <c r="T48"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09973-D337-4B5B-BA09-7F05C1379755}">
  <sheetPr>
    <pageSetUpPr fitToPage="1"/>
  </sheetPr>
  <dimension ref="A1:T67"/>
  <sheetViews>
    <sheetView showGridLines="0" workbookViewId="0" topLeftCell="A13">
      <selection activeCell="E19" sqref="E19"/>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20" width="9.140625" style="187" customWidth="1"/>
    <col min="21" max="16384" width="9.140625" style="135" customWidth="1"/>
  </cols>
  <sheetData>
    <row r="1" spans="1:11" s="208" customFormat="1" ht="18">
      <c r="A1" s="211" t="s">
        <v>99</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1" s="210" customFormat="1" ht="38.25">
      <c r="A11" s="138" t="s">
        <v>72</v>
      </c>
      <c r="B11" s="139" t="s">
        <v>73</v>
      </c>
      <c r="C11" s="139" t="s">
        <v>74</v>
      </c>
      <c r="D11" s="139" t="s">
        <v>171</v>
      </c>
      <c r="E11" s="139" t="s">
        <v>91</v>
      </c>
      <c r="F11" s="139" t="s">
        <v>76</v>
      </c>
      <c r="G11" s="139" t="s">
        <v>77</v>
      </c>
      <c r="H11" s="139" t="s">
        <v>94</v>
      </c>
      <c r="I11" s="139" t="s">
        <v>95</v>
      </c>
      <c r="J11" s="139" t="s">
        <v>78</v>
      </c>
      <c r="K11" s="139" t="s">
        <v>92</v>
      </c>
    </row>
    <row r="12" spans="1:11" s="190" customFormat="1" ht="12.75">
      <c r="A12" s="156">
        <v>1</v>
      </c>
      <c r="B12" s="157">
        <v>2</v>
      </c>
      <c r="C12" s="157">
        <v>3</v>
      </c>
      <c r="D12" s="140">
        <v>4</v>
      </c>
      <c r="E12" s="140">
        <v>5</v>
      </c>
      <c r="F12" s="157">
        <v>6</v>
      </c>
      <c r="G12" s="157">
        <v>7</v>
      </c>
      <c r="H12" s="157">
        <v>8</v>
      </c>
      <c r="I12" s="157">
        <v>9</v>
      </c>
      <c r="J12" s="157">
        <v>10</v>
      </c>
      <c r="K12" s="157">
        <v>11</v>
      </c>
    </row>
    <row r="13" spans="1:11" ht="12.75">
      <c r="A13" s="186"/>
      <c r="B13" s="189"/>
      <c r="C13" s="189"/>
      <c r="D13" s="198"/>
      <c r="E13" s="224"/>
      <c r="F13" s="189"/>
      <c r="G13" s="186"/>
      <c r="H13" s="186"/>
      <c r="I13" s="186"/>
      <c r="J13" s="186"/>
      <c r="K13" s="186"/>
    </row>
    <row r="14" spans="1:20" s="141" customFormat="1" ht="12.75">
      <c r="A14" s="209"/>
      <c r="B14" s="166"/>
      <c r="C14" s="191"/>
      <c r="D14" s="193" t="s">
        <v>83</v>
      </c>
      <c r="E14" s="167" t="s">
        <v>261</v>
      </c>
      <c r="F14" s="191"/>
      <c r="G14" s="182"/>
      <c r="H14" s="146"/>
      <c r="I14" s="168">
        <f>I15+I24+I52+I57</f>
        <v>0</v>
      </c>
      <c r="J14" s="182"/>
      <c r="K14" s="146"/>
      <c r="L14" s="182"/>
      <c r="M14" s="182"/>
      <c r="N14" s="182"/>
      <c r="O14" s="182"/>
      <c r="P14" s="182"/>
      <c r="Q14" s="182"/>
      <c r="R14" s="182"/>
      <c r="S14" s="182"/>
      <c r="T14" s="182"/>
    </row>
    <row r="15" spans="1:20" s="136" customFormat="1" ht="12.75">
      <c r="A15" s="148"/>
      <c r="B15" s="142"/>
      <c r="C15" s="183"/>
      <c r="D15" s="194"/>
      <c r="E15" s="169" t="s">
        <v>172</v>
      </c>
      <c r="F15" s="183"/>
      <c r="G15" s="181"/>
      <c r="H15" s="146"/>
      <c r="I15" s="143">
        <f>SUM(I16:I23)</f>
        <v>0</v>
      </c>
      <c r="J15" s="147"/>
      <c r="K15" s="146"/>
      <c r="L15" s="204"/>
      <c r="M15" s="204"/>
      <c r="N15" s="204"/>
      <c r="O15" s="204"/>
      <c r="P15" s="204"/>
      <c r="Q15" s="204"/>
      <c r="R15" s="204"/>
      <c r="S15" s="204"/>
      <c r="T15" s="204"/>
    </row>
    <row r="16" spans="1:20" s="136" customFormat="1" ht="114.75">
      <c r="A16" s="148">
        <v>1</v>
      </c>
      <c r="B16" s="144"/>
      <c r="C16" s="144" t="s">
        <v>98</v>
      </c>
      <c r="D16" s="184" t="s">
        <v>124</v>
      </c>
      <c r="E16" s="171" t="s">
        <v>272</v>
      </c>
      <c r="F16" s="144" t="s">
        <v>79</v>
      </c>
      <c r="G16" s="145">
        <v>1</v>
      </c>
      <c r="H16" s="146"/>
      <c r="I16" s="146">
        <f aca="true" t="shared" si="0" ref="I16">ROUND(G16*H16,2)</f>
        <v>0</v>
      </c>
      <c r="J16" s="147">
        <v>21</v>
      </c>
      <c r="K16" s="146">
        <f aca="true" t="shared" si="1" ref="K16:K23">I16+((I16/100)*J16)</f>
        <v>0</v>
      </c>
      <c r="L16" s="204"/>
      <c r="M16" s="204"/>
      <c r="N16" s="204"/>
      <c r="O16" s="204"/>
      <c r="P16" s="204"/>
      <c r="Q16" s="204"/>
      <c r="R16" s="204"/>
      <c r="S16" s="204"/>
      <c r="T16" s="204"/>
    </row>
    <row r="17" spans="1:20" s="136" customFormat="1" ht="89.25">
      <c r="A17" s="148">
        <v>2</v>
      </c>
      <c r="B17" s="144"/>
      <c r="C17" s="144" t="s">
        <v>98</v>
      </c>
      <c r="D17" s="184" t="s">
        <v>125</v>
      </c>
      <c r="E17" s="171" t="s">
        <v>126</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98</v>
      </c>
      <c r="D18" s="184" t="s">
        <v>127</v>
      </c>
      <c r="E18" s="170" t="s">
        <v>128</v>
      </c>
      <c r="F18" s="144" t="s">
        <v>129</v>
      </c>
      <c r="G18" s="145">
        <f>G16</f>
        <v>1</v>
      </c>
      <c r="H18" s="146"/>
      <c r="I18" s="146">
        <f>ROUND(G18*H18,2)</f>
        <v>0</v>
      </c>
      <c r="J18" s="147">
        <v>21</v>
      </c>
      <c r="K18" s="146">
        <f t="shared" si="1"/>
        <v>0</v>
      </c>
      <c r="L18" s="204"/>
      <c r="M18" s="204"/>
      <c r="N18" s="204"/>
      <c r="O18" s="204"/>
      <c r="P18" s="204"/>
      <c r="Q18" s="204"/>
      <c r="R18" s="204"/>
      <c r="S18" s="204"/>
      <c r="T18" s="204"/>
    </row>
    <row r="19" spans="1:20" s="136" customFormat="1" ht="76.5">
      <c r="A19" s="148">
        <v>4</v>
      </c>
      <c r="B19" s="144"/>
      <c r="C19" s="144" t="s">
        <v>98</v>
      </c>
      <c r="D19" s="184" t="s">
        <v>130</v>
      </c>
      <c r="E19" s="214" t="s">
        <v>131</v>
      </c>
      <c r="F19" s="144" t="s">
        <v>79</v>
      </c>
      <c r="G19" s="145">
        <v>1</v>
      </c>
      <c r="H19" s="160"/>
      <c r="I19" s="146">
        <f aca="true" t="shared" si="2" ref="I19:I23">ROUND(G19*H19,2)</f>
        <v>0</v>
      </c>
      <c r="J19" s="147">
        <v>21</v>
      </c>
      <c r="K19" s="146">
        <f t="shared" si="1"/>
        <v>0</v>
      </c>
      <c r="L19" s="204"/>
      <c r="M19" s="204"/>
      <c r="N19" s="204"/>
      <c r="O19" s="204"/>
      <c r="P19" s="204"/>
      <c r="Q19" s="204"/>
      <c r="R19" s="204"/>
      <c r="S19" s="204"/>
      <c r="T19" s="204"/>
    </row>
    <row r="20" spans="1:20" s="136" customFormat="1" ht="51">
      <c r="A20" s="148">
        <v>5</v>
      </c>
      <c r="B20" s="144"/>
      <c r="C20" s="158" t="s">
        <v>98</v>
      </c>
      <c r="D20" s="215" t="s">
        <v>132</v>
      </c>
      <c r="E20" s="170" t="s">
        <v>133</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98</v>
      </c>
      <c r="D21" s="207" t="s">
        <v>134</v>
      </c>
      <c r="E21" s="170" t="s">
        <v>135</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98</v>
      </c>
      <c r="D22" s="184" t="s">
        <v>136</v>
      </c>
      <c r="E22" s="171" t="s">
        <v>137</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98</v>
      </c>
      <c r="D23" s="184" t="s">
        <v>138</v>
      </c>
      <c r="E23" s="170" t="s">
        <v>139</v>
      </c>
      <c r="F23" s="144" t="s">
        <v>79</v>
      </c>
      <c r="G23" s="145">
        <v>1</v>
      </c>
      <c r="H23" s="146"/>
      <c r="I23" s="146">
        <f t="shared" si="2"/>
        <v>0</v>
      </c>
      <c r="J23" s="147">
        <v>21</v>
      </c>
      <c r="K23" s="146">
        <f t="shared" si="1"/>
        <v>0</v>
      </c>
      <c r="L23" s="204"/>
      <c r="M23" s="204"/>
      <c r="N23" s="204"/>
      <c r="O23" s="204"/>
      <c r="P23" s="204"/>
      <c r="Q23" s="204"/>
      <c r="R23" s="204"/>
      <c r="S23" s="204"/>
      <c r="T23" s="204"/>
    </row>
    <row r="24" spans="1:20" s="136" customFormat="1" ht="12.75">
      <c r="A24" s="148"/>
      <c r="B24" s="144"/>
      <c r="C24" s="142"/>
      <c r="D24" s="180"/>
      <c r="E24" s="169" t="s">
        <v>217</v>
      </c>
      <c r="F24" s="203"/>
      <c r="G24" s="181"/>
      <c r="H24" s="181"/>
      <c r="I24" s="143">
        <f>SUM(I25:I51)</f>
        <v>0</v>
      </c>
      <c r="J24" s="147"/>
      <c r="K24" s="146"/>
      <c r="L24" s="204"/>
      <c r="M24" s="204"/>
      <c r="N24" s="204"/>
      <c r="O24" s="204"/>
      <c r="P24" s="204"/>
      <c r="Q24" s="204"/>
      <c r="R24" s="204"/>
      <c r="S24" s="204"/>
      <c r="T24" s="204"/>
    </row>
    <row r="25" spans="1:20" s="136" customFormat="1" ht="89.25">
      <c r="A25" s="148">
        <v>9</v>
      </c>
      <c r="B25" s="144"/>
      <c r="C25" s="144" t="s">
        <v>98</v>
      </c>
      <c r="D25" s="184" t="s">
        <v>218</v>
      </c>
      <c r="E25" s="170" t="s">
        <v>219</v>
      </c>
      <c r="F25" s="144" t="s">
        <v>79</v>
      </c>
      <c r="G25" s="145">
        <v>16</v>
      </c>
      <c r="H25" s="146"/>
      <c r="I25" s="161">
        <f>ROUND(G25*H25,2)</f>
        <v>0</v>
      </c>
      <c r="J25" s="147">
        <v>21</v>
      </c>
      <c r="K25" s="146">
        <f aca="true" t="shared" si="3" ref="K25:K51">I25+((I25/100)*J25)</f>
        <v>0</v>
      </c>
      <c r="L25" s="204"/>
      <c r="M25" s="204"/>
      <c r="N25" s="204"/>
      <c r="O25" s="204"/>
      <c r="P25" s="204"/>
      <c r="Q25" s="204"/>
      <c r="R25" s="204"/>
      <c r="S25" s="204"/>
      <c r="T25" s="204"/>
    </row>
    <row r="26" spans="1:20" s="136" customFormat="1" ht="114.75">
      <c r="A26" s="148">
        <v>10</v>
      </c>
      <c r="B26" s="144"/>
      <c r="C26" s="144" t="s">
        <v>98</v>
      </c>
      <c r="D26" s="184" t="s">
        <v>220</v>
      </c>
      <c r="E26" s="170" t="s">
        <v>221</v>
      </c>
      <c r="F26" s="144" t="s">
        <v>79</v>
      </c>
      <c r="G26" s="145">
        <f>G25</f>
        <v>16</v>
      </c>
      <c r="H26" s="146"/>
      <c r="I26" s="161">
        <f aca="true" t="shared" si="4" ref="I26:I51">ROUND(G26*H26,2)</f>
        <v>0</v>
      </c>
      <c r="J26" s="147">
        <v>21</v>
      </c>
      <c r="K26" s="146">
        <f t="shared" si="3"/>
        <v>0</v>
      </c>
      <c r="L26" s="204"/>
      <c r="M26" s="204"/>
      <c r="N26" s="204"/>
      <c r="O26" s="204"/>
      <c r="P26" s="204"/>
      <c r="Q26" s="204"/>
      <c r="R26" s="204"/>
      <c r="S26" s="204"/>
      <c r="T26" s="204"/>
    </row>
    <row r="27" spans="1:20" s="136" customFormat="1" ht="38.25">
      <c r="A27" s="148">
        <v>11</v>
      </c>
      <c r="B27" s="144"/>
      <c r="C27" s="144" t="s">
        <v>98</v>
      </c>
      <c r="D27" s="184" t="s">
        <v>222</v>
      </c>
      <c r="E27" s="170" t="s">
        <v>223</v>
      </c>
      <c r="F27" s="144" t="s">
        <v>79</v>
      </c>
      <c r="G27" s="145">
        <v>4</v>
      </c>
      <c r="H27" s="146"/>
      <c r="I27" s="161">
        <f t="shared" si="4"/>
        <v>0</v>
      </c>
      <c r="J27" s="147">
        <v>21</v>
      </c>
      <c r="K27" s="146">
        <f t="shared" si="3"/>
        <v>0</v>
      </c>
      <c r="L27" s="204"/>
      <c r="M27" s="204"/>
      <c r="N27" s="204"/>
      <c r="O27" s="204"/>
      <c r="P27" s="204"/>
      <c r="Q27" s="204"/>
      <c r="R27" s="204"/>
      <c r="S27" s="204"/>
      <c r="T27" s="204"/>
    </row>
    <row r="28" spans="1:20" s="136" customFormat="1" ht="38.25">
      <c r="A28" s="148">
        <v>12</v>
      </c>
      <c r="B28" s="144"/>
      <c r="C28" s="144" t="s">
        <v>98</v>
      </c>
      <c r="D28" s="184" t="s">
        <v>224</v>
      </c>
      <c r="E28" s="171" t="s">
        <v>225</v>
      </c>
      <c r="F28" s="144" t="s">
        <v>79</v>
      </c>
      <c r="G28" s="145">
        <v>1</v>
      </c>
      <c r="H28" s="146"/>
      <c r="I28" s="161">
        <f t="shared" si="4"/>
        <v>0</v>
      </c>
      <c r="J28" s="147">
        <v>21</v>
      </c>
      <c r="K28" s="146">
        <f t="shared" si="3"/>
        <v>0</v>
      </c>
      <c r="L28" s="204"/>
      <c r="M28" s="204"/>
      <c r="N28" s="204"/>
      <c r="O28" s="204"/>
      <c r="P28" s="204"/>
      <c r="Q28" s="204"/>
      <c r="R28" s="204"/>
      <c r="S28" s="204"/>
      <c r="T28" s="204"/>
    </row>
    <row r="29" spans="1:20" s="136" customFormat="1" ht="76.5">
      <c r="A29" s="148">
        <v>13</v>
      </c>
      <c r="B29" s="144"/>
      <c r="C29" s="144" t="s">
        <v>98</v>
      </c>
      <c r="D29" s="184" t="s">
        <v>226</v>
      </c>
      <c r="E29" s="171" t="s">
        <v>227</v>
      </c>
      <c r="F29" s="144" t="s">
        <v>79</v>
      </c>
      <c r="G29" s="145">
        <v>1</v>
      </c>
      <c r="H29" s="146"/>
      <c r="I29" s="161">
        <f t="shared" si="4"/>
        <v>0</v>
      </c>
      <c r="J29" s="147">
        <v>21</v>
      </c>
      <c r="K29" s="146">
        <f t="shared" si="3"/>
        <v>0</v>
      </c>
      <c r="L29" s="204"/>
      <c r="M29" s="204"/>
      <c r="N29" s="204"/>
      <c r="O29" s="204"/>
      <c r="P29" s="204"/>
      <c r="Q29" s="204"/>
      <c r="R29" s="204"/>
      <c r="S29" s="204"/>
      <c r="T29" s="204"/>
    </row>
    <row r="30" spans="1:20" s="136" customFormat="1" ht="76.5">
      <c r="A30" s="148">
        <v>14</v>
      </c>
      <c r="B30" s="144"/>
      <c r="C30" s="144" t="s">
        <v>98</v>
      </c>
      <c r="D30" s="184" t="s">
        <v>228</v>
      </c>
      <c r="E30" s="171" t="s">
        <v>229</v>
      </c>
      <c r="F30" s="144" t="s">
        <v>79</v>
      </c>
      <c r="G30" s="145">
        <f>G25</f>
        <v>16</v>
      </c>
      <c r="H30" s="146"/>
      <c r="I30" s="161">
        <f t="shared" si="4"/>
        <v>0</v>
      </c>
      <c r="J30" s="147">
        <v>21</v>
      </c>
      <c r="K30" s="146">
        <f t="shared" si="3"/>
        <v>0</v>
      </c>
      <c r="L30" s="204"/>
      <c r="M30" s="204"/>
      <c r="N30" s="204"/>
      <c r="O30" s="204"/>
      <c r="P30" s="204"/>
      <c r="Q30" s="204"/>
      <c r="R30" s="204"/>
      <c r="S30" s="204"/>
      <c r="T30" s="204"/>
    </row>
    <row r="31" spans="1:20" s="136" customFormat="1" ht="76.5">
      <c r="A31" s="148">
        <v>15</v>
      </c>
      <c r="B31" s="144"/>
      <c r="C31" s="144" t="s">
        <v>98</v>
      </c>
      <c r="D31" s="184" t="s">
        <v>203</v>
      </c>
      <c r="E31" s="171" t="s">
        <v>204</v>
      </c>
      <c r="F31" s="144" t="s">
        <v>79</v>
      </c>
      <c r="G31" s="145">
        <f>G25+1</f>
        <v>17</v>
      </c>
      <c r="H31" s="146"/>
      <c r="I31" s="161">
        <f t="shared" si="4"/>
        <v>0</v>
      </c>
      <c r="J31" s="147">
        <v>21</v>
      </c>
      <c r="K31" s="146">
        <f t="shared" si="3"/>
        <v>0</v>
      </c>
      <c r="L31" s="204"/>
      <c r="M31" s="204"/>
      <c r="N31" s="204"/>
      <c r="O31" s="204"/>
      <c r="P31" s="204"/>
      <c r="Q31" s="204"/>
      <c r="R31" s="204"/>
      <c r="S31" s="204"/>
      <c r="T31" s="204"/>
    </row>
    <row r="32" spans="1:20" s="136" customFormat="1" ht="51">
      <c r="A32" s="148">
        <v>16</v>
      </c>
      <c r="B32" s="144"/>
      <c r="C32" s="144" t="s">
        <v>98</v>
      </c>
      <c r="D32" s="184" t="s">
        <v>230</v>
      </c>
      <c r="E32" s="171" t="s">
        <v>231</v>
      </c>
      <c r="F32" s="144" t="s">
        <v>79</v>
      </c>
      <c r="G32" s="145">
        <f>G25</f>
        <v>16</v>
      </c>
      <c r="H32" s="146"/>
      <c r="I32" s="161">
        <f t="shared" si="4"/>
        <v>0</v>
      </c>
      <c r="J32" s="147">
        <v>21</v>
      </c>
      <c r="K32" s="146">
        <f t="shared" si="3"/>
        <v>0</v>
      </c>
      <c r="L32" s="204"/>
      <c r="M32" s="204"/>
      <c r="N32" s="204"/>
      <c r="O32" s="204"/>
      <c r="P32" s="204"/>
      <c r="Q32" s="204"/>
      <c r="R32" s="204"/>
      <c r="S32" s="204"/>
      <c r="T32" s="204"/>
    </row>
    <row r="33" spans="1:20" s="136" customFormat="1" ht="38.25">
      <c r="A33" s="148">
        <v>17</v>
      </c>
      <c r="B33" s="144"/>
      <c r="C33" s="144" t="s">
        <v>98</v>
      </c>
      <c r="D33" s="184" t="s">
        <v>232</v>
      </c>
      <c r="E33" s="171" t="s">
        <v>233</v>
      </c>
      <c r="F33" s="144" t="s">
        <v>79</v>
      </c>
      <c r="G33" s="145">
        <v>1</v>
      </c>
      <c r="H33" s="146"/>
      <c r="I33" s="161">
        <f t="shared" si="4"/>
        <v>0</v>
      </c>
      <c r="J33" s="147">
        <v>21</v>
      </c>
      <c r="K33" s="146">
        <f t="shared" si="3"/>
        <v>0</v>
      </c>
      <c r="L33" s="204"/>
      <c r="M33" s="204"/>
      <c r="N33" s="204"/>
      <c r="O33" s="204"/>
      <c r="P33" s="204"/>
      <c r="Q33" s="204"/>
      <c r="R33" s="204"/>
      <c r="S33" s="204"/>
      <c r="T33" s="204"/>
    </row>
    <row r="34" spans="1:20" s="136" customFormat="1" ht="102">
      <c r="A34" s="148">
        <v>18</v>
      </c>
      <c r="B34" s="144"/>
      <c r="C34" s="144" t="s">
        <v>98</v>
      </c>
      <c r="D34" s="184" t="s">
        <v>149</v>
      </c>
      <c r="E34" s="170" t="s">
        <v>150</v>
      </c>
      <c r="F34" s="144" t="s">
        <v>79</v>
      </c>
      <c r="G34" s="145">
        <v>1</v>
      </c>
      <c r="H34" s="146"/>
      <c r="I34" s="161">
        <f t="shared" si="4"/>
        <v>0</v>
      </c>
      <c r="J34" s="147">
        <v>21</v>
      </c>
      <c r="K34" s="146">
        <f t="shared" si="3"/>
        <v>0</v>
      </c>
      <c r="L34" s="204"/>
      <c r="M34" s="204"/>
      <c r="N34" s="204"/>
      <c r="O34" s="204"/>
      <c r="P34" s="204"/>
      <c r="Q34" s="204"/>
      <c r="R34" s="204"/>
      <c r="S34" s="204"/>
      <c r="T34" s="204"/>
    </row>
    <row r="35" spans="1:20" s="136" customFormat="1" ht="38.25">
      <c r="A35" s="148">
        <v>19</v>
      </c>
      <c r="B35" s="144"/>
      <c r="C35" s="144" t="s">
        <v>98</v>
      </c>
      <c r="D35" s="163" t="s">
        <v>234</v>
      </c>
      <c r="E35" s="171" t="s">
        <v>235</v>
      </c>
      <c r="F35" s="144" t="s">
        <v>79</v>
      </c>
      <c r="G35" s="145">
        <f>G25+1</f>
        <v>17</v>
      </c>
      <c r="H35" s="160"/>
      <c r="I35" s="161">
        <f t="shared" si="4"/>
        <v>0</v>
      </c>
      <c r="J35" s="147">
        <v>21</v>
      </c>
      <c r="K35" s="146">
        <f t="shared" si="3"/>
        <v>0</v>
      </c>
      <c r="L35" s="204"/>
      <c r="M35" s="204"/>
      <c r="N35" s="204"/>
      <c r="O35" s="204"/>
      <c r="P35" s="204"/>
      <c r="Q35" s="204"/>
      <c r="R35" s="204"/>
      <c r="S35" s="204"/>
      <c r="T35" s="204"/>
    </row>
    <row r="36" spans="1:20" s="136" customFormat="1" ht="63.75">
      <c r="A36" s="148">
        <v>20</v>
      </c>
      <c r="B36" s="144"/>
      <c r="C36" s="144" t="s">
        <v>98</v>
      </c>
      <c r="D36" s="184" t="s">
        <v>173</v>
      </c>
      <c r="E36" s="170" t="s">
        <v>152</v>
      </c>
      <c r="F36" s="144" t="s">
        <v>79</v>
      </c>
      <c r="G36" s="145">
        <v>2</v>
      </c>
      <c r="H36" s="146"/>
      <c r="I36" s="161">
        <f t="shared" si="4"/>
        <v>0</v>
      </c>
      <c r="J36" s="147">
        <v>21</v>
      </c>
      <c r="K36" s="146">
        <f t="shared" si="3"/>
        <v>0</v>
      </c>
      <c r="L36" s="204"/>
      <c r="M36" s="204"/>
      <c r="N36" s="204"/>
      <c r="O36" s="204"/>
      <c r="P36" s="204"/>
      <c r="Q36" s="204"/>
      <c r="R36" s="204"/>
      <c r="S36" s="204"/>
      <c r="T36" s="204"/>
    </row>
    <row r="37" spans="1:20" s="136" customFormat="1" ht="25.5">
      <c r="A37" s="148">
        <v>21</v>
      </c>
      <c r="B37" s="144"/>
      <c r="C37" s="144" t="s">
        <v>98</v>
      </c>
      <c r="D37" s="207" t="s">
        <v>153</v>
      </c>
      <c r="E37" s="171" t="s">
        <v>154</v>
      </c>
      <c r="F37" s="144" t="s">
        <v>79</v>
      </c>
      <c r="G37" s="145">
        <v>1</v>
      </c>
      <c r="H37" s="160"/>
      <c r="I37" s="161">
        <f t="shared" si="4"/>
        <v>0</v>
      </c>
      <c r="J37" s="147">
        <v>21</v>
      </c>
      <c r="K37" s="146">
        <f t="shared" si="3"/>
        <v>0</v>
      </c>
      <c r="L37" s="204"/>
      <c r="M37" s="204"/>
      <c r="N37" s="204"/>
      <c r="O37" s="204"/>
      <c r="P37" s="204"/>
      <c r="Q37" s="204"/>
      <c r="R37" s="204"/>
      <c r="S37" s="204"/>
      <c r="T37" s="204"/>
    </row>
    <row r="38" spans="1:20" s="136" customFormat="1" ht="25.5">
      <c r="A38" s="148">
        <v>22</v>
      </c>
      <c r="B38" s="144"/>
      <c r="C38" s="144" t="s">
        <v>98</v>
      </c>
      <c r="D38" s="207" t="s">
        <v>155</v>
      </c>
      <c r="E38" s="170" t="s">
        <v>156</v>
      </c>
      <c r="F38" s="144" t="s">
        <v>79</v>
      </c>
      <c r="G38" s="145">
        <v>1</v>
      </c>
      <c r="H38" s="160"/>
      <c r="I38" s="161">
        <f t="shared" si="4"/>
        <v>0</v>
      </c>
      <c r="J38" s="147">
        <v>21</v>
      </c>
      <c r="K38" s="146">
        <f t="shared" si="3"/>
        <v>0</v>
      </c>
      <c r="L38" s="204"/>
      <c r="M38" s="204"/>
      <c r="N38" s="204"/>
      <c r="O38" s="204"/>
      <c r="P38" s="204"/>
      <c r="Q38" s="204"/>
      <c r="R38" s="204"/>
      <c r="S38" s="204"/>
      <c r="T38" s="204"/>
    </row>
    <row r="39" spans="1:20" s="136" customFormat="1" ht="38.25">
      <c r="A39" s="148">
        <v>23</v>
      </c>
      <c r="B39" s="144"/>
      <c r="C39" s="144" t="s">
        <v>98</v>
      </c>
      <c r="D39" s="207" t="s">
        <v>174</v>
      </c>
      <c r="E39" s="171" t="s">
        <v>175</v>
      </c>
      <c r="F39" s="144" t="s">
        <v>79</v>
      </c>
      <c r="G39" s="145">
        <v>1</v>
      </c>
      <c r="H39" s="160"/>
      <c r="I39" s="161">
        <f t="shared" si="4"/>
        <v>0</v>
      </c>
      <c r="J39" s="147">
        <v>21</v>
      </c>
      <c r="K39" s="146">
        <f t="shared" si="3"/>
        <v>0</v>
      </c>
      <c r="L39" s="204"/>
      <c r="M39" s="204"/>
      <c r="N39" s="204"/>
      <c r="O39" s="204"/>
      <c r="P39" s="204"/>
      <c r="Q39" s="204"/>
      <c r="R39" s="204"/>
      <c r="S39" s="204"/>
      <c r="T39" s="204"/>
    </row>
    <row r="40" spans="1:20" s="136" customFormat="1" ht="51">
      <c r="A40" s="148">
        <v>24</v>
      </c>
      <c r="B40" s="144"/>
      <c r="C40" s="144" t="s">
        <v>98</v>
      </c>
      <c r="D40" s="184" t="s">
        <v>176</v>
      </c>
      <c r="E40" s="171" t="s">
        <v>177</v>
      </c>
      <c r="F40" s="144" t="s">
        <v>79</v>
      </c>
      <c r="G40" s="145">
        <v>1</v>
      </c>
      <c r="H40" s="160"/>
      <c r="I40" s="161">
        <f t="shared" si="4"/>
        <v>0</v>
      </c>
      <c r="J40" s="147">
        <v>21</v>
      </c>
      <c r="K40" s="146">
        <f t="shared" si="3"/>
        <v>0</v>
      </c>
      <c r="L40" s="204"/>
      <c r="M40" s="204"/>
      <c r="N40" s="204"/>
      <c r="O40" s="204"/>
      <c r="P40" s="204"/>
      <c r="Q40" s="204"/>
      <c r="R40" s="204"/>
      <c r="S40" s="204"/>
      <c r="T40" s="204"/>
    </row>
    <row r="41" spans="1:20" s="136" customFormat="1" ht="102">
      <c r="A41" s="148">
        <v>25</v>
      </c>
      <c r="B41" s="144"/>
      <c r="C41" s="144" t="s">
        <v>98</v>
      </c>
      <c r="D41" s="184" t="s">
        <v>180</v>
      </c>
      <c r="E41" s="170" t="s">
        <v>181</v>
      </c>
      <c r="F41" s="144" t="s">
        <v>79</v>
      </c>
      <c r="G41" s="145">
        <f>G25</f>
        <v>16</v>
      </c>
      <c r="H41" s="146"/>
      <c r="I41" s="161">
        <f t="shared" si="4"/>
        <v>0</v>
      </c>
      <c r="J41" s="147">
        <v>21</v>
      </c>
      <c r="K41" s="146">
        <f t="shared" si="3"/>
        <v>0</v>
      </c>
      <c r="L41" s="204"/>
      <c r="M41" s="204"/>
      <c r="N41" s="204"/>
      <c r="O41" s="204"/>
      <c r="P41" s="204"/>
      <c r="Q41" s="204"/>
      <c r="R41" s="204"/>
      <c r="S41" s="204"/>
      <c r="T41" s="204"/>
    </row>
    <row r="42" spans="1:20" s="136" customFormat="1" ht="63.75">
      <c r="A42" s="148">
        <v>26</v>
      </c>
      <c r="B42" s="144"/>
      <c r="C42" s="144" t="s">
        <v>98</v>
      </c>
      <c r="D42" s="184" t="s">
        <v>173</v>
      </c>
      <c r="E42" s="170" t="s">
        <v>152</v>
      </c>
      <c r="F42" s="144" t="s">
        <v>79</v>
      </c>
      <c r="G42" s="145">
        <f>G25</f>
        <v>16</v>
      </c>
      <c r="H42" s="146"/>
      <c r="I42" s="161">
        <f t="shared" si="4"/>
        <v>0</v>
      </c>
      <c r="J42" s="147">
        <v>21</v>
      </c>
      <c r="K42" s="146">
        <f t="shared" si="3"/>
        <v>0</v>
      </c>
      <c r="L42" s="204"/>
      <c r="M42" s="204"/>
      <c r="N42" s="204"/>
      <c r="O42" s="204"/>
      <c r="P42" s="204"/>
      <c r="Q42" s="204"/>
      <c r="R42" s="204"/>
      <c r="S42" s="204"/>
      <c r="T42" s="204"/>
    </row>
    <row r="43" spans="1:20" s="136" customFormat="1" ht="25.5">
      <c r="A43" s="148">
        <v>27</v>
      </c>
      <c r="B43" s="144"/>
      <c r="C43" s="144" t="s">
        <v>98</v>
      </c>
      <c r="D43" s="207" t="s">
        <v>153</v>
      </c>
      <c r="E43" s="171" t="s">
        <v>182</v>
      </c>
      <c r="F43" s="144" t="s">
        <v>79</v>
      </c>
      <c r="G43" s="145">
        <f>G26</f>
        <v>16</v>
      </c>
      <c r="H43" s="160"/>
      <c r="I43" s="161">
        <f t="shared" si="4"/>
        <v>0</v>
      </c>
      <c r="J43" s="147">
        <v>21</v>
      </c>
      <c r="K43" s="146">
        <f t="shared" si="3"/>
        <v>0</v>
      </c>
      <c r="L43" s="204"/>
      <c r="M43" s="204"/>
      <c r="N43" s="204"/>
      <c r="O43" s="204"/>
      <c r="P43" s="204"/>
      <c r="Q43" s="204"/>
      <c r="R43" s="204"/>
      <c r="S43" s="204"/>
      <c r="T43" s="204"/>
    </row>
    <row r="44" spans="1:20" s="136" customFormat="1" ht="51">
      <c r="A44" s="148">
        <v>28</v>
      </c>
      <c r="B44" s="144"/>
      <c r="C44" s="144" t="s">
        <v>98</v>
      </c>
      <c r="D44" s="184" t="s">
        <v>183</v>
      </c>
      <c r="E44" s="171" t="s">
        <v>177</v>
      </c>
      <c r="F44" s="144" t="s">
        <v>79</v>
      </c>
      <c r="G44" s="145">
        <f>G25</f>
        <v>16</v>
      </c>
      <c r="H44" s="160"/>
      <c r="I44" s="161">
        <f t="shared" si="4"/>
        <v>0</v>
      </c>
      <c r="J44" s="147">
        <v>21</v>
      </c>
      <c r="K44" s="146">
        <f t="shared" si="3"/>
        <v>0</v>
      </c>
      <c r="L44" s="204"/>
      <c r="M44" s="204"/>
      <c r="N44" s="204"/>
      <c r="O44" s="204"/>
      <c r="P44" s="204"/>
      <c r="Q44" s="204"/>
      <c r="R44" s="204"/>
      <c r="S44" s="204"/>
      <c r="T44" s="204"/>
    </row>
    <row r="45" spans="1:20" s="136" customFormat="1" ht="25.5">
      <c r="A45" s="148">
        <v>29</v>
      </c>
      <c r="B45" s="144"/>
      <c r="C45" s="144" t="s">
        <v>98</v>
      </c>
      <c r="D45" s="184" t="s">
        <v>116</v>
      </c>
      <c r="E45" s="170" t="s">
        <v>117</v>
      </c>
      <c r="F45" s="144" t="s">
        <v>79</v>
      </c>
      <c r="G45" s="145">
        <v>1</v>
      </c>
      <c r="H45" s="160"/>
      <c r="I45" s="161">
        <f t="shared" si="4"/>
        <v>0</v>
      </c>
      <c r="J45" s="147">
        <v>21</v>
      </c>
      <c r="K45" s="146">
        <f t="shared" si="3"/>
        <v>0</v>
      </c>
      <c r="L45" s="204"/>
      <c r="M45" s="204"/>
      <c r="N45" s="204"/>
      <c r="O45" s="204"/>
      <c r="P45" s="204"/>
      <c r="Q45" s="204"/>
      <c r="R45" s="204"/>
      <c r="S45" s="204"/>
      <c r="T45" s="204"/>
    </row>
    <row r="46" spans="1:20" s="136" customFormat="1" ht="63.75">
      <c r="A46" s="148">
        <v>30</v>
      </c>
      <c r="B46" s="144"/>
      <c r="C46" s="144" t="s">
        <v>98</v>
      </c>
      <c r="D46" s="184" t="s">
        <v>184</v>
      </c>
      <c r="E46" s="170" t="s">
        <v>185</v>
      </c>
      <c r="F46" s="144" t="s">
        <v>79</v>
      </c>
      <c r="G46" s="145">
        <v>1</v>
      </c>
      <c r="H46" s="160"/>
      <c r="I46" s="161">
        <f t="shared" si="4"/>
        <v>0</v>
      </c>
      <c r="J46" s="147">
        <v>21</v>
      </c>
      <c r="K46" s="146">
        <f t="shared" si="3"/>
        <v>0</v>
      </c>
      <c r="L46" s="204"/>
      <c r="M46" s="204"/>
      <c r="N46" s="204"/>
      <c r="O46" s="204"/>
      <c r="P46" s="204"/>
      <c r="Q46" s="204"/>
      <c r="R46" s="204"/>
      <c r="S46" s="204"/>
      <c r="T46" s="204"/>
    </row>
    <row r="47" spans="1:20" s="136" customFormat="1" ht="39" customHeight="1">
      <c r="A47" s="148">
        <v>31</v>
      </c>
      <c r="B47" s="144"/>
      <c r="C47" s="144" t="s">
        <v>98</v>
      </c>
      <c r="D47" s="184" t="s">
        <v>186</v>
      </c>
      <c r="E47" s="170" t="s">
        <v>187</v>
      </c>
      <c r="F47" s="144" t="s">
        <v>79</v>
      </c>
      <c r="G47" s="145">
        <v>2</v>
      </c>
      <c r="H47" s="160"/>
      <c r="I47" s="161">
        <f t="shared" si="4"/>
        <v>0</v>
      </c>
      <c r="J47" s="147">
        <v>21</v>
      </c>
      <c r="K47" s="146">
        <f t="shared" si="3"/>
        <v>0</v>
      </c>
      <c r="L47" s="204"/>
      <c r="M47" s="204"/>
      <c r="N47" s="204"/>
      <c r="O47" s="204"/>
      <c r="P47" s="204"/>
      <c r="Q47" s="204"/>
      <c r="R47" s="204"/>
      <c r="S47" s="204"/>
      <c r="T47" s="204"/>
    </row>
    <row r="48" spans="1:20" s="136" customFormat="1" ht="66" customHeight="1">
      <c r="A48" s="148">
        <v>32</v>
      </c>
      <c r="B48" s="144"/>
      <c r="C48" s="144" t="s">
        <v>98</v>
      </c>
      <c r="D48" s="184" t="s">
        <v>88</v>
      </c>
      <c r="E48" s="170" t="s">
        <v>162</v>
      </c>
      <c r="F48" s="144" t="s">
        <v>79</v>
      </c>
      <c r="G48" s="145">
        <v>1</v>
      </c>
      <c r="H48" s="146"/>
      <c r="I48" s="146">
        <f t="shared" si="4"/>
        <v>0</v>
      </c>
      <c r="J48" s="147">
        <v>21</v>
      </c>
      <c r="K48" s="146">
        <f t="shared" si="3"/>
        <v>0</v>
      </c>
      <c r="L48" s="204"/>
      <c r="M48" s="204"/>
      <c r="N48" s="204"/>
      <c r="O48" s="204"/>
      <c r="P48" s="204"/>
      <c r="Q48" s="204"/>
      <c r="R48" s="204"/>
      <c r="S48" s="204"/>
      <c r="T48" s="204"/>
    </row>
    <row r="49" spans="1:20" s="136" customFormat="1" ht="25.5">
      <c r="A49" s="148">
        <v>33</v>
      </c>
      <c r="B49" s="144"/>
      <c r="C49" s="144" t="s">
        <v>98</v>
      </c>
      <c r="D49" s="184" t="s">
        <v>97</v>
      </c>
      <c r="E49" s="170" t="s">
        <v>101</v>
      </c>
      <c r="F49" s="144" t="s">
        <v>79</v>
      </c>
      <c r="G49" s="145">
        <v>1</v>
      </c>
      <c r="H49" s="146"/>
      <c r="I49" s="146">
        <f t="shared" si="4"/>
        <v>0</v>
      </c>
      <c r="J49" s="147">
        <v>21</v>
      </c>
      <c r="K49" s="146">
        <f t="shared" si="3"/>
        <v>0</v>
      </c>
      <c r="L49" s="204"/>
      <c r="M49" s="204"/>
      <c r="N49" s="204"/>
      <c r="O49" s="204"/>
      <c r="P49" s="204"/>
      <c r="Q49" s="204"/>
      <c r="R49" s="204"/>
      <c r="S49" s="204"/>
      <c r="T49" s="204"/>
    </row>
    <row r="50" spans="1:20" s="136" customFormat="1" ht="51">
      <c r="A50" s="148">
        <v>34</v>
      </c>
      <c r="B50" s="144"/>
      <c r="C50" s="144" t="s">
        <v>98</v>
      </c>
      <c r="D50" s="184" t="s">
        <v>163</v>
      </c>
      <c r="E50" s="170" t="s">
        <v>164</v>
      </c>
      <c r="F50" s="144" t="s">
        <v>79</v>
      </c>
      <c r="G50" s="145">
        <v>2</v>
      </c>
      <c r="H50" s="146"/>
      <c r="I50" s="146">
        <f t="shared" si="4"/>
        <v>0</v>
      </c>
      <c r="J50" s="147">
        <v>21</v>
      </c>
      <c r="K50" s="146">
        <f t="shared" si="3"/>
        <v>0</v>
      </c>
      <c r="L50" s="204"/>
      <c r="M50" s="204"/>
      <c r="N50" s="204"/>
      <c r="O50" s="204"/>
      <c r="P50" s="204"/>
      <c r="Q50" s="204"/>
      <c r="R50" s="204"/>
      <c r="S50" s="204"/>
      <c r="T50" s="204"/>
    </row>
    <row r="51" spans="1:20" s="136" customFormat="1" ht="38.25">
      <c r="A51" s="148">
        <v>35</v>
      </c>
      <c r="B51" s="144"/>
      <c r="C51" s="144" t="s">
        <v>98</v>
      </c>
      <c r="D51" s="184" t="s">
        <v>213</v>
      </c>
      <c r="E51" s="171" t="s">
        <v>214</v>
      </c>
      <c r="F51" s="144" t="s">
        <v>79</v>
      </c>
      <c r="G51" s="145">
        <v>2</v>
      </c>
      <c r="H51" s="160"/>
      <c r="I51" s="146">
        <f t="shared" si="4"/>
        <v>0</v>
      </c>
      <c r="J51" s="147">
        <v>21</v>
      </c>
      <c r="K51" s="146">
        <f t="shared" si="3"/>
        <v>0</v>
      </c>
      <c r="L51" s="204"/>
      <c r="M51" s="204"/>
      <c r="N51" s="204"/>
      <c r="O51" s="204"/>
      <c r="P51" s="204"/>
      <c r="Q51" s="204"/>
      <c r="R51" s="204"/>
      <c r="S51" s="204"/>
      <c r="T51" s="204"/>
    </row>
    <row r="52" spans="1:20" s="136" customFormat="1" ht="12.75">
      <c r="A52" s="148"/>
      <c r="B52" s="144"/>
      <c r="C52" s="144"/>
      <c r="D52" s="184"/>
      <c r="E52" s="169" t="s">
        <v>236</v>
      </c>
      <c r="F52" s="203"/>
      <c r="G52" s="181"/>
      <c r="H52" s="181"/>
      <c r="I52" s="143">
        <f>SUM(I53:I56)</f>
        <v>0</v>
      </c>
      <c r="J52" s="147"/>
      <c r="K52" s="146"/>
      <c r="L52" s="204"/>
      <c r="M52" s="204"/>
      <c r="N52" s="204"/>
      <c r="O52" s="204"/>
      <c r="P52" s="204"/>
      <c r="Q52" s="204"/>
      <c r="R52" s="204"/>
      <c r="S52" s="204"/>
      <c r="T52" s="204"/>
    </row>
    <row r="53" spans="1:20" s="136" customFormat="1" ht="76.5">
      <c r="A53" s="148">
        <v>36</v>
      </c>
      <c r="B53" s="144"/>
      <c r="C53" s="144" t="s">
        <v>98</v>
      </c>
      <c r="D53" s="184" t="s">
        <v>237</v>
      </c>
      <c r="E53" s="229" t="s">
        <v>238</v>
      </c>
      <c r="F53" s="144" t="s">
        <v>79</v>
      </c>
      <c r="G53" s="145">
        <v>1</v>
      </c>
      <c r="H53" s="146"/>
      <c r="I53" s="161">
        <f>ROUND(G53*H53,2)</f>
        <v>0</v>
      </c>
      <c r="J53" s="147">
        <v>21</v>
      </c>
      <c r="K53" s="146">
        <f>I53+((I53/100)*J53)</f>
        <v>0</v>
      </c>
      <c r="L53" s="204"/>
      <c r="M53" s="204"/>
      <c r="N53" s="204"/>
      <c r="O53" s="204"/>
      <c r="P53" s="204"/>
      <c r="Q53" s="204"/>
      <c r="R53" s="204"/>
      <c r="S53" s="204"/>
      <c r="T53" s="204"/>
    </row>
    <row r="54" spans="1:20" s="136" customFormat="1" ht="51">
      <c r="A54" s="148">
        <v>37</v>
      </c>
      <c r="B54" s="144"/>
      <c r="C54" s="144" t="s">
        <v>98</v>
      </c>
      <c r="D54" s="207" t="s">
        <v>239</v>
      </c>
      <c r="E54" s="229" t="s">
        <v>240</v>
      </c>
      <c r="F54" s="144" t="s">
        <v>79</v>
      </c>
      <c r="G54" s="145">
        <v>1</v>
      </c>
      <c r="H54" s="146"/>
      <c r="I54" s="161">
        <f aca="true" t="shared" si="5" ref="I54:I56">ROUND(G54*H54,2)</f>
        <v>0</v>
      </c>
      <c r="J54" s="147">
        <v>21</v>
      </c>
      <c r="K54" s="146">
        <f>I54+((I54/100)*J54)</f>
        <v>0</v>
      </c>
      <c r="L54" s="204"/>
      <c r="M54" s="204"/>
      <c r="N54" s="204"/>
      <c r="O54" s="204"/>
      <c r="P54" s="204"/>
      <c r="Q54" s="204"/>
      <c r="R54" s="204"/>
      <c r="S54" s="204"/>
      <c r="T54" s="204"/>
    </row>
    <row r="55" spans="1:20" s="136" customFormat="1" ht="43.5" customHeight="1">
      <c r="A55" s="148">
        <v>38</v>
      </c>
      <c r="B55" s="144"/>
      <c r="C55" s="144" t="s">
        <v>98</v>
      </c>
      <c r="D55" s="184" t="s">
        <v>215</v>
      </c>
      <c r="E55" s="171" t="s">
        <v>241</v>
      </c>
      <c r="F55" s="144" t="s">
        <v>79</v>
      </c>
      <c r="G55" s="145">
        <v>1</v>
      </c>
      <c r="H55" s="146"/>
      <c r="I55" s="146">
        <f>ROUND(G55*H55,2)</f>
        <v>0</v>
      </c>
      <c r="J55" s="147">
        <v>21</v>
      </c>
      <c r="K55" s="146">
        <f>I55+((I55/100)*J55)</f>
        <v>0</v>
      </c>
      <c r="L55" s="204"/>
      <c r="M55" s="204"/>
      <c r="N55" s="204"/>
      <c r="O55" s="204"/>
      <c r="P55" s="204"/>
      <c r="Q55" s="204"/>
      <c r="R55" s="204"/>
      <c r="S55" s="204"/>
      <c r="T55" s="204"/>
    </row>
    <row r="56" spans="1:20" s="136" customFormat="1" ht="102">
      <c r="A56" s="148">
        <v>39</v>
      </c>
      <c r="B56" s="144"/>
      <c r="C56" s="144" t="s">
        <v>98</v>
      </c>
      <c r="D56" s="184" t="s">
        <v>242</v>
      </c>
      <c r="E56" s="170" t="s">
        <v>243</v>
      </c>
      <c r="F56" s="144" t="s">
        <v>79</v>
      </c>
      <c r="G56" s="145">
        <v>1</v>
      </c>
      <c r="H56" s="146"/>
      <c r="I56" s="161">
        <f t="shared" si="5"/>
        <v>0</v>
      </c>
      <c r="J56" s="147">
        <v>21</v>
      </c>
      <c r="K56" s="146">
        <f>I56+((I56/100)*J56)</f>
        <v>0</v>
      </c>
      <c r="L56" s="204"/>
      <c r="M56" s="204"/>
      <c r="N56" s="204"/>
      <c r="O56" s="204"/>
      <c r="P56" s="204"/>
      <c r="Q56" s="204"/>
      <c r="R56" s="204"/>
      <c r="S56" s="204"/>
      <c r="T56" s="204"/>
    </row>
    <row r="57" spans="1:20" s="136" customFormat="1" ht="12.75">
      <c r="A57" s="148"/>
      <c r="B57" s="144"/>
      <c r="C57" s="144"/>
      <c r="D57" s="184"/>
      <c r="E57" s="169" t="s">
        <v>102</v>
      </c>
      <c r="F57" s="203"/>
      <c r="G57" s="181"/>
      <c r="H57" s="181"/>
      <c r="I57" s="143">
        <f>SUM(I58:I66)</f>
        <v>0</v>
      </c>
      <c r="J57" s="147"/>
      <c r="K57" s="146"/>
      <c r="L57" s="204"/>
      <c r="M57" s="204"/>
      <c r="N57" s="204"/>
      <c r="O57" s="204"/>
      <c r="P57" s="204"/>
      <c r="Q57" s="204"/>
      <c r="R57" s="204"/>
      <c r="S57" s="204"/>
      <c r="T57" s="204"/>
    </row>
    <row r="58" spans="1:20" s="136" customFormat="1" ht="89.25">
      <c r="A58" s="148">
        <v>40</v>
      </c>
      <c r="B58" s="144"/>
      <c r="C58" s="144" t="s">
        <v>98</v>
      </c>
      <c r="D58" s="162" t="s">
        <v>103</v>
      </c>
      <c r="E58" s="177" t="s">
        <v>104</v>
      </c>
      <c r="F58" s="144" t="s">
        <v>79</v>
      </c>
      <c r="G58" s="145">
        <v>1</v>
      </c>
      <c r="H58" s="146"/>
      <c r="I58" s="146">
        <f>ROUND(G58*H58,2)</f>
        <v>0</v>
      </c>
      <c r="J58" s="147">
        <v>21</v>
      </c>
      <c r="K58" s="146">
        <f aca="true" t="shared" si="6" ref="K58:K66">I58+((I58/100)*J58)</f>
        <v>0</v>
      </c>
      <c r="L58" s="204"/>
      <c r="M58" s="204"/>
      <c r="N58" s="204"/>
      <c r="O58" s="204"/>
      <c r="P58" s="204"/>
      <c r="Q58" s="204"/>
      <c r="R58" s="204"/>
      <c r="S58" s="204"/>
      <c r="T58" s="204"/>
    </row>
    <row r="59" spans="1:20" s="136" customFormat="1" ht="114.75">
      <c r="A59" s="148">
        <v>41</v>
      </c>
      <c r="B59" s="144"/>
      <c r="C59" s="144" t="s">
        <v>98</v>
      </c>
      <c r="D59" s="162" t="s">
        <v>105</v>
      </c>
      <c r="E59" s="177" t="s">
        <v>110</v>
      </c>
      <c r="F59" s="144" t="s">
        <v>79</v>
      </c>
      <c r="G59" s="145">
        <v>1</v>
      </c>
      <c r="H59" s="146"/>
      <c r="I59" s="146">
        <f>ROUND(G59*H59,2)</f>
        <v>0</v>
      </c>
      <c r="J59" s="147">
        <v>21</v>
      </c>
      <c r="K59" s="146">
        <f t="shared" si="6"/>
        <v>0</v>
      </c>
      <c r="L59" s="204"/>
      <c r="M59" s="204"/>
      <c r="N59" s="204"/>
      <c r="O59" s="204"/>
      <c r="P59" s="204"/>
      <c r="Q59" s="204"/>
      <c r="R59" s="204"/>
      <c r="S59" s="204"/>
      <c r="T59" s="204"/>
    </row>
    <row r="60" spans="1:20" s="136" customFormat="1" ht="25.5">
      <c r="A60" s="148">
        <v>42</v>
      </c>
      <c r="B60" s="144"/>
      <c r="C60" s="144" t="s">
        <v>98</v>
      </c>
      <c r="D60" s="184" t="s">
        <v>116</v>
      </c>
      <c r="E60" s="170" t="s">
        <v>117</v>
      </c>
      <c r="F60" s="144" t="s">
        <v>79</v>
      </c>
      <c r="G60" s="145">
        <v>1</v>
      </c>
      <c r="H60" s="146"/>
      <c r="I60" s="161">
        <f aca="true" t="shared" si="7" ref="I60">ROUND(G60*H60,2)</f>
        <v>0</v>
      </c>
      <c r="J60" s="147">
        <v>21</v>
      </c>
      <c r="K60" s="146">
        <f>I60+((I60/100)*J60)</f>
        <v>0</v>
      </c>
      <c r="L60" s="204"/>
      <c r="M60" s="204"/>
      <c r="N60" s="204"/>
      <c r="O60" s="204"/>
      <c r="P60" s="204"/>
      <c r="Q60" s="204"/>
      <c r="R60" s="204"/>
      <c r="S60" s="204"/>
      <c r="T60" s="204"/>
    </row>
    <row r="61" spans="1:20" s="136" customFormat="1" ht="76.5">
      <c r="A61" s="148">
        <v>43</v>
      </c>
      <c r="B61" s="144"/>
      <c r="C61" s="144" t="s">
        <v>98</v>
      </c>
      <c r="D61" s="162" t="s">
        <v>106</v>
      </c>
      <c r="E61" s="178" t="s">
        <v>271</v>
      </c>
      <c r="F61" s="144" t="s">
        <v>79</v>
      </c>
      <c r="G61" s="145">
        <v>1</v>
      </c>
      <c r="H61" s="146"/>
      <c r="I61" s="146">
        <f aca="true" t="shared" si="8" ref="I61:I66">ROUND(G61*H61,2)</f>
        <v>0</v>
      </c>
      <c r="J61" s="147">
        <v>21</v>
      </c>
      <c r="K61" s="146">
        <f t="shared" si="6"/>
        <v>0</v>
      </c>
      <c r="L61" s="204"/>
      <c r="M61" s="204"/>
      <c r="N61" s="204"/>
      <c r="O61" s="204"/>
      <c r="P61" s="204"/>
      <c r="Q61" s="204"/>
      <c r="R61" s="204"/>
      <c r="S61" s="204"/>
      <c r="T61" s="204"/>
    </row>
    <row r="62" spans="1:20" s="136" customFormat="1" ht="102">
      <c r="A62" s="148">
        <v>44</v>
      </c>
      <c r="B62" s="144"/>
      <c r="C62" s="144" t="s">
        <v>98</v>
      </c>
      <c r="D62" s="162" t="s">
        <v>107</v>
      </c>
      <c r="E62" s="178" t="s">
        <v>108</v>
      </c>
      <c r="F62" s="144" t="s">
        <v>79</v>
      </c>
      <c r="G62" s="159">
        <v>1</v>
      </c>
      <c r="H62" s="146"/>
      <c r="I62" s="146">
        <f t="shared" si="8"/>
        <v>0</v>
      </c>
      <c r="J62" s="147">
        <v>21</v>
      </c>
      <c r="K62" s="146">
        <f t="shared" si="6"/>
        <v>0</v>
      </c>
      <c r="L62" s="204"/>
      <c r="M62" s="204"/>
      <c r="N62" s="204"/>
      <c r="O62" s="204"/>
      <c r="P62" s="204"/>
      <c r="Q62" s="204"/>
      <c r="R62" s="204"/>
      <c r="S62" s="204"/>
      <c r="T62" s="204"/>
    </row>
    <row r="63" spans="1:20" s="136" customFormat="1" ht="43.5" customHeight="1">
      <c r="A63" s="148">
        <v>45</v>
      </c>
      <c r="B63" s="144"/>
      <c r="C63" s="144" t="s">
        <v>98</v>
      </c>
      <c r="D63" s="162" t="s">
        <v>244</v>
      </c>
      <c r="E63" s="178" t="s">
        <v>245</v>
      </c>
      <c r="F63" s="144" t="s">
        <v>79</v>
      </c>
      <c r="G63" s="159">
        <v>1</v>
      </c>
      <c r="H63" s="146"/>
      <c r="I63" s="146">
        <f t="shared" si="8"/>
        <v>0</v>
      </c>
      <c r="J63" s="147">
        <v>21</v>
      </c>
      <c r="K63" s="146">
        <f t="shared" si="6"/>
        <v>0</v>
      </c>
      <c r="L63" s="204"/>
      <c r="M63" s="204"/>
      <c r="N63" s="204"/>
      <c r="O63" s="204"/>
      <c r="P63" s="204"/>
      <c r="Q63" s="204"/>
      <c r="R63" s="204"/>
      <c r="S63" s="204"/>
      <c r="T63" s="204"/>
    </row>
    <row r="64" spans="1:20" s="227" customFormat="1" ht="51">
      <c r="A64" s="226">
        <v>46</v>
      </c>
      <c r="B64" s="158"/>
      <c r="C64" s="158" t="s">
        <v>98</v>
      </c>
      <c r="D64" s="215" t="s">
        <v>132</v>
      </c>
      <c r="E64" s="170" t="s">
        <v>246</v>
      </c>
      <c r="F64" s="158" t="s">
        <v>79</v>
      </c>
      <c r="G64" s="159">
        <v>1</v>
      </c>
      <c r="H64" s="160"/>
      <c r="I64" s="146">
        <f t="shared" si="8"/>
        <v>0</v>
      </c>
      <c r="J64" s="147">
        <v>21</v>
      </c>
      <c r="K64" s="146">
        <f t="shared" si="6"/>
        <v>0</v>
      </c>
      <c r="L64" s="206"/>
      <c r="M64" s="206"/>
      <c r="N64" s="206"/>
      <c r="O64" s="206"/>
      <c r="P64" s="206"/>
      <c r="Q64" s="206"/>
      <c r="R64" s="206"/>
      <c r="S64" s="206"/>
      <c r="T64" s="206"/>
    </row>
    <row r="65" spans="1:20" s="136" customFormat="1" ht="25.5">
      <c r="A65" s="148">
        <v>47</v>
      </c>
      <c r="B65" s="144"/>
      <c r="C65" s="144" t="s">
        <v>98</v>
      </c>
      <c r="D65" s="207" t="s">
        <v>134</v>
      </c>
      <c r="E65" s="170" t="s">
        <v>135</v>
      </c>
      <c r="F65" s="144" t="s">
        <v>79</v>
      </c>
      <c r="G65" s="159">
        <v>1</v>
      </c>
      <c r="H65" s="146"/>
      <c r="I65" s="146">
        <f t="shared" si="8"/>
        <v>0</v>
      </c>
      <c r="J65" s="147">
        <v>21</v>
      </c>
      <c r="K65" s="146">
        <f t="shared" si="6"/>
        <v>0</v>
      </c>
      <c r="L65" s="204"/>
      <c r="M65" s="204"/>
      <c r="N65" s="204"/>
      <c r="O65" s="204"/>
      <c r="P65" s="204"/>
      <c r="Q65" s="204"/>
      <c r="R65" s="204"/>
      <c r="S65" s="204"/>
      <c r="T65" s="204"/>
    </row>
    <row r="66" spans="1:20" s="136" customFormat="1" ht="76.5">
      <c r="A66" s="148">
        <v>48</v>
      </c>
      <c r="B66" s="144"/>
      <c r="C66" s="144" t="s">
        <v>98</v>
      </c>
      <c r="D66" s="162" t="s">
        <v>109</v>
      </c>
      <c r="E66" s="177" t="s">
        <v>120</v>
      </c>
      <c r="F66" s="144" t="s">
        <v>79</v>
      </c>
      <c r="G66" s="145">
        <v>1</v>
      </c>
      <c r="H66" s="146"/>
      <c r="I66" s="146">
        <f t="shared" si="8"/>
        <v>0</v>
      </c>
      <c r="J66" s="147">
        <v>21</v>
      </c>
      <c r="K66" s="146">
        <f t="shared" si="6"/>
        <v>0</v>
      </c>
      <c r="L66" s="204"/>
      <c r="M66" s="204"/>
      <c r="N66" s="204"/>
      <c r="O66" s="204"/>
      <c r="P66" s="204"/>
      <c r="Q66" s="204"/>
      <c r="R66" s="204"/>
      <c r="S66" s="204"/>
      <c r="T66" s="204"/>
    </row>
    <row r="67" spans="1:20" s="154" customFormat="1" ht="12.75">
      <c r="A67" s="225"/>
      <c r="B67" s="188"/>
      <c r="C67" s="188"/>
      <c r="D67" s="196"/>
      <c r="E67" s="200" t="s">
        <v>93</v>
      </c>
      <c r="F67" s="188"/>
      <c r="G67" s="185"/>
      <c r="H67" s="185"/>
      <c r="I67" s="155">
        <f>I14</f>
        <v>0</v>
      </c>
      <c r="J67" s="185"/>
      <c r="K67" s="185"/>
      <c r="L67" s="185"/>
      <c r="M67" s="185"/>
      <c r="N67" s="185"/>
      <c r="O67" s="185"/>
      <c r="P67" s="185"/>
      <c r="Q67" s="185"/>
      <c r="R67" s="185"/>
      <c r="S67" s="185"/>
      <c r="T67"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2BEA3-843F-4EAA-9AE3-CA4434CBD569}">
  <sheetPr>
    <pageSetUpPr fitToPage="1"/>
  </sheetPr>
  <dimension ref="A1:T53"/>
  <sheetViews>
    <sheetView showGridLines="0" workbookViewId="0" topLeftCell="A11">
      <selection activeCell="E19" sqref="E19"/>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20" width="9.140625" style="187" customWidth="1"/>
    <col min="21" max="16384" width="9.140625" style="135" customWidth="1"/>
  </cols>
  <sheetData>
    <row r="1" spans="1:11" s="208" customFormat="1" ht="18">
      <c r="A1" s="211" t="s">
        <v>99</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1" s="210" customFormat="1" ht="38.25">
      <c r="A11" s="138" t="s">
        <v>72</v>
      </c>
      <c r="B11" s="139" t="s">
        <v>73</v>
      </c>
      <c r="C11" s="139" t="s">
        <v>74</v>
      </c>
      <c r="D11" s="139" t="s">
        <v>171</v>
      </c>
      <c r="E11" s="139" t="s">
        <v>91</v>
      </c>
      <c r="F11" s="139" t="s">
        <v>76</v>
      </c>
      <c r="G11" s="139" t="s">
        <v>77</v>
      </c>
      <c r="H11" s="139" t="s">
        <v>94</v>
      </c>
      <c r="I11" s="139" t="s">
        <v>95</v>
      </c>
      <c r="J11" s="139" t="s">
        <v>78</v>
      </c>
      <c r="K11" s="139" t="s">
        <v>92</v>
      </c>
    </row>
    <row r="12" spans="1:11" s="190" customFormat="1" ht="12.75">
      <c r="A12" s="156">
        <v>1</v>
      </c>
      <c r="B12" s="157">
        <v>2</v>
      </c>
      <c r="C12" s="157">
        <v>3</v>
      </c>
      <c r="D12" s="140">
        <v>4</v>
      </c>
      <c r="E12" s="140">
        <v>5</v>
      </c>
      <c r="F12" s="157">
        <v>6</v>
      </c>
      <c r="G12" s="157">
        <v>7</v>
      </c>
      <c r="H12" s="157">
        <v>8</v>
      </c>
      <c r="I12" s="157">
        <v>9</v>
      </c>
      <c r="J12" s="157">
        <v>10</v>
      </c>
      <c r="K12" s="157">
        <v>11</v>
      </c>
    </row>
    <row r="13" spans="1:11" ht="12.75">
      <c r="A13" s="186"/>
      <c r="B13" s="189"/>
      <c r="C13" s="189"/>
      <c r="D13" s="198"/>
      <c r="E13" s="224"/>
      <c r="F13" s="189"/>
      <c r="G13" s="186"/>
      <c r="H13" s="186"/>
      <c r="I13" s="186"/>
      <c r="J13" s="186"/>
      <c r="K13" s="186"/>
    </row>
    <row r="14" spans="1:20" s="141" customFormat="1" ht="12.75">
      <c r="A14" s="209"/>
      <c r="B14" s="166"/>
      <c r="C14" s="191"/>
      <c r="D14" s="193" t="s">
        <v>83</v>
      </c>
      <c r="E14" s="167" t="s">
        <v>261</v>
      </c>
      <c r="F14" s="191"/>
      <c r="G14" s="182"/>
      <c r="H14" s="146"/>
      <c r="I14" s="168">
        <f>I15+I30+I43+I24+I28</f>
        <v>0</v>
      </c>
      <c r="J14" s="182"/>
      <c r="K14" s="146"/>
      <c r="L14" s="182"/>
      <c r="M14" s="182"/>
      <c r="N14" s="182"/>
      <c r="O14" s="182"/>
      <c r="P14" s="182"/>
      <c r="Q14" s="182"/>
      <c r="R14" s="182"/>
      <c r="S14" s="182"/>
      <c r="T14" s="182"/>
    </row>
    <row r="15" spans="1:20" s="136" customFormat="1" ht="12.75">
      <c r="A15" s="148"/>
      <c r="B15" s="142"/>
      <c r="C15" s="183"/>
      <c r="D15" s="194"/>
      <c r="E15" s="169" t="s">
        <v>172</v>
      </c>
      <c r="F15" s="183"/>
      <c r="G15" s="181"/>
      <c r="H15" s="146"/>
      <c r="I15" s="143">
        <f>SUM(I16:I23)</f>
        <v>0</v>
      </c>
      <c r="J15" s="147"/>
      <c r="K15" s="146"/>
      <c r="L15" s="204"/>
      <c r="M15" s="204"/>
      <c r="N15" s="204"/>
      <c r="O15" s="204"/>
      <c r="P15" s="204"/>
      <c r="Q15" s="204"/>
      <c r="R15" s="204"/>
      <c r="S15" s="204"/>
      <c r="T15" s="204"/>
    </row>
    <row r="16" spans="1:20" s="136" customFormat="1" ht="114.75">
      <c r="A16" s="148">
        <v>1</v>
      </c>
      <c r="B16" s="144"/>
      <c r="C16" s="144" t="s">
        <v>98</v>
      </c>
      <c r="D16" s="184" t="s">
        <v>124</v>
      </c>
      <c r="E16" s="171" t="s">
        <v>272</v>
      </c>
      <c r="F16" s="144" t="s">
        <v>79</v>
      </c>
      <c r="G16" s="145">
        <v>1</v>
      </c>
      <c r="H16" s="146"/>
      <c r="I16" s="146">
        <f aca="true" t="shared" si="0" ref="I16">ROUND(G16*H16,2)</f>
        <v>0</v>
      </c>
      <c r="J16" s="147">
        <v>21</v>
      </c>
      <c r="K16" s="146">
        <f aca="true" t="shared" si="1" ref="K16:K23">I16+((I16/100)*J16)</f>
        <v>0</v>
      </c>
      <c r="L16" s="204"/>
      <c r="M16" s="204"/>
      <c r="N16" s="204"/>
      <c r="O16" s="204"/>
      <c r="P16" s="204"/>
      <c r="Q16" s="204"/>
      <c r="R16" s="204"/>
      <c r="S16" s="204"/>
      <c r="T16" s="204"/>
    </row>
    <row r="17" spans="1:20" s="136" customFormat="1" ht="89.25">
      <c r="A17" s="148">
        <v>2</v>
      </c>
      <c r="B17" s="144"/>
      <c r="C17" s="144" t="s">
        <v>98</v>
      </c>
      <c r="D17" s="184" t="s">
        <v>125</v>
      </c>
      <c r="E17" s="171" t="s">
        <v>126</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98</v>
      </c>
      <c r="D18" s="184" t="s">
        <v>127</v>
      </c>
      <c r="E18" s="170" t="s">
        <v>128</v>
      </c>
      <c r="F18" s="144" t="s">
        <v>129</v>
      </c>
      <c r="G18" s="145">
        <v>1</v>
      </c>
      <c r="H18" s="146"/>
      <c r="I18" s="146">
        <f aca="true" t="shared" si="2" ref="I18:I23">ROUND(G18*H18,2)</f>
        <v>0</v>
      </c>
      <c r="J18" s="147">
        <v>21</v>
      </c>
      <c r="K18" s="146">
        <f t="shared" si="1"/>
        <v>0</v>
      </c>
      <c r="L18" s="204"/>
      <c r="M18" s="204"/>
      <c r="N18" s="204"/>
      <c r="O18" s="204"/>
      <c r="P18" s="204"/>
      <c r="Q18" s="204"/>
      <c r="R18" s="204"/>
      <c r="S18" s="204"/>
      <c r="T18" s="204"/>
    </row>
    <row r="19" spans="1:20" s="136" customFormat="1" ht="76.5">
      <c r="A19" s="148">
        <v>4</v>
      </c>
      <c r="B19" s="144"/>
      <c r="C19" s="144" t="s">
        <v>98</v>
      </c>
      <c r="D19" s="184" t="s">
        <v>130</v>
      </c>
      <c r="E19" s="214" t="s">
        <v>131</v>
      </c>
      <c r="F19" s="144" t="s">
        <v>79</v>
      </c>
      <c r="G19" s="145">
        <v>1</v>
      </c>
      <c r="H19" s="160"/>
      <c r="I19" s="146">
        <f t="shared" si="2"/>
        <v>0</v>
      </c>
      <c r="J19" s="147">
        <v>21</v>
      </c>
      <c r="K19" s="146">
        <f t="shared" si="1"/>
        <v>0</v>
      </c>
      <c r="L19" s="204"/>
      <c r="M19" s="204"/>
      <c r="N19" s="204"/>
      <c r="O19" s="204"/>
      <c r="P19" s="204"/>
      <c r="Q19" s="204"/>
      <c r="R19" s="204"/>
      <c r="S19" s="204"/>
      <c r="T19" s="204"/>
    </row>
    <row r="20" spans="1:20" s="136" customFormat="1" ht="51">
      <c r="A20" s="148">
        <v>5</v>
      </c>
      <c r="B20" s="144"/>
      <c r="C20" s="158" t="s">
        <v>98</v>
      </c>
      <c r="D20" s="215" t="s">
        <v>132</v>
      </c>
      <c r="E20" s="170" t="s">
        <v>133</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98</v>
      </c>
      <c r="D21" s="207" t="s">
        <v>134</v>
      </c>
      <c r="E21" s="170" t="s">
        <v>135</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98</v>
      </c>
      <c r="D22" s="184" t="s">
        <v>136</v>
      </c>
      <c r="E22" s="171" t="s">
        <v>137</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98</v>
      </c>
      <c r="D23" s="184" t="s">
        <v>138</v>
      </c>
      <c r="E23" s="170" t="s">
        <v>139</v>
      </c>
      <c r="F23" s="144" t="s">
        <v>79</v>
      </c>
      <c r="G23" s="145">
        <v>1</v>
      </c>
      <c r="H23" s="146"/>
      <c r="I23" s="146">
        <f t="shared" si="2"/>
        <v>0</v>
      </c>
      <c r="J23" s="147">
        <v>21</v>
      </c>
      <c r="K23" s="146">
        <f t="shared" si="1"/>
        <v>0</v>
      </c>
      <c r="L23" s="204"/>
      <c r="M23" s="204"/>
      <c r="N23" s="204"/>
      <c r="O23" s="204"/>
      <c r="P23" s="204"/>
      <c r="Q23" s="204"/>
      <c r="R23" s="204"/>
      <c r="S23" s="204"/>
      <c r="T23" s="204"/>
    </row>
    <row r="24" spans="1:11" ht="12.75">
      <c r="A24" s="148"/>
      <c r="B24" s="144"/>
      <c r="C24" s="144"/>
      <c r="D24" s="184"/>
      <c r="E24" s="169" t="s">
        <v>247</v>
      </c>
      <c r="F24" s="183"/>
      <c r="G24" s="181"/>
      <c r="H24" s="181"/>
      <c r="I24" s="143">
        <f>SUM(I25:I27)</f>
        <v>0</v>
      </c>
      <c r="J24" s="223"/>
      <c r="K24" s="160"/>
    </row>
    <row r="25" spans="1:11" ht="51">
      <c r="A25" s="148">
        <v>9</v>
      </c>
      <c r="B25" s="144"/>
      <c r="C25" s="144" t="s">
        <v>98</v>
      </c>
      <c r="D25" s="184" t="s">
        <v>248</v>
      </c>
      <c r="E25" s="202" t="s">
        <v>249</v>
      </c>
      <c r="F25" s="158" t="s">
        <v>79</v>
      </c>
      <c r="G25" s="159">
        <f>4*6</f>
        <v>24</v>
      </c>
      <c r="H25" s="146"/>
      <c r="I25" s="222">
        <f aca="true" t="shared" si="3" ref="I25:I27">ROUND(G25*H25,2)</f>
        <v>0</v>
      </c>
      <c r="J25" s="223">
        <v>21</v>
      </c>
      <c r="K25" s="160">
        <f>I25+((I25/100)*J25)</f>
        <v>0</v>
      </c>
    </row>
    <row r="26" spans="1:20" s="136" customFormat="1" ht="51">
      <c r="A26" s="148">
        <v>10</v>
      </c>
      <c r="B26" s="144"/>
      <c r="C26" s="144" t="s">
        <v>98</v>
      </c>
      <c r="D26" s="184" t="s">
        <v>248</v>
      </c>
      <c r="E26" s="202" t="s">
        <v>250</v>
      </c>
      <c r="F26" s="158" t="s">
        <v>79</v>
      </c>
      <c r="G26" s="159">
        <f>5*5</f>
        <v>25</v>
      </c>
      <c r="H26" s="146"/>
      <c r="I26" s="222">
        <f t="shared" si="3"/>
        <v>0</v>
      </c>
      <c r="J26" s="223">
        <v>21</v>
      </c>
      <c r="K26" s="160">
        <f>I26+((I26/100)*J26)</f>
        <v>0</v>
      </c>
      <c r="L26" s="204"/>
      <c r="M26" s="204"/>
      <c r="N26" s="204"/>
      <c r="O26" s="204"/>
      <c r="P26" s="204"/>
      <c r="Q26" s="204"/>
      <c r="R26" s="204"/>
      <c r="S26" s="204"/>
      <c r="T26" s="204"/>
    </row>
    <row r="27" spans="1:20" s="136" customFormat="1" ht="89.25">
      <c r="A27" s="148">
        <v>11</v>
      </c>
      <c r="B27" s="144"/>
      <c r="C27" s="144" t="s">
        <v>98</v>
      </c>
      <c r="D27" s="184" t="s">
        <v>248</v>
      </c>
      <c r="E27" s="202" t="s">
        <v>251</v>
      </c>
      <c r="F27" s="158" t="s">
        <v>79</v>
      </c>
      <c r="G27" s="159">
        <f>5*5</f>
        <v>25</v>
      </c>
      <c r="H27" s="146"/>
      <c r="I27" s="222">
        <f t="shared" si="3"/>
        <v>0</v>
      </c>
      <c r="J27" s="223">
        <v>21</v>
      </c>
      <c r="K27" s="160">
        <f>I27+((I27/100)*J27)</f>
        <v>0</v>
      </c>
      <c r="L27" s="204"/>
      <c r="M27" s="204"/>
      <c r="N27" s="204"/>
      <c r="O27" s="204"/>
      <c r="P27" s="204"/>
      <c r="Q27" s="204"/>
      <c r="R27" s="204"/>
      <c r="S27" s="204"/>
      <c r="T27" s="204"/>
    </row>
    <row r="28" spans="1:11" ht="12.75">
      <c r="A28" s="148"/>
      <c r="B28" s="144"/>
      <c r="C28" s="144"/>
      <c r="D28" s="184"/>
      <c r="E28" s="169" t="s">
        <v>252</v>
      </c>
      <c r="F28" s="183"/>
      <c r="G28" s="181"/>
      <c r="H28" s="181"/>
      <c r="I28" s="143">
        <f>SUM(I29:I29)</f>
        <v>0</v>
      </c>
      <c r="J28" s="223"/>
      <c r="K28" s="160"/>
    </row>
    <row r="29" spans="1:11" ht="114.75">
      <c r="A29" s="148">
        <v>12</v>
      </c>
      <c r="C29" s="230" t="s">
        <v>98</v>
      </c>
      <c r="D29" s="231" t="s">
        <v>169</v>
      </c>
      <c r="E29" s="232" t="s">
        <v>170</v>
      </c>
      <c r="F29" s="233" t="s">
        <v>79</v>
      </c>
      <c r="G29" s="234">
        <v>3</v>
      </c>
      <c r="H29" s="235"/>
      <c r="I29" s="222">
        <f aca="true" t="shared" si="4" ref="I29">ROUND(G29*H29,2)</f>
        <v>0</v>
      </c>
      <c r="J29" s="223">
        <v>21</v>
      </c>
      <c r="K29" s="160">
        <f>I29+((I29/100)*J29)</f>
        <v>0</v>
      </c>
    </row>
    <row r="30" spans="1:20" s="136" customFormat="1" ht="12.75">
      <c r="A30" s="148"/>
      <c r="B30" s="144"/>
      <c r="C30" s="142"/>
      <c r="D30" s="180"/>
      <c r="E30" s="169" t="s">
        <v>112</v>
      </c>
      <c r="F30" s="203"/>
      <c r="G30" s="181"/>
      <c r="H30" s="181"/>
      <c r="I30" s="143">
        <f>SUM(I31:I42)</f>
        <v>0</v>
      </c>
      <c r="J30" s="147"/>
      <c r="K30" s="146"/>
      <c r="L30" s="204"/>
      <c r="M30" s="204"/>
      <c r="N30" s="204"/>
      <c r="O30" s="204"/>
      <c r="P30" s="204"/>
      <c r="Q30" s="204"/>
      <c r="R30" s="204"/>
      <c r="S30" s="204"/>
      <c r="T30" s="204"/>
    </row>
    <row r="31" spans="1:20" s="136" customFormat="1" ht="102">
      <c r="A31" s="148">
        <v>13</v>
      </c>
      <c r="B31" s="144"/>
      <c r="C31" s="144" t="s">
        <v>98</v>
      </c>
      <c r="D31" s="184" t="s">
        <v>149</v>
      </c>
      <c r="E31" s="170" t="s">
        <v>150</v>
      </c>
      <c r="F31" s="144" t="s">
        <v>79</v>
      </c>
      <c r="G31" s="145">
        <v>1</v>
      </c>
      <c r="H31" s="146"/>
      <c r="I31" s="161">
        <f aca="true" t="shared" si="5" ref="I31:I42">ROUND(G31*H31,2)</f>
        <v>0</v>
      </c>
      <c r="J31" s="147">
        <v>21</v>
      </c>
      <c r="K31" s="146">
        <f aca="true" t="shared" si="6" ref="K31:K42">I31+((I31/100)*J31)</f>
        <v>0</v>
      </c>
      <c r="L31" s="204"/>
      <c r="M31" s="204"/>
      <c r="N31" s="204"/>
      <c r="O31" s="204"/>
      <c r="P31" s="204"/>
      <c r="Q31" s="204"/>
      <c r="R31" s="204"/>
      <c r="S31" s="204"/>
      <c r="T31" s="204"/>
    </row>
    <row r="32" spans="1:20" s="136" customFormat="1" ht="63.75">
      <c r="A32" s="148">
        <v>14</v>
      </c>
      <c r="B32" s="144"/>
      <c r="C32" s="144" t="s">
        <v>98</v>
      </c>
      <c r="D32" s="184" t="s">
        <v>173</v>
      </c>
      <c r="E32" s="170" t="s">
        <v>152</v>
      </c>
      <c r="F32" s="144" t="s">
        <v>79</v>
      </c>
      <c r="G32" s="145">
        <v>1</v>
      </c>
      <c r="H32" s="146"/>
      <c r="I32" s="161">
        <f t="shared" si="5"/>
        <v>0</v>
      </c>
      <c r="J32" s="147">
        <v>21</v>
      </c>
      <c r="K32" s="146">
        <f t="shared" si="6"/>
        <v>0</v>
      </c>
      <c r="L32" s="204"/>
      <c r="M32" s="204"/>
      <c r="N32" s="204"/>
      <c r="O32" s="204"/>
      <c r="P32" s="204"/>
      <c r="Q32" s="204"/>
      <c r="R32" s="204"/>
      <c r="S32" s="204"/>
      <c r="T32" s="204"/>
    </row>
    <row r="33" spans="1:20" s="136" customFormat="1" ht="25.5">
      <c r="A33" s="148">
        <v>15</v>
      </c>
      <c r="B33" s="144"/>
      <c r="C33" s="144" t="s">
        <v>98</v>
      </c>
      <c r="D33" s="207" t="s">
        <v>153</v>
      </c>
      <c r="E33" s="171" t="s">
        <v>154</v>
      </c>
      <c r="F33" s="144" t="s">
        <v>79</v>
      </c>
      <c r="G33" s="145">
        <v>1</v>
      </c>
      <c r="H33" s="160"/>
      <c r="I33" s="161">
        <f t="shared" si="5"/>
        <v>0</v>
      </c>
      <c r="J33" s="147">
        <v>21</v>
      </c>
      <c r="K33" s="146">
        <f t="shared" si="6"/>
        <v>0</v>
      </c>
      <c r="L33" s="204"/>
      <c r="M33" s="204"/>
      <c r="N33" s="204"/>
      <c r="O33" s="204"/>
      <c r="P33" s="204"/>
      <c r="Q33" s="204"/>
      <c r="R33" s="204"/>
      <c r="S33" s="204"/>
      <c r="T33" s="204"/>
    </row>
    <row r="34" spans="1:20" s="136" customFormat="1" ht="25.5">
      <c r="A34" s="148">
        <v>16</v>
      </c>
      <c r="B34" s="144"/>
      <c r="C34" s="144" t="s">
        <v>98</v>
      </c>
      <c r="D34" s="207" t="s">
        <v>155</v>
      </c>
      <c r="E34" s="170" t="s">
        <v>156</v>
      </c>
      <c r="F34" s="144" t="s">
        <v>79</v>
      </c>
      <c r="G34" s="145">
        <v>1</v>
      </c>
      <c r="H34" s="160"/>
      <c r="I34" s="161">
        <f t="shared" si="5"/>
        <v>0</v>
      </c>
      <c r="J34" s="147">
        <v>21</v>
      </c>
      <c r="K34" s="146">
        <f t="shared" si="6"/>
        <v>0</v>
      </c>
      <c r="L34" s="204"/>
      <c r="M34" s="204"/>
      <c r="N34" s="204"/>
      <c r="O34" s="204"/>
      <c r="P34" s="204"/>
      <c r="Q34" s="204"/>
      <c r="R34" s="204"/>
      <c r="S34" s="204"/>
      <c r="T34" s="204"/>
    </row>
    <row r="35" spans="1:20" s="136" customFormat="1" ht="89.25">
      <c r="A35" s="148">
        <v>17</v>
      </c>
      <c r="B35" s="144"/>
      <c r="C35" s="144" t="s">
        <v>98</v>
      </c>
      <c r="D35" s="184" t="s">
        <v>96</v>
      </c>
      <c r="E35" s="170" t="s">
        <v>157</v>
      </c>
      <c r="F35" s="144" t="s">
        <v>79</v>
      </c>
      <c r="G35" s="145">
        <v>24</v>
      </c>
      <c r="H35" s="146"/>
      <c r="I35" s="146">
        <f t="shared" si="5"/>
        <v>0</v>
      </c>
      <c r="J35" s="147">
        <v>21</v>
      </c>
      <c r="K35" s="146">
        <f t="shared" si="6"/>
        <v>0</v>
      </c>
      <c r="L35" s="204"/>
      <c r="M35" s="204"/>
      <c r="N35" s="204"/>
      <c r="O35" s="204"/>
      <c r="P35" s="204"/>
      <c r="Q35" s="204"/>
      <c r="R35" s="204"/>
      <c r="S35" s="204"/>
      <c r="T35" s="204"/>
    </row>
    <row r="36" spans="1:20" s="136" customFormat="1" ht="38.25">
      <c r="A36" s="148">
        <v>18</v>
      </c>
      <c r="B36" s="144"/>
      <c r="C36" s="144" t="s">
        <v>98</v>
      </c>
      <c r="D36" s="184" t="s">
        <v>158</v>
      </c>
      <c r="E36" s="170" t="s">
        <v>159</v>
      </c>
      <c r="F36" s="144" t="s">
        <v>79</v>
      </c>
      <c r="G36" s="145">
        <f>G35</f>
        <v>24</v>
      </c>
      <c r="H36" s="146"/>
      <c r="I36" s="146">
        <f t="shared" si="5"/>
        <v>0</v>
      </c>
      <c r="J36" s="147">
        <v>21</v>
      </c>
      <c r="K36" s="146">
        <f t="shared" si="6"/>
        <v>0</v>
      </c>
      <c r="L36" s="204"/>
      <c r="M36" s="204"/>
      <c r="N36" s="204"/>
      <c r="O36" s="204"/>
      <c r="P36" s="204"/>
      <c r="Q36" s="204"/>
      <c r="R36" s="204"/>
      <c r="S36" s="204"/>
      <c r="T36" s="204"/>
    </row>
    <row r="37" spans="1:20" s="136" customFormat="1" ht="63.75">
      <c r="A37" s="148">
        <v>19</v>
      </c>
      <c r="B37" s="144"/>
      <c r="C37" s="144" t="s">
        <v>98</v>
      </c>
      <c r="D37" s="184" t="s">
        <v>160</v>
      </c>
      <c r="E37" s="170" t="s">
        <v>211</v>
      </c>
      <c r="F37" s="144" t="s">
        <v>79</v>
      </c>
      <c r="G37" s="145">
        <v>2</v>
      </c>
      <c r="H37" s="146"/>
      <c r="I37" s="146">
        <f t="shared" si="5"/>
        <v>0</v>
      </c>
      <c r="J37" s="147">
        <v>21</v>
      </c>
      <c r="K37" s="146">
        <f t="shared" si="6"/>
        <v>0</v>
      </c>
      <c r="L37" s="204"/>
      <c r="M37" s="204"/>
      <c r="N37" s="204"/>
      <c r="O37" s="204"/>
      <c r="P37" s="204"/>
      <c r="Q37" s="204"/>
      <c r="R37" s="204"/>
      <c r="S37" s="204"/>
      <c r="T37" s="204"/>
    </row>
    <row r="38" spans="1:11" ht="114.75">
      <c r="A38" s="148">
        <v>20</v>
      </c>
      <c r="C38" s="144" t="s">
        <v>98</v>
      </c>
      <c r="D38" s="184" t="s">
        <v>253</v>
      </c>
      <c r="E38" s="170" t="s">
        <v>254</v>
      </c>
      <c r="F38" s="144" t="s">
        <v>79</v>
      </c>
      <c r="G38" s="145">
        <v>3</v>
      </c>
      <c r="H38" s="146"/>
      <c r="I38" s="222">
        <f t="shared" si="5"/>
        <v>0</v>
      </c>
      <c r="J38" s="223">
        <v>21</v>
      </c>
      <c r="K38" s="160">
        <f t="shared" si="6"/>
        <v>0</v>
      </c>
    </row>
    <row r="39" spans="1:11" ht="38.25">
      <c r="A39" s="148">
        <v>21</v>
      </c>
      <c r="C39" s="144" t="s">
        <v>98</v>
      </c>
      <c r="D39" s="184" t="s">
        <v>255</v>
      </c>
      <c r="E39" s="170" t="s">
        <v>256</v>
      </c>
      <c r="F39" s="144" t="s">
        <v>79</v>
      </c>
      <c r="G39" s="145">
        <f>G38</f>
        <v>3</v>
      </c>
      <c r="H39" s="160"/>
      <c r="I39" s="222">
        <f t="shared" si="5"/>
        <v>0</v>
      </c>
      <c r="J39" s="223">
        <v>21</v>
      </c>
      <c r="K39" s="160">
        <f t="shared" si="6"/>
        <v>0</v>
      </c>
    </row>
    <row r="40" spans="1:20" s="136" customFormat="1" ht="66" customHeight="1">
      <c r="A40" s="148">
        <v>22</v>
      </c>
      <c r="B40" s="144"/>
      <c r="C40" s="144" t="s">
        <v>98</v>
      </c>
      <c r="D40" s="184" t="s">
        <v>88</v>
      </c>
      <c r="E40" s="170" t="s">
        <v>162</v>
      </c>
      <c r="F40" s="144" t="s">
        <v>79</v>
      </c>
      <c r="G40" s="145">
        <v>1</v>
      </c>
      <c r="H40" s="146"/>
      <c r="I40" s="146">
        <f t="shared" si="5"/>
        <v>0</v>
      </c>
      <c r="J40" s="147">
        <v>21</v>
      </c>
      <c r="K40" s="146">
        <f t="shared" si="6"/>
        <v>0</v>
      </c>
      <c r="L40" s="204"/>
      <c r="M40" s="204"/>
      <c r="N40" s="204"/>
      <c r="O40" s="204"/>
      <c r="P40" s="204"/>
      <c r="Q40" s="204"/>
      <c r="R40" s="204"/>
      <c r="S40" s="204"/>
      <c r="T40" s="204"/>
    </row>
    <row r="41" spans="1:20" s="136" customFormat="1" ht="25.5">
      <c r="A41" s="148">
        <v>23</v>
      </c>
      <c r="B41" s="144"/>
      <c r="C41" s="144" t="s">
        <v>98</v>
      </c>
      <c r="D41" s="184" t="s">
        <v>97</v>
      </c>
      <c r="E41" s="170" t="s">
        <v>101</v>
      </c>
      <c r="F41" s="144" t="s">
        <v>79</v>
      </c>
      <c r="G41" s="145">
        <f>G40</f>
        <v>1</v>
      </c>
      <c r="H41" s="146"/>
      <c r="I41" s="146">
        <f t="shared" si="5"/>
        <v>0</v>
      </c>
      <c r="J41" s="147">
        <v>21</v>
      </c>
      <c r="K41" s="146">
        <f t="shared" si="6"/>
        <v>0</v>
      </c>
      <c r="L41" s="204"/>
      <c r="M41" s="204"/>
      <c r="N41" s="204"/>
      <c r="O41" s="204"/>
      <c r="P41" s="204"/>
      <c r="Q41" s="204"/>
      <c r="R41" s="204"/>
      <c r="S41" s="204"/>
      <c r="T41" s="204"/>
    </row>
    <row r="42" spans="1:20" s="136" customFormat="1" ht="51">
      <c r="A42" s="148">
        <v>24</v>
      </c>
      <c r="B42" s="144"/>
      <c r="C42" s="144" t="s">
        <v>98</v>
      </c>
      <c r="D42" s="184" t="s">
        <v>163</v>
      </c>
      <c r="E42" s="170" t="s">
        <v>212</v>
      </c>
      <c r="F42" s="144" t="s">
        <v>79</v>
      </c>
      <c r="G42" s="145">
        <v>2</v>
      </c>
      <c r="H42" s="146"/>
      <c r="I42" s="161">
        <f t="shared" si="5"/>
        <v>0</v>
      </c>
      <c r="J42" s="147">
        <v>21</v>
      </c>
      <c r="K42" s="146">
        <f t="shared" si="6"/>
        <v>0</v>
      </c>
      <c r="L42" s="204"/>
      <c r="M42" s="204"/>
      <c r="N42" s="204"/>
      <c r="O42" s="204"/>
      <c r="P42" s="204"/>
      <c r="Q42" s="204"/>
      <c r="R42" s="204"/>
      <c r="S42" s="204"/>
      <c r="T42" s="204"/>
    </row>
    <row r="43" spans="1:20" s="136" customFormat="1" ht="12.75">
      <c r="A43" s="148"/>
      <c r="B43" s="144"/>
      <c r="C43" s="144"/>
      <c r="D43" s="184"/>
      <c r="E43" s="169" t="s">
        <v>102</v>
      </c>
      <c r="F43" s="203"/>
      <c r="G43" s="181"/>
      <c r="H43" s="181"/>
      <c r="I43" s="143">
        <f>SUM(I44:I52)</f>
        <v>0</v>
      </c>
      <c r="J43" s="147"/>
      <c r="K43" s="146"/>
      <c r="L43" s="204"/>
      <c r="M43" s="204"/>
      <c r="N43" s="204"/>
      <c r="O43" s="204"/>
      <c r="P43" s="204"/>
      <c r="Q43" s="204"/>
      <c r="R43" s="204"/>
      <c r="S43" s="204"/>
      <c r="T43" s="204"/>
    </row>
    <row r="44" spans="1:20" s="136" customFormat="1" ht="89.25">
      <c r="A44" s="148">
        <v>25</v>
      </c>
      <c r="B44" s="144"/>
      <c r="C44" s="144" t="s">
        <v>98</v>
      </c>
      <c r="D44" s="162" t="s">
        <v>103</v>
      </c>
      <c r="E44" s="177" t="s">
        <v>104</v>
      </c>
      <c r="F44" s="144" t="s">
        <v>79</v>
      </c>
      <c r="G44" s="145">
        <v>1</v>
      </c>
      <c r="H44" s="146"/>
      <c r="I44" s="146">
        <f>ROUND(G44*H44,2)</f>
        <v>0</v>
      </c>
      <c r="J44" s="147">
        <v>21</v>
      </c>
      <c r="K44" s="146">
        <f aca="true" t="shared" si="7" ref="K44:K52">I44+((I44/100)*J44)</f>
        <v>0</v>
      </c>
      <c r="L44" s="204"/>
      <c r="M44" s="204"/>
      <c r="N44" s="204"/>
      <c r="O44" s="204"/>
      <c r="P44" s="204"/>
      <c r="Q44" s="204"/>
      <c r="R44" s="204"/>
      <c r="S44" s="204"/>
      <c r="T44" s="204"/>
    </row>
    <row r="45" spans="1:20" s="136" customFormat="1" ht="114.75">
      <c r="A45" s="148">
        <v>26</v>
      </c>
      <c r="B45" s="144"/>
      <c r="C45" s="144" t="s">
        <v>98</v>
      </c>
      <c r="D45" s="162" t="s">
        <v>105</v>
      </c>
      <c r="E45" s="177" t="s">
        <v>110</v>
      </c>
      <c r="F45" s="144" t="s">
        <v>79</v>
      </c>
      <c r="G45" s="145">
        <v>1</v>
      </c>
      <c r="H45" s="146"/>
      <c r="I45" s="146">
        <f>ROUND(G45*H45,2)</f>
        <v>0</v>
      </c>
      <c r="J45" s="147">
        <v>21</v>
      </c>
      <c r="K45" s="146">
        <f t="shared" si="7"/>
        <v>0</v>
      </c>
      <c r="L45" s="204"/>
      <c r="M45" s="204"/>
      <c r="N45" s="204"/>
      <c r="O45" s="204"/>
      <c r="P45" s="204"/>
      <c r="Q45" s="204"/>
      <c r="R45" s="204"/>
      <c r="S45" s="204"/>
      <c r="T45" s="204"/>
    </row>
    <row r="46" spans="1:20" s="136" customFormat="1" ht="25.5">
      <c r="A46" s="148">
        <v>27</v>
      </c>
      <c r="B46" s="144"/>
      <c r="C46" s="144" t="s">
        <v>98</v>
      </c>
      <c r="D46" s="184" t="s">
        <v>116</v>
      </c>
      <c r="E46" s="170" t="s">
        <v>117</v>
      </c>
      <c r="F46" s="144" t="s">
        <v>79</v>
      </c>
      <c r="G46" s="145">
        <v>1</v>
      </c>
      <c r="H46" s="146"/>
      <c r="I46" s="161">
        <f aca="true" t="shared" si="8" ref="I46">ROUND(G46*H46,2)</f>
        <v>0</v>
      </c>
      <c r="J46" s="147">
        <v>21</v>
      </c>
      <c r="K46" s="146">
        <f>I46+((I46/100)*J46)</f>
        <v>0</v>
      </c>
      <c r="L46" s="204"/>
      <c r="M46" s="204"/>
      <c r="N46" s="204"/>
      <c r="O46" s="204"/>
      <c r="P46" s="204"/>
      <c r="Q46" s="204"/>
      <c r="R46" s="204"/>
      <c r="S46" s="204"/>
      <c r="T46" s="204"/>
    </row>
    <row r="47" spans="1:20" s="136" customFormat="1" ht="76.5">
      <c r="A47" s="148">
        <v>28</v>
      </c>
      <c r="B47" s="144"/>
      <c r="C47" s="144" t="s">
        <v>98</v>
      </c>
      <c r="D47" s="162" t="s">
        <v>106</v>
      </c>
      <c r="E47" s="178" t="s">
        <v>271</v>
      </c>
      <c r="F47" s="144" t="s">
        <v>79</v>
      </c>
      <c r="G47" s="145">
        <v>1</v>
      </c>
      <c r="H47" s="146"/>
      <c r="I47" s="146">
        <f aca="true" t="shared" si="9" ref="I47:I52">ROUND(G47*H47,2)</f>
        <v>0</v>
      </c>
      <c r="J47" s="147">
        <v>21</v>
      </c>
      <c r="K47" s="146">
        <f t="shared" si="7"/>
        <v>0</v>
      </c>
      <c r="L47" s="204"/>
      <c r="M47" s="204"/>
      <c r="N47" s="204"/>
      <c r="O47" s="204"/>
      <c r="P47" s="204"/>
      <c r="Q47" s="204"/>
      <c r="R47" s="204"/>
      <c r="S47" s="204"/>
      <c r="T47" s="204"/>
    </row>
    <row r="48" spans="1:20" s="136" customFormat="1" ht="102">
      <c r="A48" s="148">
        <v>29</v>
      </c>
      <c r="B48" s="144"/>
      <c r="C48" s="144" t="s">
        <v>98</v>
      </c>
      <c r="D48" s="162" t="s">
        <v>107</v>
      </c>
      <c r="E48" s="178" t="s">
        <v>108</v>
      </c>
      <c r="F48" s="144" t="s">
        <v>79</v>
      </c>
      <c r="G48" s="159">
        <v>1</v>
      </c>
      <c r="H48" s="146"/>
      <c r="I48" s="146">
        <f t="shared" si="9"/>
        <v>0</v>
      </c>
      <c r="J48" s="147">
        <v>21</v>
      </c>
      <c r="K48" s="146">
        <f t="shared" si="7"/>
        <v>0</v>
      </c>
      <c r="L48" s="204"/>
      <c r="M48" s="204"/>
      <c r="N48" s="204"/>
      <c r="O48" s="204"/>
      <c r="P48" s="204"/>
      <c r="Q48" s="204"/>
      <c r="R48" s="204"/>
      <c r="S48" s="204"/>
      <c r="T48" s="204"/>
    </row>
    <row r="49" spans="1:20" s="136" customFormat="1" ht="43.5" customHeight="1">
      <c r="A49" s="148">
        <v>30</v>
      </c>
      <c r="B49" s="144"/>
      <c r="C49" s="144" t="s">
        <v>98</v>
      </c>
      <c r="D49" s="162" t="s">
        <v>244</v>
      </c>
      <c r="E49" s="178" t="s">
        <v>245</v>
      </c>
      <c r="F49" s="144" t="s">
        <v>79</v>
      </c>
      <c r="G49" s="159">
        <v>1</v>
      </c>
      <c r="H49" s="146"/>
      <c r="I49" s="146">
        <f t="shared" si="9"/>
        <v>0</v>
      </c>
      <c r="J49" s="147">
        <v>21</v>
      </c>
      <c r="K49" s="146">
        <f t="shared" si="7"/>
        <v>0</v>
      </c>
      <c r="L49" s="204"/>
      <c r="M49" s="204"/>
      <c r="N49" s="204"/>
      <c r="O49" s="204"/>
      <c r="P49" s="204"/>
      <c r="Q49" s="204"/>
      <c r="R49" s="204"/>
      <c r="S49" s="204"/>
      <c r="T49" s="204"/>
    </row>
    <row r="50" spans="1:20" s="227" customFormat="1" ht="51">
      <c r="A50" s="226">
        <v>31</v>
      </c>
      <c r="B50" s="158"/>
      <c r="C50" s="158" t="s">
        <v>98</v>
      </c>
      <c r="D50" s="215" t="s">
        <v>132</v>
      </c>
      <c r="E50" s="170" t="s">
        <v>246</v>
      </c>
      <c r="F50" s="158" t="s">
        <v>79</v>
      </c>
      <c r="G50" s="159">
        <v>1</v>
      </c>
      <c r="H50" s="160"/>
      <c r="I50" s="146">
        <f t="shared" si="9"/>
        <v>0</v>
      </c>
      <c r="J50" s="147">
        <v>21</v>
      </c>
      <c r="K50" s="146">
        <f t="shared" si="7"/>
        <v>0</v>
      </c>
      <c r="L50" s="206"/>
      <c r="M50" s="206"/>
      <c r="N50" s="206"/>
      <c r="O50" s="206"/>
      <c r="P50" s="206"/>
      <c r="Q50" s="206"/>
      <c r="R50" s="206"/>
      <c r="S50" s="206"/>
      <c r="T50" s="206"/>
    </row>
    <row r="51" spans="1:20" s="136" customFormat="1" ht="25.5">
      <c r="A51" s="148">
        <v>32</v>
      </c>
      <c r="B51" s="144"/>
      <c r="C51" s="144" t="s">
        <v>98</v>
      </c>
      <c r="D51" s="207" t="s">
        <v>134</v>
      </c>
      <c r="E51" s="170" t="s">
        <v>135</v>
      </c>
      <c r="F51" s="144" t="s">
        <v>79</v>
      </c>
      <c r="G51" s="159">
        <v>1</v>
      </c>
      <c r="H51" s="146"/>
      <c r="I51" s="146">
        <f t="shared" si="9"/>
        <v>0</v>
      </c>
      <c r="J51" s="147">
        <v>21</v>
      </c>
      <c r="K51" s="146">
        <f t="shared" si="7"/>
        <v>0</v>
      </c>
      <c r="L51" s="204"/>
      <c r="M51" s="204"/>
      <c r="N51" s="204"/>
      <c r="O51" s="204"/>
      <c r="P51" s="204"/>
      <c r="Q51" s="204"/>
      <c r="R51" s="204"/>
      <c r="S51" s="204"/>
      <c r="T51" s="204"/>
    </row>
    <row r="52" spans="1:20" s="136" customFormat="1" ht="76.5">
      <c r="A52" s="148">
        <v>33</v>
      </c>
      <c r="B52" s="144"/>
      <c r="C52" s="144" t="s">
        <v>98</v>
      </c>
      <c r="D52" s="162" t="s">
        <v>109</v>
      </c>
      <c r="E52" s="177" t="s">
        <v>120</v>
      </c>
      <c r="F52" s="144" t="s">
        <v>79</v>
      </c>
      <c r="G52" s="145">
        <v>1</v>
      </c>
      <c r="H52" s="146"/>
      <c r="I52" s="146">
        <f t="shared" si="9"/>
        <v>0</v>
      </c>
      <c r="J52" s="147">
        <v>21</v>
      </c>
      <c r="K52" s="146">
        <f t="shared" si="7"/>
        <v>0</v>
      </c>
      <c r="L52" s="204"/>
      <c r="M52" s="204"/>
      <c r="N52" s="204"/>
      <c r="O52" s="204"/>
      <c r="P52" s="204"/>
      <c r="Q52" s="204"/>
      <c r="R52" s="204"/>
      <c r="S52" s="204"/>
      <c r="T52" s="204"/>
    </row>
    <row r="53" spans="1:20" s="154" customFormat="1" ht="12.75">
      <c r="A53" s="225"/>
      <c r="B53" s="188"/>
      <c r="C53" s="188"/>
      <c r="D53" s="196"/>
      <c r="E53" s="200" t="s">
        <v>93</v>
      </c>
      <c r="F53" s="188"/>
      <c r="G53" s="185"/>
      <c r="H53" s="185"/>
      <c r="I53" s="155">
        <f>I14</f>
        <v>0</v>
      </c>
      <c r="J53" s="185"/>
      <c r="K53" s="185"/>
      <c r="L53" s="185"/>
      <c r="M53" s="185"/>
      <c r="N53" s="185"/>
      <c r="O53" s="185"/>
      <c r="P53" s="185"/>
      <c r="Q53" s="185"/>
      <c r="R53" s="185"/>
      <c r="S53" s="185"/>
      <c r="T53"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ailMerge/>
</file>

<file path=customXml/itemProps1.xml><?xml version="1.0" encoding="utf-8"?>
<ds:datastoreItem xmlns:ds="http://schemas.openxmlformats.org/officeDocument/2006/customXml" ds:itemID="{1A117082-AE84-45DC-B4B1-E854891D3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dc:creator>
  <cp:keywords/>
  <dc:description/>
  <cp:lastModifiedBy>Sebastian Fenyk</cp:lastModifiedBy>
  <cp:lastPrinted>2019-11-28T07:37:59Z</cp:lastPrinted>
  <dcterms:created xsi:type="dcterms:W3CDTF">2006-04-27T05:25:48Z</dcterms:created>
  <dcterms:modified xsi:type="dcterms:W3CDTF">2024-05-03T09:08:46Z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1029</vt:lpwstr>
  </property>
</Properties>
</file>