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Akce 2024\NPO\Dětské skupiny\SUNRISE evropský nadační fond\DS Vyškov\VŘ II\ZD final\"/>
    </mc:Choice>
  </mc:AlternateContent>
  <xr:revisionPtr revIDLastSave="0" documentId="13_ncr:1_{956D925A-AE58-4E03-9EB5-8E4B6D53A203}" xr6:coauthVersionLast="47" xr6:coauthVersionMax="47" xr10:uidLastSave="{00000000-0000-0000-0000-000000000000}"/>
  <bookViews>
    <workbookView xWindow="1815" yWindow="1815" windowWidth="21600" windowHeight="1138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Pol'!$A$1:$U$438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28" i="12" l="1"/>
  <c r="F39" i="1" s="1"/>
  <c r="BA422" i="12"/>
  <c r="BA420" i="12"/>
  <c r="BA418" i="12"/>
  <c r="BA416" i="12"/>
  <c r="BA414" i="12"/>
  <c r="BA412" i="12"/>
  <c r="BA409" i="12"/>
  <c r="BA348" i="12"/>
  <c r="BA344" i="12"/>
  <c r="BA338" i="12"/>
  <c r="BA272" i="12"/>
  <c r="BA269" i="12"/>
  <c r="BA267" i="12"/>
  <c r="BA265" i="12"/>
  <c r="F9" i="12"/>
  <c r="G9" i="12" s="1"/>
  <c r="I9" i="12"/>
  <c r="K9" i="12"/>
  <c r="O9" i="12"/>
  <c r="Q9" i="12"/>
  <c r="U9" i="12"/>
  <c r="F11" i="12"/>
  <c r="G11" i="12" s="1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6" i="12"/>
  <c r="G16" i="12" s="1"/>
  <c r="M16" i="12" s="1"/>
  <c r="I16" i="12"/>
  <c r="K16" i="12"/>
  <c r="O16" i="12"/>
  <c r="Q16" i="12"/>
  <c r="U16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8" i="12"/>
  <c r="G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4" i="12"/>
  <c r="G34" i="12" s="1"/>
  <c r="M34" i="12" s="1"/>
  <c r="I34" i="12"/>
  <c r="K34" i="12"/>
  <c r="O34" i="12"/>
  <c r="Q34" i="12"/>
  <c r="U34" i="12"/>
  <c r="F37" i="12"/>
  <c r="G37" i="12" s="1"/>
  <c r="M37" i="12" s="1"/>
  <c r="I37" i="12"/>
  <c r="K37" i="12"/>
  <c r="O37" i="12"/>
  <c r="Q37" i="12"/>
  <c r="U37" i="12"/>
  <c r="F39" i="12"/>
  <c r="G39" i="12" s="1"/>
  <c r="M39" i="12" s="1"/>
  <c r="I39" i="12"/>
  <c r="K39" i="12"/>
  <c r="O39" i="12"/>
  <c r="Q39" i="12"/>
  <c r="U39" i="12"/>
  <c r="F41" i="12"/>
  <c r="G41" i="12" s="1"/>
  <c r="M41" i="12" s="1"/>
  <c r="I41" i="12"/>
  <c r="K41" i="12"/>
  <c r="O41" i="12"/>
  <c r="Q41" i="12"/>
  <c r="U41" i="12"/>
  <c r="F43" i="12"/>
  <c r="G43" i="12" s="1"/>
  <c r="I43" i="12"/>
  <c r="K43" i="12"/>
  <c r="O43" i="12"/>
  <c r="Q43" i="12"/>
  <c r="U43" i="12"/>
  <c r="F45" i="12"/>
  <c r="G45" i="12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9" i="12"/>
  <c r="G49" i="12" s="1"/>
  <c r="M49" i="12" s="1"/>
  <c r="I49" i="12"/>
  <c r="K49" i="12"/>
  <c r="O49" i="12"/>
  <c r="Q49" i="12"/>
  <c r="U49" i="12"/>
  <c r="F51" i="12"/>
  <c r="G51" i="12"/>
  <c r="M51" i="12" s="1"/>
  <c r="I51" i="12"/>
  <c r="K51" i="12"/>
  <c r="O51" i="12"/>
  <c r="Q51" i="12"/>
  <c r="U51" i="12"/>
  <c r="F55" i="12"/>
  <c r="G55" i="12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5" i="12"/>
  <c r="G65" i="12"/>
  <c r="M65" i="12" s="1"/>
  <c r="I65" i="12"/>
  <c r="K65" i="12"/>
  <c r="O65" i="12"/>
  <c r="Q65" i="12"/>
  <c r="U65" i="12"/>
  <c r="F67" i="12"/>
  <c r="G67" i="12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70" i="12"/>
  <c r="G70" i="12" s="1"/>
  <c r="M70" i="12" s="1"/>
  <c r="I70" i="12"/>
  <c r="K70" i="12"/>
  <c r="O70" i="12"/>
  <c r="Q70" i="12"/>
  <c r="U70" i="12"/>
  <c r="F73" i="12"/>
  <c r="G73" i="12"/>
  <c r="M73" i="12" s="1"/>
  <c r="I73" i="12"/>
  <c r="K73" i="12"/>
  <c r="O73" i="12"/>
  <c r="Q73" i="12"/>
  <c r="U73" i="12"/>
  <c r="F76" i="12"/>
  <c r="G76" i="12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80" i="12"/>
  <c r="G80" i="12" s="1"/>
  <c r="I80" i="12"/>
  <c r="K80" i="12"/>
  <c r="O80" i="12"/>
  <c r="Q80" i="12"/>
  <c r="U80" i="12"/>
  <c r="F82" i="12"/>
  <c r="G82" i="12"/>
  <c r="M82" i="12" s="1"/>
  <c r="I82" i="12"/>
  <c r="K82" i="12"/>
  <c r="O82" i="12"/>
  <c r="Q82" i="12"/>
  <c r="U82" i="12"/>
  <c r="F84" i="12"/>
  <c r="G84" i="12"/>
  <c r="M84" i="12" s="1"/>
  <c r="I84" i="12"/>
  <c r="K84" i="12"/>
  <c r="O84" i="12"/>
  <c r="Q84" i="12"/>
  <c r="U84" i="12"/>
  <c r="F85" i="12"/>
  <c r="G85" i="12" s="1"/>
  <c r="M85" i="12" s="1"/>
  <c r="I85" i="12"/>
  <c r="K85" i="12"/>
  <c r="O85" i="12"/>
  <c r="Q85" i="12"/>
  <c r="U85" i="12"/>
  <c r="F87" i="12"/>
  <c r="G87" i="12" s="1"/>
  <c r="M87" i="12" s="1"/>
  <c r="I87" i="12"/>
  <c r="K87" i="12"/>
  <c r="O87" i="12"/>
  <c r="Q87" i="12"/>
  <c r="U87" i="12"/>
  <c r="F88" i="12"/>
  <c r="G88" i="12"/>
  <c r="M88" i="12" s="1"/>
  <c r="I88" i="12"/>
  <c r="K88" i="12"/>
  <c r="O88" i="12"/>
  <c r="Q88" i="12"/>
  <c r="U88" i="12"/>
  <c r="F90" i="12"/>
  <c r="G90" i="12"/>
  <c r="M90" i="12" s="1"/>
  <c r="I90" i="12"/>
  <c r="K90" i="12"/>
  <c r="O90" i="12"/>
  <c r="Q90" i="12"/>
  <c r="U90" i="12"/>
  <c r="F94" i="12"/>
  <c r="G94" i="12" s="1"/>
  <c r="M94" i="12" s="1"/>
  <c r="I94" i="12"/>
  <c r="K94" i="12"/>
  <c r="O94" i="12"/>
  <c r="Q94" i="12"/>
  <c r="U94" i="12"/>
  <c r="F98" i="12"/>
  <c r="G98" i="12" s="1"/>
  <c r="M98" i="12" s="1"/>
  <c r="I98" i="12"/>
  <c r="K98" i="12"/>
  <c r="O98" i="12"/>
  <c r="Q98" i="12"/>
  <c r="U98" i="12"/>
  <c r="F99" i="12"/>
  <c r="G99" i="12"/>
  <c r="M99" i="12" s="1"/>
  <c r="I99" i="12"/>
  <c r="K99" i="12"/>
  <c r="O99" i="12"/>
  <c r="Q99" i="12"/>
  <c r="U99" i="12"/>
  <c r="F101" i="12"/>
  <c r="G101" i="12"/>
  <c r="M101" i="12" s="1"/>
  <c r="I101" i="12"/>
  <c r="K101" i="12"/>
  <c r="O101" i="12"/>
  <c r="Q101" i="12"/>
  <c r="U101" i="12"/>
  <c r="F104" i="12"/>
  <c r="G104" i="12" s="1"/>
  <c r="M104" i="12" s="1"/>
  <c r="I104" i="12"/>
  <c r="K104" i="12"/>
  <c r="O104" i="12"/>
  <c r="Q104" i="12"/>
  <c r="U104" i="12"/>
  <c r="F107" i="12"/>
  <c r="G107" i="12" s="1"/>
  <c r="M107" i="12" s="1"/>
  <c r="I107" i="12"/>
  <c r="K107" i="12"/>
  <c r="O107" i="12"/>
  <c r="Q107" i="12"/>
  <c r="U107" i="12"/>
  <c r="F108" i="12"/>
  <c r="G108" i="12"/>
  <c r="M108" i="12" s="1"/>
  <c r="I108" i="12"/>
  <c r="K108" i="12"/>
  <c r="O108" i="12"/>
  <c r="Q108" i="12"/>
  <c r="U108" i="12"/>
  <c r="F111" i="12"/>
  <c r="G111" i="12"/>
  <c r="M111" i="12" s="1"/>
  <c r="I111" i="12"/>
  <c r="K111" i="12"/>
  <c r="O111" i="12"/>
  <c r="Q111" i="12"/>
  <c r="U111" i="12"/>
  <c r="F112" i="12"/>
  <c r="G112" i="12" s="1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4" i="12"/>
  <c r="G114" i="12"/>
  <c r="M114" i="12" s="1"/>
  <c r="I114" i="12"/>
  <c r="K114" i="12"/>
  <c r="O114" i="12"/>
  <c r="Q114" i="12"/>
  <c r="U114" i="12"/>
  <c r="F117" i="12"/>
  <c r="G117" i="12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20" i="12"/>
  <c r="G120" i="12" s="1"/>
  <c r="M120" i="12" s="1"/>
  <c r="I120" i="12"/>
  <c r="K120" i="12"/>
  <c r="O120" i="12"/>
  <c r="Q120" i="12"/>
  <c r="U120" i="12"/>
  <c r="F122" i="12"/>
  <c r="G122" i="12"/>
  <c r="M122" i="12" s="1"/>
  <c r="I122" i="12"/>
  <c r="K122" i="12"/>
  <c r="O122" i="12"/>
  <c r="Q122" i="12"/>
  <c r="U122" i="12"/>
  <c r="F124" i="12"/>
  <c r="G124" i="12" s="1"/>
  <c r="I124" i="12"/>
  <c r="K124" i="12"/>
  <c r="O124" i="12"/>
  <c r="Q124" i="12"/>
  <c r="U124" i="12"/>
  <c r="F125" i="12"/>
  <c r="G125" i="12" s="1"/>
  <c r="M125" i="12" s="1"/>
  <c r="I125" i="12"/>
  <c r="K125" i="12"/>
  <c r="O125" i="12"/>
  <c r="Q125" i="12"/>
  <c r="U125" i="12"/>
  <c r="F126" i="12"/>
  <c r="G126" i="12" s="1"/>
  <c r="M126" i="12" s="1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F128" i="12"/>
  <c r="G128" i="12" s="1"/>
  <c r="M128" i="12" s="1"/>
  <c r="I128" i="12"/>
  <c r="K128" i="12"/>
  <c r="O128" i="12"/>
  <c r="Q128" i="12"/>
  <c r="U128" i="12"/>
  <c r="F130" i="12"/>
  <c r="G130" i="12" s="1"/>
  <c r="M130" i="12" s="1"/>
  <c r="I130" i="12"/>
  <c r="K130" i="12"/>
  <c r="O130" i="12"/>
  <c r="Q130" i="12"/>
  <c r="U130" i="12"/>
  <c r="F132" i="12"/>
  <c r="G132" i="12"/>
  <c r="M132" i="12" s="1"/>
  <c r="M131" i="12" s="1"/>
  <c r="I132" i="12"/>
  <c r="I131" i="12" s="1"/>
  <c r="K132" i="12"/>
  <c r="K131" i="12" s="1"/>
  <c r="O132" i="12"/>
  <c r="O131" i="12" s="1"/>
  <c r="Q132" i="12"/>
  <c r="Q131" i="12" s="1"/>
  <c r="U132" i="12"/>
  <c r="U131" i="12" s="1"/>
  <c r="F135" i="12"/>
  <c r="G135" i="12" s="1"/>
  <c r="M135" i="12" s="1"/>
  <c r="I135" i="12"/>
  <c r="K135" i="12"/>
  <c r="O135" i="12"/>
  <c r="Q135" i="12"/>
  <c r="U135" i="12"/>
  <c r="F136" i="12"/>
  <c r="G136" i="12" s="1"/>
  <c r="M136" i="12" s="1"/>
  <c r="I136" i="12"/>
  <c r="K136" i="12"/>
  <c r="O136" i="12"/>
  <c r="Q136" i="12"/>
  <c r="U136" i="12"/>
  <c r="F139" i="12"/>
  <c r="G139" i="12"/>
  <c r="M139" i="12" s="1"/>
  <c r="I139" i="12"/>
  <c r="K139" i="12"/>
  <c r="O139" i="12"/>
  <c r="Q139" i="12"/>
  <c r="U139" i="12"/>
  <c r="F140" i="12"/>
  <c r="G140" i="12"/>
  <c r="M140" i="12" s="1"/>
  <c r="I140" i="12"/>
  <c r="K140" i="12"/>
  <c r="O140" i="12"/>
  <c r="Q140" i="12"/>
  <c r="U140" i="12"/>
  <c r="F150" i="12"/>
  <c r="G150" i="12" s="1"/>
  <c r="M150" i="12" s="1"/>
  <c r="I150" i="12"/>
  <c r="K150" i="12"/>
  <c r="O150" i="12"/>
  <c r="Q150" i="12"/>
  <c r="U150" i="12"/>
  <c r="F152" i="12"/>
  <c r="G152" i="12" s="1"/>
  <c r="M152" i="12" s="1"/>
  <c r="I152" i="12"/>
  <c r="K152" i="12"/>
  <c r="O152" i="12"/>
  <c r="Q152" i="12"/>
  <c r="U152" i="12"/>
  <c r="F154" i="12"/>
  <c r="G154" i="12"/>
  <c r="M154" i="12" s="1"/>
  <c r="I154" i="12"/>
  <c r="K154" i="12"/>
  <c r="O154" i="12"/>
  <c r="Q154" i="12"/>
  <c r="U154" i="12"/>
  <c r="F155" i="12"/>
  <c r="G155" i="12"/>
  <c r="M155" i="12" s="1"/>
  <c r="I155" i="12"/>
  <c r="K155" i="12"/>
  <c r="O155" i="12"/>
  <c r="Q155" i="12"/>
  <c r="U155" i="12"/>
  <c r="F156" i="12"/>
  <c r="G156" i="12" s="1"/>
  <c r="M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58" i="12"/>
  <c r="G158" i="12"/>
  <c r="M158" i="12" s="1"/>
  <c r="I158" i="12"/>
  <c r="K158" i="12"/>
  <c r="O158" i="12"/>
  <c r="Q158" i="12"/>
  <c r="U158" i="12"/>
  <c r="F159" i="12"/>
  <c r="G159" i="12"/>
  <c r="M159" i="12" s="1"/>
  <c r="I159" i="12"/>
  <c r="K159" i="12"/>
  <c r="O159" i="12"/>
  <c r="Q159" i="12"/>
  <c r="U159" i="12"/>
  <c r="F161" i="12"/>
  <c r="G161" i="12" s="1"/>
  <c r="M161" i="12" s="1"/>
  <c r="I161" i="12"/>
  <c r="K161" i="12"/>
  <c r="O161" i="12"/>
  <c r="Q161" i="12"/>
  <c r="U161" i="12"/>
  <c r="F163" i="12"/>
  <c r="G163" i="12" s="1"/>
  <c r="M163" i="12" s="1"/>
  <c r="I163" i="12"/>
  <c r="K163" i="12"/>
  <c r="O163" i="12"/>
  <c r="Q163" i="12"/>
  <c r="U163" i="12"/>
  <c r="F165" i="12"/>
  <c r="G165" i="12"/>
  <c r="M165" i="12" s="1"/>
  <c r="I165" i="12"/>
  <c r="K165" i="12"/>
  <c r="O165" i="12"/>
  <c r="Q165" i="12"/>
  <c r="U165" i="12"/>
  <c r="F168" i="12"/>
  <c r="G168" i="12"/>
  <c r="M168" i="12" s="1"/>
  <c r="I168" i="12"/>
  <c r="K168" i="12"/>
  <c r="O168" i="12"/>
  <c r="Q168" i="12"/>
  <c r="U168" i="12"/>
  <c r="F171" i="12"/>
  <c r="G171" i="12" s="1"/>
  <c r="I171" i="12"/>
  <c r="K171" i="12"/>
  <c r="O171" i="12"/>
  <c r="Q171" i="12"/>
  <c r="U171" i="12"/>
  <c r="F174" i="12"/>
  <c r="G174" i="12" s="1"/>
  <c r="M174" i="12" s="1"/>
  <c r="I174" i="12"/>
  <c r="K174" i="12"/>
  <c r="O174" i="12"/>
  <c r="Q174" i="12"/>
  <c r="U174" i="12"/>
  <c r="F175" i="12"/>
  <c r="G175" i="12" s="1"/>
  <c r="M175" i="12" s="1"/>
  <c r="I175" i="12"/>
  <c r="K175" i="12"/>
  <c r="O175" i="12"/>
  <c r="Q175" i="12"/>
  <c r="U175" i="12"/>
  <c r="F177" i="12"/>
  <c r="G177" i="12" s="1"/>
  <c r="I177" i="12"/>
  <c r="I176" i="12" s="1"/>
  <c r="K177" i="12"/>
  <c r="O177" i="12"/>
  <c r="Q177" i="12"/>
  <c r="Q176" i="12" s="1"/>
  <c r="U177" i="12"/>
  <c r="U176" i="12" s="1"/>
  <c r="F178" i="12"/>
  <c r="G178" i="12" s="1"/>
  <c r="M178" i="12" s="1"/>
  <c r="I178" i="12"/>
  <c r="K178" i="12"/>
  <c r="O178" i="12"/>
  <c r="Q178" i="12"/>
  <c r="U178" i="12"/>
  <c r="F180" i="12"/>
  <c r="G180" i="12"/>
  <c r="I180" i="12"/>
  <c r="K180" i="12"/>
  <c r="O180" i="12"/>
  <c r="Q180" i="12"/>
  <c r="Q179" i="12" s="1"/>
  <c r="U180" i="12"/>
  <c r="F181" i="12"/>
  <c r="G181" i="12"/>
  <c r="M181" i="12" s="1"/>
  <c r="I181" i="12"/>
  <c r="K181" i="12"/>
  <c r="O181" i="12"/>
  <c r="Q181" i="12"/>
  <c r="U181" i="12"/>
  <c r="F183" i="12"/>
  <c r="G183" i="12" s="1"/>
  <c r="M183" i="12" s="1"/>
  <c r="I183" i="12"/>
  <c r="K183" i="12"/>
  <c r="O183" i="12"/>
  <c r="Q183" i="12"/>
  <c r="U183" i="12"/>
  <c r="F185" i="12"/>
  <c r="G185" i="12" s="1"/>
  <c r="M185" i="12" s="1"/>
  <c r="I185" i="12"/>
  <c r="K185" i="12"/>
  <c r="O185" i="12"/>
  <c r="Q185" i="12"/>
  <c r="U185" i="12"/>
  <c r="F187" i="12"/>
  <c r="G187" i="12"/>
  <c r="G186" i="12" s="1"/>
  <c r="I58" i="1" s="1"/>
  <c r="I187" i="12"/>
  <c r="I186" i="12" s="1"/>
  <c r="K187" i="12"/>
  <c r="K186" i="12" s="1"/>
  <c r="O187" i="12"/>
  <c r="O186" i="12" s="1"/>
  <c r="Q187" i="12"/>
  <c r="Q186" i="12" s="1"/>
  <c r="U187" i="12"/>
  <c r="U186" i="12" s="1"/>
  <c r="F189" i="12"/>
  <c r="G189" i="12" s="1"/>
  <c r="I189" i="12"/>
  <c r="K189" i="12"/>
  <c r="O189" i="12"/>
  <c r="Q189" i="12"/>
  <c r="U189" i="12"/>
  <c r="F191" i="12"/>
  <c r="G191" i="12" s="1"/>
  <c r="M191" i="12" s="1"/>
  <c r="I191" i="12"/>
  <c r="K191" i="12"/>
  <c r="O191" i="12"/>
  <c r="Q191" i="12"/>
  <c r="U191" i="12"/>
  <c r="F193" i="12"/>
  <c r="G193" i="12" s="1"/>
  <c r="M193" i="12" s="1"/>
  <c r="I193" i="12"/>
  <c r="K193" i="12"/>
  <c r="O193" i="12"/>
  <c r="Q193" i="12"/>
  <c r="U193" i="12"/>
  <c r="F195" i="12"/>
  <c r="G195" i="12" s="1"/>
  <c r="M195" i="12" s="1"/>
  <c r="I195" i="12"/>
  <c r="K195" i="12"/>
  <c r="O195" i="12"/>
  <c r="Q195" i="12"/>
  <c r="U195" i="12"/>
  <c r="F197" i="12"/>
  <c r="G197" i="12" s="1"/>
  <c r="M197" i="12" s="1"/>
  <c r="I197" i="12"/>
  <c r="K197" i="12"/>
  <c r="O197" i="12"/>
  <c r="Q197" i="12"/>
  <c r="U197" i="12"/>
  <c r="F199" i="12"/>
  <c r="G199" i="12" s="1"/>
  <c r="M199" i="12" s="1"/>
  <c r="I199" i="12"/>
  <c r="K199" i="12"/>
  <c r="O199" i="12"/>
  <c r="Q199" i="12"/>
  <c r="U199" i="12"/>
  <c r="F200" i="12"/>
  <c r="G200" i="12" s="1"/>
  <c r="M200" i="12" s="1"/>
  <c r="I200" i="12"/>
  <c r="K200" i="12"/>
  <c r="O200" i="12"/>
  <c r="Q200" i="12"/>
  <c r="U200" i="12"/>
  <c r="F202" i="12"/>
  <c r="G202" i="12" s="1"/>
  <c r="M202" i="12" s="1"/>
  <c r="I202" i="12"/>
  <c r="K202" i="12"/>
  <c r="O202" i="12"/>
  <c r="Q202" i="12"/>
  <c r="U202" i="12"/>
  <c r="F204" i="12"/>
  <c r="G204" i="12" s="1"/>
  <c r="M204" i="12" s="1"/>
  <c r="I204" i="12"/>
  <c r="K204" i="12"/>
  <c r="O204" i="12"/>
  <c r="Q204" i="12"/>
  <c r="U204" i="12"/>
  <c r="F205" i="12"/>
  <c r="G205" i="12" s="1"/>
  <c r="M205" i="12" s="1"/>
  <c r="I205" i="12"/>
  <c r="K205" i="12"/>
  <c r="O205" i="12"/>
  <c r="Q205" i="12"/>
  <c r="U205" i="12"/>
  <c r="F207" i="12"/>
  <c r="G207" i="12" s="1"/>
  <c r="M207" i="12" s="1"/>
  <c r="I207" i="12"/>
  <c r="K207" i="12"/>
  <c r="O207" i="12"/>
  <c r="Q207" i="12"/>
  <c r="U207" i="12"/>
  <c r="F208" i="12"/>
  <c r="G208" i="12" s="1"/>
  <c r="M208" i="12" s="1"/>
  <c r="I208" i="12"/>
  <c r="K208" i="12"/>
  <c r="O208" i="12"/>
  <c r="Q208" i="12"/>
  <c r="U208" i="12"/>
  <c r="F210" i="12"/>
  <c r="G210" i="12" s="1"/>
  <c r="I210" i="12"/>
  <c r="K210" i="12"/>
  <c r="O210" i="12"/>
  <c r="Q210" i="12"/>
  <c r="U210" i="12"/>
  <c r="F212" i="12"/>
  <c r="G212" i="12" s="1"/>
  <c r="M212" i="12" s="1"/>
  <c r="I212" i="12"/>
  <c r="K212" i="12"/>
  <c r="O212" i="12"/>
  <c r="Q212" i="12"/>
  <c r="U212" i="12"/>
  <c r="F213" i="12"/>
  <c r="G213" i="12" s="1"/>
  <c r="M213" i="12" s="1"/>
  <c r="I213" i="12"/>
  <c r="K213" i="12"/>
  <c r="O213" i="12"/>
  <c r="Q213" i="12"/>
  <c r="U213" i="12"/>
  <c r="F214" i="12"/>
  <c r="G214" i="12" s="1"/>
  <c r="M214" i="12" s="1"/>
  <c r="I214" i="12"/>
  <c r="K214" i="12"/>
  <c r="O214" i="12"/>
  <c r="Q214" i="12"/>
  <c r="U214" i="12"/>
  <c r="F215" i="12"/>
  <c r="G215" i="12" s="1"/>
  <c r="M215" i="12" s="1"/>
  <c r="I215" i="12"/>
  <c r="K215" i="12"/>
  <c r="O215" i="12"/>
  <c r="Q215" i="12"/>
  <c r="U215" i="12"/>
  <c r="F216" i="12"/>
  <c r="G216" i="12" s="1"/>
  <c r="M216" i="12" s="1"/>
  <c r="I216" i="12"/>
  <c r="K216" i="12"/>
  <c r="O216" i="12"/>
  <c r="Q216" i="12"/>
  <c r="U216" i="12"/>
  <c r="F218" i="12"/>
  <c r="G218" i="12" s="1"/>
  <c r="M218" i="12" s="1"/>
  <c r="I218" i="12"/>
  <c r="K218" i="12"/>
  <c r="O218" i="12"/>
  <c r="Q218" i="12"/>
  <c r="U218" i="12"/>
  <c r="F219" i="12"/>
  <c r="G219" i="12" s="1"/>
  <c r="M219" i="12" s="1"/>
  <c r="I219" i="12"/>
  <c r="K219" i="12"/>
  <c r="O219" i="12"/>
  <c r="Q219" i="12"/>
  <c r="U219" i="12"/>
  <c r="F220" i="12"/>
  <c r="G220" i="12" s="1"/>
  <c r="M220" i="12" s="1"/>
  <c r="I220" i="12"/>
  <c r="K220" i="12"/>
  <c r="O220" i="12"/>
  <c r="Q220" i="12"/>
  <c r="U220" i="12"/>
  <c r="F221" i="12"/>
  <c r="G221" i="12" s="1"/>
  <c r="M221" i="12" s="1"/>
  <c r="I221" i="12"/>
  <c r="K221" i="12"/>
  <c r="O221" i="12"/>
  <c r="Q221" i="12"/>
  <c r="U221" i="12"/>
  <c r="F222" i="12"/>
  <c r="G222" i="12" s="1"/>
  <c r="M222" i="12" s="1"/>
  <c r="I222" i="12"/>
  <c r="K222" i="12"/>
  <c r="O222" i="12"/>
  <c r="Q222" i="12"/>
  <c r="U222" i="12"/>
  <c r="F223" i="12"/>
  <c r="G223" i="12" s="1"/>
  <c r="M223" i="12" s="1"/>
  <c r="I223" i="12"/>
  <c r="K223" i="12"/>
  <c r="O223" i="12"/>
  <c r="Q223" i="12"/>
  <c r="U223" i="12"/>
  <c r="F225" i="12"/>
  <c r="G225" i="12"/>
  <c r="M225" i="12" s="1"/>
  <c r="M224" i="12" s="1"/>
  <c r="I225" i="12"/>
  <c r="I224" i="12" s="1"/>
  <c r="K225" i="12"/>
  <c r="K224" i="12" s="1"/>
  <c r="O225" i="12"/>
  <c r="O224" i="12" s="1"/>
  <c r="Q225" i="12"/>
  <c r="Q224" i="12" s="1"/>
  <c r="U225" i="12"/>
  <c r="U224" i="12" s="1"/>
  <c r="F227" i="12"/>
  <c r="G227" i="12"/>
  <c r="M227" i="12" s="1"/>
  <c r="I227" i="12"/>
  <c r="K227" i="12"/>
  <c r="O227" i="12"/>
  <c r="Q227" i="12"/>
  <c r="U227" i="12"/>
  <c r="F228" i="12"/>
  <c r="G228" i="12" s="1"/>
  <c r="M228" i="12" s="1"/>
  <c r="I228" i="12"/>
  <c r="K228" i="12"/>
  <c r="O228" i="12"/>
  <c r="Q228" i="12"/>
  <c r="U228" i="12"/>
  <c r="F229" i="12"/>
  <c r="G229" i="12"/>
  <c r="M229" i="12" s="1"/>
  <c r="I229" i="12"/>
  <c r="K229" i="12"/>
  <c r="O229" i="12"/>
  <c r="Q229" i="12"/>
  <c r="U229" i="12"/>
  <c r="F230" i="12"/>
  <c r="G230" i="12"/>
  <c r="M230" i="12" s="1"/>
  <c r="I230" i="12"/>
  <c r="K230" i="12"/>
  <c r="O230" i="12"/>
  <c r="Q230" i="12"/>
  <c r="U230" i="12"/>
  <c r="F231" i="12"/>
  <c r="G231" i="12"/>
  <c r="M231" i="12" s="1"/>
  <c r="I231" i="12"/>
  <c r="K231" i="12"/>
  <c r="O231" i="12"/>
  <c r="Q231" i="12"/>
  <c r="U231" i="12"/>
  <c r="F233" i="12"/>
  <c r="G233" i="12" s="1"/>
  <c r="M233" i="12" s="1"/>
  <c r="I233" i="12"/>
  <c r="K233" i="12"/>
  <c r="O233" i="12"/>
  <c r="Q233" i="12"/>
  <c r="U233" i="12"/>
  <c r="F234" i="12"/>
  <c r="G234" i="12"/>
  <c r="M234" i="12" s="1"/>
  <c r="I234" i="12"/>
  <c r="K234" i="12"/>
  <c r="O234" i="12"/>
  <c r="Q234" i="12"/>
  <c r="U234" i="12"/>
  <c r="F235" i="12"/>
  <c r="G235" i="12"/>
  <c r="M235" i="12" s="1"/>
  <c r="I235" i="12"/>
  <c r="K235" i="12"/>
  <c r="O235" i="12"/>
  <c r="Q235" i="12"/>
  <c r="U235" i="12"/>
  <c r="F236" i="12"/>
  <c r="G236" i="12"/>
  <c r="M236" i="12" s="1"/>
  <c r="I236" i="12"/>
  <c r="K236" i="12"/>
  <c r="O236" i="12"/>
  <c r="Q236" i="12"/>
  <c r="U236" i="12"/>
  <c r="F238" i="12"/>
  <c r="G238" i="12" s="1"/>
  <c r="M238" i="12" s="1"/>
  <c r="I238" i="12"/>
  <c r="K238" i="12"/>
  <c r="O238" i="12"/>
  <c r="Q238" i="12"/>
  <c r="U238" i="12"/>
  <c r="F241" i="12"/>
  <c r="G241" i="12"/>
  <c r="M241" i="12" s="1"/>
  <c r="I241" i="12"/>
  <c r="K241" i="12"/>
  <c r="O241" i="12"/>
  <c r="Q241" i="12"/>
  <c r="U241" i="12"/>
  <c r="F242" i="12"/>
  <c r="G242" i="12"/>
  <c r="M242" i="12" s="1"/>
  <c r="I242" i="12"/>
  <c r="K242" i="12"/>
  <c r="O242" i="12"/>
  <c r="Q242" i="12"/>
  <c r="U242" i="12"/>
  <c r="F244" i="12"/>
  <c r="G244" i="12"/>
  <c r="M244" i="12" s="1"/>
  <c r="I244" i="12"/>
  <c r="K244" i="12"/>
  <c r="O244" i="12"/>
  <c r="Q244" i="12"/>
  <c r="U244" i="12"/>
  <c r="F245" i="12"/>
  <c r="G245" i="12" s="1"/>
  <c r="M245" i="12" s="1"/>
  <c r="I245" i="12"/>
  <c r="K245" i="12"/>
  <c r="O245" i="12"/>
  <c r="Q245" i="12"/>
  <c r="U245" i="12"/>
  <c r="F247" i="12"/>
  <c r="G247" i="12"/>
  <c r="M247" i="12" s="1"/>
  <c r="I247" i="12"/>
  <c r="K247" i="12"/>
  <c r="O247" i="12"/>
  <c r="Q247" i="12"/>
  <c r="U247" i="12"/>
  <c r="F249" i="12"/>
  <c r="G249" i="12" s="1"/>
  <c r="I249" i="12"/>
  <c r="K249" i="12"/>
  <c r="O249" i="12"/>
  <c r="Q249" i="12"/>
  <c r="U249" i="12"/>
  <c r="F251" i="12"/>
  <c r="G251" i="12" s="1"/>
  <c r="M251" i="12" s="1"/>
  <c r="I251" i="12"/>
  <c r="K251" i="12"/>
  <c r="O251" i="12"/>
  <c r="Q251" i="12"/>
  <c r="U251" i="12"/>
  <c r="F253" i="12"/>
  <c r="G253" i="12" s="1"/>
  <c r="M253" i="12" s="1"/>
  <c r="I253" i="12"/>
  <c r="K253" i="12"/>
  <c r="O253" i="12"/>
  <c r="Q253" i="12"/>
  <c r="U253" i="12"/>
  <c r="F254" i="12"/>
  <c r="G254" i="12" s="1"/>
  <c r="M254" i="12" s="1"/>
  <c r="I254" i="12"/>
  <c r="K254" i="12"/>
  <c r="O254" i="12"/>
  <c r="Q254" i="12"/>
  <c r="U254" i="12"/>
  <c r="F256" i="12"/>
  <c r="G256" i="12" s="1"/>
  <c r="M256" i="12" s="1"/>
  <c r="I256" i="12"/>
  <c r="K256" i="12"/>
  <c r="O256" i="12"/>
  <c r="Q256" i="12"/>
  <c r="U256" i="12"/>
  <c r="F257" i="12"/>
  <c r="G257" i="12" s="1"/>
  <c r="M257" i="12" s="1"/>
  <c r="I257" i="12"/>
  <c r="K257" i="12"/>
  <c r="O257" i="12"/>
  <c r="Q257" i="12"/>
  <c r="U257" i="12"/>
  <c r="F258" i="12"/>
  <c r="G258" i="12" s="1"/>
  <c r="M258" i="12" s="1"/>
  <c r="I258" i="12"/>
  <c r="K258" i="12"/>
  <c r="O258" i="12"/>
  <c r="Q258" i="12"/>
  <c r="U258" i="12"/>
  <c r="F260" i="12"/>
  <c r="G260" i="12" s="1"/>
  <c r="M260" i="12" s="1"/>
  <c r="I260" i="12"/>
  <c r="K260" i="12"/>
  <c r="O260" i="12"/>
  <c r="Q260" i="12"/>
  <c r="U260" i="12"/>
  <c r="F261" i="12"/>
  <c r="G261" i="12" s="1"/>
  <c r="M261" i="12" s="1"/>
  <c r="I261" i="12"/>
  <c r="K261" i="12"/>
  <c r="O261" i="12"/>
  <c r="Q261" i="12"/>
  <c r="U261" i="12"/>
  <c r="F262" i="12"/>
  <c r="G262" i="12" s="1"/>
  <c r="M262" i="12" s="1"/>
  <c r="I262" i="12"/>
  <c r="K262" i="12"/>
  <c r="O262" i="12"/>
  <c r="Q262" i="12"/>
  <c r="U262" i="12"/>
  <c r="F264" i="12"/>
  <c r="G264" i="12" s="1"/>
  <c r="I264" i="12"/>
  <c r="K264" i="12"/>
  <c r="O264" i="12"/>
  <c r="Q264" i="12"/>
  <c r="U264" i="12"/>
  <c r="F266" i="12"/>
  <c r="G266" i="12" s="1"/>
  <c r="M266" i="12" s="1"/>
  <c r="I266" i="12"/>
  <c r="K266" i="12"/>
  <c r="O266" i="12"/>
  <c r="Q266" i="12"/>
  <c r="U266" i="12"/>
  <c r="F268" i="12"/>
  <c r="G268" i="12" s="1"/>
  <c r="M268" i="12" s="1"/>
  <c r="I268" i="12"/>
  <c r="K268" i="12"/>
  <c r="O268" i="12"/>
  <c r="Q268" i="12"/>
  <c r="U268" i="12"/>
  <c r="F271" i="12"/>
  <c r="G271" i="12" s="1"/>
  <c r="I271" i="12"/>
  <c r="I270" i="12" s="1"/>
  <c r="K271" i="12"/>
  <c r="K270" i="12" s="1"/>
  <c r="O271" i="12"/>
  <c r="O270" i="12" s="1"/>
  <c r="Q271" i="12"/>
  <c r="Q270" i="12" s="1"/>
  <c r="U271" i="12"/>
  <c r="U270" i="12" s="1"/>
  <c r="F274" i="12"/>
  <c r="G274" i="12"/>
  <c r="I274" i="12"/>
  <c r="K274" i="12"/>
  <c r="O274" i="12"/>
  <c r="Q274" i="12"/>
  <c r="U274" i="12"/>
  <c r="F275" i="12"/>
  <c r="G275" i="12"/>
  <c r="M275" i="12" s="1"/>
  <c r="I275" i="12"/>
  <c r="K275" i="12"/>
  <c r="O275" i="12"/>
  <c r="Q275" i="12"/>
  <c r="U275" i="12"/>
  <c r="F276" i="12"/>
  <c r="G276" i="12" s="1"/>
  <c r="M276" i="12" s="1"/>
  <c r="I276" i="12"/>
  <c r="K276" i="12"/>
  <c r="O276" i="12"/>
  <c r="Q276" i="12"/>
  <c r="U276" i="12"/>
  <c r="F278" i="12"/>
  <c r="G278" i="12"/>
  <c r="M278" i="12" s="1"/>
  <c r="I278" i="12"/>
  <c r="K278" i="12"/>
  <c r="O278" i="12"/>
  <c r="Q278" i="12"/>
  <c r="U278" i="12"/>
  <c r="F279" i="12"/>
  <c r="G279" i="12"/>
  <c r="M279" i="12" s="1"/>
  <c r="I279" i="12"/>
  <c r="K279" i="12"/>
  <c r="O279" i="12"/>
  <c r="Q279" i="12"/>
  <c r="U279" i="12"/>
  <c r="F281" i="12"/>
  <c r="G281" i="12"/>
  <c r="M281" i="12" s="1"/>
  <c r="I281" i="12"/>
  <c r="K281" i="12"/>
  <c r="O281" i="12"/>
  <c r="Q281" i="12"/>
  <c r="U281" i="12"/>
  <c r="F283" i="12"/>
  <c r="G283" i="12" s="1"/>
  <c r="M283" i="12" s="1"/>
  <c r="I283" i="12"/>
  <c r="K283" i="12"/>
  <c r="O283" i="12"/>
  <c r="Q283" i="12"/>
  <c r="U283" i="12"/>
  <c r="F284" i="12"/>
  <c r="G284" i="12"/>
  <c r="M284" i="12" s="1"/>
  <c r="I284" i="12"/>
  <c r="K284" i="12"/>
  <c r="O284" i="12"/>
  <c r="Q284" i="12"/>
  <c r="U284" i="12"/>
  <c r="F287" i="12"/>
  <c r="G287" i="12"/>
  <c r="M287" i="12" s="1"/>
  <c r="I287" i="12"/>
  <c r="K287" i="12"/>
  <c r="O287" i="12"/>
  <c r="Q287" i="12"/>
  <c r="U287" i="12"/>
  <c r="F289" i="12"/>
  <c r="G289" i="12"/>
  <c r="M289" i="12" s="1"/>
  <c r="I289" i="12"/>
  <c r="K289" i="12"/>
  <c r="O289" i="12"/>
  <c r="Q289" i="12"/>
  <c r="U289" i="12"/>
  <c r="F293" i="12"/>
  <c r="G293" i="12" s="1"/>
  <c r="M293" i="12" s="1"/>
  <c r="I293" i="12"/>
  <c r="K293" i="12"/>
  <c r="O293" i="12"/>
  <c r="Q293" i="12"/>
  <c r="U293" i="12"/>
  <c r="F294" i="12"/>
  <c r="G294" i="12"/>
  <c r="M294" i="12" s="1"/>
  <c r="I294" i="12"/>
  <c r="K294" i="12"/>
  <c r="O294" i="12"/>
  <c r="Q294" i="12"/>
  <c r="U294" i="12"/>
  <c r="F295" i="12"/>
  <c r="G295" i="12"/>
  <c r="M295" i="12" s="1"/>
  <c r="I295" i="12"/>
  <c r="K295" i="12"/>
  <c r="O295" i="12"/>
  <c r="Q295" i="12"/>
  <c r="U295" i="12"/>
  <c r="F296" i="12"/>
  <c r="G296" i="12"/>
  <c r="M296" i="12" s="1"/>
  <c r="I296" i="12"/>
  <c r="K296" i="12"/>
  <c r="O296" i="12"/>
  <c r="Q296" i="12"/>
  <c r="U296" i="12"/>
  <c r="F298" i="12"/>
  <c r="G298" i="12" s="1"/>
  <c r="M298" i="12" s="1"/>
  <c r="I298" i="12"/>
  <c r="K298" i="12"/>
  <c r="O298" i="12"/>
  <c r="Q298" i="12"/>
  <c r="U298" i="12"/>
  <c r="F300" i="12"/>
  <c r="G300" i="12" s="1"/>
  <c r="M300" i="12" s="1"/>
  <c r="I300" i="12"/>
  <c r="K300" i="12"/>
  <c r="O300" i="12"/>
  <c r="Q300" i="12"/>
  <c r="U300" i="12"/>
  <c r="F302" i="12"/>
  <c r="G302" i="12" s="1"/>
  <c r="I302" i="12"/>
  <c r="K302" i="12"/>
  <c r="O302" i="12"/>
  <c r="Q302" i="12"/>
  <c r="U302" i="12"/>
  <c r="F304" i="12"/>
  <c r="G304" i="12" s="1"/>
  <c r="M304" i="12" s="1"/>
  <c r="I304" i="12"/>
  <c r="K304" i="12"/>
  <c r="O304" i="12"/>
  <c r="Q304" i="12"/>
  <c r="U304" i="12"/>
  <c r="F306" i="12"/>
  <c r="G306" i="12" s="1"/>
  <c r="M306" i="12" s="1"/>
  <c r="I306" i="12"/>
  <c r="K306" i="12"/>
  <c r="O306" i="12"/>
  <c r="Q306" i="12"/>
  <c r="U306" i="12"/>
  <c r="F307" i="12"/>
  <c r="G307" i="12" s="1"/>
  <c r="M307" i="12" s="1"/>
  <c r="I307" i="12"/>
  <c r="K307" i="12"/>
  <c r="O307" i="12"/>
  <c r="Q307" i="12"/>
  <c r="U307" i="12"/>
  <c r="F308" i="12"/>
  <c r="G308" i="12" s="1"/>
  <c r="M308" i="12" s="1"/>
  <c r="I308" i="12"/>
  <c r="K308" i="12"/>
  <c r="O308" i="12"/>
  <c r="Q308" i="12"/>
  <c r="U308" i="12"/>
  <c r="F311" i="12"/>
  <c r="G311" i="12" s="1"/>
  <c r="M311" i="12" s="1"/>
  <c r="I311" i="12"/>
  <c r="K311" i="12"/>
  <c r="O311" i="12"/>
  <c r="Q311" i="12"/>
  <c r="U311" i="12"/>
  <c r="F312" i="12"/>
  <c r="G312" i="12" s="1"/>
  <c r="M312" i="12" s="1"/>
  <c r="I312" i="12"/>
  <c r="K312" i="12"/>
  <c r="O312" i="12"/>
  <c r="Q312" i="12"/>
  <c r="U312" i="12"/>
  <c r="F313" i="12"/>
  <c r="G313" i="12" s="1"/>
  <c r="M313" i="12" s="1"/>
  <c r="I313" i="12"/>
  <c r="K313" i="12"/>
  <c r="O313" i="12"/>
  <c r="Q313" i="12"/>
  <c r="U313" i="12"/>
  <c r="F314" i="12"/>
  <c r="G314" i="12" s="1"/>
  <c r="M314" i="12" s="1"/>
  <c r="I314" i="12"/>
  <c r="K314" i="12"/>
  <c r="O314" i="12"/>
  <c r="Q314" i="12"/>
  <c r="U314" i="12"/>
  <c r="F316" i="12"/>
  <c r="G316" i="12" s="1"/>
  <c r="I316" i="12"/>
  <c r="K316" i="12"/>
  <c r="O316" i="12"/>
  <c r="Q316" i="12"/>
  <c r="U316" i="12"/>
  <c r="F318" i="12"/>
  <c r="G318" i="12" s="1"/>
  <c r="M318" i="12" s="1"/>
  <c r="I318" i="12"/>
  <c r="K318" i="12"/>
  <c r="O318" i="12"/>
  <c r="Q318" i="12"/>
  <c r="U318" i="12"/>
  <c r="F320" i="12"/>
  <c r="G320" i="12" s="1"/>
  <c r="M320" i="12" s="1"/>
  <c r="I320" i="12"/>
  <c r="K320" i="12"/>
  <c r="O320" i="12"/>
  <c r="Q320" i="12"/>
  <c r="U320" i="12"/>
  <c r="F321" i="12"/>
  <c r="G321" i="12" s="1"/>
  <c r="M321" i="12" s="1"/>
  <c r="I321" i="12"/>
  <c r="K321" i="12"/>
  <c r="O321" i="12"/>
  <c r="Q321" i="12"/>
  <c r="U321" i="12"/>
  <c r="F323" i="12"/>
  <c r="G323" i="12" s="1"/>
  <c r="M323" i="12" s="1"/>
  <c r="I323" i="12"/>
  <c r="K323" i="12"/>
  <c r="O323" i="12"/>
  <c r="Q323" i="12"/>
  <c r="U323" i="12"/>
  <c r="F325" i="12"/>
  <c r="G325" i="12" s="1"/>
  <c r="M325" i="12" s="1"/>
  <c r="I325" i="12"/>
  <c r="K325" i="12"/>
  <c r="O325" i="12"/>
  <c r="Q325" i="12"/>
  <c r="U325" i="12"/>
  <c r="F326" i="12"/>
  <c r="G326" i="12" s="1"/>
  <c r="M326" i="12" s="1"/>
  <c r="I326" i="12"/>
  <c r="K326" i="12"/>
  <c r="O326" i="12"/>
  <c r="Q326" i="12"/>
  <c r="U326" i="12"/>
  <c r="F327" i="12"/>
  <c r="G327" i="12" s="1"/>
  <c r="M327" i="12" s="1"/>
  <c r="I327" i="12"/>
  <c r="K327" i="12"/>
  <c r="O327" i="12"/>
  <c r="Q327" i="12"/>
  <c r="U327" i="12"/>
  <c r="F328" i="12"/>
  <c r="G328" i="12" s="1"/>
  <c r="M328" i="12" s="1"/>
  <c r="I328" i="12"/>
  <c r="K328" i="12"/>
  <c r="O328" i="12"/>
  <c r="Q328" i="12"/>
  <c r="U328" i="12"/>
  <c r="F329" i="12"/>
  <c r="G329" i="12" s="1"/>
  <c r="M329" i="12" s="1"/>
  <c r="I329" i="12"/>
  <c r="K329" i="12"/>
  <c r="O329" i="12"/>
  <c r="Q329" i="12"/>
  <c r="U329" i="12"/>
  <c r="F330" i="12"/>
  <c r="G330" i="12" s="1"/>
  <c r="M330" i="12" s="1"/>
  <c r="I330" i="12"/>
  <c r="K330" i="12"/>
  <c r="O330" i="12"/>
  <c r="Q330" i="12"/>
  <c r="U330" i="12"/>
  <c r="F331" i="12"/>
  <c r="G331" i="12" s="1"/>
  <c r="M331" i="12" s="1"/>
  <c r="I331" i="12"/>
  <c r="K331" i="12"/>
  <c r="O331" i="12"/>
  <c r="Q331" i="12"/>
  <c r="U331" i="12"/>
  <c r="F332" i="12"/>
  <c r="G332" i="12" s="1"/>
  <c r="M332" i="12" s="1"/>
  <c r="I332" i="12"/>
  <c r="K332" i="12"/>
  <c r="O332" i="12"/>
  <c r="Q332" i="12"/>
  <c r="U332" i="12"/>
  <c r="F334" i="12"/>
  <c r="G334" i="12"/>
  <c r="M334" i="12" s="1"/>
  <c r="I334" i="12"/>
  <c r="K334" i="12"/>
  <c r="O334" i="12"/>
  <c r="Q334" i="12"/>
  <c r="U334" i="12"/>
  <c r="F335" i="12"/>
  <c r="G335" i="12" s="1"/>
  <c r="M335" i="12" s="1"/>
  <c r="I335" i="12"/>
  <c r="K335" i="12"/>
  <c r="O335" i="12"/>
  <c r="Q335" i="12"/>
  <c r="U335" i="12"/>
  <c r="F336" i="12"/>
  <c r="G336" i="12" s="1"/>
  <c r="M336" i="12" s="1"/>
  <c r="I336" i="12"/>
  <c r="K336" i="12"/>
  <c r="O336" i="12"/>
  <c r="Q336" i="12"/>
  <c r="U336" i="12"/>
  <c r="F337" i="12"/>
  <c r="G337" i="12"/>
  <c r="M337" i="12" s="1"/>
  <c r="I337" i="12"/>
  <c r="K337" i="12"/>
  <c r="O337" i="12"/>
  <c r="Q337" i="12"/>
  <c r="U337" i="12"/>
  <c r="F341" i="12"/>
  <c r="G341" i="12"/>
  <c r="M341" i="12" s="1"/>
  <c r="I341" i="12"/>
  <c r="K341" i="12"/>
  <c r="O341" i="12"/>
  <c r="Q341" i="12"/>
  <c r="U341" i="12"/>
  <c r="F342" i="12"/>
  <c r="G342" i="12" s="1"/>
  <c r="M342" i="12" s="1"/>
  <c r="I342" i="12"/>
  <c r="K342" i="12"/>
  <c r="O342" i="12"/>
  <c r="Q342" i="12"/>
  <c r="U342" i="12"/>
  <c r="F343" i="12"/>
  <c r="G343" i="12" s="1"/>
  <c r="M343" i="12" s="1"/>
  <c r="I343" i="12"/>
  <c r="K343" i="12"/>
  <c r="O343" i="12"/>
  <c r="Q343" i="12"/>
  <c r="U343" i="12"/>
  <c r="F347" i="12"/>
  <c r="G347" i="12" s="1"/>
  <c r="M347" i="12" s="1"/>
  <c r="I347" i="12"/>
  <c r="K347" i="12"/>
  <c r="O347" i="12"/>
  <c r="Q347" i="12"/>
  <c r="U347" i="12"/>
  <c r="F349" i="12"/>
  <c r="G349" i="12"/>
  <c r="M349" i="12" s="1"/>
  <c r="I349" i="12"/>
  <c r="K349" i="12"/>
  <c r="O349" i="12"/>
  <c r="Q349" i="12"/>
  <c r="U349" i="12"/>
  <c r="F350" i="12"/>
  <c r="G350" i="12"/>
  <c r="M350" i="12" s="1"/>
  <c r="I350" i="12"/>
  <c r="K350" i="12"/>
  <c r="O350" i="12"/>
  <c r="Q350" i="12"/>
  <c r="U350" i="12"/>
  <c r="F351" i="12"/>
  <c r="G351" i="12" s="1"/>
  <c r="M351" i="12" s="1"/>
  <c r="I351" i="12"/>
  <c r="K351" i="12"/>
  <c r="O351" i="12"/>
  <c r="Q351" i="12"/>
  <c r="U351" i="12"/>
  <c r="F352" i="12"/>
  <c r="G352" i="12"/>
  <c r="M352" i="12" s="1"/>
  <c r="I352" i="12"/>
  <c r="K352" i="12"/>
  <c r="O352" i="12"/>
  <c r="Q352" i="12"/>
  <c r="U352" i="12"/>
  <c r="F353" i="12"/>
  <c r="G353" i="12"/>
  <c r="M353" i="12" s="1"/>
  <c r="I353" i="12"/>
  <c r="K353" i="12"/>
  <c r="O353" i="12"/>
  <c r="Q353" i="12"/>
  <c r="U353" i="12"/>
  <c r="F354" i="12"/>
  <c r="G354" i="12"/>
  <c r="M354" i="12" s="1"/>
  <c r="I354" i="12"/>
  <c r="K354" i="12"/>
  <c r="O354" i="12"/>
  <c r="Q354" i="12"/>
  <c r="U354" i="12"/>
  <c r="F355" i="12"/>
  <c r="G355" i="12" s="1"/>
  <c r="M355" i="12" s="1"/>
  <c r="I355" i="12"/>
  <c r="K355" i="12"/>
  <c r="O355" i="12"/>
  <c r="Q355" i="12"/>
  <c r="U355" i="12"/>
  <c r="F356" i="12"/>
  <c r="G356" i="12"/>
  <c r="M356" i="12" s="1"/>
  <c r="I356" i="12"/>
  <c r="K356" i="12"/>
  <c r="O356" i="12"/>
  <c r="Q356" i="12"/>
  <c r="U356" i="12"/>
  <c r="F357" i="12"/>
  <c r="G357" i="12"/>
  <c r="M357" i="12" s="1"/>
  <c r="I357" i="12"/>
  <c r="K357" i="12"/>
  <c r="O357" i="12"/>
  <c r="Q357" i="12"/>
  <c r="U357" i="12"/>
  <c r="F358" i="12"/>
  <c r="G358" i="12"/>
  <c r="M358" i="12" s="1"/>
  <c r="I358" i="12"/>
  <c r="K358" i="12"/>
  <c r="O358" i="12"/>
  <c r="Q358" i="12"/>
  <c r="U358" i="12"/>
  <c r="F359" i="12"/>
  <c r="G359" i="12" s="1"/>
  <c r="M359" i="12" s="1"/>
  <c r="I359" i="12"/>
  <c r="K359" i="12"/>
  <c r="O359" i="12"/>
  <c r="Q359" i="12"/>
  <c r="U359" i="12"/>
  <c r="F360" i="12"/>
  <c r="G360" i="12"/>
  <c r="M360" i="12" s="1"/>
  <c r="I360" i="12"/>
  <c r="K360" i="12"/>
  <c r="O360" i="12"/>
  <c r="Q360" i="12"/>
  <c r="U360" i="12"/>
  <c r="F361" i="12"/>
  <c r="G361" i="12"/>
  <c r="M361" i="12" s="1"/>
  <c r="I361" i="12"/>
  <c r="K361" i="12"/>
  <c r="O361" i="12"/>
  <c r="Q361" i="12"/>
  <c r="U361" i="12"/>
  <c r="F362" i="12"/>
  <c r="G362" i="12"/>
  <c r="M362" i="12" s="1"/>
  <c r="I362" i="12"/>
  <c r="K362" i="12"/>
  <c r="O362" i="12"/>
  <c r="Q362" i="12"/>
  <c r="U362" i="12"/>
  <c r="F364" i="12"/>
  <c r="G364" i="12" s="1"/>
  <c r="M364" i="12" s="1"/>
  <c r="I364" i="12"/>
  <c r="K364" i="12"/>
  <c r="K363" i="12" s="1"/>
  <c r="O364" i="12"/>
  <c r="Q364" i="12"/>
  <c r="U364" i="12"/>
  <c r="F368" i="12"/>
  <c r="G368" i="12" s="1"/>
  <c r="M368" i="12" s="1"/>
  <c r="I368" i="12"/>
  <c r="K368" i="12"/>
  <c r="O368" i="12"/>
  <c r="Q368" i="12"/>
  <c r="U368" i="12"/>
  <c r="F370" i="12"/>
  <c r="G370" i="12" s="1"/>
  <c r="I370" i="12"/>
  <c r="K370" i="12"/>
  <c r="O370" i="12"/>
  <c r="Q370" i="12"/>
  <c r="U370" i="12"/>
  <c r="F373" i="12"/>
  <c r="G373" i="12" s="1"/>
  <c r="M373" i="12" s="1"/>
  <c r="I373" i="12"/>
  <c r="K373" i="12"/>
  <c r="O373" i="12"/>
  <c r="Q373" i="12"/>
  <c r="U373" i="12"/>
  <c r="F375" i="12"/>
  <c r="G375" i="12" s="1"/>
  <c r="M375" i="12" s="1"/>
  <c r="I375" i="12"/>
  <c r="K375" i="12"/>
  <c r="O375" i="12"/>
  <c r="Q375" i="12"/>
  <c r="U375" i="12"/>
  <c r="F377" i="12"/>
  <c r="G377" i="12" s="1"/>
  <c r="M377" i="12" s="1"/>
  <c r="I377" i="12"/>
  <c r="K377" i="12"/>
  <c r="O377" i="12"/>
  <c r="Q377" i="12"/>
  <c r="U377" i="12"/>
  <c r="F378" i="12"/>
  <c r="G378" i="12" s="1"/>
  <c r="M378" i="12" s="1"/>
  <c r="I378" i="12"/>
  <c r="K378" i="12"/>
  <c r="O378" i="12"/>
  <c r="Q378" i="12"/>
  <c r="U378" i="12"/>
  <c r="F379" i="12"/>
  <c r="G379" i="12" s="1"/>
  <c r="M379" i="12" s="1"/>
  <c r="I379" i="12"/>
  <c r="K379" i="12"/>
  <c r="O379" i="12"/>
  <c r="Q379" i="12"/>
  <c r="U379" i="12"/>
  <c r="F380" i="12"/>
  <c r="G380" i="12" s="1"/>
  <c r="M380" i="12" s="1"/>
  <c r="I380" i="12"/>
  <c r="K380" i="12"/>
  <c r="O380" i="12"/>
  <c r="Q380" i="12"/>
  <c r="U380" i="12"/>
  <c r="F382" i="12"/>
  <c r="G382" i="12" s="1"/>
  <c r="M382" i="12" s="1"/>
  <c r="I382" i="12"/>
  <c r="K382" i="12"/>
  <c r="O382" i="12"/>
  <c r="Q382" i="12"/>
  <c r="U382" i="12"/>
  <c r="F384" i="12"/>
  <c r="G384" i="12" s="1"/>
  <c r="M384" i="12" s="1"/>
  <c r="I384" i="12"/>
  <c r="K384" i="12"/>
  <c r="O384" i="12"/>
  <c r="Q384" i="12"/>
  <c r="U384" i="12"/>
  <c r="F386" i="12"/>
  <c r="G386" i="12" s="1"/>
  <c r="I386" i="12"/>
  <c r="K386" i="12"/>
  <c r="O386" i="12"/>
  <c r="Q386" i="12"/>
  <c r="U386" i="12"/>
  <c r="F389" i="12"/>
  <c r="G389" i="12" s="1"/>
  <c r="M389" i="12" s="1"/>
  <c r="I389" i="12"/>
  <c r="K389" i="12"/>
  <c r="O389" i="12"/>
  <c r="Q389" i="12"/>
  <c r="U389" i="12"/>
  <c r="F392" i="12"/>
  <c r="G392" i="12" s="1"/>
  <c r="M392" i="12" s="1"/>
  <c r="I392" i="12"/>
  <c r="K392" i="12"/>
  <c r="O392" i="12"/>
  <c r="Q392" i="12"/>
  <c r="U392" i="12"/>
  <c r="F394" i="12"/>
  <c r="G394" i="12" s="1"/>
  <c r="M394" i="12" s="1"/>
  <c r="I394" i="12"/>
  <c r="K394" i="12"/>
  <c r="O394" i="12"/>
  <c r="Q394" i="12"/>
  <c r="U394" i="12"/>
  <c r="F396" i="12"/>
  <c r="G396" i="12" s="1"/>
  <c r="I396" i="12"/>
  <c r="I395" i="12" s="1"/>
  <c r="K396" i="12"/>
  <c r="K395" i="12" s="1"/>
  <c r="O396" i="12"/>
  <c r="O395" i="12" s="1"/>
  <c r="Q396" i="12"/>
  <c r="Q395" i="12" s="1"/>
  <c r="U396" i="12"/>
  <c r="U395" i="12" s="1"/>
  <c r="F398" i="12"/>
  <c r="G398" i="12"/>
  <c r="I398" i="12"/>
  <c r="K398" i="12"/>
  <c r="O398" i="12"/>
  <c r="Q398" i="12"/>
  <c r="U398" i="12"/>
  <c r="F399" i="12"/>
  <c r="G399" i="12"/>
  <c r="M399" i="12" s="1"/>
  <c r="I399" i="12"/>
  <c r="K399" i="12"/>
  <c r="O399" i="12"/>
  <c r="Q399" i="12"/>
  <c r="U399" i="12"/>
  <c r="F400" i="12"/>
  <c r="G400" i="12" s="1"/>
  <c r="M400" i="12" s="1"/>
  <c r="I400" i="12"/>
  <c r="K400" i="12"/>
  <c r="O400" i="12"/>
  <c r="Q400" i="12"/>
  <c r="U400" i="12"/>
  <c r="F401" i="12"/>
  <c r="G401" i="12"/>
  <c r="M401" i="12" s="1"/>
  <c r="I401" i="12"/>
  <c r="K401" i="12"/>
  <c r="O401" i="12"/>
  <c r="Q401" i="12"/>
  <c r="U401" i="12"/>
  <c r="F403" i="12"/>
  <c r="G403" i="12" s="1"/>
  <c r="I403" i="12"/>
  <c r="K403" i="12"/>
  <c r="O403" i="12"/>
  <c r="Q403" i="12"/>
  <c r="U403" i="12"/>
  <c r="F404" i="12"/>
  <c r="G404" i="12" s="1"/>
  <c r="M404" i="12" s="1"/>
  <c r="I404" i="12"/>
  <c r="K404" i="12"/>
  <c r="O404" i="12"/>
  <c r="Q404" i="12"/>
  <c r="U404" i="12"/>
  <c r="F405" i="12"/>
  <c r="G405" i="12" s="1"/>
  <c r="M405" i="12" s="1"/>
  <c r="I405" i="12"/>
  <c r="K405" i="12"/>
  <c r="O405" i="12"/>
  <c r="Q405" i="12"/>
  <c r="U405" i="12"/>
  <c r="F406" i="12"/>
  <c r="G406" i="12" s="1"/>
  <c r="M406" i="12" s="1"/>
  <c r="I406" i="12"/>
  <c r="K406" i="12"/>
  <c r="O406" i="12"/>
  <c r="Q406" i="12"/>
  <c r="U406" i="12"/>
  <c r="F408" i="12"/>
  <c r="G408" i="12" s="1"/>
  <c r="I408" i="12"/>
  <c r="I407" i="12" s="1"/>
  <c r="K408" i="12"/>
  <c r="K407" i="12" s="1"/>
  <c r="O408" i="12"/>
  <c r="O407" i="12" s="1"/>
  <c r="Q408" i="12"/>
  <c r="Q407" i="12" s="1"/>
  <c r="U408" i="12"/>
  <c r="U407" i="12" s="1"/>
  <c r="G410" i="12"/>
  <c r="I77" i="1" s="1"/>
  <c r="F411" i="12"/>
  <c r="G411" i="12" s="1"/>
  <c r="M411" i="12" s="1"/>
  <c r="I411" i="12"/>
  <c r="K411" i="12"/>
  <c r="O411" i="12"/>
  <c r="Q411" i="12"/>
  <c r="U411" i="12"/>
  <c r="F413" i="12"/>
  <c r="G413" i="12" s="1"/>
  <c r="M413" i="12" s="1"/>
  <c r="I413" i="12"/>
  <c r="K413" i="12"/>
  <c r="O413" i="12"/>
  <c r="Q413" i="12"/>
  <c r="U413" i="12"/>
  <c r="F415" i="12"/>
  <c r="G415" i="12"/>
  <c r="M415" i="12" s="1"/>
  <c r="I415" i="12"/>
  <c r="K415" i="12"/>
  <c r="O415" i="12"/>
  <c r="Q415" i="12"/>
  <c r="U415" i="12"/>
  <c r="F417" i="12"/>
  <c r="G417" i="12"/>
  <c r="M417" i="12" s="1"/>
  <c r="I417" i="12"/>
  <c r="K417" i="12"/>
  <c r="O417" i="12"/>
  <c r="Q417" i="12"/>
  <c r="U417" i="12"/>
  <c r="F419" i="12"/>
  <c r="G419" i="12" s="1"/>
  <c r="M419" i="12" s="1"/>
  <c r="I419" i="12"/>
  <c r="K419" i="12"/>
  <c r="O419" i="12"/>
  <c r="Q419" i="12"/>
  <c r="U419" i="12"/>
  <c r="F421" i="12"/>
  <c r="G421" i="12" s="1"/>
  <c r="M421" i="12" s="1"/>
  <c r="I421" i="12"/>
  <c r="K421" i="12"/>
  <c r="O421" i="12"/>
  <c r="Q421" i="12"/>
  <c r="U421" i="12"/>
  <c r="F424" i="12"/>
  <c r="G424" i="12"/>
  <c r="M424" i="12" s="1"/>
  <c r="I424" i="12"/>
  <c r="K424" i="12"/>
  <c r="O424" i="12"/>
  <c r="O423" i="12" s="1"/>
  <c r="Q424" i="12"/>
  <c r="Q423" i="12" s="1"/>
  <c r="U424" i="12"/>
  <c r="F425" i="12"/>
  <c r="G425" i="12"/>
  <c r="M425" i="12" s="1"/>
  <c r="I425" i="12"/>
  <c r="K425" i="12"/>
  <c r="O425" i="12"/>
  <c r="Q425" i="12"/>
  <c r="U425" i="12"/>
  <c r="F426" i="12"/>
  <c r="G426" i="12" s="1"/>
  <c r="M426" i="12" s="1"/>
  <c r="I426" i="12"/>
  <c r="K426" i="12"/>
  <c r="O426" i="12"/>
  <c r="Q426" i="12"/>
  <c r="U426" i="12"/>
  <c r="I20" i="1"/>
  <c r="G27" i="1"/>
  <c r="F40" i="1"/>
  <c r="G23" i="1" s="1"/>
  <c r="J28" i="1"/>
  <c r="J26" i="1"/>
  <c r="G38" i="1"/>
  <c r="F38" i="1"/>
  <c r="H32" i="1"/>
  <c r="J23" i="1"/>
  <c r="J24" i="1"/>
  <c r="J25" i="1"/>
  <c r="J27" i="1"/>
  <c r="E24" i="1"/>
  <c r="E26" i="1"/>
  <c r="K402" i="12" l="1"/>
  <c r="Q397" i="12"/>
  <c r="G397" i="12"/>
  <c r="I74" i="1" s="1"/>
  <c r="O385" i="12"/>
  <c r="U369" i="12"/>
  <c r="I369" i="12"/>
  <c r="Q333" i="12"/>
  <c r="O315" i="12"/>
  <c r="U301" i="12"/>
  <c r="I301" i="12"/>
  <c r="G42" i="12"/>
  <c r="I49" i="1" s="1"/>
  <c r="Q27" i="12"/>
  <c r="Q8" i="12"/>
  <c r="AD428" i="12"/>
  <c r="G39" i="1" s="1"/>
  <c r="K410" i="12"/>
  <c r="U402" i="12"/>
  <c r="I402" i="12"/>
  <c r="G179" i="12"/>
  <c r="I57" i="1" s="1"/>
  <c r="O170" i="12"/>
  <c r="Q153" i="12"/>
  <c r="K123" i="12"/>
  <c r="O42" i="12"/>
  <c r="U410" i="12"/>
  <c r="I410" i="12"/>
  <c r="M363" i="12"/>
  <c r="K134" i="12"/>
  <c r="G79" i="12"/>
  <c r="I50" i="1" s="1"/>
  <c r="U397" i="12"/>
  <c r="I397" i="12"/>
  <c r="Q385" i="12"/>
  <c r="K369" i="12"/>
  <c r="O363" i="12"/>
  <c r="U333" i="12"/>
  <c r="I333" i="12"/>
  <c r="Q315" i="12"/>
  <c r="K301" i="12"/>
  <c r="U273" i="12"/>
  <c r="I273" i="12"/>
  <c r="K263" i="12"/>
  <c r="K248" i="12"/>
  <c r="K226" i="12"/>
  <c r="K209" i="12"/>
  <c r="K188" i="12"/>
  <c r="O79" i="12"/>
  <c r="Q273" i="12"/>
  <c r="U263" i="12"/>
  <c r="I248" i="12"/>
  <c r="I226" i="12"/>
  <c r="I209" i="12"/>
  <c r="U188" i="12"/>
  <c r="O179" i="12"/>
  <c r="K170" i="12"/>
  <c r="O153" i="12"/>
  <c r="I134" i="12"/>
  <c r="U123" i="12"/>
  <c r="K79" i="12"/>
  <c r="K42" i="12"/>
  <c r="O27" i="12"/>
  <c r="O8" i="12"/>
  <c r="K423" i="12"/>
  <c r="Q410" i="12"/>
  <c r="Q402" i="12"/>
  <c r="O397" i="12"/>
  <c r="K385" i="12"/>
  <c r="Q369" i="12"/>
  <c r="U363" i="12"/>
  <c r="I363" i="12"/>
  <c r="O333" i="12"/>
  <c r="K315" i="12"/>
  <c r="Q301" i="12"/>
  <c r="O273" i="12"/>
  <c r="Q263" i="12"/>
  <c r="Q248" i="12"/>
  <c r="Q226" i="12"/>
  <c r="Q209" i="12"/>
  <c r="Q188" i="12"/>
  <c r="K179" i="12"/>
  <c r="O176" i="12"/>
  <c r="U170" i="12"/>
  <c r="I170" i="12"/>
  <c r="K153" i="12"/>
  <c r="Q134" i="12"/>
  <c r="Q123" i="12"/>
  <c r="U79" i="12"/>
  <c r="I79" i="12"/>
  <c r="U42" i="12"/>
  <c r="I42" i="12"/>
  <c r="K27" i="12"/>
  <c r="K8" i="12"/>
  <c r="G273" i="12"/>
  <c r="I66" i="1" s="1"/>
  <c r="I263" i="12"/>
  <c r="U248" i="12"/>
  <c r="U226" i="12"/>
  <c r="U209" i="12"/>
  <c r="I188" i="12"/>
  <c r="U134" i="12"/>
  <c r="I123" i="12"/>
  <c r="U423" i="12"/>
  <c r="I423" i="12"/>
  <c r="O410" i="12"/>
  <c r="O402" i="12"/>
  <c r="K397" i="12"/>
  <c r="U385" i="12"/>
  <c r="I385" i="12"/>
  <c r="O369" i="12"/>
  <c r="Q363" i="12"/>
  <c r="K333" i="12"/>
  <c r="U315" i="12"/>
  <c r="I315" i="12"/>
  <c r="O301" i="12"/>
  <c r="K273" i="12"/>
  <c r="O263" i="12"/>
  <c r="O248" i="12"/>
  <c r="O226" i="12"/>
  <c r="O209" i="12"/>
  <c r="O188" i="12"/>
  <c r="U179" i="12"/>
  <c r="I179" i="12"/>
  <c r="K176" i="12"/>
  <c r="Q170" i="12"/>
  <c r="U153" i="12"/>
  <c r="I153" i="12"/>
  <c r="O134" i="12"/>
  <c r="O123" i="12"/>
  <c r="Q79" i="12"/>
  <c r="Q42" i="12"/>
  <c r="U27" i="12"/>
  <c r="I27" i="12"/>
  <c r="U8" i="12"/>
  <c r="I8" i="12"/>
  <c r="G24" i="1"/>
  <c r="M396" i="12"/>
  <c r="M395" i="12" s="1"/>
  <c r="G395" i="12"/>
  <c r="I73" i="1" s="1"/>
  <c r="M386" i="12"/>
  <c r="M385" i="12" s="1"/>
  <c r="G385" i="12"/>
  <c r="I72" i="1" s="1"/>
  <c r="G270" i="12"/>
  <c r="I65" i="1" s="1"/>
  <c r="M271" i="12"/>
  <c r="M270" i="12" s="1"/>
  <c r="G27" i="12"/>
  <c r="I48" i="1" s="1"/>
  <c r="M28" i="12"/>
  <c r="M27" i="12" s="1"/>
  <c r="M9" i="12"/>
  <c r="M8" i="12" s="1"/>
  <c r="G8" i="12"/>
  <c r="M171" i="12"/>
  <c r="M170" i="12" s="1"/>
  <c r="G170" i="12"/>
  <c r="I55" i="1" s="1"/>
  <c r="M410" i="12"/>
  <c r="M408" i="12"/>
  <c r="M407" i="12" s="1"/>
  <c r="G407" i="12"/>
  <c r="I76" i="1" s="1"/>
  <c r="M210" i="12"/>
  <c r="M209" i="12" s="1"/>
  <c r="G209" i="12"/>
  <c r="I60" i="1" s="1"/>
  <c r="M189" i="12"/>
  <c r="M188" i="12" s="1"/>
  <c r="G188" i="12"/>
  <c r="I59" i="1" s="1"/>
  <c r="G176" i="12"/>
  <c r="I56" i="1" s="1"/>
  <c r="M177" i="12"/>
  <c r="M176" i="12" s="1"/>
  <c r="M226" i="12"/>
  <c r="M134" i="12"/>
  <c r="M333" i="12"/>
  <c r="M403" i="12"/>
  <c r="M402" i="12" s="1"/>
  <c r="G402" i="12"/>
  <c r="I75" i="1" s="1"/>
  <c r="I18" i="1" s="1"/>
  <c r="M370" i="12"/>
  <c r="M369" i="12" s="1"/>
  <c r="G369" i="12"/>
  <c r="I71" i="1" s="1"/>
  <c r="M249" i="12"/>
  <c r="M248" i="12" s="1"/>
  <c r="G248" i="12"/>
  <c r="I63" i="1" s="1"/>
  <c r="M316" i="12"/>
  <c r="M315" i="12" s="1"/>
  <c r="G315" i="12"/>
  <c r="I68" i="1" s="1"/>
  <c r="M423" i="12"/>
  <c r="M153" i="12"/>
  <c r="M302" i="12"/>
  <c r="M301" i="12" s="1"/>
  <c r="G301" i="12"/>
  <c r="I67" i="1" s="1"/>
  <c r="G263" i="12"/>
  <c r="I64" i="1" s="1"/>
  <c r="M264" i="12"/>
  <c r="M263" i="12" s="1"/>
  <c r="M124" i="12"/>
  <c r="M123" i="12" s="1"/>
  <c r="G123" i="12"/>
  <c r="I51" i="1" s="1"/>
  <c r="M398" i="12"/>
  <c r="M397" i="12" s="1"/>
  <c r="M274" i="12"/>
  <c r="M273" i="12" s="1"/>
  <c r="M187" i="12"/>
  <c r="M186" i="12" s="1"/>
  <c r="M80" i="12"/>
  <c r="M79" i="12" s="1"/>
  <c r="G423" i="12"/>
  <c r="I78" i="1" s="1"/>
  <c r="I19" i="1" s="1"/>
  <c r="G363" i="12"/>
  <c r="I70" i="1" s="1"/>
  <c r="G226" i="12"/>
  <c r="I62" i="1" s="1"/>
  <c r="M180" i="12"/>
  <c r="M179" i="12" s="1"/>
  <c r="G153" i="12"/>
  <c r="I54" i="1" s="1"/>
  <c r="M43" i="12"/>
  <c r="M42" i="12" s="1"/>
  <c r="G333" i="12"/>
  <c r="I69" i="1" s="1"/>
  <c r="G224" i="12"/>
  <c r="I61" i="1" s="1"/>
  <c r="G134" i="12"/>
  <c r="I53" i="1" s="1"/>
  <c r="G131" i="12"/>
  <c r="I52" i="1" s="1"/>
  <c r="G428" i="12" l="1"/>
  <c r="I47" i="1"/>
  <c r="H39" i="1"/>
  <c r="H40" i="1" s="1"/>
  <c r="G40" i="1"/>
  <c r="I17" i="1"/>
  <c r="I39" i="1"/>
  <c r="I40" i="1" s="1"/>
  <c r="J39" i="1" s="1"/>
  <c r="J40" i="1" s="1"/>
  <c r="I79" i="1" l="1"/>
  <c r="I16" i="1"/>
  <c r="I21" i="1" s="1"/>
  <c r="G25" i="1"/>
  <c r="G28" i="1"/>
  <c r="G26" i="1" l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<sst xmlns="http://schemas.openxmlformats.org/spreadsheetml/2006/main" count="1604" uniqueCount="769">
  <si>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</si>
  <si>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</si>
  <si>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</si>
  <si>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</si>
  <si>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</si>
  <si>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</si>
  <si>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</si>
  <si>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</si>
  <si>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</si>
  <si>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</si>
  <si>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</si>
  <si>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</si>
  <si>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</si>
  <si>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</si>
  <si>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</si>
  <si>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</si>
  <si>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</si>
  <si>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</si>
  <si>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</si>
  <si>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</si>
  <si>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</si>
  <si>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</si>
  <si>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</si>
  <si>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</si>
  <si>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</si>
  <si>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</si>
  <si>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</si>
  <si>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</si>
  <si>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</si>
  <si>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</si>
  <si>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</si>
  <si>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</si>
  <si>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</si>
  <si>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</si>
  <si>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</si>
  <si>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</si>
  <si>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</si>
  <si>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</si>
  <si>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</si>
  <si>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</si>
  <si>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</si>
  <si>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</si>
  <si>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</si>
  <si>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Brňany 101/49</t>
  </si>
  <si>
    <t>Rozpočet:</t>
  </si>
  <si>
    <t>Misto</t>
  </si>
  <si>
    <t>Stavební úpravy objektu  Brňany 101/49 02.2023</t>
  </si>
  <si>
    <t>SUNRISE EVROPSKÝ NADAČNÍ FOND</t>
  </si>
  <si>
    <t>Diváky 2</t>
  </si>
  <si>
    <t>Diváky</t>
  </si>
  <si>
    <t>69171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</si>
  <si>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</si>
  <si>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</si>
  <si>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</si>
  <si>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</si>
  <si>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</si>
  <si>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</si>
  <si>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</si>
  <si>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</si>
  <si>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</si>
  <si>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</si>
  <si>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</si>
  <si>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</si>
  <si>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</si>
  <si>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</si>
  <si>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</si>
  <si>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</si>
  <si>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</si>
  <si>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</si>
  <si>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</si>
  <si>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</si>
  <si>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</si>
  <si>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</si>
  <si>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</si>
  <si>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</si>
  <si>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</si>
  <si>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</si>
  <si>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</si>
  <si>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</si>
  <si>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</si>
  <si>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</si>
  <si>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</si>
  <si>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</si>
  <si>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</si>
  <si>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</si>
  <si>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</si>
  <si>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</si>
  <si>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</si>
  <si>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</si>
  <si>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</si>
  <si>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</si>
  <si>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</si>
  <si>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</si>
  <si>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</si>
  <si>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</si>
  <si>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</si>
  <si>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</si>
  <si>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</si>
  <si>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</si>
  <si>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</si>
  <si>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</si>
  <si>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</si>
  <si>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</si>
  <si>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</si>
  <si>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</si>
  <si>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</si>
  <si>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</si>
  <si>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</si>
  <si>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</si>
  <si>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</si>
  <si>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</si>
  <si>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</si>
  <si>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</si>
  <si>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</si>
  <si>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</si>
  <si>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</si>
  <si>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</si>
  <si>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</si>
  <si>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</si>
  <si>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</si>
  <si>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</si>
  <si>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</si>
  <si>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</si>
  <si>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</si>
  <si>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</si>
  <si>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</si>
  <si>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</si>
  <si>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</si>
  <si>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</si>
  <si>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</si>
  <si>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</si>
  <si>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</si>
  <si>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</si>
  <si>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</si>
  <si>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</si>
  <si>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</si>
  <si>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</si>
  <si>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</si>
  <si>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</si>
  <si>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</si>
  <si>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</si>
  <si>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</si>
  <si>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</si>
  <si>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</si>
  <si>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</si>
  <si>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</si>
  <si>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</si>
  <si>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</si>
  <si>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</si>
  <si>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</si>
  <si>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</si>
  <si>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0,9+42*0,6*1</t>
  </si>
  <si>
    <t>VV</t>
  </si>
  <si>
    <t>131201110R00</t>
  </si>
  <si>
    <t>Hloubení nezapaž. jam hor.3 do 50 m3, STROJNĚ</t>
  </si>
  <si>
    <t>pod zámkovku:22,5*0,45</t>
  </si>
  <si>
    <t>131201119R00</t>
  </si>
  <si>
    <t>Příplatek za lepivost - hloubení nezap.jam v hor.3</t>
  </si>
  <si>
    <t>175101201R00</t>
  </si>
  <si>
    <t>Obsyp objektu bez prohození sypaniny</t>
  </si>
  <si>
    <t>42*0,6*1</t>
  </si>
  <si>
    <t>139711101RT3</t>
  </si>
  <si>
    <t>Vykopávka v uzavřených prostorách v hor.1-4, hornina 3</t>
  </si>
  <si>
    <t>63,855*0,4</t>
  </si>
  <si>
    <t>162201203R00</t>
  </si>
  <si>
    <t>Vodorovné přemíst.výkopku, kolečko hor.1-4, do 10m</t>
  </si>
  <si>
    <t>167101101R00</t>
  </si>
  <si>
    <t>Nakládání výkopku z hor. 1 ÷ 4 v množství do 100 m3</t>
  </si>
  <si>
    <t>25,542+10,125</t>
  </si>
  <si>
    <t>162701105R00</t>
  </si>
  <si>
    <t>Vodorovné přemístění výkopku z hor.1-4 do 10000 m</t>
  </si>
  <si>
    <t>162701109R00</t>
  </si>
  <si>
    <t>Příplatek k vod. přemístění hor.1-4 za další 1 km</t>
  </si>
  <si>
    <t>35,667*13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</si>
  <si>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</si>
  <si>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</si>
  <si>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</si>
  <si>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</si>
  <si>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113106121R00</t>
  </si>
  <si>
    <t>Rozebrání dlažeb z betonových dlaždic na sucho</t>
  </si>
  <si>
    <t>m2</t>
  </si>
  <si>
    <t>275321321R00</t>
  </si>
  <si>
    <t>Železobeton základových patek C 20/25</t>
  </si>
  <si>
    <t>275351215R00</t>
  </si>
  <si>
    <t>Bednění stěn základových patek - zřízení</t>
  </si>
  <si>
    <t>0,5*4*1,2*3</t>
  </si>
  <si>
    <t>275351216R00</t>
  </si>
  <si>
    <t>Bednění stěn základových patek - odstranění</t>
  </si>
  <si>
    <t>275361821R00</t>
  </si>
  <si>
    <t>Výztuž základových patek z betonářské oceli B500B (10 505)</t>
  </si>
  <si>
    <t>t</t>
  </si>
  <si>
    <t>0,9*0,09</t>
  </si>
  <si>
    <t>271571111R00</t>
  </si>
  <si>
    <t>Polštář základu ze štěrkopísku tříděného</t>
  </si>
  <si>
    <t>deska:63,8855*0,15</t>
  </si>
  <si>
    <t>patka:0,5*0,5*0,1*3</t>
  </si>
  <si>
    <t>273321321R00</t>
  </si>
  <si>
    <t>Železobeton základových desek C 20/25</t>
  </si>
  <si>
    <t>65,8855*0,15</t>
  </si>
  <si>
    <t>273361921RT5</t>
  </si>
  <si>
    <t>Výztuž základových desek ze svařovaných sítí, KH 20, drát d 6,0 mm, oko 150 x 150 mm</t>
  </si>
  <si>
    <t>65,8855*1,33*0,00303</t>
  </si>
  <si>
    <t>215901101RT5</t>
  </si>
  <si>
    <t>Zhutnění podloží z hornin nesoudržných do 92% PS, vibrační deskou</t>
  </si>
  <si>
    <t>317944313RT4</t>
  </si>
  <si>
    <t>Válcované nosníky č.14-22 do připravených otvorů, včetně dodávky profilu  I č.18</t>
  </si>
  <si>
    <t>I180-otvory:(1,3*6+2,15*6+1,3*3+2,3*6)*0,0219</t>
  </si>
  <si>
    <t>317314160R00</t>
  </si>
  <si>
    <t>Podbetonování zhlaví nosníků, zdivo šířky 700 mm</t>
  </si>
  <si>
    <t>kus</t>
  </si>
  <si>
    <t>317314130R00</t>
  </si>
  <si>
    <t>Podbetonování zhlaví nosníků, zdivo šířky 300 mm</t>
  </si>
  <si>
    <t>317234410RT2</t>
  </si>
  <si>
    <t>Vyzdívka mezi nosníky cihlami pálenými na MC, s použitím suché maltové směsi</t>
  </si>
  <si>
    <t>I180-otvory:1,3*0,711*0,18+2,15*0,740*0,18+1,3*0,34*0,18+2,3*0,734*0,18</t>
  </si>
  <si>
    <t>346244381RT2</t>
  </si>
  <si>
    <t>Plentování ocelových nosníků výšky do 20 cm, s použitím suché maltové směsi</t>
  </si>
  <si>
    <t>I180-otvory:1,3*1,2+2,15*1,2+1,3*0,8+2,3*1,2</t>
  </si>
  <si>
    <t>311271177RT5</t>
  </si>
  <si>
    <t>Zdivo z tvárnic porobetonových hladkých tl. 300 mm</t>
  </si>
  <si>
    <t>2.NP vnější+štíty:(5,2+4,795+5,574+12,168+7)*1,5+5,2*3/2+7*3/2+(12,654+2,6+2,15)*1,75</t>
  </si>
  <si>
    <t>2.NP vnitřní:4,3*2,75+4,5*2,75+2,272</t>
  </si>
  <si>
    <t>odpočty otvorů:-0,65*0,5-2,6*2,1-1,519*2,1-0,8*2</t>
  </si>
  <si>
    <t>317121043RT4</t>
  </si>
  <si>
    <t>Překlad nosný pórobetonový, světlost otvoru do 1050 mm, překlad nosný NOP 300-1250, 125 x 24,9 x 30 cm</t>
  </si>
  <si>
    <t>317121045RT7</t>
  </si>
  <si>
    <t>Překlad nosný pórobetonový, světlost otvoru do 3750 mm, překlad nosný NOP 300-2500, 250 x 24,9 x 30 cm</t>
  </si>
  <si>
    <t>317121044RU3</t>
  </si>
  <si>
    <t>Překlad nosný pórobetonový, světlost otvoru do 1800 mm, překlad nosný NOP 300-2000, 199 x 24,9 x 30 cm</t>
  </si>
  <si>
    <t>317121044RU1</t>
  </si>
  <si>
    <t>Překlad nosný pórobetonový, světlost otvoru do 1800 mm, překlad nosný NOP 300-1500, 149 x 24,9 x 30 cm</t>
  </si>
  <si>
    <t>342255024R00</t>
  </si>
  <si>
    <t>Příčky z desek porobetonových tl. 100 mm</t>
  </si>
  <si>
    <t>1.NP:3,7*2,75-0,8*2</t>
  </si>
  <si>
    <t>2.NP:(1,935+5,2+1,519+1,305+2,128+3+2,747)*2,75-0,7*2*2-0,8*2</t>
  </si>
  <si>
    <t>342948111R00</t>
  </si>
  <si>
    <t>Ukotvení příček k cihelné konstrukci kotvami na hmoždinky</t>
  </si>
  <si>
    <t>m</t>
  </si>
  <si>
    <t>330321311R00</t>
  </si>
  <si>
    <t>Beton sloupů a pilířů železový C 20/25</t>
  </si>
  <si>
    <t>0,4*0,4*9</t>
  </si>
  <si>
    <t>331351101R00</t>
  </si>
  <si>
    <t>Bednění sloupů čtyřúhelníkového průřezu - zřízení</t>
  </si>
  <si>
    <t>0,4*4*9</t>
  </si>
  <si>
    <t>331351102R00</t>
  </si>
  <si>
    <t>Bednění sloupů čtyřúhelníkového průřezu - odstranění</t>
  </si>
  <si>
    <t>331361821R00</t>
  </si>
  <si>
    <t>Výztuž sloupů hranatých z betonářské oceli B500B (10 505)</t>
  </si>
  <si>
    <t>1,44*0,15</t>
  </si>
  <si>
    <t>342264051RT1</t>
  </si>
  <si>
    <t>Podhled sádrokartonový na zavěšenou ocel. konstr., desky standard tl. 12,5 mm, bez izolace</t>
  </si>
  <si>
    <t>1.NP:7,11+10,84+13,25+7,15+9,61+3,72</t>
  </si>
  <si>
    <t>2.NP:4,96+13,82+48,82+7,85+11,26</t>
  </si>
  <si>
    <t>342264051RT3</t>
  </si>
  <si>
    <t>Podhled sádrokartonový na zavěšenou ocel. konstr., desky standard impreg. tl. 12,5 mm, bez izolace</t>
  </si>
  <si>
    <t>1.NP:4,75</t>
  </si>
  <si>
    <t>2.NP:4,96+5,02</t>
  </si>
  <si>
    <t>319201311R00</t>
  </si>
  <si>
    <t>Vyrovnání povrchu zdiva maltou tl.do 3 cm</t>
  </si>
  <si>
    <t>319300010R00</t>
  </si>
  <si>
    <t>Dodatečné vložení izolace podřezáním strojem,fólie</t>
  </si>
  <si>
    <t>(6+4,795+5,574+9,664)*0,75+7,5*0,34+6,3*0,521+2,289*0,5+3,2*0,734+2,1*0,615</t>
  </si>
  <si>
    <t>413321414R00</t>
  </si>
  <si>
    <t>Nosníky z betonu železového C 25/30</t>
  </si>
  <si>
    <t>2.NP-herna:2,9*0,3*0,25</t>
  </si>
  <si>
    <t>413351107R00</t>
  </si>
  <si>
    <t>Bednění nosníků - zřízení</t>
  </si>
  <si>
    <t>2,9*0,9</t>
  </si>
  <si>
    <t>413351108R00</t>
  </si>
  <si>
    <t>Bednění nosníků - odstranění</t>
  </si>
  <si>
    <t>413351211R00</t>
  </si>
  <si>
    <t>Podpěrná konstr.nosníků do 4 m,do 5 kPa - zřízení</t>
  </si>
  <si>
    <t>2,6*0,3</t>
  </si>
  <si>
    <t>413351212R00</t>
  </si>
  <si>
    <t>Podpěrná konstr.nosníků do 4 m,5 kPa - odstranění</t>
  </si>
  <si>
    <t>413361821R00</t>
  </si>
  <si>
    <t>Výztuž nosníků z betonářské oceli B500B (10 505)</t>
  </si>
  <si>
    <t>0,2175*0,15</t>
  </si>
  <si>
    <t>417321315R00</t>
  </si>
  <si>
    <t>Ztužující pásy a věnce z betonu železového C 20/25</t>
  </si>
  <si>
    <t>2.NP vnější+štíty:(5,2+4,795+5,574+12,168+7)*0,3*0,25+(12,654+2,6+2,15)*0,3*0,25</t>
  </si>
  <si>
    <t>2.NP vnitřní:(4,3*2,75+4,5*2,75+2,272)*0,3*0,25</t>
  </si>
  <si>
    <t>1.NP vnitřní:4,3*0,34*0,25+3,8*0,687*0,25+3*0,770*0,25+2,2*0,56*0,25+4,07*0,579*0,25</t>
  </si>
  <si>
    <t>417351115R00</t>
  </si>
  <si>
    <t>Bednění ztužujících pásů a věnců - zřízení</t>
  </si>
  <si>
    <t>2.NP vnější+štíty:(5,2+4,795+5,574+12,168+7)*0,3*2+(12,654+2,6+2,15)*0,3*2</t>
  </si>
  <si>
    <t>2.NP vnitřní:(4,3*2,75+4,5*2,75+2,272)*0,3*2</t>
  </si>
  <si>
    <t>1.NP vnitřní:4,3*0,3*2+3,8*0,3*2+3*0,770*0,3*2+2,2*0,3*2+4,07*0,3*2</t>
  </si>
  <si>
    <t>417351116R00</t>
  </si>
  <si>
    <t>Bednění ztužujících pásů a věnců - odstranění</t>
  </si>
  <si>
    <t>417361821R00</t>
  </si>
  <si>
    <t>Výztuž ztužujících pásů a věnců z oceli B500B (10 505)</t>
  </si>
  <si>
    <t>8,38876*0,1</t>
  </si>
  <si>
    <t>411321414R00</t>
  </si>
  <si>
    <t>Stropy deskové ze železobetonu C 25/30</t>
  </si>
  <si>
    <t>nad 1.NP-parkování:7,6*3,1*0,15</t>
  </si>
  <si>
    <t>balkon:7,41*0,2</t>
  </si>
  <si>
    <t>411351101R00</t>
  </si>
  <si>
    <t>Bednění stropů deskových, bednění vlastní -zřízení</t>
  </si>
  <si>
    <t>nad 1.NP-parkování:7,6*3,1</t>
  </si>
  <si>
    <t>balkon:7,41</t>
  </si>
  <si>
    <t>411351102R00</t>
  </si>
  <si>
    <t>Bednění stropů deskových, vlastní - odstranění</t>
  </si>
  <si>
    <t>411351801R00</t>
  </si>
  <si>
    <t>Bednění čel stropních desek, zřízení</t>
  </si>
  <si>
    <t>nad 1.NP-parkování:7,6*2+3,1*2</t>
  </si>
  <si>
    <t>balkon:3,467</t>
  </si>
  <si>
    <t>411351802R00</t>
  </si>
  <si>
    <t>Bednění čel stropních desek, odstranění</t>
  </si>
  <si>
    <t>411354171R00</t>
  </si>
  <si>
    <t>Podpěrná konstr. stropů do 5 kPa - zřízení</t>
  </si>
  <si>
    <t>411354172R00</t>
  </si>
  <si>
    <t>Podpěrná konstr. stropů do 5 kPa - odstranění</t>
  </si>
  <si>
    <t>411361821R00</t>
  </si>
  <si>
    <t>Výztuž stropů z betonářské oceli B500B (10 505)</t>
  </si>
  <si>
    <t>3,534*0,15</t>
  </si>
  <si>
    <t>7,41*0,2*0,15</t>
  </si>
  <si>
    <t>411364122R00</t>
  </si>
  <si>
    <t>Prvek Isokorb T pro balkony typ KL-M4-V1-REI120-CV1-H160-280-1.0</t>
  </si>
  <si>
    <t>411168244RT2</t>
  </si>
  <si>
    <t>Strop keramický tl. 250 mm, nosník 4,25 - 5 m, s Kari sítí KA 18, drát d 4 mm, oko 200 x 200 mm</t>
  </si>
  <si>
    <t>7,5*6+3,25*5,5+6*4,8+1,61*6+1,8*5,5/2</t>
  </si>
  <si>
    <t>417388104R00</t>
  </si>
  <si>
    <t>Ztužující věnec vnější , tl. stropu 250 mm</t>
  </si>
  <si>
    <t>6+4,795+5,574+9,2+9,664+2,89+2,3</t>
  </si>
  <si>
    <t>417238122R00</t>
  </si>
  <si>
    <t>Obezdívka ztužujícího věnce věncovkou 8/25 , včetně izolace EPS</t>
  </si>
  <si>
    <t>596215021R00</t>
  </si>
  <si>
    <t>Kladení zámkové dlažby tl. 6 cm do drtě tl. 4 cm</t>
  </si>
  <si>
    <t>564861111RT4</t>
  </si>
  <si>
    <t>Podklad ze štěrkodrti po zhutnění tloušťky 20 cm, štěrkodrť frakce 0-63 mm</t>
  </si>
  <si>
    <t>564851111RT2</t>
  </si>
  <si>
    <t>Podklad ze štěrkodrti po zhutnění tloušťky 15 cm, štěrkodrť frakce 0-32 mm</t>
  </si>
  <si>
    <t>596215040R00</t>
  </si>
  <si>
    <t>Kladení zámkové dlažby tl. 8 cm do drtě tl. 4 cm</t>
  </si>
  <si>
    <t>59245030R</t>
  </si>
  <si>
    <t>Dlažba zámková tl.80 mm přírodní</t>
  </si>
  <si>
    <t>POL3_0</t>
  </si>
  <si>
    <t>22,5*1,05</t>
  </si>
  <si>
    <t>596291113R00</t>
  </si>
  <si>
    <t xml:space="preserve">Řezání zámkové dlažby tl. 80 mm </t>
  </si>
  <si>
    <t>602021183R00</t>
  </si>
  <si>
    <t>Stěrka na stěnách silikátová</t>
  </si>
  <si>
    <t>226,6729+17,04</t>
  </si>
  <si>
    <t>610991111R00</t>
  </si>
  <si>
    <t>Zakrývání výplní vnitřních otvorů</t>
  </si>
  <si>
    <t>610991002R00</t>
  </si>
  <si>
    <t>Začišťovací okenní lišta pro vnitř.omítku tl. 9 mm</t>
  </si>
  <si>
    <t>1.NP:0,9+1,5*2+1,85+1,49*2+1,85+1,5*2+0,81+1,105*2+1+2*2+0,493+0,865*2+1,887+2,1*2+0,9+2,02*2</t>
  </si>
  <si>
    <t>2.NP:0,65+0,5*2+1,9+2,1*2</t>
  </si>
  <si>
    <t>612473186R00</t>
  </si>
  <si>
    <t>Příplatek za zabudované rohovníky, stěny</t>
  </si>
  <si>
    <t>612481211RT2</t>
  </si>
  <si>
    <t>Montáž výztužné sítě(perlinky)do stěrky-vnit.stěny, včetně výztužné sítě a stěrkového tmelu</t>
  </si>
  <si>
    <t>1.NP:(1,55*2+5,2*2)*2,6-0,9*1,5-0,9*2</t>
  </si>
  <si>
    <t>(5,46*2+3,2*2)*2,6-1,85*1,49-1,14*2,39-1,442*2,44</t>
  </si>
  <si>
    <t>(5,3*2+3,7*2)*2,6-1,14*2,39-1,442*2,44-2*2,1-0,8*2</t>
  </si>
  <si>
    <t>(2,9*2+2,1*2)*2,6-0,8*2*3</t>
  </si>
  <si>
    <t>(4,07*2+2,76*2)*2,6-0,81*1,105-0,8*2-1,95*2,1</t>
  </si>
  <si>
    <t>(1,967*2+1,815*2)*2,6-1,95*2,1</t>
  </si>
  <si>
    <t>(2,891*2+1,72*2)*2,6-0,8*2</t>
  </si>
  <si>
    <t>2.NP:245</t>
  </si>
  <si>
    <t>špalety:42,6*0,6</t>
  </si>
  <si>
    <t>612471411R00</t>
  </si>
  <si>
    <t>Úprava vnitřních stěn aktivovaným štukem</t>
  </si>
  <si>
    <t>461,37389-49</t>
  </si>
  <si>
    <t>612403399RT2</t>
  </si>
  <si>
    <t>Hrubá výplň rýh ve stěnách maltou, s použitím suché maltové směsi</t>
  </si>
  <si>
    <t>622904112R00</t>
  </si>
  <si>
    <t>Očištění fasád tlakovou vodou složitost 1 - 2</t>
  </si>
  <si>
    <t>622904212R00</t>
  </si>
  <si>
    <t>Očištění organických nečiistot z fasád slož.1-2</t>
  </si>
  <si>
    <t>620991121R00</t>
  </si>
  <si>
    <t>Zakrývání výplní vnějších otvorů z lešení</t>
  </si>
  <si>
    <t>620991005R00</t>
  </si>
  <si>
    <t>Začišťovací okenní lišta s tkaninou</t>
  </si>
  <si>
    <t>620991011R00</t>
  </si>
  <si>
    <t>Přechodový profil parapet-ostění, s tkaninou</t>
  </si>
  <si>
    <t>622473186R00</t>
  </si>
  <si>
    <t>Příplatek za rohovník pro vnější omítky</t>
  </si>
  <si>
    <t>42,6+28</t>
  </si>
  <si>
    <t>622311514R00</t>
  </si>
  <si>
    <t>Izolace suterénu  XPS tl. 140 mm, bez PÚ</t>
  </si>
  <si>
    <t>42,971*0,9</t>
  </si>
  <si>
    <t>622311014R00</t>
  </si>
  <si>
    <t>Soklová lišta hliník KZS  tl. 140 mm</t>
  </si>
  <si>
    <t>12,654+2,15+3,2+2,43+4,795+5,574+12,168</t>
  </si>
  <si>
    <t>622311334RT7</t>
  </si>
  <si>
    <t>Zatepl.systém, fasáda, EPS F plus tl.140 mm, zakončený stěrkou s výztužnou tkaninou</t>
  </si>
  <si>
    <t>stěny:(12,654+2,15+3,2+2,43+4,795+5,574+12,168)*4,5-21+(7,5+5,9)*3/2-3,4*3*2+7,5*2,8</t>
  </si>
  <si>
    <t>podhledy:3,4*7,5+7,41+3,467*0,2</t>
  </si>
  <si>
    <t>622311353RT7</t>
  </si>
  <si>
    <t>Zatepl.systém , ostění, EPS F plus tl. 30 mm, zakončený stěrkou s výztužnou tkaninou</t>
  </si>
  <si>
    <t>42,6*0,4</t>
  </si>
  <si>
    <t>632441015RT2</t>
  </si>
  <si>
    <t>Potěr anhydritový, plocha do 100 m2, tl.50 mm, samonivelační potěr</t>
  </si>
  <si>
    <t>2.NP:96,69</t>
  </si>
  <si>
    <t>1.NP:63,8855</t>
  </si>
  <si>
    <t>632441491R00</t>
  </si>
  <si>
    <t>Broušení anhydritových potěrů - odstranění šlemu</t>
  </si>
  <si>
    <t>632421160RU1</t>
  </si>
  <si>
    <t>Potěr ,ručně zpracovaný,tl.50 mm, balkonový</t>
  </si>
  <si>
    <t>917862111R00</t>
  </si>
  <si>
    <t>Osazení stojat. obrub.bet. s opěrou,lože z C 12/15</t>
  </si>
  <si>
    <t>592171600R</t>
  </si>
  <si>
    <t>Obrubník silniční CSB H 15 nájezdový přírodní</t>
  </si>
  <si>
    <t>941955001R00</t>
  </si>
  <si>
    <t>Lešení lehké pomocné, výška podlahy do 1,2 m</t>
  </si>
  <si>
    <t>941941031R00</t>
  </si>
  <si>
    <t>Montáž lešení leh.řad.s podlahami,š.do 1 m, H 10 m</t>
  </si>
  <si>
    <t>(4,795+5,574+12,168+12,654)*4,5+(7,5+5,9)*3</t>
  </si>
  <si>
    <t>941941191R00</t>
  </si>
  <si>
    <t>Příplatek za každý měsíc použití lešení k pol.1031</t>
  </si>
  <si>
    <t>198,5595*2</t>
  </si>
  <si>
    <t>941941831R00</t>
  </si>
  <si>
    <t>Demontáž lešení leh.řad.s podlahami,š.1 m, H 10 m</t>
  </si>
  <si>
    <t>952901111R00</t>
  </si>
  <si>
    <t>Vyčištění budov o výšce podlaží do 4 m</t>
  </si>
  <si>
    <t>965082933RT1</t>
  </si>
  <si>
    <t>Odstranění násypu tl. do 20 cm, plocha nad 2 m2, tl. násypu 10 - 15 cm, plocha nad 2 m2</t>
  </si>
  <si>
    <t>6,3*13,5*0,1</t>
  </si>
  <si>
    <t>962032551R00</t>
  </si>
  <si>
    <t>Bourání zdiva z pórobetonových tvárnic</t>
  </si>
  <si>
    <t>(2,414+2,38)*2,8*0,3-0,7*2*0,3</t>
  </si>
  <si>
    <t>962031113R00</t>
  </si>
  <si>
    <t>Bourání příček z cihel pálených plných tl. 65 mm</t>
  </si>
  <si>
    <t>3,6*2,8-0,6*2*2+1,967*2,8-0,6*2</t>
  </si>
  <si>
    <t>962032231R00</t>
  </si>
  <si>
    <t>Bourání zdiva z cihel pálených na MVC</t>
  </si>
  <si>
    <t>(1,285*0,2+0,7*2,8+0,8*0,6)*0,4+2*2,3*0,734+1*1,5*0,711+(1,85*1,5-1,5)*0,74+1*2*0,34+1,95*2,1*0,56</t>
  </si>
  <si>
    <t>965042141RT2</t>
  </si>
  <si>
    <t>Bourání mazanin betonových tl. 10 cm, nad 4 m2, ručně tl. mazaniny 8 - 10 cm</t>
  </si>
  <si>
    <t>63,855*0,1</t>
  </si>
  <si>
    <t>965049111RT1</t>
  </si>
  <si>
    <t>Příplatek, bourání mazanin se svař. síťí tl. 10 cm, jednostranná výztuž svařovanou sítí</t>
  </si>
  <si>
    <t>968083002R00</t>
  </si>
  <si>
    <t>Vybourání plastových oken do 2 m2</t>
  </si>
  <si>
    <t>0,91*1,105+0,57*0,865+1*2+1,13*2,13</t>
  </si>
  <si>
    <t>968083003R00</t>
  </si>
  <si>
    <t>Vybourání plastových oken do 4 m2</t>
  </si>
  <si>
    <t>1,95*1,49</t>
  </si>
  <si>
    <t>968061125R00</t>
  </si>
  <si>
    <t>Vyvěšení dřevěných dveřních křídel pl. do 2 m2</t>
  </si>
  <si>
    <t>968072455R00</t>
  </si>
  <si>
    <t>Vybourání kovových dveřních zárubní pl. do 2 m2</t>
  </si>
  <si>
    <t>0,6*2*4+0,7*2+0,9*2*3</t>
  </si>
  <si>
    <t>968095001R00</t>
  </si>
  <si>
    <t>Bourání parapetů dřevěných š. do 25 cm</t>
  </si>
  <si>
    <t>965081713RT1</t>
  </si>
  <si>
    <t>Bourání dlažeb keramických tl.10 mm, nad 1 m2, ručně, dlaždice keramické</t>
  </si>
  <si>
    <t>978059531R00</t>
  </si>
  <si>
    <t>Odsekání vnitřních obkladů stěn nad 2 m2</t>
  </si>
  <si>
    <t>106,107,108:(2,753*2+0,73*2-0,9-2*0,7+1,38*2+0,9*2-0,6+1,42*2+0,83*2-0,6)*2</t>
  </si>
  <si>
    <t>979011211R00</t>
  </si>
  <si>
    <t>Svislá doprava suti a vybour. hmot za 2.NP nošením</t>
  </si>
  <si>
    <t>979082111R00</t>
  </si>
  <si>
    <t>Vnitrostaveništní doprava suti do 10 m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</si>
  <si>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</si>
  <si>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</si>
  <si>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</si>
  <si>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</si>
  <si>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</si>
  <si>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</si>
  <si>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69*20</t>
  </si>
  <si>
    <t>979990101R00</t>
  </si>
  <si>
    <t>Poplatek za uložení směsi betonu a cihel skupina 170101 a 170102</t>
  </si>
  <si>
    <t>979990108R00</t>
  </si>
  <si>
    <t>Poplatek za uložení suti - železobeton, skupina odpadu 170101</t>
  </si>
  <si>
    <t>979990161R00</t>
  </si>
  <si>
    <t>Poplatek za uložení - dřevo, skupina odpadu 170201</t>
  </si>
  <si>
    <t>979990201R00</t>
  </si>
  <si>
    <t>Poplatek za uložení suti - azbestocementové výrobky, skupina odpadu 170605</t>
  </si>
  <si>
    <t>979990163R00</t>
  </si>
  <si>
    <t>Poplatek za uložení suti - plast + sklo, skupina odpadu 170904</t>
  </si>
  <si>
    <t>979990112R00</t>
  </si>
  <si>
    <t>Poplatek za uložení suti - škvára</t>
  </si>
  <si>
    <t>999281145R00</t>
  </si>
  <si>
    <t>Přesun hmot pro opravy a údržbu do v. 6 m, nošením</t>
  </si>
  <si>
    <t>711111001RZ1</t>
  </si>
  <si>
    <t xml:space="preserve">Provedení izolace proti vlhkosti na ploše vodorovné, 1x asfaltovým penetračním nátěrem, včetně dodávky asfaltového penetračního laku </t>
  </si>
  <si>
    <t>711112001RZ1</t>
  </si>
  <si>
    <t>Provedení izolace proti vlhkosti na ploše svislé, 1x asfaltovým penetračním nátěr, včetně dodávky asfaltového laku</t>
  </si>
  <si>
    <t>711141559RT2</t>
  </si>
  <si>
    <t>Provedení izolace proti vlhkosti na ploše vodorovné, asfaltovými pásy přitavením, 2 vrstvy - pásy ve specifikaci</t>
  </si>
  <si>
    <t>711142559RT2</t>
  </si>
  <si>
    <t>Provedení izolace proti vlhkosti na ploše svislé, asfaltovými pásy přitavením, 2 vrstvy - pásy ve specifikaci</t>
  </si>
  <si>
    <t>62852251R</t>
  </si>
  <si>
    <t>Pás asfaltový modifikovaný, natavovací, kotvicí</t>
  </si>
  <si>
    <t>(63,55+20,115)*1,15*1,05</t>
  </si>
  <si>
    <t>62852265R</t>
  </si>
  <si>
    <t>711404101R00</t>
  </si>
  <si>
    <t>Výztužná stěrka s armovací tkaninou, balkon</t>
  </si>
  <si>
    <t>711404111R00</t>
  </si>
  <si>
    <t>Stěrková izolace , balkon</t>
  </si>
  <si>
    <t>711404122R00</t>
  </si>
  <si>
    <t>Páska   šířky 100 mm, délky 20 m, balkon</t>
  </si>
  <si>
    <t>3,467+2,15+2,423+3</t>
  </si>
  <si>
    <t>711212000R00</t>
  </si>
  <si>
    <t>Penetrace podkladu pod hydroizolační hmoty, včetně dodávky</t>
  </si>
  <si>
    <t>podlahy:4,75+4,96+5,02</t>
  </si>
  <si>
    <t>stěny:(2,891*2+1,72*2+2,553*2+1,935*2+2,272*2+2,128*2-0,8-0,7-0,8)*0,3+2*1,7</t>
  </si>
  <si>
    <t>711212002R00</t>
  </si>
  <si>
    <t>Stěrka hydroizolační, vč. dodávky HI hmoty</t>
  </si>
  <si>
    <t>711212601R00</t>
  </si>
  <si>
    <t>Utěsnění detailů při stěrkových hydroizolacích, těsnicí pás do spoje podlaha - stěna</t>
  </si>
  <si>
    <t>stěny:(2,891*2+1,72*2+2,553*2+1,935*2+2,272*2+2,128*2-0,8-0,7-0,8)</t>
  </si>
  <si>
    <t>711212602R00</t>
  </si>
  <si>
    <t>Utěsnění detailů při stěrkových hydroizolacích, těsnicí roh vnější, vnitřní do spoje podlaha-stěna</t>
  </si>
  <si>
    <t>711212611R00</t>
  </si>
  <si>
    <t>Utěsnění detailů při stěrkových hydroizolacích, těsnicí pás do svislých koutů</t>
  </si>
  <si>
    <t>2+11*0,3</t>
  </si>
  <si>
    <t>998711101R00</t>
  </si>
  <si>
    <t>Přesun hmot pro izolace proti vodě, výšky do 6 m</t>
  </si>
  <si>
    <t>713121111RT1</t>
  </si>
  <si>
    <t>Montáž tepelné izolace podlah na sucho, jednovrstvá, materiál ve specifikaci</t>
  </si>
  <si>
    <t>2.NP:4,96*2+13,82+48,82+5,02+7,85+11,26</t>
  </si>
  <si>
    <t>63151436R</t>
  </si>
  <si>
    <t>Deska z minerální plsti  tl. 40 mm</t>
  </si>
  <si>
    <t>96,69*1,05</t>
  </si>
  <si>
    <t>713121121R00</t>
  </si>
  <si>
    <t>Montáž tepelné izolace podlah na sucho, dvouvrstvá</t>
  </si>
  <si>
    <t>28375705R</t>
  </si>
  <si>
    <t>Deska izolační stabilizov. EPS 150  1000 x 500 mm</t>
  </si>
  <si>
    <t>63,8855*0,15*1,05</t>
  </si>
  <si>
    <t>713191100RT9</t>
  </si>
  <si>
    <t>Položení separační fólie, včetně dodávky PE fólie</t>
  </si>
  <si>
    <t>713111111RT2</t>
  </si>
  <si>
    <t>Montáž tepelné izolace stropů vrchem kladené, volně, 2 vrstvy - materiál ve specifikaci</t>
  </si>
  <si>
    <t>6315083955R</t>
  </si>
  <si>
    <t>Pás minerální izolace tl. 140 mm</t>
  </si>
  <si>
    <t>106*1,05</t>
  </si>
  <si>
    <t>6315083956R</t>
  </si>
  <si>
    <t>Pás minerální izolace tl. 160 mm</t>
  </si>
  <si>
    <t>713111221RO6</t>
  </si>
  <si>
    <t>Montáž parozábrany, zavěšeného podhledu s přelepením spojů, včetně parozábrany</t>
  </si>
  <si>
    <t>998713102R00</t>
  </si>
  <si>
    <t>Přesun hmot pro izolace tepelné, výšky do 12 m</t>
  </si>
  <si>
    <t>01</t>
  </si>
  <si>
    <t xml:space="preserve">ZTI ležatá kanalizace </t>
  </si>
  <si>
    <t>kpl</t>
  </si>
  <si>
    <t>položka není dle RTS, ale dle přiložené cenové nabídky</t>
  </si>
  <si>
    <t>POP</t>
  </si>
  <si>
    <t>02</t>
  </si>
  <si>
    <t xml:space="preserve">ZTI rozvody vody , kanalizace </t>
  </si>
  <si>
    <t>ZTI</t>
  </si>
  <si>
    <t>Zařizovací přeměty-sprchy,záchody,umyvadla,baterie</t>
  </si>
  <si>
    <t>Ústřední vytápění - otopná tělesa, rozvody</t>
  </si>
  <si>
    <t>762341811R00</t>
  </si>
  <si>
    <t>Demontáž bednění střech rovných z prken hrubých</t>
  </si>
  <si>
    <t>762342811R00</t>
  </si>
  <si>
    <t>Demontáž laťování střech, rozteč latí do 22 cm</t>
  </si>
  <si>
    <t>762331813R00</t>
  </si>
  <si>
    <t>Demontáž konstrukcí krovů z hranolů do 288 cm2</t>
  </si>
  <si>
    <t>9*10+5*6+37+9,5+9*1</t>
  </si>
  <si>
    <t>762822830R00</t>
  </si>
  <si>
    <t>Demontáž stropnic z řeziva o pl.do 450 cm2</t>
  </si>
  <si>
    <t>762841812R00</t>
  </si>
  <si>
    <t>Demontáž podbití stropů z prken s omítkou</t>
  </si>
  <si>
    <t>4,07*2,5+1,967*1,8+2,753*2,8+5,5*3,6+2*1,7+5*2,5+2,49*1,595+1,55*1,8</t>
  </si>
  <si>
    <t>762811811R00</t>
  </si>
  <si>
    <t>Demontáž záklopů z hrubých prken tl. do 3,2 cm</t>
  </si>
  <si>
    <t>6,3*13,5</t>
  </si>
  <si>
    <t>762811210RT3</t>
  </si>
  <si>
    <t>Montáž záklopu, vrchní na sraz, hrubá prkna, včetně dodávky řeziva, prkna tl. 24 mm</t>
  </si>
  <si>
    <t>762332120R00</t>
  </si>
  <si>
    <t>Montáž vázaných krovů pravidelných do 224 cm2</t>
  </si>
  <si>
    <t>pozednice:9,2+3,6+2,4+4,795+5,574+12,168</t>
  </si>
  <si>
    <t>krokve:12*11+8*4+7,5+5+3+2+9,5+2+5+7+9+9</t>
  </si>
  <si>
    <t>762332110R00</t>
  </si>
  <si>
    <t>Montáž vázaných krovů pravidelných do 120 cm2</t>
  </si>
  <si>
    <t>kleštiny:19*5,5</t>
  </si>
  <si>
    <t>60515280R</t>
  </si>
  <si>
    <t>Hranol stavební SM do 200 x 200 mm, 5 - 6 m</t>
  </si>
  <si>
    <t>pozednice:(9,2+3,6+2,4+4,795+5,574+12,168)*0,14*0,16</t>
  </si>
  <si>
    <t>krokve:(12*11+8*4+7,5+5+3+2+9,5+2+5+7+9+9)*0,1*0,18</t>
  </si>
  <si>
    <t>kleštiny:19*5,5*0,06*0,12</t>
  </si>
  <si>
    <t>762342206RT4</t>
  </si>
  <si>
    <t>Montáž kontralatí na vruty, s těsnicí páskou, včetně dodávky latí 4/6 cm</t>
  </si>
  <si>
    <t>762342202RT4</t>
  </si>
  <si>
    <t>Montáž laťování střech, vzdálenost latí do 22 cm, včetně dodávky řeziva, latě 4/6 cm</t>
  </si>
  <si>
    <t>762911121R00</t>
  </si>
  <si>
    <t>Impregnace řeziva proti plísním a škůdcům</t>
  </si>
  <si>
    <t>762341620RT3</t>
  </si>
  <si>
    <t>Montáž bednění okapových říms z palubek pero-drážka, včetně dodávky řeziva, palubky SM tl. 19 mm</t>
  </si>
  <si>
    <t>(12,654+12,168+5,574+4,795+3,5+2,5)*1,2</t>
  </si>
  <si>
    <t>762395000R00</t>
  </si>
  <si>
    <t>Spojovací a ochranné prostředky pro střechy</t>
  </si>
  <si>
    <t>43*0,16*0,22+37,737*0,16*0,14+223*0,1*0,18+195,848*6*0,04*0,06+42,2292*0,019</t>
  </si>
  <si>
    <t>998762102R00</t>
  </si>
  <si>
    <t>Přesun hmot pro tesařské konstrukce, výšky do 12 m</t>
  </si>
  <si>
    <t>764410850R00</t>
  </si>
  <si>
    <t>Demontáž oplechování parapetů,rš od 100 do 330 mm</t>
  </si>
  <si>
    <t>1,95+0,91+0,57+1,69</t>
  </si>
  <si>
    <t>764815212R00</t>
  </si>
  <si>
    <t>Žlab podokapní půlkruh.z lak.Pz plechu, rš 330 mm</t>
  </si>
  <si>
    <t>12,654+12,168+5,574+4,795+2,5+3,5</t>
  </si>
  <si>
    <t>764815810R00</t>
  </si>
  <si>
    <t>Kotlík žlabový oválný z lak. Pz plechu, 330/100 mm</t>
  </si>
  <si>
    <t>764819212R00</t>
  </si>
  <si>
    <t>Odpadní trouby kruhové z lak.Pz plechu, D 100 mm</t>
  </si>
  <si>
    <t>764816144RT3</t>
  </si>
  <si>
    <t>Oplechování parapetů, lakovaný Pz plech, rš 460 mm, lepení na nízkoexpanzní pěnu</t>
  </si>
  <si>
    <t>1.NP:0,9+1,85+1,85+0,81+0,493+0,9</t>
  </si>
  <si>
    <t>2.NP:0,65</t>
  </si>
  <si>
    <t>764814537R00</t>
  </si>
  <si>
    <t>Závětrná lišta z lakovaného Pz plechu, rš 375 mm</t>
  </si>
  <si>
    <t>764816420R00</t>
  </si>
  <si>
    <t>Okapnice z lakovaného Pz plechu, rš 200 mm</t>
  </si>
  <si>
    <t>764818110R00</t>
  </si>
  <si>
    <t>Balkónový chrlič z lak.Pz plechu, jednoduchý</t>
  </si>
  <si>
    <t>998764102R00</t>
  </si>
  <si>
    <t>Přesun hmot pro klempířské konstr., výšky do 12 m</t>
  </si>
  <si>
    <t>765312810R00</t>
  </si>
  <si>
    <t>Demontáž krytiny dvoudrážkové, na sucho, do suti</t>
  </si>
  <si>
    <t>10,5*9,2</t>
  </si>
  <si>
    <t>765321810R00</t>
  </si>
  <si>
    <t>Demontáž azbestocement.čtverců na bednění, do suti</t>
  </si>
  <si>
    <t>8,2*5,5</t>
  </si>
  <si>
    <t>765319212R00</t>
  </si>
  <si>
    <t>Montáž krytiny drážk.střech jedn.na sucho do 15ks/m2</t>
  </si>
  <si>
    <t>59660530R</t>
  </si>
  <si>
    <t>Taška základní režná, 24,5x40,5 cm</t>
  </si>
  <si>
    <t>198,848*16</t>
  </si>
  <si>
    <t>59660536R</t>
  </si>
  <si>
    <t>Taška  větrací režná, 24,5x40,5 cm</t>
  </si>
  <si>
    <t>19*2*3</t>
  </si>
  <si>
    <t>765313184RS1</t>
  </si>
  <si>
    <t>Taška prostupová + nástavec odvětrání kanalizace, taška režná</t>
  </si>
  <si>
    <t>765313185RS2</t>
  </si>
  <si>
    <t>Taška prostupová + nástavec pro anténu, taška režná</t>
  </si>
  <si>
    <t>765313186R00</t>
  </si>
  <si>
    <t>Mřížka ochranná větrací 100 cm univerzální</t>
  </si>
  <si>
    <t>765313132RS2</t>
  </si>
  <si>
    <t>Hřeben z hřebenáčů č.2 na větrací pás olovo/cín, z hřebenáčů režných</t>
  </si>
  <si>
    <t>765313161RS1</t>
  </si>
  <si>
    <t>Zakončení štítu taškou ,okrajová, z tašek režných</t>
  </si>
  <si>
    <t>765319922R00</t>
  </si>
  <si>
    <t>Přiřezání a uchycení jednostranně tašek dr.,šikmé</t>
  </si>
  <si>
    <t>765901106R00</t>
  </si>
  <si>
    <t>Fólie podstřeš. včetně dodávky</t>
  </si>
  <si>
    <t>998765102R00</t>
  </si>
  <si>
    <t>Přesun hmot pro krytiny tvrdé, výšky do 12 m</t>
  </si>
  <si>
    <t>766624042R00</t>
  </si>
  <si>
    <t>Montáž střešních oken rozměr 78/98 - 118 cm</t>
  </si>
  <si>
    <t>6114025056R</t>
  </si>
  <si>
    <t>Okno střešní 780 x 1180 mm kyvné</t>
  </si>
  <si>
    <t>61140263R</t>
  </si>
  <si>
    <t>Kombi lemování  780 x 1180 mm</t>
  </si>
  <si>
    <t>76667R</t>
  </si>
  <si>
    <t>Okno plastové D+M</t>
  </si>
  <si>
    <t>1.NP:0,9*1,5+1,85*1,49+1,85*1,5+0,81*1,105+0,493*0,865+0,9*2,02</t>
  </si>
  <si>
    <t>2.NP:0,65*0,5</t>
  </si>
  <si>
    <t>766694113R00</t>
  </si>
  <si>
    <t>Montáž parapetních desek š.do 30 cm,dl.do 260 cm</t>
  </si>
  <si>
    <t>61187552R</t>
  </si>
  <si>
    <t>Deska parapetní smrkové dřevo šířka 300 mm transparentní lak</t>
  </si>
  <si>
    <t>766670059RXX</t>
  </si>
  <si>
    <t>HSE portál</t>
  </si>
  <si>
    <t>1.NP:1,887*2,1</t>
  </si>
  <si>
    <t>2.NP:1,9*2,1</t>
  </si>
  <si>
    <t>766670012RXX</t>
  </si>
  <si>
    <t>Dveře vstupní</t>
  </si>
  <si>
    <t>766670011R00</t>
  </si>
  <si>
    <t>Montáž obložkové zárubně a dřevěného křídla dveří</t>
  </si>
  <si>
    <t>766670021R00</t>
  </si>
  <si>
    <t>Montáž kliky a štítku</t>
  </si>
  <si>
    <t>54914585R</t>
  </si>
  <si>
    <t>Kliky se štítem mezip  804 Cr</t>
  </si>
  <si>
    <t>549146401R</t>
  </si>
  <si>
    <t>Bezpečnostní kování ,  klika-knoflík nerez mat</t>
  </si>
  <si>
    <t>61165002R</t>
  </si>
  <si>
    <t>Dveře vnitřní laminované plné 1kř. 70x197 cm</t>
  </si>
  <si>
    <t>61165003R</t>
  </si>
  <si>
    <t>Dveře vnitřní laminované plné 1kř. 80x197 cm</t>
  </si>
  <si>
    <t>61181406R</t>
  </si>
  <si>
    <t>Zárubeň obklad. š. 70 cm/stěna 8-30 cm, laminovaná</t>
  </si>
  <si>
    <t>61181407R</t>
  </si>
  <si>
    <t>Zárubeň obklad.  š. 80 cm/stěna 8-30 cm, laminovaná</t>
  </si>
  <si>
    <t>766270110R00</t>
  </si>
  <si>
    <t>Lepení stupnic dřevěných na schodišti přímém</t>
  </si>
  <si>
    <t>766270210R00</t>
  </si>
  <si>
    <t>Lepení podstupnic dřevěných na schodišti přímém</t>
  </si>
  <si>
    <t>607201013R</t>
  </si>
  <si>
    <t>Stupnice dubová, průběžná lamela, 1000 x 300 x 40 mm</t>
  </si>
  <si>
    <t>607201033R</t>
  </si>
  <si>
    <t>Podstupnice dubová, průběžná lamela, 1000 x 200 x 20 mm</t>
  </si>
  <si>
    <t>607201053R</t>
  </si>
  <si>
    <t>Podesta dubová, průběžná lamela, tl. 40 mm</t>
  </si>
  <si>
    <t>998766101R00</t>
  </si>
  <si>
    <t>Přesun hmot pro truhlářské konstr., výšky do 6 m</t>
  </si>
  <si>
    <t>767995101R00</t>
  </si>
  <si>
    <t>Výroba a montáž kov. atypických konstr. do 5 kg</t>
  </si>
  <si>
    <t>kg</t>
  </si>
  <si>
    <t>schodiště:250</t>
  </si>
  <si>
    <t>balkonové zábradlí:60</t>
  </si>
  <si>
    <t>schodišťové madlo:35</t>
  </si>
  <si>
    <t>998767101R00</t>
  </si>
  <si>
    <t>Přesun hmot pro zámečnické konstr., výšky do 6 m</t>
  </si>
  <si>
    <t>771101210R00</t>
  </si>
  <si>
    <t>Penetrace podkladu pod dlažby</t>
  </si>
  <si>
    <t>dům:14,73+145,84555</t>
  </si>
  <si>
    <t>balkon:7,43</t>
  </si>
  <si>
    <t>771775113RV4</t>
  </si>
  <si>
    <t>Montáž podlah keram.vnější, hladké, tmel 30x60 cm</t>
  </si>
  <si>
    <t>771575113R00</t>
  </si>
  <si>
    <t>Montáž podlah keram.,hladké, tmel, 30x60 cm</t>
  </si>
  <si>
    <t>771475024RT2</t>
  </si>
  <si>
    <t>Obklad soklíků keram.šikmých, tmel, 20x10 H 10 cm</t>
  </si>
  <si>
    <t>771479001R00</t>
  </si>
  <si>
    <t>Řezání dlaždic keramických pro soklíky</t>
  </si>
  <si>
    <t>771578011R00</t>
  </si>
  <si>
    <t>Spára podlaha - stěna, silikonem</t>
  </si>
  <si>
    <t>597642060R</t>
  </si>
  <si>
    <t>Dlažba  matná 300x600x9 mm</t>
  </si>
  <si>
    <t>160,57555*1,15</t>
  </si>
  <si>
    <t>597642031R</t>
  </si>
  <si>
    <t>Dlažba  protiskluz. SB 300x300x9 mm</t>
  </si>
  <si>
    <t>7,41*1,2</t>
  </si>
  <si>
    <t>998771101R00</t>
  </si>
  <si>
    <t>Přesun hmot pro podlahy z dlaždic, výšky do 6 m</t>
  </si>
  <si>
    <t>781101210R00</t>
  </si>
  <si>
    <t>Penetrace podkladu pod obklady</t>
  </si>
  <si>
    <t>1.NP:(2,891*2+1,653*2)*2-0,493*0,863-0,8*2</t>
  </si>
  <si>
    <t>2.NP:(2,553*2+1,935*2+2,272*2+2,128*2-0,7*2)*2</t>
  </si>
  <si>
    <t>781475120R00</t>
  </si>
  <si>
    <t>Obklad vnitřní stěn keramický, do tmele, 30x60 cm</t>
  </si>
  <si>
    <t>597813740R</t>
  </si>
  <si>
    <t>Obkládačka 30x60 bílá mat</t>
  </si>
  <si>
    <t>48,90254*1,15</t>
  </si>
  <si>
    <t>998781101R00</t>
  </si>
  <si>
    <t>Přesun hmot pro obklady keramické, výšky do 6 m</t>
  </si>
  <si>
    <t>783726700R00</t>
  </si>
  <si>
    <t>Nátěr lazurovací tesařských konstr.2x lak, římsa</t>
  </si>
  <si>
    <t>784011222RT2</t>
  </si>
  <si>
    <t>Zakrytí podlah, včetně odstranění, včetně papírové lepenky</t>
  </si>
  <si>
    <t>784011221RT2</t>
  </si>
  <si>
    <t>Zakrytí předmětů, včetně odstranění, včetně dodávky fólie tl. 0,04 mm</t>
  </si>
  <si>
    <t>784191101R00</t>
  </si>
  <si>
    <t>Penetrace podkladu univerzální  1x</t>
  </si>
  <si>
    <t>784195212R00</t>
  </si>
  <si>
    <t>Malba , bílá, bez penetrace, 2 x</t>
  </si>
  <si>
    <t>210220021RT1</t>
  </si>
  <si>
    <t>Vedení uzemňovací v zemi FeZn do 120 mm2 vč.svorek, včetně pásku FeZn 30 x 4 mm</t>
  </si>
  <si>
    <t>210220101RT1</t>
  </si>
  <si>
    <t>Vodiče svodové FeZn D do 10,Al 10,Cu 8 +podpěry, včetně drátu FeZn 8 mm + PV 23</t>
  </si>
  <si>
    <t>210220201R00</t>
  </si>
  <si>
    <t>Tyč jímací s upev. na stř.hřeben do 3 m dl.tyče</t>
  </si>
  <si>
    <t>210220302RT1</t>
  </si>
  <si>
    <t>Svorka hromosvodová nad 2 šrouby /ST, SJ, SR, atd/, včetně dodávky svorky SR 2b Fe pro pásek 30x4 mm</t>
  </si>
  <si>
    <t>Vzduchotechnika komplet</t>
  </si>
  <si>
    <t>Elektroinstalace-rozvaděč</t>
  </si>
  <si>
    <t>Rozvody elektroinstalací</t>
  </si>
  <si>
    <t>03</t>
  </si>
  <si>
    <t>Vypínače, zásuvky</t>
  </si>
  <si>
    <t>04</t>
  </si>
  <si>
    <t>LED svítidla</t>
  </si>
  <si>
    <t>01R</t>
  </si>
  <si>
    <t>Tepelné čerpadlo</t>
  </si>
  <si>
    <t>02R</t>
  </si>
  <si>
    <t>Ohřev TUV , Dražice -125l</t>
  </si>
  <si>
    <t>Doprava a zařízení staveniště</t>
  </si>
  <si>
    <t>Geodetické zaměření skutečného stavu</t>
  </si>
  <si>
    <t>Dokumentace skutečného provedení</t>
  </si>
  <si>
    <t/>
  </si>
  <si>
    <t>SUM</t>
  </si>
  <si>
    <t>Poznámky uchazeče k zadání</t>
  </si>
  <si>
    <t>POPUZIV</t>
  </si>
  <si>
    <t>END</t>
  </si>
  <si>
    <t>Dětská skupina SUNRISE Vyškov – stavební úpravy objektu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</si>
</sst>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2" t="s">
        <v>39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50" zoomScaleSheetLayoutView="75" workbookViewId="0">
      <selection activeCell="L7" sqref="L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10" t="s">
        <v>42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3"/>
      <c r="B2" s="70" t="s">
        <v>40</v>
      </c>
      <c r="C2" s="71"/>
      <c r="D2" s="227" t="s">
        <v>768</v>
      </c>
      <c r="E2" s="228"/>
      <c r="F2" s="228"/>
      <c r="G2" s="228"/>
      <c r="H2" s="228"/>
      <c r="I2" s="228"/>
      <c r="J2" s="229"/>
      <c r="O2" s="1"/>
    </row>
    <row r="3" spans="1:15" ht="23.25" customHeight="1" x14ac:dyDescent="0.2">
      <c r="A3" s="3"/>
      <c r="B3" s="72" t="s">
        <v>45</v>
      </c>
      <c r="C3" s="73"/>
      <c r="D3" s="190" t="s">
        <v>43</v>
      </c>
      <c r="E3" s="191"/>
      <c r="F3" s="191"/>
      <c r="G3" s="191"/>
      <c r="H3" s="191"/>
      <c r="I3" s="191"/>
      <c r="J3" s="192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2"/>
      <c r="E11" s="222"/>
      <c r="F11" s="222"/>
      <c r="G11" s="222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07"/>
      <c r="E12" s="207"/>
      <c r="F12" s="207"/>
      <c r="G12" s="207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08"/>
      <c r="E13" s="208"/>
      <c r="F13" s="208"/>
      <c r="G13" s="208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30"/>
      <c r="F15" s="230"/>
      <c r="G15" s="203"/>
      <c r="H15" s="203"/>
      <c r="I15" s="203" t="s">
        <v>28</v>
      </c>
      <c r="J15" s="204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205"/>
      <c r="F16" s="206"/>
      <c r="G16" s="205"/>
      <c r="H16" s="206"/>
      <c r="I16" s="205">
        <f>SUMIF(F47:F78,A16,I47:I78)+SUMIF(F47:F78,"PSU",I47:I78)</f>
        <v>0</v>
      </c>
      <c r="J16" s="219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205"/>
      <c r="F17" s="206"/>
      <c r="G17" s="205"/>
      <c r="H17" s="206"/>
      <c r="I17" s="205">
        <f>SUMIF(F47:F78,A17,I47:I78)</f>
        <v>0</v>
      </c>
      <c r="J17" s="219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205"/>
      <c r="F18" s="206"/>
      <c r="G18" s="205"/>
      <c r="H18" s="206"/>
      <c r="I18" s="205">
        <f>SUMIF(F47:F78,A18,I47:I78)</f>
        <v>0</v>
      </c>
      <c r="J18" s="219"/>
    </row>
    <row r="19" spans="1:10" ht="23.25" customHeight="1" x14ac:dyDescent="0.2">
      <c r="A19" s="128" t="s">
        <v>118</v>
      </c>
      <c r="B19" s="129" t="s">
        <v>26</v>
      </c>
      <c r="C19" s="47"/>
      <c r="D19" s="48"/>
      <c r="E19" s="205"/>
      <c r="F19" s="206"/>
      <c r="G19" s="205"/>
      <c r="H19" s="206"/>
      <c r="I19" s="205">
        <f>SUMIF(F47:F78,A19,I47:I78)</f>
        <v>0</v>
      </c>
      <c r="J19" s="219"/>
    </row>
    <row r="20" spans="1:10" ht="23.25" customHeight="1" x14ac:dyDescent="0.2">
      <c r="A20" s="128" t="s">
        <v>119</v>
      </c>
      <c r="B20" s="129" t="s">
        <v>27</v>
      </c>
      <c r="C20" s="47"/>
      <c r="D20" s="48"/>
      <c r="E20" s="205"/>
      <c r="F20" s="206"/>
      <c r="G20" s="205"/>
      <c r="H20" s="206"/>
      <c r="I20" s="205">
        <f>SUMIF(F47:F78,A20,I47:I78)</f>
        <v>0</v>
      </c>
      <c r="J20" s="219"/>
    </row>
    <row r="21" spans="1:10" ht="23.25" customHeight="1" x14ac:dyDescent="0.2">
      <c r="A21" s="3"/>
      <c r="B21" s="63" t="s">
        <v>28</v>
      </c>
      <c r="C21" s="64"/>
      <c r="D21" s="65"/>
      <c r="E21" s="220"/>
      <c r="F21" s="221"/>
      <c r="G21" s="220"/>
      <c r="H21" s="221"/>
      <c r="I21" s="220">
        <f>SUM(I16:J20)</f>
        <v>0</v>
      </c>
      <c r="J21" s="226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17">
        <f>ZakladDPHSniVypocet</f>
        <v>0</v>
      </c>
      <c r="H23" s="218"/>
      <c r="I23" s="218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24">
        <f>ZakladDPHSni*SazbaDPH1/100</f>
        <v>0</v>
      </c>
      <c r="H24" s="225"/>
      <c r="I24" s="225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7">
        <f>ZakladDPHZaklVypocet</f>
        <v>0</v>
      </c>
      <c r="H25" s="218"/>
      <c r="I25" s="218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3">
        <f>ZakladDPHZakl*SazbaDPH2/100</f>
        <v>0</v>
      </c>
      <c r="H26" s="214"/>
      <c r="I26" s="214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5">
        <f>0</f>
        <v>0</v>
      </c>
      <c r="H27" s="215"/>
      <c r="I27" s="215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02">
        <f>ZakladDPHSniVypocet+ZakladDPHZaklVypocet</f>
        <v>0</v>
      </c>
      <c r="H28" s="202"/>
      <c r="I28" s="202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6">
        <f>ZakladDPHSni+DPHSni+ZakladDPHZakl+DPHZakl+Zaokrouhleni</f>
        <v>0</v>
      </c>
      <c r="H29" s="216"/>
      <c r="I29" s="216"/>
      <c r="J29" s="107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45526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09"/>
      <c r="E34" s="209"/>
      <c r="G34" s="209"/>
      <c r="H34" s="209"/>
      <c r="I34" s="209"/>
      <c r="J34" s="31"/>
    </row>
    <row r="35" spans="1:10" ht="12.75" customHeight="1" x14ac:dyDescent="0.2">
      <c r="A35" s="3"/>
      <c r="B35" s="3"/>
      <c r="D35" s="223" t="s">
        <v>2</v>
      </c>
      <c r="E35" s="223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51</v>
      </c>
      <c r="C39" s="193" t="s">
        <v>46</v>
      </c>
      <c r="D39" s="194"/>
      <c r="E39" s="194"/>
      <c r="F39" s="96">
        <f>'Rozpočet Pol'!AC428</f>
        <v>0</v>
      </c>
      <c r="G39" s="97">
        <f>'Rozpočet Pol'!AD428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195" t="s">
        <v>52</v>
      </c>
      <c r="C40" s="196"/>
      <c r="D40" s="196"/>
      <c r="E40" s="197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54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55</v>
      </c>
      <c r="G46" s="117"/>
      <c r="H46" s="117"/>
      <c r="I46" s="198" t="s">
        <v>28</v>
      </c>
      <c r="J46" s="198"/>
    </row>
    <row r="47" spans="1:10" ht="25.5" customHeight="1" x14ac:dyDescent="0.2">
      <c r="A47" s="110"/>
      <c r="B47" s="118" t="s">
        <v>56</v>
      </c>
      <c r="C47" s="200" t="s">
        <v>57</v>
      </c>
      <c r="D47" s="201"/>
      <c r="E47" s="201"/>
      <c r="F47" s="120" t="s">
        <v>23</v>
      </c>
      <c r="G47" s="121"/>
      <c r="H47" s="121"/>
      <c r="I47" s="199">
        <f>'Rozpočet Pol'!G8</f>
        <v>0</v>
      </c>
      <c r="J47" s="199"/>
    </row>
    <row r="48" spans="1:10" ht="25.5" customHeight="1" x14ac:dyDescent="0.2">
      <c r="A48" s="110"/>
      <c r="B48" s="112" t="s">
        <v>58</v>
      </c>
      <c r="C48" s="188" t="s">
        <v>59</v>
      </c>
      <c r="D48" s="189"/>
      <c r="E48" s="189"/>
      <c r="F48" s="122" t="s">
        <v>23</v>
      </c>
      <c r="G48" s="123"/>
      <c r="H48" s="123"/>
      <c r="I48" s="187">
        <f>'Rozpočet Pol'!G27</f>
        <v>0</v>
      </c>
      <c r="J48" s="187"/>
    </row>
    <row r="49" spans="1:10" ht="25.5" customHeight="1" x14ac:dyDescent="0.2">
      <c r="A49" s="110"/>
      <c r="B49" s="112" t="s">
        <v>60</v>
      </c>
      <c r="C49" s="188" t="s">
        <v>61</v>
      </c>
      <c r="D49" s="189"/>
      <c r="E49" s="189"/>
      <c r="F49" s="122" t="s">
        <v>23</v>
      </c>
      <c r="G49" s="123"/>
      <c r="H49" s="123"/>
      <c r="I49" s="187">
        <f>'Rozpočet Pol'!G42</f>
        <v>0</v>
      </c>
      <c r="J49" s="187"/>
    </row>
    <row r="50" spans="1:10" ht="25.5" customHeight="1" x14ac:dyDescent="0.2">
      <c r="A50" s="110"/>
      <c r="B50" s="112" t="s">
        <v>62</v>
      </c>
      <c r="C50" s="188" t="s">
        <v>63</v>
      </c>
      <c r="D50" s="189"/>
      <c r="E50" s="189"/>
      <c r="F50" s="122" t="s">
        <v>23</v>
      </c>
      <c r="G50" s="123"/>
      <c r="H50" s="123"/>
      <c r="I50" s="187">
        <f>'Rozpočet Pol'!G79</f>
        <v>0</v>
      </c>
      <c r="J50" s="187"/>
    </row>
    <row r="51" spans="1:10" ht="25.5" customHeight="1" x14ac:dyDescent="0.2">
      <c r="A51" s="110"/>
      <c r="B51" s="112" t="s">
        <v>64</v>
      </c>
      <c r="C51" s="188" t="s">
        <v>65</v>
      </c>
      <c r="D51" s="189"/>
      <c r="E51" s="189"/>
      <c r="F51" s="122" t="s">
        <v>23</v>
      </c>
      <c r="G51" s="123"/>
      <c r="H51" s="123"/>
      <c r="I51" s="187">
        <f>'Rozpočet Pol'!G123</f>
        <v>0</v>
      </c>
      <c r="J51" s="187"/>
    </row>
    <row r="52" spans="1:10" ht="25.5" customHeight="1" x14ac:dyDescent="0.2">
      <c r="A52" s="110"/>
      <c r="B52" s="112" t="s">
        <v>66</v>
      </c>
      <c r="C52" s="188" t="s">
        <v>67</v>
      </c>
      <c r="D52" s="189"/>
      <c r="E52" s="189"/>
      <c r="F52" s="122" t="s">
        <v>23</v>
      </c>
      <c r="G52" s="123"/>
      <c r="H52" s="123"/>
      <c r="I52" s="187">
        <f>'Rozpočet Pol'!G131</f>
        <v>0</v>
      </c>
      <c r="J52" s="187"/>
    </row>
    <row r="53" spans="1:10" ht="25.5" customHeight="1" x14ac:dyDescent="0.2">
      <c r="A53" s="110"/>
      <c r="B53" s="112" t="s">
        <v>68</v>
      </c>
      <c r="C53" s="188" t="s">
        <v>69</v>
      </c>
      <c r="D53" s="189"/>
      <c r="E53" s="189"/>
      <c r="F53" s="122" t="s">
        <v>23</v>
      </c>
      <c r="G53" s="123"/>
      <c r="H53" s="123"/>
      <c r="I53" s="187">
        <f>'Rozpočet Pol'!G134</f>
        <v>0</v>
      </c>
      <c r="J53" s="187"/>
    </row>
    <row r="54" spans="1:10" ht="25.5" customHeight="1" x14ac:dyDescent="0.2">
      <c r="A54" s="110"/>
      <c r="B54" s="112" t="s">
        <v>70</v>
      </c>
      <c r="C54" s="188" t="s">
        <v>71</v>
      </c>
      <c r="D54" s="189"/>
      <c r="E54" s="189"/>
      <c r="F54" s="122" t="s">
        <v>23</v>
      </c>
      <c r="G54" s="123"/>
      <c r="H54" s="123"/>
      <c r="I54" s="187">
        <f>'Rozpočet Pol'!G153</f>
        <v>0</v>
      </c>
      <c r="J54" s="187"/>
    </row>
    <row r="55" spans="1:10" ht="25.5" customHeight="1" x14ac:dyDescent="0.2">
      <c r="A55" s="110"/>
      <c r="B55" s="112" t="s">
        <v>72</v>
      </c>
      <c r="C55" s="188" t="s">
        <v>73</v>
      </c>
      <c r="D55" s="189"/>
      <c r="E55" s="189"/>
      <c r="F55" s="122" t="s">
        <v>23</v>
      </c>
      <c r="G55" s="123"/>
      <c r="H55" s="123"/>
      <c r="I55" s="187">
        <f>'Rozpočet Pol'!G170</f>
        <v>0</v>
      </c>
      <c r="J55" s="187"/>
    </row>
    <row r="56" spans="1:10" ht="25.5" customHeight="1" x14ac:dyDescent="0.2">
      <c r="A56" s="110"/>
      <c r="B56" s="112" t="s">
        <v>74</v>
      </c>
      <c r="C56" s="188" t="s">
        <v>75</v>
      </c>
      <c r="D56" s="189"/>
      <c r="E56" s="189"/>
      <c r="F56" s="122" t="s">
        <v>23</v>
      </c>
      <c r="G56" s="123"/>
      <c r="H56" s="123"/>
      <c r="I56" s="187">
        <f>'Rozpočet Pol'!G176</f>
        <v>0</v>
      </c>
      <c r="J56" s="187"/>
    </row>
    <row r="57" spans="1:10" ht="25.5" customHeight="1" x14ac:dyDescent="0.2">
      <c r="A57" s="110"/>
      <c r="B57" s="112" t="s">
        <v>76</v>
      </c>
      <c r="C57" s="188" t="s">
        <v>77</v>
      </c>
      <c r="D57" s="189"/>
      <c r="E57" s="189"/>
      <c r="F57" s="122" t="s">
        <v>23</v>
      </c>
      <c r="G57" s="123"/>
      <c r="H57" s="123"/>
      <c r="I57" s="187">
        <f>'Rozpočet Pol'!G179</f>
        <v>0</v>
      </c>
      <c r="J57" s="187"/>
    </row>
    <row r="58" spans="1:10" ht="25.5" customHeight="1" x14ac:dyDescent="0.2">
      <c r="A58" s="110"/>
      <c r="B58" s="112" t="s">
        <v>78</v>
      </c>
      <c r="C58" s="188" t="s">
        <v>79</v>
      </c>
      <c r="D58" s="189"/>
      <c r="E58" s="189"/>
      <c r="F58" s="122" t="s">
        <v>23</v>
      </c>
      <c r="G58" s="123"/>
      <c r="H58" s="123"/>
      <c r="I58" s="187">
        <f>'Rozpočet Pol'!G186</f>
        <v>0</v>
      </c>
      <c r="J58" s="187"/>
    </row>
    <row r="59" spans="1:10" ht="25.5" customHeight="1" x14ac:dyDescent="0.2">
      <c r="A59" s="110"/>
      <c r="B59" s="112" t="s">
        <v>80</v>
      </c>
      <c r="C59" s="188" t="s">
        <v>81</v>
      </c>
      <c r="D59" s="189"/>
      <c r="E59" s="189"/>
      <c r="F59" s="122" t="s">
        <v>23</v>
      </c>
      <c r="G59" s="123"/>
      <c r="H59" s="123"/>
      <c r="I59" s="187">
        <f>'Rozpočet Pol'!G188</f>
        <v>0</v>
      </c>
      <c r="J59" s="187"/>
    </row>
    <row r="60" spans="1:10" ht="25.5" customHeight="1" x14ac:dyDescent="0.2">
      <c r="A60" s="110"/>
      <c r="B60" s="112" t="s">
        <v>82</v>
      </c>
      <c r="C60" s="188" t="s">
        <v>83</v>
      </c>
      <c r="D60" s="189"/>
      <c r="E60" s="189"/>
      <c r="F60" s="122" t="s">
        <v>23</v>
      </c>
      <c r="G60" s="123"/>
      <c r="H60" s="123"/>
      <c r="I60" s="187">
        <f>'Rozpočet Pol'!G209</f>
        <v>0</v>
      </c>
      <c r="J60" s="187"/>
    </row>
    <row r="61" spans="1:10" ht="25.5" customHeight="1" x14ac:dyDescent="0.2">
      <c r="A61" s="110"/>
      <c r="B61" s="112" t="s">
        <v>84</v>
      </c>
      <c r="C61" s="188" t="s">
        <v>85</v>
      </c>
      <c r="D61" s="189"/>
      <c r="E61" s="189"/>
      <c r="F61" s="122" t="s">
        <v>23</v>
      </c>
      <c r="G61" s="123"/>
      <c r="H61" s="123"/>
      <c r="I61" s="187">
        <f>'Rozpočet Pol'!G224</f>
        <v>0</v>
      </c>
      <c r="J61" s="187"/>
    </row>
    <row r="62" spans="1:10" ht="25.5" customHeight="1" x14ac:dyDescent="0.2">
      <c r="A62" s="110"/>
      <c r="B62" s="112" t="s">
        <v>86</v>
      </c>
      <c r="C62" s="188" t="s">
        <v>87</v>
      </c>
      <c r="D62" s="189"/>
      <c r="E62" s="189"/>
      <c r="F62" s="122" t="s">
        <v>24</v>
      </c>
      <c r="G62" s="123"/>
      <c r="H62" s="123"/>
      <c r="I62" s="187">
        <f>'Rozpočet Pol'!G226</f>
        <v>0</v>
      </c>
      <c r="J62" s="187"/>
    </row>
    <row r="63" spans="1:10" ht="25.5" customHeight="1" x14ac:dyDescent="0.2">
      <c r="A63" s="110"/>
      <c r="B63" s="112" t="s">
        <v>88</v>
      </c>
      <c r="C63" s="188" t="s">
        <v>89</v>
      </c>
      <c r="D63" s="189"/>
      <c r="E63" s="189"/>
      <c r="F63" s="122" t="s">
        <v>24</v>
      </c>
      <c r="G63" s="123"/>
      <c r="H63" s="123"/>
      <c r="I63" s="187">
        <f>'Rozpočet Pol'!G248</f>
        <v>0</v>
      </c>
      <c r="J63" s="187"/>
    </row>
    <row r="64" spans="1:10" ht="25.5" customHeight="1" x14ac:dyDescent="0.2">
      <c r="A64" s="110"/>
      <c r="B64" s="112" t="s">
        <v>90</v>
      </c>
      <c r="C64" s="188" t="s">
        <v>91</v>
      </c>
      <c r="D64" s="189"/>
      <c r="E64" s="189"/>
      <c r="F64" s="122" t="s">
        <v>24</v>
      </c>
      <c r="G64" s="123"/>
      <c r="H64" s="123"/>
      <c r="I64" s="187">
        <f>'Rozpočet Pol'!G263</f>
        <v>0</v>
      </c>
      <c r="J64" s="187"/>
    </row>
    <row r="65" spans="1:10" ht="25.5" customHeight="1" x14ac:dyDescent="0.2">
      <c r="A65" s="110"/>
      <c r="B65" s="112" t="s">
        <v>92</v>
      </c>
      <c r="C65" s="188" t="s">
        <v>93</v>
      </c>
      <c r="D65" s="189"/>
      <c r="E65" s="189"/>
      <c r="F65" s="122" t="s">
        <v>24</v>
      </c>
      <c r="G65" s="123"/>
      <c r="H65" s="123"/>
      <c r="I65" s="187">
        <f>'Rozpočet Pol'!G270</f>
        <v>0</v>
      </c>
      <c r="J65" s="187"/>
    </row>
    <row r="66" spans="1:10" ht="25.5" customHeight="1" x14ac:dyDescent="0.2">
      <c r="A66" s="110"/>
      <c r="B66" s="112" t="s">
        <v>94</v>
      </c>
      <c r="C66" s="188" t="s">
        <v>95</v>
      </c>
      <c r="D66" s="189"/>
      <c r="E66" s="189"/>
      <c r="F66" s="122" t="s">
        <v>24</v>
      </c>
      <c r="G66" s="123"/>
      <c r="H66" s="123"/>
      <c r="I66" s="187">
        <f>'Rozpočet Pol'!G273</f>
        <v>0</v>
      </c>
      <c r="J66" s="187"/>
    </row>
    <row r="67" spans="1:10" ht="25.5" customHeight="1" x14ac:dyDescent="0.2">
      <c r="A67" s="110"/>
      <c r="B67" s="112" t="s">
        <v>96</v>
      </c>
      <c r="C67" s="188" t="s">
        <v>97</v>
      </c>
      <c r="D67" s="189"/>
      <c r="E67" s="189"/>
      <c r="F67" s="122" t="s">
        <v>24</v>
      </c>
      <c r="G67" s="123"/>
      <c r="H67" s="123"/>
      <c r="I67" s="187">
        <f>'Rozpočet Pol'!G301</f>
        <v>0</v>
      </c>
      <c r="J67" s="187"/>
    </row>
    <row r="68" spans="1:10" ht="25.5" customHeight="1" x14ac:dyDescent="0.2">
      <c r="A68" s="110"/>
      <c r="B68" s="112" t="s">
        <v>98</v>
      </c>
      <c r="C68" s="188" t="s">
        <v>99</v>
      </c>
      <c r="D68" s="189"/>
      <c r="E68" s="189"/>
      <c r="F68" s="122" t="s">
        <v>24</v>
      </c>
      <c r="G68" s="123"/>
      <c r="H68" s="123"/>
      <c r="I68" s="187">
        <f>'Rozpočet Pol'!G315</f>
        <v>0</v>
      </c>
      <c r="J68" s="187"/>
    </row>
    <row r="69" spans="1:10" ht="25.5" customHeight="1" x14ac:dyDescent="0.2">
      <c r="A69" s="110"/>
      <c r="B69" s="112" t="s">
        <v>100</v>
      </c>
      <c r="C69" s="188" t="s">
        <v>101</v>
      </c>
      <c r="D69" s="189"/>
      <c r="E69" s="189"/>
      <c r="F69" s="122" t="s">
        <v>24</v>
      </c>
      <c r="G69" s="123"/>
      <c r="H69" s="123"/>
      <c r="I69" s="187">
        <f>'Rozpočet Pol'!G333</f>
        <v>0</v>
      </c>
      <c r="J69" s="187"/>
    </row>
    <row r="70" spans="1:10" ht="25.5" customHeight="1" x14ac:dyDescent="0.2">
      <c r="A70" s="110"/>
      <c r="B70" s="112" t="s">
        <v>102</v>
      </c>
      <c r="C70" s="188" t="s">
        <v>103</v>
      </c>
      <c r="D70" s="189"/>
      <c r="E70" s="189"/>
      <c r="F70" s="122" t="s">
        <v>24</v>
      </c>
      <c r="G70" s="123"/>
      <c r="H70" s="123"/>
      <c r="I70" s="187">
        <f>'Rozpočet Pol'!G363</f>
        <v>0</v>
      </c>
      <c r="J70" s="187"/>
    </row>
    <row r="71" spans="1:10" ht="25.5" customHeight="1" x14ac:dyDescent="0.2">
      <c r="A71" s="110"/>
      <c r="B71" s="112" t="s">
        <v>104</v>
      </c>
      <c r="C71" s="188" t="s">
        <v>105</v>
      </c>
      <c r="D71" s="189"/>
      <c r="E71" s="189"/>
      <c r="F71" s="122" t="s">
        <v>24</v>
      </c>
      <c r="G71" s="123"/>
      <c r="H71" s="123"/>
      <c r="I71" s="187">
        <f>'Rozpočet Pol'!G369</f>
        <v>0</v>
      </c>
      <c r="J71" s="187"/>
    </row>
    <row r="72" spans="1:10" ht="25.5" customHeight="1" x14ac:dyDescent="0.2">
      <c r="A72" s="110"/>
      <c r="B72" s="112" t="s">
        <v>106</v>
      </c>
      <c r="C72" s="188" t="s">
        <v>107</v>
      </c>
      <c r="D72" s="189"/>
      <c r="E72" s="189"/>
      <c r="F72" s="122" t="s">
        <v>24</v>
      </c>
      <c r="G72" s="123"/>
      <c r="H72" s="123"/>
      <c r="I72" s="187">
        <f>'Rozpočet Pol'!G385</f>
        <v>0</v>
      </c>
      <c r="J72" s="187"/>
    </row>
    <row r="73" spans="1:10" ht="25.5" customHeight="1" x14ac:dyDescent="0.2">
      <c r="A73" s="110"/>
      <c r="B73" s="112" t="s">
        <v>108</v>
      </c>
      <c r="C73" s="188" t="s">
        <v>109</v>
      </c>
      <c r="D73" s="189"/>
      <c r="E73" s="189"/>
      <c r="F73" s="122" t="s">
        <v>24</v>
      </c>
      <c r="G73" s="123"/>
      <c r="H73" s="123"/>
      <c r="I73" s="187">
        <f>'Rozpočet Pol'!G395</f>
        <v>0</v>
      </c>
      <c r="J73" s="187"/>
    </row>
    <row r="74" spans="1:10" ht="25.5" customHeight="1" x14ac:dyDescent="0.2">
      <c r="A74" s="110"/>
      <c r="B74" s="112" t="s">
        <v>110</v>
      </c>
      <c r="C74" s="188" t="s">
        <v>111</v>
      </c>
      <c r="D74" s="189"/>
      <c r="E74" s="189"/>
      <c r="F74" s="122" t="s">
        <v>24</v>
      </c>
      <c r="G74" s="123"/>
      <c r="H74" s="123"/>
      <c r="I74" s="187">
        <f>'Rozpočet Pol'!G397</f>
        <v>0</v>
      </c>
      <c r="J74" s="187"/>
    </row>
    <row r="75" spans="1:10" ht="25.5" customHeight="1" x14ac:dyDescent="0.2">
      <c r="A75" s="110"/>
      <c r="B75" s="112" t="s">
        <v>112</v>
      </c>
      <c r="C75" s="188" t="s">
        <v>113</v>
      </c>
      <c r="D75" s="189"/>
      <c r="E75" s="189"/>
      <c r="F75" s="122" t="s">
        <v>25</v>
      </c>
      <c r="G75" s="123"/>
      <c r="H75" s="123"/>
      <c r="I75" s="187">
        <f>'Rozpočet Pol'!G402</f>
        <v>0</v>
      </c>
      <c r="J75" s="187"/>
    </row>
    <row r="76" spans="1:10" ht="25.5" customHeight="1" x14ac:dyDescent="0.2">
      <c r="A76" s="110"/>
      <c r="B76" s="112" t="s">
        <v>114</v>
      </c>
      <c r="C76" s="188" t="s">
        <v>115</v>
      </c>
      <c r="D76" s="189"/>
      <c r="E76" s="189"/>
      <c r="F76" s="122" t="s">
        <v>25</v>
      </c>
      <c r="G76" s="123"/>
      <c r="H76" s="123"/>
      <c r="I76" s="187">
        <f>'Rozpočet Pol'!G407</f>
        <v>0</v>
      </c>
      <c r="J76" s="187"/>
    </row>
    <row r="77" spans="1:10" ht="25.5" customHeight="1" x14ac:dyDescent="0.2">
      <c r="A77" s="110"/>
      <c r="B77" s="112" t="s">
        <v>116</v>
      </c>
      <c r="C77" s="188" t="s">
        <v>117</v>
      </c>
      <c r="D77" s="189"/>
      <c r="E77" s="189"/>
      <c r="F77" s="122" t="s">
        <v>25</v>
      </c>
      <c r="G77" s="123"/>
      <c r="H77" s="123"/>
      <c r="I77" s="187">
        <f>'Rozpočet Pol'!G410</f>
        <v>0</v>
      </c>
      <c r="J77" s="187"/>
    </row>
    <row r="78" spans="1:10" ht="25.5" customHeight="1" x14ac:dyDescent="0.2">
      <c r="A78" s="110"/>
      <c r="B78" s="119" t="s">
        <v>118</v>
      </c>
      <c r="C78" s="184" t="s">
        <v>26</v>
      </c>
      <c r="D78" s="185"/>
      <c r="E78" s="185"/>
      <c r="F78" s="124" t="s">
        <v>118</v>
      </c>
      <c r="G78" s="125"/>
      <c r="H78" s="125"/>
      <c r="I78" s="183">
        <f>'Rozpočet Pol'!G423</f>
        <v>0</v>
      </c>
      <c r="J78" s="183"/>
    </row>
    <row r="79" spans="1:10" ht="25.5" customHeight="1" x14ac:dyDescent="0.2">
      <c r="A79" s="111"/>
      <c r="B79" s="115" t="s">
        <v>1</v>
      </c>
      <c r="C79" s="115"/>
      <c r="D79" s="116"/>
      <c r="E79" s="116"/>
      <c r="F79" s="126"/>
      <c r="G79" s="127"/>
      <c r="H79" s="127"/>
      <c r="I79" s="186">
        <f>SUM(I47:I78)</f>
        <v>0</v>
      </c>
      <c r="J79" s="186"/>
    </row>
    <row r="80" spans="1:10" x14ac:dyDescent="0.2">
      <c r="F80" s="84"/>
      <c r="G80" s="84"/>
      <c r="H80" s="84"/>
      <c r="I80" s="84"/>
      <c r="J80" s="84"/>
    </row>
    <row r="81" spans="6:10" x14ac:dyDescent="0.2">
      <c r="F81" s="84"/>
      <c r="G81" s="84"/>
      <c r="H81" s="84"/>
      <c r="I81" s="84"/>
      <c r="J81" s="84"/>
    </row>
    <row r="82" spans="6:10" x14ac:dyDescent="0.2">
      <c r="F82" s="84"/>
      <c r="G82" s="84"/>
      <c r="H82" s="84"/>
      <c r="I82" s="84"/>
      <c r="J82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34:I34"/>
    <mergeCell ref="I18:J18"/>
    <mergeCell ref="E18:F18"/>
    <mergeCell ref="E15:F15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72:J72"/>
    <mergeCell ref="C72:E72"/>
    <mergeCell ref="I73:J73"/>
    <mergeCell ref="C73:E73"/>
    <mergeCell ref="I74:J74"/>
    <mergeCell ref="C74:E74"/>
    <mergeCell ref="I69:J69"/>
    <mergeCell ref="C69:E69"/>
    <mergeCell ref="I70:J70"/>
    <mergeCell ref="C70:E70"/>
    <mergeCell ref="I71:J71"/>
    <mergeCell ref="C71:E71"/>
    <mergeCell ref="I78:J78"/>
    <mergeCell ref="C78:E78"/>
    <mergeCell ref="I79:J79"/>
    <mergeCell ref="I75:J75"/>
    <mergeCell ref="C75:E75"/>
    <mergeCell ref="I76:J76"/>
    <mergeCell ref="C76:E76"/>
    <mergeCell ref="I77:J77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8" t="s">
        <v>41</v>
      </c>
      <c r="B2" s="67"/>
      <c r="C2" s="233"/>
      <c r="D2" s="233"/>
      <c r="E2" s="233"/>
      <c r="F2" s="233"/>
      <c r="G2" s="234"/>
    </row>
    <row r="3" spans="1:7" ht="24.95" hidden="1" customHeight="1" x14ac:dyDescent="0.2">
      <c r="A3" s="68" t="s">
        <v>7</v>
      </c>
      <c r="B3" s="67"/>
      <c r="C3" s="233"/>
      <c r="D3" s="233"/>
      <c r="E3" s="233"/>
      <c r="F3" s="233"/>
      <c r="G3" s="234"/>
    </row>
    <row r="4" spans="1:7" ht="24.95" hidden="1" customHeight="1" x14ac:dyDescent="0.2">
      <c r="A4" s="68" t="s">
        <v>8</v>
      </c>
      <c r="B4" s="67"/>
      <c r="C4" s="233"/>
      <c r="D4" s="233"/>
      <c r="E4" s="233"/>
      <c r="F4" s="233"/>
      <c r="G4" s="23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38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121</v>
      </c>
    </row>
    <row r="2" spans="1:60" ht="25.15" customHeight="1" x14ac:dyDescent="0.2">
      <c r="A2" s="132" t="s">
        <v>120</v>
      </c>
      <c r="B2" s="130"/>
      <c r="C2" s="255" t="s">
        <v>46</v>
      </c>
      <c r="D2" s="256"/>
      <c r="E2" s="256"/>
      <c r="F2" s="256"/>
      <c r="G2" s="257"/>
      <c r="AE2" t="s">
        <v>122</v>
      </c>
    </row>
    <row r="3" spans="1:60" ht="25.15" customHeight="1" x14ac:dyDescent="0.2">
      <c r="A3" s="133" t="s">
        <v>7</v>
      </c>
      <c r="B3" s="131"/>
      <c r="C3" s="258" t="s">
        <v>43</v>
      </c>
      <c r="D3" s="259"/>
      <c r="E3" s="259"/>
      <c r="F3" s="259"/>
      <c r="G3" s="260"/>
      <c r="AE3" t="s">
        <v>123</v>
      </c>
    </row>
    <row r="4" spans="1:60" ht="25.15" hidden="1" customHeight="1" x14ac:dyDescent="0.2">
      <c r="A4" s="133" t="s">
        <v>8</v>
      </c>
      <c r="B4" s="131"/>
      <c r="C4" s="258"/>
      <c r="D4" s="259"/>
      <c r="E4" s="259"/>
      <c r="F4" s="259"/>
      <c r="G4" s="260"/>
      <c r="AE4" t="s">
        <v>124</v>
      </c>
    </row>
    <row r="5" spans="1:60" hidden="1" x14ac:dyDescent="0.2">
      <c r="A5" s="134" t="s">
        <v>125</v>
      </c>
      <c r="B5" s="135"/>
      <c r="C5" s="135"/>
      <c r="D5" s="136"/>
      <c r="E5" s="136"/>
      <c r="F5" s="136"/>
      <c r="G5" s="137"/>
      <c r="AE5" t="s">
        <v>126</v>
      </c>
    </row>
    <row r="7" spans="1:60" ht="38.25" x14ac:dyDescent="0.2">
      <c r="A7" s="143" t="s">
        <v>127</v>
      </c>
      <c r="B7" s="144" t="s">
        <v>128</v>
      </c>
      <c r="C7" s="144" t="s">
        <v>129</v>
      </c>
      <c r="D7" s="143" t="s">
        <v>130</v>
      </c>
      <c r="E7" s="143" t="s">
        <v>131</v>
      </c>
      <c r="F7" s="138" t="s">
        <v>132</v>
      </c>
      <c r="G7" s="158" t="s">
        <v>28</v>
      </c>
      <c r="H7" s="159" t="s">
        <v>29</v>
      </c>
      <c r="I7" s="159" t="s">
        <v>133</v>
      </c>
      <c r="J7" s="159" t="s">
        <v>30</v>
      </c>
      <c r="K7" s="159" t="s">
        <v>134</v>
      </c>
      <c r="L7" s="159" t="s">
        <v>135</v>
      </c>
      <c r="M7" s="159" t="s">
        <v>136</v>
      </c>
      <c r="N7" s="159" t="s">
        <v>137</v>
      </c>
      <c r="O7" s="159" t="s">
        <v>138</v>
      </c>
      <c r="P7" s="159" t="s">
        <v>139</v>
      </c>
      <c r="Q7" s="159" t="s">
        <v>140</v>
      </c>
      <c r="R7" s="159" t="s">
        <v>141</v>
      </c>
      <c r="S7" s="159" t="s">
        <v>142</v>
      </c>
      <c r="T7" s="159" t="s">
        <v>143</v>
      </c>
      <c r="U7" s="146" t="s">
        <v>144</v>
      </c>
    </row>
    <row r="8" spans="1:60" x14ac:dyDescent="0.2">
      <c r="A8" s="160" t="s">
        <v>145</v>
      </c>
      <c r="B8" s="161" t="s">
        <v>56</v>
      </c>
      <c r="C8" s="162" t="s">
        <v>57</v>
      </c>
      <c r="D8" s="145"/>
      <c r="E8" s="163"/>
      <c r="F8" s="164"/>
      <c r="G8" s="164">
        <f>SUMIF(AE9:AE26,"&lt;&gt;NOR",G9:G26)</f>
        <v>0</v>
      </c>
      <c r="H8" s="164"/>
      <c r="I8" s="164">
        <f>SUM(I9:I26)</f>
        <v>0</v>
      </c>
      <c r="J8" s="164"/>
      <c r="K8" s="164">
        <f>SUM(K9:K26)</f>
        <v>0</v>
      </c>
      <c r="L8" s="164"/>
      <c r="M8" s="164">
        <f>SUM(M9:M26)</f>
        <v>0</v>
      </c>
      <c r="N8" s="145"/>
      <c r="O8" s="145">
        <f>SUM(O9:O26)</f>
        <v>0</v>
      </c>
      <c r="P8" s="145"/>
      <c r="Q8" s="145">
        <f>SUM(Q9:Q26)</f>
        <v>1.518</v>
      </c>
      <c r="R8" s="145"/>
      <c r="S8" s="145"/>
      <c r="T8" s="160"/>
      <c r="U8" s="145">
        <f>SUM(U9:U26)</f>
        <v>314.2</v>
      </c>
      <c r="AE8" t="s">
        <v>146</v>
      </c>
    </row>
    <row r="9" spans="1:60" outlineLevel="1" x14ac:dyDescent="0.2">
      <c r="A9" s="140">
        <v>1</v>
      </c>
      <c r="B9" s="140" t="s">
        <v>147</v>
      </c>
      <c r="C9" s="175" t="s">
        <v>148</v>
      </c>
      <c r="D9" s="147" t="s">
        <v>149</v>
      </c>
      <c r="E9" s="152">
        <v>26.1</v>
      </c>
      <c r="F9" s="155">
        <f>H9+J9</f>
        <v>0</v>
      </c>
      <c r="G9" s="156">
        <f>ROUND(E9*F9,2)</f>
        <v>0</v>
      </c>
      <c r="H9" s="156"/>
      <c r="I9" s="156">
        <f>ROUND(E9*H9,2)</f>
        <v>0</v>
      </c>
      <c r="J9" s="156"/>
      <c r="K9" s="156">
        <f>ROUND(E9*J9,2)</f>
        <v>0</v>
      </c>
      <c r="L9" s="156">
        <v>21</v>
      </c>
      <c r="M9" s="156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3.5329999999999999</v>
      </c>
      <c r="U9" s="147">
        <f>ROUND(E9*T9,2)</f>
        <v>92.21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150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/>
      <c r="B10" s="140"/>
      <c r="C10" s="176" t="s">
        <v>151</v>
      </c>
      <c r="D10" s="149"/>
      <c r="E10" s="153">
        <v>26.1</v>
      </c>
      <c r="F10" s="156"/>
      <c r="G10" s="156"/>
      <c r="H10" s="156"/>
      <c r="I10" s="156"/>
      <c r="J10" s="156"/>
      <c r="K10" s="156"/>
      <c r="L10" s="156"/>
      <c r="M10" s="156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152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>
        <v>2</v>
      </c>
      <c r="B11" s="140" t="s">
        <v>153</v>
      </c>
      <c r="C11" s="175" t="s">
        <v>154</v>
      </c>
      <c r="D11" s="147" t="s">
        <v>149</v>
      </c>
      <c r="E11" s="152">
        <v>10.125</v>
      </c>
      <c r="F11" s="155">
        <f>H11+J11</f>
        <v>0</v>
      </c>
      <c r="G11" s="156">
        <f>ROUND(E11*F11,2)</f>
        <v>0</v>
      </c>
      <c r="H11" s="156"/>
      <c r="I11" s="156">
        <f>ROUND(E11*H11,2)</f>
        <v>0</v>
      </c>
      <c r="J11" s="156"/>
      <c r="K11" s="156">
        <f>ROUND(E11*J11,2)</f>
        <v>0</v>
      </c>
      <c r="L11" s="156">
        <v>21</v>
      </c>
      <c r="M11" s="156">
        <f>G11*(1+L11/100)</f>
        <v>0</v>
      </c>
      <c r="N11" s="147">
        <v>0</v>
      </c>
      <c r="O11" s="147">
        <f>ROUND(E11*N11,5)</f>
        <v>0</v>
      </c>
      <c r="P11" s="147">
        <v>0</v>
      </c>
      <c r="Q11" s="147">
        <f>ROUND(E11*P11,5)</f>
        <v>0</v>
      </c>
      <c r="R11" s="147"/>
      <c r="S11" s="147"/>
      <c r="T11" s="148">
        <v>0.26666000000000001</v>
      </c>
      <c r="U11" s="147">
        <f>ROUND(E11*T11,2)</f>
        <v>2.7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150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/>
      <c r="B12" s="140"/>
      <c r="C12" s="176" t="s">
        <v>155</v>
      </c>
      <c r="D12" s="149"/>
      <c r="E12" s="153">
        <v>10.125</v>
      </c>
      <c r="F12" s="156"/>
      <c r="G12" s="156"/>
      <c r="H12" s="156"/>
      <c r="I12" s="156"/>
      <c r="J12" s="156"/>
      <c r="K12" s="156"/>
      <c r="L12" s="156"/>
      <c r="M12" s="156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152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3</v>
      </c>
      <c r="B13" s="140" t="s">
        <v>156</v>
      </c>
      <c r="C13" s="175" t="s">
        <v>157</v>
      </c>
      <c r="D13" s="147" t="s">
        <v>149</v>
      </c>
      <c r="E13" s="152">
        <v>10.125</v>
      </c>
      <c r="F13" s="155">
        <f>H13+J13</f>
        <v>0</v>
      </c>
      <c r="G13" s="156">
        <f>ROUND(E13*F13,2)</f>
        <v>0</v>
      </c>
      <c r="H13" s="156"/>
      <c r="I13" s="156">
        <f>ROUND(E13*H13,2)</f>
        <v>0</v>
      </c>
      <c r="J13" s="156"/>
      <c r="K13" s="156">
        <f>ROUND(E13*J13,2)</f>
        <v>0</v>
      </c>
      <c r="L13" s="156">
        <v>21</v>
      </c>
      <c r="M13" s="156">
        <f>G13*(1+L13/100)</f>
        <v>0</v>
      </c>
      <c r="N13" s="147">
        <v>0</v>
      </c>
      <c r="O13" s="147">
        <f>ROUND(E13*N13,5)</f>
        <v>0</v>
      </c>
      <c r="P13" s="147">
        <v>0</v>
      </c>
      <c r="Q13" s="147">
        <f>ROUND(E13*P13,5)</f>
        <v>0</v>
      </c>
      <c r="R13" s="147"/>
      <c r="S13" s="147"/>
      <c r="T13" s="148">
        <v>4.3099999999999999E-2</v>
      </c>
      <c r="U13" s="147">
        <f>ROUND(E13*T13,2)</f>
        <v>0.44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150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>
        <v>4</v>
      </c>
      <c r="B14" s="140" t="s">
        <v>158</v>
      </c>
      <c r="C14" s="175" t="s">
        <v>159</v>
      </c>
      <c r="D14" s="147" t="s">
        <v>149</v>
      </c>
      <c r="E14" s="152">
        <v>25.2</v>
      </c>
      <c r="F14" s="155">
        <f>H14+J14</f>
        <v>0</v>
      </c>
      <c r="G14" s="156">
        <f>ROUND(E14*F14,2)</f>
        <v>0</v>
      </c>
      <c r="H14" s="156"/>
      <c r="I14" s="156">
        <f>ROUND(E14*H14,2)</f>
        <v>0</v>
      </c>
      <c r="J14" s="156"/>
      <c r="K14" s="156">
        <f>ROUND(E14*J14,2)</f>
        <v>0</v>
      </c>
      <c r="L14" s="156">
        <v>21</v>
      </c>
      <c r="M14" s="156">
        <f>G14*(1+L14/100)</f>
        <v>0</v>
      </c>
      <c r="N14" s="147">
        <v>0</v>
      </c>
      <c r="O14" s="147">
        <f>ROUND(E14*N14,5)</f>
        <v>0</v>
      </c>
      <c r="P14" s="147">
        <v>0</v>
      </c>
      <c r="Q14" s="147">
        <f>ROUND(E14*P14,5)</f>
        <v>0</v>
      </c>
      <c r="R14" s="147"/>
      <c r="S14" s="147"/>
      <c r="T14" s="148">
        <v>2.1949999999999998</v>
      </c>
      <c r="U14" s="147">
        <f>ROUND(E14*T14,2)</f>
        <v>55.31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150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">
      <c r="A15" s="140"/>
      <c r="B15" s="140"/>
      <c r="C15" s="176" t="s">
        <v>160</v>
      </c>
      <c r="D15" s="149"/>
      <c r="E15" s="153">
        <v>25.2</v>
      </c>
      <c r="F15" s="156"/>
      <c r="G15" s="156"/>
      <c r="H15" s="156"/>
      <c r="I15" s="156"/>
      <c r="J15" s="156"/>
      <c r="K15" s="156"/>
      <c r="L15" s="156"/>
      <c r="M15" s="156"/>
      <c r="N15" s="147"/>
      <c r="O15" s="147"/>
      <c r="P15" s="147"/>
      <c r="Q15" s="147"/>
      <c r="R15" s="147"/>
      <c r="S15" s="147"/>
      <c r="T15" s="148"/>
      <c r="U15" s="147"/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152</v>
      </c>
      <c r="AF15" s="139">
        <v>0</v>
      </c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ht="22.5" outlineLevel="1" x14ac:dyDescent="0.2">
      <c r="A16" s="140">
        <v>5</v>
      </c>
      <c r="B16" s="140" t="s">
        <v>161</v>
      </c>
      <c r="C16" s="175" t="s">
        <v>162</v>
      </c>
      <c r="D16" s="147" t="s">
        <v>149</v>
      </c>
      <c r="E16" s="152">
        <v>25.542000000000002</v>
      </c>
      <c r="F16" s="155">
        <f>H16+J16</f>
        <v>0</v>
      </c>
      <c r="G16" s="156">
        <f>ROUND(E16*F16,2)</f>
        <v>0</v>
      </c>
      <c r="H16" s="156"/>
      <c r="I16" s="156">
        <f>ROUND(E16*H16,2)</f>
        <v>0</v>
      </c>
      <c r="J16" s="156"/>
      <c r="K16" s="156">
        <f>ROUND(E16*J16,2)</f>
        <v>0</v>
      </c>
      <c r="L16" s="156">
        <v>21</v>
      </c>
      <c r="M16" s="156">
        <f>G16*(1+L16/100)</f>
        <v>0</v>
      </c>
      <c r="N16" s="147">
        <v>0</v>
      </c>
      <c r="O16" s="147">
        <f>ROUND(E16*N16,5)</f>
        <v>0</v>
      </c>
      <c r="P16" s="147">
        <v>0</v>
      </c>
      <c r="Q16" s="147">
        <f>ROUND(E16*P16,5)</f>
        <v>0</v>
      </c>
      <c r="R16" s="147"/>
      <c r="S16" s="147"/>
      <c r="T16" s="148">
        <v>4.7279999999999998</v>
      </c>
      <c r="U16" s="147">
        <f>ROUND(E16*T16,2)</f>
        <v>120.76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150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/>
      <c r="B17" s="140"/>
      <c r="C17" s="176" t="s">
        <v>163</v>
      </c>
      <c r="D17" s="149"/>
      <c r="E17" s="153">
        <v>25.542000000000002</v>
      </c>
      <c r="F17" s="156"/>
      <c r="G17" s="156"/>
      <c r="H17" s="156"/>
      <c r="I17" s="156"/>
      <c r="J17" s="156"/>
      <c r="K17" s="156"/>
      <c r="L17" s="156"/>
      <c r="M17" s="156"/>
      <c r="N17" s="147"/>
      <c r="O17" s="147"/>
      <c r="P17" s="147"/>
      <c r="Q17" s="147"/>
      <c r="R17" s="147"/>
      <c r="S17" s="147"/>
      <c r="T17" s="148"/>
      <c r="U17" s="147"/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152</v>
      </c>
      <c r="AF17" s="139">
        <v>0</v>
      </c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ht="22.5" outlineLevel="1" x14ac:dyDescent="0.2">
      <c r="A18" s="140">
        <v>6</v>
      </c>
      <c r="B18" s="140" t="s">
        <v>164</v>
      </c>
      <c r="C18" s="175" t="s">
        <v>165</v>
      </c>
      <c r="D18" s="147" t="s">
        <v>149</v>
      </c>
      <c r="E18" s="152">
        <v>25.542000000000002</v>
      </c>
      <c r="F18" s="155">
        <f>H18+J18</f>
        <v>0</v>
      </c>
      <c r="G18" s="156">
        <f>ROUND(E18*F18,2)</f>
        <v>0</v>
      </c>
      <c r="H18" s="156"/>
      <c r="I18" s="156">
        <f>ROUND(E18*H18,2)</f>
        <v>0</v>
      </c>
      <c r="J18" s="156"/>
      <c r="K18" s="156">
        <f>ROUND(E18*J18,2)</f>
        <v>0</v>
      </c>
      <c r="L18" s="156">
        <v>21</v>
      </c>
      <c r="M18" s="156">
        <f>G18*(1+L18/100)</f>
        <v>0</v>
      </c>
      <c r="N18" s="147">
        <v>0</v>
      </c>
      <c r="O18" s="147">
        <f>ROUND(E18*N18,5)</f>
        <v>0</v>
      </c>
      <c r="P18" s="147">
        <v>0</v>
      </c>
      <c r="Q18" s="147">
        <f>ROUND(E18*P18,5)</f>
        <v>0</v>
      </c>
      <c r="R18" s="147"/>
      <c r="S18" s="147"/>
      <c r="T18" s="148">
        <v>0.66800000000000004</v>
      </c>
      <c r="U18" s="147">
        <f>ROUND(E18*T18,2)</f>
        <v>17.059999999999999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150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ht="22.5" outlineLevel="1" x14ac:dyDescent="0.2">
      <c r="A19" s="140">
        <v>7</v>
      </c>
      <c r="B19" s="140" t="s">
        <v>166</v>
      </c>
      <c r="C19" s="175" t="s">
        <v>167</v>
      </c>
      <c r="D19" s="147" t="s">
        <v>149</v>
      </c>
      <c r="E19" s="152">
        <v>35.667000000000002</v>
      </c>
      <c r="F19" s="155">
        <f>H19+J19</f>
        <v>0</v>
      </c>
      <c r="G19" s="156">
        <f>ROUND(E19*F19,2)</f>
        <v>0</v>
      </c>
      <c r="H19" s="156"/>
      <c r="I19" s="156">
        <f>ROUND(E19*H19,2)</f>
        <v>0</v>
      </c>
      <c r="J19" s="156"/>
      <c r="K19" s="156">
        <f>ROUND(E19*J19,2)</f>
        <v>0</v>
      </c>
      <c r="L19" s="156">
        <v>21</v>
      </c>
      <c r="M19" s="156">
        <f>G19*(1+L19/100)</f>
        <v>0</v>
      </c>
      <c r="N19" s="147">
        <v>0</v>
      </c>
      <c r="O19" s="147">
        <f>ROUND(E19*N19,5)</f>
        <v>0</v>
      </c>
      <c r="P19" s="147">
        <v>0</v>
      </c>
      <c r="Q19" s="147">
        <f>ROUND(E19*P19,5)</f>
        <v>0</v>
      </c>
      <c r="R19" s="147"/>
      <c r="S19" s="147"/>
      <c r="T19" s="148">
        <v>0.65200000000000002</v>
      </c>
      <c r="U19" s="147">
        <f>ROUND(E19*T19,2)</f>
        <v>23.25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150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/>
      <c r="B20" s="140"/>
      <c r="C20" s="176" t="s">
        <v>168</v>
      </c>
      <c r="D20" s="149"/>
      <c r="E20" s="153">
        <v>35.667000000000002</v>
      </c>
      <c r="F20" s="156"/>
      <c r="G20" s="156"/>
      <c r="H20" s="156"/>
      <c r="I20" s="156"/>
      <c r="J20" s="156"/>
      <c r="K20" s="156"/>
      <c r="L20" s="156"/>
      <c r="M20" s="156"/>
      <c r="N20" s="147"/>
      <c r="O20" s="147"/>
      <c r="P20" s="147"/>
      <c r="Q20" s="147"/>
      <c r="R20" s="147"/>
      <c r="S20" s="147"/>
      <c r="T20" s="148"/>
      <c r="U20" s="147"/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152</v>
      </c>
      <c r="AF20" s="139">
        <v>0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ht="22.5" outlineLevel="1" x14ac:dyDescent="0.2">
      <c r="A21" s="140">
        <v>8</v>
      </c>
      <c r="B21" s="140" t="s">
        <v>169</v>
      </c>
      <c r="C21" s="175" t="s">
        <v>170</v>
      </c>
      <c r="D21" s="147" t="s">
        <v>149</v>
      </c>
      <c r="E21" s="152">
        <v>35.667000000000002</v>
      </c>
      <c r="F21" s="155">
        <f>H21+J21</f>
        <v>0</v>
      </c>
      <c r="G21" s="156">
        <f>ROUND(E21*F21,2)</f>
        <v>0</v>
      </c>
      <c r="H21" s="156"/>
      <c r="I21" s="156">
        <f>ROUND(E21*H21,2)</f>
        <v>0</v>
      </c>
      <c r="J21" s="156"/>
      <c r="K21" s="156">
        <f>ROUND(E21*J21,2)</f>
        <v>0</v>
      </c>
      <c r="L21" s="156">
        <v>21</v>
      </c>
      <c r="M21" s="156">
        <f>G21*(1+L21/100)</f>
        <v>0</v>
      </c>
      <c r="N21" s="147">
        <v>0</v>
      </c>
      <c r="O21" s="147">
        <f>ROUND(E21*N21,5)</f>
        <v>0</v>
      </c>
      <c r="P21" s="147">
        <v>0</v>
      </c>
      <c r="Q21" s="147">
        <f>ROUND(E21*P21,5)</f>
        <v>0</v>
      </c>
      <c r="R21" s="147"/>
      <c r="S21" s="147"/>
      <c r="T21" s="148">
        <v>1.0999999999999999E-2</v>
      </c>
      <c r="U21" s="147">
        <f>ROUND(E21*T21,2)</f>
        <v>0.39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150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>
        <v>9</v>
      </c>
      <c r="B22" s="140" t="s">
        <v>171</v>
      </c>
      <c r="C22" s="175" t="s">
        <v>172</v>
      </c>
      <c r="D22" s="147" t="s">
        <v>149</v>
      </c>
      <c r="E22" s="152">
        <v>463.67099999999999</v>
      </c>
      <c r="F22" s="155">
        <f>H22+J22</f>
        <v>0</v>
      </c>
      <c r="G22" s="156">
        <f>ROUND(E22*F22,2)</f>
        <v>0</v>
      </c>
      <c r="H22" s="156"/>
      <c r="I22" s="156">
        <f>ROUND(E22*H22,2)</f>
        <v>0</v>
      </c>
      <c r="J22" s="156"/>
      <c r="K22" s="156">
        <f>ROUND(E22*J22,2)</f>
        <v>0</v>
      </c>
      <c r="L22" s="156">
        <v>21</v>
      </c>
      <c r="M22" s="156">
        <f>G22*(1+L22/100)</f>
        <v>0</v>
      </c>
      <c r="N22" s="147">
        <v>0</v>
      </c>
      <c r="O22" s="147">
        <f>ROUND(E22*N22,5)</f>
        <v>0</v>
      </c>
      <c r="P22" s="147">
        <v>0</v>
      </c>
      <c r="Q22" s="147">
        <f>ROUND(E22*P22,5)</f>
        <v>0</v>
      </c>
      <c r="R22" s="147"/>
      <c r="S22" s="147"/>
      <c r="T22" s="148">
        <v>0</v>
      </c>
      <c r="U22" s="147">
        <f>ROUND(E22*T22,2)</f>
        <v>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150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/>
      <c r="B23" s="140"/>
      <c r="C23" s="176" t="s">
        <v>173</v>
      </c>
      <c r="D23" s="149"/>
      <c r="E23" s="153">
        <v>463.67099999999999</v>
      </c>
      <c r="F23" s="156"/>
      <c r="G23" s="156"/>
      <c r="H23" s="156"/>
      <c r="I23" s="156"/>
      <c r="J23" s="156"/>
      <c r="K23" s="156"/>
      <c r="L23" s="156"/>
      <c r="M23" s="156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152</v>
      </c>
      <c r="AF23" s="139">
        <v>0</v>
      </c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>
        <v>10</v>
      </c>
      <c r="B24" s="140" t="s">
        <v>174</v>
      </c>
      <c r="C24" s="175" t="s">
        <v>175</v>
      </c>
      <c r="D24" s="147" t="s">
        <v>149</v>
      </c>
      <c r="E24" s="152">
        <v>35.667000000000002</v>
      </c>
      <c r="F24" s="155">
        <f>H24+J24</f>
        <v>0</v>
      </c>
      <c r="G24" s="156">
        <f>ROUND(E24*F24,2)</f>
        <v>0</v>
      </c>
      <c r="H24" s="156"/>
      <c r="I24" s="156">
        <f>ROUND(E24*H24,2)</f>
        <v>0</v>
      </c>
      <c r="J24" s="156"/>
      <c r="K24" s="156">
        <f>ROUND(E24*J24,2)</f>
        <v>0</v>
      </c>
      <c r="L24" s="156">
        <v>21</v>
      </c>
      <c r="M24" s="156">
        <f>G24*(1+L24/100)</f>
        <v>0</v>
      </c>
      <c r="N24" s="147">
        <v>0</v>
      </c>
      <c r="O24" s="147">
        <f>ROUND(E24*N24,5)</f>
        <v>0</v>
      </c>
      <c r="P24" s="147">
        <v>0</v>
      </c>
      <c r="Q24" s="147">
        <f>ROUND(E24*P24,5)</f>
        <v>0</v>
      </c>
      <c r="R24" s="147"/>
      <c r="S24" s="147"/>
      <c r="T24" s="148">
        <v>8.9999999999999993E-3</v>
      </c>
      <c r="U24" s="147">
        <f>ROUND(E24*T24,2)</f>
        <v>0.32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150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ht="22.5" outlineLevel="1" x14ac:dyDescent="0.2">
      <c r="A25" s="140">
        <v>11</v>
      </c>
      <c r="B25" s="140" t="s">
        <v>176</v>
      </c>
      <c r="C25" s="175" t="s">
        <v>177</v>
      </c>
      <c r="D25" s="147" t="s">
        <v>149</v>
      </c>
      <c r="E25" s="152">
        <v>35.667000000000002</v>
      </c>
      <c r="F25" s="155">
        <f>H25+J25</f>
        <v>0</v>
      </c>
      <c r="G25" s="156">
        <f>ROUND(E25*F25,2)</f>
        <v>0</v>
      </c>
      <c r="H25" s="156"/>
      <c r="I25" s="156">
        <f>ROUND(E25*H25,2)</f>
        <v>0</v>
      </c>
      <c r="J25" s="156"/>
      <c r="K25" s="156">
        <f>ROUND(E25*J25,2)</f>
        <v>0</v>
      </c>
      <c r="L25" s="156">
        <v>21</v>
      </c>
      <c r="M25" s="156">
        <f>G25*(1+L25/100)</f>
        <v>0</v>
      </c>
      <c r="N25" s="147">
        <v>0</v>
      </c>
      <c r="O25" s="147">
        <f>ROUND(E25*N25,5)</f>
        <v>0</v>
      </c>
      <c r="P25" s="147">
        <v>0</v>
      </c>
      <c r="Q25" s="147">
        <f>ROUND(E25*P25,5)</f>
        <v>0</v>
      </c>
      <c r="R25" s="147"/>
      <c r="S25" s="147"/>
      <c r="T25" s="148">
        <v>0</v>
      </c>
      <c r="U25" s="147">
        <f>ROUND(E25*T25,2)</f>
        <v>0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150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">
      <c r="A26" s="140">
        <v>12</v>
      </c>
      <c r="B26" s="140" t="s">
        <v>178</v>
      </c>
      <c r="C26" s="175" t="s">
        <v>179</v>
      </c>
      <c r="D26" s="147" t="s">
        <v>180</v>
      </c>
      <c r="E26" s="152">
        <v>11</v>
      </c>
      <c r="F26" s="155">
        <f>H26+J26</f>
        <v>0</v>
      </c>
      <c r="G26" s="156">
        <f>ROUND(E26*F26,2)</f>
        <v>0</v>
      </c>
      <c r="H26" s="156"/>
      <c r="I26" s="156">
        <f>ROUND(E26*H26,2)</f>
        <v>0</v>
      </c>
      <c r="J26" s="156"/>
      <c r="K26" s="156">
        <f>ROUND(E26*J26,2)</f>
        <v>0</v>
      </c>
      <c r="L26" s="156">
        <v>21</v>
      </c>
      <c r="M26" s="156">
        <f>G26*(1+L26/100)</f>
        <v>0</v>
      </c>
      <c r="N26" s="147">
        <v>0</v>
      </c>
      <c r="O26" s="147">
        <f>ROUND(E26*N26,5)</f>
        <v>0</v>
      </c>
      <c r="P26" s="147">
        <v>0.13800000000000001</v>
      </c>
      <c r="Q26" s="147">
        <f>ROUND(E26*P26,5)</f>
        <v>1.518</v>
      </c>
      <c r="R26" s="147"/>
      <c r="S26" s="147"/>
      <c r="T26" s="148">
        <v>0.16</v>
      </c>
      <c r="U26" s="147">
        <f>ROUND(E26*T26,2)</f>
        <v>1.76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150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x14ac:dyDescent="0.2">
      <c r="A27" s="141" t="s">
        <v>145</v>
      </c>
      <c r="B27" s="141" t="s">
        <v>58</v>
      </c>
      <c r="C27" s="177" t="s">
        <v>59</v>
      </c>
      <c r="D27" s="150"/>
      <c r="E27" s="154"/>
      <c r="F27" s="157"/>
      <c r="G27" s="157">
        <f>SUMIF(AE28:AE41,"&lt;&gt;NOR",G28:G41)</f>
        <v>0</v>
      </c>
      <c r="H27" s="157"/>
      <c r="I27" s="157">
        <f>SUM(I28:I41)</f>
        <v>0</v>
      </c>
      <c r="J27" s="157"/>
      <c r="K27" s="157">
        <f>SUM(K28:K41)</f>
        <v>0</v>
      </c>
      <c r="L27" s="157"/>
      <c r="M27" s="157">
        <f>SUM(M28:M41)</f>
        <v>0</v>
      </c>
      <c r="N27" s="150"/>
      <c r="O27" s="150">
        <f>SUM(O28:O41)</f>
        <v>48.153240000000004</v>
      </c>
      <c r="P27" s="150"/>
      <c r="Q27" s="150">
        <f>SUM(Q28:Q41)</f>
        <v>0</v>
      </c>
      <c r="R27" s="150"/>
      <c r="S27" s="150"/>
      <c r="T27" s="151"/>
      <c r="U27" s="150">
        <f>SUM(U28:U41)</f>
        <v>33.68</v>
      </c>
      <c r="AE27" t="s">
        <v>146</v>
      </c>
    </row>
    <row r="28" spans="1:60" outlineLevel="1" x14ac:dyDescent="0.2">
      <c r="A28" s="140">
        <v>13</v>
      </c>
      <c r="B28" s="140" t="s">
        <v>181</v>
      </c>
      <c r="C28" s="175" t="s">
        <v>182</v>
      </c>
      <c r="D28" s="147" t="s">
        <v>149</v>
      </c>
      <c r="E28" s="152">
        <v>0.9</v>
      </c>
      <c r="F28" s="155">
        <f>H28+J28</f>
        <v>0</v>
      </c>
      <c r="G28" s="156">
        <f>ROUND(E28*F28,2)</f>
        <v>0</v>
      </c>
      <c r="H28" s="156"/>
      <c r="I28" s="156">
        <f>ROUND(E28*H28,2)</f>
        <v>0</v>
      </c>
      <c r="J28" s="156"/>
      <c r="K28" s="156">
        <f>ROUND(E28*J28,2)</f>
        <v>0</v>
      </c>
      <c r="L28" s="156">
        <v>21</v>
      </c>
      <c r="M28" s="156">
        <f>G28*(1+L28/100)</f>
        <v>0</v>
      </c>
      <c r="N28" s="147">
        <v>2.5249999999999999</v>
      </c>
      <c r="O28" s="147">
        <f>ROUND(E28*N28,5)</f>
        <v>2.2725</v>
      </c>
      <c r="P28" s="147">
        <v>0</v>
      </c>
      <c r="Q28" s="147">
        <f>ROUND(E28*P28,5)</f>
        <v>0</v>
      </c>
      <c r="R28" s="147"/>
      <c r="S28" s="147"/>
      <c r="T28" s="148">
        <v>0.48</v>
      </c>
      <c r="U28" s="147">
        <f>ROUND(E28*T28,2)</f>
        <v>0.43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150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>
        <v>14</v>
      </c>
      <c r="B29" s="140" t="s">
        <v>183</v>
      </c>
      <c r="C29" s="175" t="s">
        <v>184</v>
      </c>
      <c r="D29" s="147" t="s">
        <v>180</v>
      </c>
      <c r="E29" s="152">
        <v>7.2</v>
      </c>
      <c r="F29" s="155">
        <f>H29+J29</f>
        <v>0</v>
      </c>
      <c r="G29" s="156">
        <f>ROUND(E29*F29,2)</f>
        <v>0</v>
      </c>
      <c r="H29" s="156"/>
      <c r="I29" s="156">
        <f>ROUND(E29*H29,2)</f>
        <v>0</v>
      </c>
      <c r="J29" s="156"/>
      <c r="K29" s="156">
        <f>ROUND(E29*J29,2)</f>
        <v>0</v>
      </c>
      <c r="L29" s="156">
        <v>21</v>
      </c>
      <c r="M29" s="156">
        <f>G29*(1+L29/100)</f>
        <v>0</v>
      </c>
      <c r="N29" s="147">
        <v>3.9199999999999999E-2</v>
      </c>
      <c r="O29" s="147">
        <f>ROUND(E29*N29,5)</f>
        <v>0.28223999999999999</v>
      </c>
      <c r="P29" s="147">
        <v>0</v>
      </c>
      <c r="Q29" s="147">
        <f>ROUND(E29*P29,5)</f>
        <v>0</v>
      </c>
      <c r="R29" s="147"/>
      <c r="S29" s="147"/>
      <c r="T29" s="148">
        <v>1.05</v>
      </c>
      <c r="U29" s="147">
        <f>ROUND(E29*T29,2)</f>
        <v>7.56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150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">
      <c r="A30" s="140"/>
      <c r="B30" s="140"/>
      <c r="C30" s="176" t="s">
        <v>185</v>
      </c>
      <c r="D30" s="149"/>
      <c r="E30" s="153">
        <v>7.2</v>
      </c>
      <c r="F30" s="156"/>
      <c r="G30" s="156"/>
      <c r="H30" s="156"/>
      <c r="I30" s="156"/>
      <c r="J30" s="156"/>
      <c r="K30" s="156"/>
      <c r="L30" s="156"/>
      <c r="M30" s="156"/>
      <c r="N30" s="147"/>
      <c r="O30" s="147"/>
      <c r="P30" s="147"/>
      <c r="Q30" s="147"/>
      <c r="R30" s="147"/>
      <c r="S30" s="147"/>
      <c r="T30" s="148"/>
      <c r="U30" s="147"/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152</v>
      </c>
      <c r="AF30" s="139">
        <v>0</v>
      </c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outlineLevel="1" x14ac:dyDescent="0.2">
      <c r="A31" s="140">
        <v>15</v>
      </c>
      <c r="B31" s="140" t="s">
        <v>186</v>
      </c>
      <c r="C31" s="175" t="s">
        <v>187</v>
      </c>
      <c r="D31" s="147" t="s">
        <v>180</v>
      </c>
      <c r="E31" s="152">
        <v>7.2</v>
      </c>
      <c r="F31" s="155">
        <f>H31+J31</f>
        <v>0</v>
      </c>
      <c r="G31" s="156">
        <f>ROUND(E31*F31,2)</f>
        <v>0</v>
      </c>
      <c r="H31" s="156"/>
      <c r="I31" s="156">
        <f>ROUND(E31*H31,2)</f>
        <v>0</v>
      </c>
      <c r="J31" s="156"/>
      <c r="K31" s="156">
        <f>ROUND(E31*J31,2)</f>
        <v>0</v>
      </c>
      <c r="L31" s="156">
        <v>21</v>
      </c>
      <c r="M31" s="156">
        <f>G31*(1+L31/100)</f>
        <v>0</v>
      </c>
      <c r="N31" s="147">
        <v>0</v>
      </c>
      <c r="O31" s="147">
        <f>ROUND(E31*N31,5)</f>
        <v>0</v>
      </c>
      <c r="P31" s="147">
        <v>0</v>
      </c>
      <c r="Q31" s="147">
        <f>ROUND(E31*P31,5)</f>
        <v>0</v>
      </c>
      <c r="R31" s="147"/>
      <c r="S31" s="147"/>
      <c r="T31" s="148">
        <v>0.32</v>
      </c>
      <c r="U31" s="147">
        <f>ROUND(E31*T31,2)</f>
        <v>2.2999999999999998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150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ht="22.5" outlineLevel="1" x14ac:dyDescent="0.2">
      <c r="A32" s="140">
        <v>16</v>
      </c>
      <c r="B32" s="140" t="s">
        <v>188</v>
      </c>
      <c r="C32" s="175" t="s">
        <v>189</v>
      </c>
      <c r="D32" s="147" t="s">
        <v>190</v>
      </c>
      <c r="E32" s="152">
        <v>8.1000000000000003E-2</v>
      </c>
      <c r="F32" s="155">
        <f>H32+J32</f>
        <v>0</v>
      </c>
      <c r="G32" s="156">
        <f>ROUND(E32*F32,2)</f>
        <v>0</v>
      </c>
      <c r="H32" s="156"/>
      <c r="I32" s="156">
        <f>ROUND(E32*H32,2)</f>
        <v>0</v>
      </c>
      <c r="J32" s="156"/>
      <c r="K32" s="156">
        <f>ROUND(E32*J32,2)</f>
        <v>0</v>
      </c>
      <c r="L32" s="156">
        <v>21</v>
      </c>
      <c r="M32" s="156">
        <f>G32*(1+L32/100)</f>
        <v>0</v>
      </c>
      <c r="N32" s="147">
        <v>1.0211600000000001</v>
      </c>
      <c r="O32" s="147">
        <f>ROUND(E32*N32,5)</f>
        <v>8.2710000000000006E-2</v>
      </c>
      <c r="P32" s="147">
        <v>0</v>
      </c>
      <c r="Q32" s="147">
        <f>ROUND(E32*P32,5)</f>
        <v>0</v>
      </c>
      <c r="R32" s="147"/>
      <c r="S32" s="147"/>
      <c r="T32" s="148">
        <v>23.530999999999999</v>
      </c>
      <c r="U32" s="147">
        <f>ROUND(E32*T32,2)</f>
        <v>1.91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150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/>
      <c r="B33" s="140"/>
      <c r="C33" s="176" t="s">
        <v>191</v>
      </c>
      <c r="D33" s="149"/>
      <c r="E33" s="153">
        <v>8.1000000000000003E-2</v>
      </c>
      <c r="F33" s="156"/>
      <c r="G33" s="156"/>
      <c r="H33" s="156"/>
      <c r="I33" s="156"/>
      <c r="J33" s="156"/>
      <c r="K33" s="156"/>
      <c r="L33" s="156"/>
      <c r="M33" s="156"/>
      <c r="N33" s="147"/>
      <c r="O33" s="147"/>
      <c r="P33" s="147"/>
      <c r="Q33" s="147"/>
      <c r="R33" s="147"/>
      <c r="S33" s="147"/>
      <c r="T33" s="148"/>
      <c r="U33" s="147"/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152</v>
      </c>
      <c r="AF33" s="139">
        <v>0</v>
      </c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>
        <v>17</v>
      </c>
      <c r="B34" s="140" t="s">
        <v>192</v>
      </c>
      <c r="C34" s="175" t="s">
        <v>193</v>
      </c>
      <c r="D34" s="147" t="s">
        <v>149</v>
      </c>
      <c r="E34" s="152">
        <v>9.6578250000000008</v>
      </c>
      <c r="F34" s="155">
        <f>H34+J34</f>
        <v>0</v>
      </c>
      <c r="G34" s="156">
        <f>ROUND(E34*F34,2)</f>
        <v>0</v>
      </c>
      <c r="H34" s="156"/>
      <c r="I34" s="156">
        <f>ROUND(E34*H34,2)</f>
        <v>0</v>
      </c>
      <c r="J34" s="156"/>
      <c r="K34" s="156">
        <f>ROUND(E34*J34,2)</f>
        <v>0</v>
      </c>
      <c r="L34" s="156">
        <v>21</v>
      </c>
      <c r="M34" s="156">
        <f>G34*(1+L34/100)</f>
        <v>0</v>
      </c>
      <c r="N34" s="147">
        <v>2.1</v>
      </c>
      <c r="O34" s="147">
        <f>ROUND(E34*N34,5)</f>
        <v>20.28143</v>
      </c>
      <c r="P34" s="147">
        <v>0</v>
      </c>
      <c r="Q34" s="147">
        <f>ROUND(E34*P34,5)</f>
        <v>0</v>
      </c>
      <c r="R34" s="147"/>
      <c r="S34" s="147"/>
      <c r="T34" s="148">
        <v>0.96499999999999997</v>
      </c>
      <c r="U34" s="147">
        <f>ROUND(E34*T34,2)</f>
        <v>9.32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150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">
      <c r="A35" s="140"/>
      <c r="B35" s="140"/>
      <c r="C35" s="176" t="s">
        <v>194</v>
      </c>
      <c r="D35" s="149"/>
      <c r="E35" s="153">
        <v>9.5828249999999997</v>
      </c>
      <c r="F35" s="156"/>
      <c r="G35" s="156"/>
      <c r="H35" s="156"/>
      <c r="I35" s="156"/>
      <c r="J35" s="156"/>
      <c r="K35" s="156"/>
      <c r="L35" s="156"/>
      <c r="M35" s="156"/>
      <c r="N35" s="147"/>
      <c r="O35" s="147"/>
      <c r="P35" s="147"/>
      <c r="Q35" s="147"/>
      <c r="R35" s="147"/>
      <c r="S35" s="147"/>
      <c r="T35" s="148"/>
      <c r="U35" s="147"/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152</v>
      </c>
      <c r="AF35" s="139">
        <v>0</v>
      </c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">
      <c r="A36" s="140"/>
      <c r="B36" s="140"/>
      <c r="C36" s="176" t="s">
        <v>195</v>
      </c>
      <c r="D36" s="149"/>
      <c r="E36" s="153">
        <v>7.4999999999999997E-2</v>
      </c>
      <c r="F36" s="156"/>
      <c r="G36" s="156"/>
      <c r="H36" s="156"/>
      <c r="I36" s="156"/>
      <c r="J36" s="156"/>
      <c r="K36" s="156"/>
      <c r="L36" s="156"/>
      <c r="M36" s="156"/>
      <c r="N36" s="147"/>
      <c r="O36" s="147"/>
      <c r="P36" s="147"/>
      <c r="Q36" s="147"/>
      <c r="R36" s="147"/>
      <c r="S36" s="147"/>
      <c r="T36" s="148"/>
      <c r="U36" s="147"/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152</v>
      </c>
      <c r="AF36" s="139">
        <v>0</v>
      </c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>
        <v>18</v>
      </c>
      <c r="B37" s="140" t="s">
        <v>196</v>
      </c>
      <c r="C37" s="175" t="s">
        <v>197</v>
      </c>
      <c r="D37" s="147" t="s">
        <v>149</v>
      </c>
      <c r="E37" s="152">
        <v>9.8828250000000004</v>
      </c>
      <c r="F37" s="155">
        <f>H37+J37</f>
        <v>0</v>
      </c>
      <c r="G37" s="156">
        <f>ROUND(E37*F37,2)</f>
        <v>0</v>
      </c>
      <c r="H37" s="156"/>
      <c r="I37" s="156">
        <f>ROUND(E37*H37,2)</f>
        <v>0</v>
      </c>
      <c r="J37" s="156"/>
      <c r="K37" s="156">
        <f>ROUND(E37*J37,2)</f>
        <v>0</v>
      </c>
      <c r="L37" s="156">
        <v>21</v>
      </c>
      <c r="M37" s="156">
        <f>G37*(1+L37/100)</f>
        <v>0</v>
      </c>
      <c r="N37" s="147">
        <v>2.5249999999999999</v>
      </c>
      <c r="O37" s="147">
        <f>ROUND(E37*N37,5)</f>
        <v>24.954129999999999</v>
      </c>
      <c r="P37" s="147">
        <v>0</v>
      </c>
      <c r="Q37" s="147">
        <f>ROUND(E37*P37,5)</f>
        <v>0</v>
      </c>
      <c r="R37" s="147"/>
      <c r="S37" s="147"/>
      <c r="T37" s="148">
        <v>0.48</v>
      </c>
      <c r="U37" s="147">
        <f>ROUND(E37*T37,2)</f>
        <v>4.74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150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40"/>
      <c r="B38" s="140"/>
      <c r="C38" s="176" t="s">
        <v>198</v>
      </c>
      <c r="D38" s="149"/>
      <c r="E38" s="153">
        <v>9.8828250000000004</v>
      </c>
      <c r="F38" s="156"/>
      <c r="G38" s="156"/>
      <c r="H38" s="156"/>
      <c r="I38" s="156"/>
      <c r="J38" s="156"/>
      <c r="K38" s="156"/>
      <c r="L38" s="156"/>
      <c r="M38" s="156"/>
      <c r="N38" s="147"/>
      <c r="O38" s="147"/>
      <c r="P38" s="147"/>
      <c r="Q38" s="147"/>
      <c r="R38" s="147"/>
      <c r="S38" s="147"/>
      <c r="T38" s="148"/>
      <c r="U38" s="147"/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152</v>
      </c>
      <c r="AF38" s="139">
        <v>0</v>
      </c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ht="22.5" outlineLevel="1" x14ac:dyDescent="0.2">
      <c r="A39" s="140">
        <v>19</v>
      </c>
      <c r="B39" s="140" t="s">
        <v>199</v>
      </c>
      <c r="C39" s="175" t="s">
        <v>200</v>
      </c>
      <c r="D39" s="147" t="s">
        <v>190</v>
      </c>
      <c r="E39" s="152">
        <v>0.26551197645000002</v>
      </c>
      <c r="F39" s="155">
        <f>H39+J39</f>
        <v>0</v>
      </c>
      <c r="G39" s="156">
        <f>ROUND(E39*F39,2)</f>
        <v>0</v>
      </c>
      <c r="H39" s="156"/>
      <c r="I39" s="156">
        <f>ROUND(E39*H39,2)</f>
        <v>0</v>
      </c>
      <c r="J39" s="156"/>
      <c r="K39" s="156">
        <f>ROUND(E39*J39,2)</f>
        <v>0</v>
      </c>
      <c r="L39" s="156">
        <v>21</v>
      </c>
      <c r="M39" s="156">
        <f>G39*(1+L39/100)</f>
        <v>0</v>
      </c>
      <c r="N39" s="147">
        <v>1.0554399999999999</v>
      </c>
      <c r="O39" s="147">
        <f>ROUND(E39*N39,5)</f>
        <v>0.28022999999999998</v>
      </c>
      <c r="P39" s="147">
        <v>0</v>
      </c>
      <c r="Q39" s="147">
        <f>ROUND(E39*P39,5)</f>
        <v>0</v>
      </c>
      <c r="R39" s="147"/>
      <c r="S39" s="147"/>
      <c r="T39" s="148">
        <v>15.231</v>
      </c>
      <c r="U39" s="147">
        <f>ROUND(E39*T39,2)</f>
        <v>4.04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150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/>
      <c r="B40" s="140"/>
      <c r="C40" s="176" t="s">
        <v>201</v>
      </c>
      <c r="D40" s="149"/>
      <c r="E40" s="153">
        <v>0.26551197645000002</v>
      </c>
      <c r="F40" s="156"/>
      <c r="G40" s="156"/>
      <c r="H40" s="156"/>
      <c r="I40" s="156"/>
      <c r="J40" s="156"/>
      <c r="K40" s="156"/>
      <c r="L40" s="156"/>
      <c r="M40" s="156"/>
      <c r="N40" s="147"/>
      <c r="O40" s="147"/>
      <c r="P40" s="147"/>
      <c r="Q40" s="147"/>
      <c r="R40" s="147"/>
      <c r="S40" s="147"/>
      <c r="T40" s="148"/>
      <c r="U40" s="147"/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152</v>
      </c>
      <c r="AF40" s="139">
        <v>0</v>
      </c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ht="22.5" outlineLevel="1" x14ac:dyDescent="0.2">
      <c r="A41" s="140">
        <v>20</v>
      </c>
      <c r="B41" s="140" t="s">
        <v>202</v>
      </c>
      <c r="C41" s="175" t="s">
        <v>203</v>
      </c>
      <c r="D41" s="147" t="s">
        <v>180</v>
      </c>
      <c r="E41" s="152">
        <v>22.5</v>
      </c>
      <c r="F41" s="155">
        <f>H41+J41</f>
        <v>0</v>
      </c>
      <c r="G41" s="156">
        <f>ROUND(E41*F41,2)</f>
        <v>0</v>
      </c>
      <c r="H41" s="156"/>
      <c r="I41" s="156">
        <f>ROUND(E41*H41,2)</f>
        <v>0</v>
      </c>
      <c r="J41" s="156"/>
      <c r="K41" s="156">
        <f>ROUND(E41*J41,2)</f>
        <v>0</v>
      </c>
      <c r="L41" s="156">
        <v>21</v>
      </c>
      <c r="M41" s="156">
        <f>G41*(1+L41/100)</f>
        <v>0</v>
      </c>
      <c r="N41" s="147">
        <v>0</v>
      </c>
      <c r="O41" s="147">
        <f>ROUND(E41*N41,5)</f>
        <v>0</v>
      </c>
      <c r="P41" s="147">
        <v>0</v>
      </c>
      <c r="Q41" s="147">
        <f>ROUND(E41*P41,5)</f>
        <v>0</v>
      </c>
      <c r="R41" s="147"/>
      <c r="S41" s="147"/>
      <c r="T41" s="148">
        <v>0.15</v>
      </c>
      <c r="U41" s="147">
        <f>ROUND(E41*T41,2)</f>
        <v>3.38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150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x14ac:dyDescent="0.2">
      <c r="A42" s="141" t="s">
        <v>145</v>
      </c>
      <c r="B42" s="141" t="s">
        <v>60</v>
      </c>
      <c r="C42" s="177" t="s">
        <v>61</v>
      </c>
      <c r="D42" s="150"/>
      <c r="E42" s="154"/>
      <c r="F42" s="157"/>
      <c r="G42" s="157">
        <f>SUMIF(AE43:AE78,"&lt;&gt;NOR",G43:G78)</f>
        <v>0</v>
      </c>
      <c r="H42" s="157"/>
      <c r="I42" s="157">
        <f>SUM(I43:I78)</f>
        <v>0</v>
      </c>
      <c r="J42" s="157"/>
      <c r="K42" s="157">
        <f>SUM(K43:K78)</f>
        <v>0</v>
      </c>
      <c r="L42" s="157"/>
      <c r="M42" s="157">
        <f>SUM(M43:M78)</f>
        <v>0</v>
      </c>
      <c r="N42" s="150"/>
      <c r="O42" s="150">
        <f>SUM(O43:O78)</f>
        <v>40.257619999999996</v>
      </c>
      <c r="P42" s="150"/>
      <c r="Q42" s="150">
        <f>SUM(Q43:Q78)</f>
        <v>0</v>
      </c>
      <c r="R42" s="150"/>
      <c r="S42" s="150"/>
      <c r="T42" s="151"/>
      <c r="U42" s="150">
        <f>SUM(U43:U78)</f>
        <v>382.06999999999994</v>
      </c>
      <c r="AE42" t="s">
        <v>146</v>
      </c>
    </row>
    <row r="43" spans="1:60" ht="22.5" outlineLevel="1" x14ac:dyDescent="0.2">
      <c r="A43" s="140">
        <v>21</v>
      </c>
      <c r="B43" s="140" t="s">
        <v>204</v>
      </c>
      <c r="C43" s="175" t="s">
        <v>205</v>
      </c>
      <c r="D43" s="147" t="s">
        <v>190</v>
      </c>
      <c r="E43" s="152">
        <v>0.84096000000000004</v>
      </c>
      <c r="F43" s="155">
        <f>H43+J43</f>
        <v>0</v>
      </c>
      <c r="G43" s="156">
        <f>ROUND(E43*F43,2)</f>
        <v>0</v>
      </c>
      <c r="H43" s="156"/>
      <c r="I43" s="156">
        <f>ROUND(E43*H43,2)</f>
        <v>0</v>
      </c>
      <c r="J43" s="156"/>
      <c r="K43" s="156">
        <f>ROUND(E43*J43,2)</f>
        <v>0</v>
      </c>
      <c r="L43" s="156">
        <v>21</v>
      </c>
      <c r="M43" s="156">
        <f>G43*(1+L43/100)</f>
        <v>0</v>
      </c>
      <c r="N43" s="147">
        <v>1.0900000000000001</v>
      </c>
      <c r="O43" s="147">
        <f>ROUND(E43*N43,5)</f>
        <v>0.91664999999999996</v>
      </c>
      <c r="P43" s="147">
        <v>0</v>
      </c>
      <c r="Q43" s="147">
        <f>ROUND(E43*P43,5)</f>
        <v>0</v>
      </c>
      <c r="R43" s="147"/>
      <c r="S43" s="147"/>
      <c r="T43" s="148">
        <v>18.8</v>
      </c>
      <c r="U43" s="147">
        <f>ROUND(E43*T43,2)</f>
        <v>15.81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150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/>
      <c r="B44" s="140"/>
      <c r="C44" s="176" t="s">
        <v>206</v>
      </c>
      <c r="D44" s="149"/>
      <c r="E44" s="153">
        <v>0.84096000000000004</v>
      </c>
      <c r="F44" s="156"/>
      <c r="G44" s="156"/>
      <c r="H44" s="156"/>
      <c r="I44" s="156"/>
      <c r="J44" s="156"/>
      <c r="K44" s="156"/>
      <c r="L44" s="156"/>
      <c r="M44" s="156"/>
      <c r="N44" s="147"/>
      <c r="O44" s="147"/>
      <c r="P44" s="147"/>
      <c r="Q44" s="147"/>
      <c r="R44" s="147"/>
      <c r="S44" s="147"/>
      <c r="T44" s="148"/>
      <c r="U44" s="147"/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152</v>
      </c>
      <c r="AF44" s="139">
        <v>0</v>
      </c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">
      <c r="A45" s="140">
        <v>22</v>
      </c>
      <c r="B45" s="140" t="s">
        <v>207</v>
      </c>
      <c r="C45" s="175" t="s">
        <v>208</v>
      </c>
      <c r="D45" s="147" t="s">
        <v>209</v>
      </c>
      <c r="E45" s="152">
        <v>6</v>
      </c>
      <c r="F45" s="155">
        <f>H45+J45</f>
        <v>0</v>
      </c>
      <c r="G45" s="156">
        <f>ROUND(E45*F45,2)</f>
        <v>0</v>
      </c>
      <c r="H45" s="156"/>
      <c r="I45" s="156">
        <f>ROUND(E45*H45,2)</f>
        <v>0</v>
      </c>
      <c r="J45" s="156"/>
      <c r="K45" s="156">
        <f>ROUND(E45*J45,2)</f>
        <v>0</v>
      </c>
      <c r="L45" s="156">
        <v>21</v>
      </c>
      <c r="M45" s="156">
        <f>G45*(1+L45/100)</f>
        <v>0</v>
      </c>
      <c r="N45" s="147">
        <v>1.26E-2</v>
      </c>
      <c r="O45" s="147">
        <f>ROUND(E45*N45,5)</f>
        <v>7.5600000000000001E-2</v>
      </c>
      <c r="P45" s="147">
        <v>0</v>
      </c>
      <c r="Q45" s="147">
        <f>ROUND(E45*P45,5)</f>
        <v>0</v>
      </c>
      <c r="R45" s="147"/>
      <c r="S45" s="147"/>
      <c r="T45" s="148">
        <v>0.21</v>
      </c>
      <c r="U45" s="147">
        <f>ROUND(E45*T45,2)</f>
        <v>1.26</v>
      </c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150</v>
      </c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outlineLevel="1" x14ac:dyDescent="0.2">
      <c r="A46" s="140">
        <v>23</v>
      </c>
      <c r="B46" s="140" t="s">
        <v>210</v>
      </c>
      <c r="C46" s="175" t="s">
        <v>211</v>
      </c>
      <c r="D46" s="147" t="s">
        <v>209</v>
      </c>
      <c r="E46" s="152">
        <v>2</v>
      </c>
      <c r="F46" s="155">
        <f>H46+J46</f>
        <v>0</v>
      </c>
      <c r="G46" s="156">
        <f>ROUND(E46*F46,2)</f>
        <v>0</v>
      </c>
      <c r="H46" s="156"/>
      <c r="I46" s="156">
        <f>ROUND(E46*H46,2)</f>
        <v>0</v>
      </c>
      <c r="J46" s="156"/>
      <c r="K46" s="156">
        <f>ROUND(E46*J46,2)</f>
        <v>0</v>
      </c>
      <c r="L46" s="156">
        <v>21</v>
      </c>
      <c r="M46" s="156">
        <f>G46*(1+L46/100)</f>
        <v>0</v>
      </c>
      <c r="N46" s="147">
        <v>6.3E-3</v>
      </c>
      <c r="O46" s="147">
        <f>ROUND(E46*N46,5)</f>
        <v>1.26E-2</v>
      </c>
      <c r="P46" s="147">
        <v>0</v>
      </c>
      <c r="Q46" s="147">
        <f>ROUND(E46*P46,5)</f>
        <v>0</v>
      </c>
      <c r="R46" s="147"/>
      <c r="S46" s="147"/>
      <c r="T46" s="148">
        <v>0.11</v>
      </c>
      <c r="U46" s="147">
        <f>ROUND(E46*T46,2)</f>
        <v>0.22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150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ht="22.5" outlineLevel="1" x14ac:dyDescent="0.2">
      <c r="A47" s="140">
        <v>24</v>
      </c>
      <c r="B47" s="140" t="s">
        <v>212</v>
      </c>
      <c r="C47" s="175" t="s">
        <v>213</v>
      </c>
      <c r="D47" s="147" t="s">
        <v>149</v>
      </c>
      <c r="E47" s="152">
        <v>0.83618999999999999</v>
      </c>
      <c r="F47" s="155">
        <f>H47+J47</f>
        <v>0</v>
      </c>
      <c r="G47" s="156">
        <f>ROUND(E47*F47,2)</f>
        <v>0</v>
      </c>
      <c r="H47" s="156"/>
      <c r="I47" s="156">
        <f>ROUND(E47*H47,2)</f>
        <v>0</v>
      </c>
      <c r="J47" s="156"/>
      <c r="K47" s="156">
        <f>ROUND(E47*J47,2)</f>
        <v>0</v>
      </c>
      <c r="L47" s="156">
        <v>21</v>
      </c>
      <c r="M47" s="156">
        <f>G47*(1+L47/100)</f>
        <v>0</v>
      </c>
      <c r="N47" s="147">
        <v>1.6823999999999999</v>
      </c>
      <c r="O47" s="147">
        <f>ROUND(E47*N47,5)</f>
        <v>1.4068099999999999</v>
      </c>
      <c r="P47" s="147">
        <v>0</v>
      </c>
      <c r="Q47" s="147">
        <f>ROUND(E47*P47,5)</f>
        <v>0</v>
      </c>
      <c r="R47" s="147"/>
      <c r="S47" s="147"/>
      <c r="T47" s="148">
        <v>6.8680000000000003</v>
      </c>
      <c r="U47" s="147">
        <f>ROUND(E47*T47,2)</f>
        <v>5.74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150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ht="33.75" outlineLevel="1" x14ac:dyDescent="0.2">
      <c r="A48" s="140"/>
      <c r="B48" s="140"/>
      <c r="C48" s="176" t="s">
        <v>214</v>
      </c>
      <c r="D48" s="149"/>
      <c r="E48" s="153">
        <v>0.83618999999999999</v>
      </c>
      <c r="F48" s="156"/>
      <c r="G48" s="156"/>
      <c r="H48" s="156"/>
      <c r="I48" s="156"/>
      <c r="J48" s="156"/>
      <c r="K48" s="156"/>
      <c r="L48" s="156"/>
      <c r="M48" s="156"/>
      <c r="N48" s="147"/>
      <c r="O48" s="147"/>
      <c r="P48" s="147"/>
      <c r="Q48" s="147"/>
      <c r="R48" s="147"/>
      <c r="S48" s="147"/>
      <c r="T48" s="148"/>
      <c r="U48" s="147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152</v>
      </c>
      <c r="AF48" s="139">
        <v>0</v>
      </c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ht="22.5" outlineLevel="1" x14ac:dyDescent="0.2">
      <c r="A49" s="140">
        <v>25</v>
      </c>
      <c r="B49" s="140" t="s">
        <v>215</v>
      </c>
      <c r="C49" s="175" t="s">
        <v>216</v>
      </c>
      <c r="D49" s="147" t="s">
        <v>180</v>
      </c>
      <c r="E49" s="152">
        <v>7.94</v>
      </c>
      <c r="F49" s="155">
        <f>H49+J49</f>
        <v>0</v>
      </c>
      <c r="G49" s="156">
        <f>ROUND(E49*F49,2)</f>
        <v>0</v>
      </c>
      <c r="H49" s="156"/>
      <c r="I49" s="156">
        <f>ROUND(E49*H49,2)</f>
        <v>0</v>
      </c>
      <c r="J49" s="156"/>
      <c r="K49" s="156">
        <f>ROUND(E49*J49,2)</f>
        <v>0</v>
      </c>
      <c r="L49" s="156">
        <v>21</v>
      </c>
      <c r="M49" s="156">
        <f>G49*(1+L49/100)</f>
        <v>0</v>
      </c>
      <c r="N49" s="147">
        <v>0.15679999999999999</v>
      </c>
      <c r="O49" s="147">
        <f>ROUND(E49*N49,5)</f>
        <v>1.24499</v>
      </c>
      <c r="P49" s="147">
        <v>0</v>
      </c>
      <c r="Q49" s="147">
        <f>ROUND(E49*P49,5)</f>
        <v>0</v>
      </c>
      <c r="R49" s="147"/>
      <c r="S49" s="147"/>
      <c r="T49" s="148">
        <v>1.2225999999999999</v>
      </c>
      <c r="U49" s="147">
        <f>ROUND(E49*T49,2)</f>
        <v>9.7100000000000009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150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/>
      <c r="B50" s="140"/>
      <c r="C50" s="176" t="s">
        <v>217</v>
      </c>
      <c r="D50" s="149"/>
      <c r="E50" s="153">
        <v>7.94</v>
      </c>
      <c r="F50" s="156"/>
      <c r="G50" s="156"/>
      <c r="H50" s="156"/>
      <c r="I50" s="156"/>
      <c r="J50" s="156"/>
      <c r="K50" s="156"/>
      <c r="L50" s="156"/>
      <c r="M50" s="156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152</v>
      </c>
      <c r="AF50" s="139">
        <v>0</v>
      </c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>
        <v>26</v>
      </c>
      <c r="B51" s="140" t="s">
        <v>218</v>
      </c>
      <c r="C51" s="175" t="s">
        <v>219</v>
      </c>
      <c r="D51" s="147" t="s">
        <v>180</v>
      </c>
      <c r="E51" s="152">
        <v>116.75960000000001</v>
      </c>
      <c r="F51" s="155">
        <f>H51+J51</f>
        <v>0</v>
      </c>
      <c r="G51" s="156">
        <f>ROUND(E51*F51,2)</f>
        <v>0</v>
      </c>
      <c r="H51" s="156"/>
      <c r="I51" s="156">
        <f>ROUND(E51*H51,2)</f>
        <v>0</v>
      </c>
      <c r="J51" s="156"/>
      <c r="K51" s="156">
        <f>ROUND(E51*J51,2)</f>
        <v>0</v>
      </c>
      <c r="L51" s="156">
        <v>21</v>
      </c>
      <c r="M51" s="156">
        <f>G51*(1+L51/100)</f>
        <v>0</v>
      </c>
      <c r="N51" s="147">
        <v>0.21371999999999999</v>
      </c>
      <c r="O51" s="147">
        <f>ROUND(E51*N51,5)</f>
        <v>24.953859999999999</v>
      </c>
      <c r="P51" s="147">
        <v>0</v>
      </c>
      <c r="Q51" s="147">
        <f>ROUND(E51*P51,5)</f>
        <v>0</v>
      </c>
      <c r="R51" s="147"/>
      <c r="S51" s="147"/>
      <c r="T51" s="148">
        <v>0</v>
      </c>
      <c r="U51" s="147">
        <f>ROUND(E51*T51,2)</f>
        <v>0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150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ht="33.75" outlineLevel="1" x14ac:dyDescent="0.2">
      <c r="A52" s="140"/>
      <c r="B52" s="140"/>
      <c r="C52" s="176" t="s">
        <v>220</v>
      </c>
      <c r="D52" s="149"/>
      <c r="E52" s="153">
        <v>100.8625</v>
      </c>
      <c r="F52" s="156"/>
      <c r="G52" s="156"/>
      <c r="H52" s="156"/>
      <c r="I52" s="156"/>
      <c r="J52" s="156"/>
      <c r="K52" s="156"/>
      <c r="L52" s="156"/>
      <c r="M52" s="156"/>
      <c r="N52" s="147"/>
      <c r="O52" s="147"/>
      <c r="P52" s="147"/>
      <c r="Q52" s="147"/>
      <c r="R52" s="147"/>
      <c r="S52" s="147"/>
      <c r="T52" s="148"/>
      <c r="U52" s="147"/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152</v>
      </c>
      <c r="AF52" s="139">
        <v>0</v>
      </c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/>
      <c r="B53" s="140"/>
      <c r="C53" s="176" t="s">
        <v>221</v>
      </c>
      <c r="D53" s="149"/>
      <c r="E53" s="153">
        <v>26.472000000000001</v>
      </c>
      <c r="F53" s="156"/>
      <c r="G53" s="156"/>
      <c r="H53" s="156"/>
      <c r="I53" s="156"/>
      <c r="J53" s="156"/>
      <c r="K53" s="156"/>
      <c r="L53" s="156"/>
      <c r="M53" s="156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152</v>
      </c>
      <c r="AF53" s="139">
        <v>0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/>
      <c r="B54" s="140"/>
      <c r="C54" s="176" t="s">
        <v>222</v>
      </c>
      <c r="D54" s="149"/>
      <c r="E54" s="153">
        <v>-10.5749</v>
      </c>
      <c r="F54" s="156"/>
      <c r="G54" s="156"/>
      <c r="H54" s="156"/>
      <c r="I54" s="156"/>
      <c r="J54" s="156"/>
      <c r="K54" s="156"/>
      <c r="L54" s="156"/>
      <c r="M54" s="156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152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ht="33.75" outlineLevel="1" x14ac:dyDescent="0.2">
      <c r="A55" s="140">
        <v>27</v>
      </c>
      <c r="B55" s="140" t="s">
        <v>223</v>
      </c>
      <c r="C55" s="175" t="s">
        <v>224</v>
      </c>
      <c r="D55" s="147" t="s">
        <v>209</v>
      </c>
      <c r="E55" s="152">
        <v>1</v>
      </c>
      <c r="F55" s="155">
        <f>H55+J55</f>
        <v>0</v>
      </c>
      <c r="G55" s="156">
        <f>ROUND(E55*F55,2)</f>
        <v>0</v>
      </c>
      <c r="H55" s="156"/>
      <c r="I55" s="156">
        <f>ROUND(E55*H55,2)</f>
        <v>0</v>
      </c>
      <c r="J55" s="156"/>
      <c r="K55" s="156">
        <f>ROUND(E55*J55,2)</f>
        <v>0</v>
      </c>
      <c r="L55" s="156">
        <v>21</v>
      </c>
      <c r="M55" s="156">
        <f>G55*(1+L55/100)</f>
        <v>0</v>
      </c>
      <c r="N55" s="147">
        <v>7.757E-2</v>
      </c>
      <c r="O55" s="147">
        <f>ROUND(E55*N55,5)</f>
        <v>7.757E-2</v>
      </c>
      <c r="P55" s="147">
        <v>0</v>
      </c>
      <c r="Q55" s="147">
        <f>ROUND(E55*P55,5)</f>
        <v>0</v>
      </c>
      <c r="R55" s="147"/>
      <c r="S55" s="147"/>
      <c r="T55" s="148">
        <v>0.24199999999999999</v>
      </c>
      <c r="U55" s="147">
        <f>ROUND(E55*T55,2)</f>
        <v>0.24</v>
      </c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150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ht="33.75" outlineLevel="1" x14ac:dyDescent="0.2">
      <c r="A56" s="140">
        <v>28</v>
      </c>
      <c r="B56" s="140" t="s">
        <v>225</v>
      </c>
      <c r="C56" s="175" t="s">
        <v>226</v>
      </c>
      <c r="D56" s="147" t="s">
        <v>209</v>
      </c>
      <c r="E56" s="152">
        <v>1</v>
      </c>
      <c r="F56" s="155">
        <f>H56+J56</f>
        <v>0</v>
      </c>
      <c r="G56" s="156">
        <f>ROUND(E56*F56,2)</f>
        <v>0</v>
      </c>
      <c r="H56" s="156"/>
      <c r="I56" s="156">
        <f>ROUND(E56*H56,2)</f>
        <v>0</v>
      </c>
      <c r="J56" s="156"/>
      <c r="K56" s="156">
        <f>ROUND(E56*J56,2)</f>
        <v>0</v>
      </c>
      <c r="L56" s="156">
        <v>21</v>
      </c>
      <c r="M56" s="156">
        <f>G56*(1+L56/100)</f>
        <v>0</v>
      </c>
      <c r="N56" s="147">
        <v>0.15837000000000001</v>
      </c>
      <c r="O56" s="147">
        <f>ROUND(E56*N56,5)</f>
        <v>0.15837000000000001</v>
      </c>
      <c r="P56" s="147">
        <v>0</v>
      </c>
      <c r="Q56" s="147">
        <f>ROUND(E56*P56,5)</f>
        <v>0</v>
      </c>
      <c r="R56" s="147"/>
      <c r="S56" s="147"/>
      <c r="T56" s="148">
        <v>0.45600000000000002</v>
      </c>
      <c r="U56" s="147">
        <f>ROUND(E56*T56,2)</f>
        <v>0.46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150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ht="33.75" outlineLevel="1" x14ac:dyDescent="0.2">
      <c r="A57" s="140">
        <v>29</v>
      </c>
      <c r="B57" s="140" t="s">
        <v>227</v>
      </c>
      <c r="C57" s="175" t="s">
        <v>228</v>
      </c>
      <c r="D57" s="147" t="s">
        <v>209</v>
      </c>
      <c r="E57" s="152">
        <v>1</v>
      </c>
      <c r="F57" s="155">
        <f>H57+J57</f>
        <v>0</v>
      </c>
      <c r="G57" s="156">
        <f>ROUND(E57*F57,2)</f>
        <v>0</v>
      </c>
      <c r="H57" s="156"/>
      <c r="I57" s="156">
        <f>ROUND(E57*H57,2)</f>
        <v>0</v>
      </c>
      <c r="J57" s="156"/>
      <c r="K57" s="156">
        <f>ROUND(E57*J57,2)</f>
        <v>0</v>
      </c>
      <c r="L57" s="156">
        <v>21</v>
      </c>
      <c r="M57" s="156">
        <f>G57*(1+L57/100)</f>
        <v>0</v>
      </c>
      <c r="N57" s="147">
        <v>0.12706000000000001</v>
      </c>
      <c r="O57" s="147">
        <f>ROUND(E57*N57,5)</f>
        <v>0.12706000000000001</v>
      </c>
      <c r="P57" s="147">
        <v>0</v>
      </c>
      <c r="Q57" s="147">
        <f>ROUND(E57*P57,5)</f>
        <v>0</v>
      </c>
      <c r="R57" s="147"/>
      <c r="S57" s="147"/>
      <c r="T57" s="148">
        <v>0.30099999999999999</v>
      </c>
      <c r="U57" s="147">
        <f>ROUND(E57*T57,2)</f>
        <v>0.3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150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ht="33.75" outlineLevel="1" x14ac:dyDescent="0.2">
      <c r="A58" s="140">
        <v>30</v>
      </c>
      <c r="B58" s="140" t="s">
        <v>229</v>
      </c>
      <c r="C58" s="175" t="s">
        <v>230</v>
      </c>
      <c r="D58" s="147" t="s">
        <v>209</v>
      </c>
      <c r="E58" s="152">
        <v>2</v>
      </c>
      <c r="F58" s="155">
        <f>H58+J58</f>
        <v>0</v>
      </c>
      <c r="G58" s="156">
        <f>ROUND(E58*F58,2)</f>
        <v>0</v>
      </c>
      <c r="H58" s="156"/>
      <c r="I58" s="156">
        <f>ROUND(E58*H58,2)</f>
        <v>0</v>
      </c>
      <c r="J58" s="156"/>
      <c r="K58" s="156">
        <f>ROUND(E58*J58,2)</f>
        <v>0</v>
      </c>
      <c r="L58" s="156">
        <v>21</v>
      </c>
      <c r="M58" s="156">
        <f>G58*(1+L58/100)</f>
        <v>0</v>
      </c>
      <c r="N58" s="147">
        <v>9.5750000000000002E-2</v>
      </c>
      <c r="O58" s="147">
        <f>ROUND(E58*N58,5)</f>
        <v>0.1915</v>
      </c>
      <c r="P58" s="147">
        <v>0</v>
      </c>
      <c r="Q58" s="147">
        <f>ROUND(E58*P58,5)</f>
        <v>0</v>
      </c>
      <c r="R58" s="147"/>
      <c r="S58" s="147"/>
      <c r="T58" s="148">
        <v>0.30099999999999999</v>
      </c>
      <c r="U58" s="147">
        <f>ROUND(E58*T58,2)</f>
        <v>0.6</v>
      </c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150</v>
      </c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outlineLevel="1" x14ac:dyDescent="0.2">
      <c r="A59" s="140">
        <v>31</v>
      </c>
      <c r="B59" s="140" t="s">
        <v>231</v>
      </c>
      <c r="C59" s="175" t="s">
        <v>232</v>
      </c>
      <c r="D59" s="147" t="s">
        <v>180</v>
      </c>
      <c r="E59" s="152">
        <v>53.218499999999999</v>
      </c>
      <c r="F59" s="155">
        <f>H59+J59</f>
        <v>0</v>
      </c>
      <c r="G59" s="156">
        <f>ROUND(E59*F59,2)</f>
        <v>0</v>
      </c>
      <c r="H59" s="156"/>
      <c r="I59" s="156">
        <f>ROUND(E59*H59,2)</f>
        <v>0</v>
      </c>
      <c r="J59" s="156"/>
      <c r="K59" s="156">
        <f>ROUND(E59*J59,2)</f>
        <v>0</v>
      </c>
      <c r="L59" s="156">
        <v>21</v>
      </c>
      <c r="M59" s="156">
        <f>G59*(1+L59/100)</f>
        <v>0</v>
      </c>
      <c r="N59" s="147">
        <v>7.4709999999999999E-2</v>
      </c>
      <c r="O59" s="147">
        <f>ROUND(E59*N59,5)</f>
        <v>3.9759500000000001</v>
      </c>
      <c r="P59" s="147">
        <v>0</v>
      </c>
      <c r="Q59" s="147">
        <f>ROUND(E59*P59,5)</f>
        <v>0</v>
      </c>
      <c r="R59" s="147"/>
      <c r="S59" s="147"/>
      <c r="T59" s="148">
        <v>0.52915000000000001</v>
      </c>
      <c r="U59" s="147">
        <f>ROUND(E59*T59,2)</f>
        <v>28.16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150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/>
      <c r="B60" s="140"/>
      <c r="C60" s="176" t="s">
        <v>233</v>
      </c>
      <c r="D60" s="149"/>
      <c r="E60" s="153">
        <v>8.5749999999999993</v>
      </c>
      <c r="F60" s="156"/>
      <c r="G60" s="156"/>
      <c r="H60" s="156"/>
      <c r="I60" s="156"/>
      <c r="J60" s="156"/>
      <c r="K60" s="156"/>
      <c r="L60" s="156"/>
      <c r="M60" s="156"/>
      <c r="N60" s="147"/>
      <c r="O60" s="147"/>
      <c r="P60" s="147"/>
      <c r="Q60" s="147"/>
      <c r="R60" s="147"/>
      <c r="S60" s="147"/>
      <c r="T60" s="148"/>
      <c r="U60" s="147"/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152</v>
      </c>
      <c r="AF60" s="139">
        <v>0</v>
      </c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ht="22.5" outlineLevel="1" x14ac:dyDescent="0.2">
      <c r="A61" s="140"/>
      <c r="B61" s="140"/>
      <c r="C61" s="176" t="s">
        <v>234</v>
      </c>
      <c r="D61" s="149"/>
      <c r="E61" s="153">
        <v>44.643500000000003</v>
      </c>
      <c r="F61" s="156"/>
      <c r="G61" s="156"/>
      <c r="H61" s="156"/>
      <c r="I61" s="156"/>
      <c r="J61" s="156"/>
      <c r="K61" s="156"/>
      <c r="L61" s="156"/>
      <c r="M61" s="156"/>
      <c r="N61" s="147"/>
      <c r="O61" s="147"/>
      <c r="P61" s="147"/>
      <c r="Q61" s="147"/>
      <c r="R61" s="147"/>
      <c r="S61" s="147"/>
      <c r="T61" s="148"/>
      <c r="U61" s="147"/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152</v>
      </c>
      <c r="AF61" s="139">
        <v>0</v>
      </c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ht="22.5" outlineLevel="1" x14ac:dyDescent="0.2">
      <c r="A62" s="140">
        <v>32</v>
      </c>
      <c r="B62" s="140" t="s">
        <v>235</v>
      </c>
      <c r="C62" s="175" t="s">
        <v>236</v>
      </c>
      <c r="D62" s="147" t="s">
        <v>237</v>
      </c>
      <c r="E62" s="152">
        <v>27.5</v>
      </c>
      <c r="F62" s="155">
        <f>H62+J62</f>
        <v>0</v>
      </c>
      <c r="G62" s="156">
        <f>ROUND(E62*F62,2)</f>
        <v>0</v>
      </c>
      <c r="H62" s="156"/>
      <c r="I62" s="156">
        <f>ROUND(E62*H62,2)</f>
        <v>0</v>
      </c>
      <c r="J62" s="156"/>
      <c r="K62" s="156">
        <f>ROUND(E62*J62,2)</f>
        <v>0</v>
      </c>
      <c r="L62" s="156">
        <v>21</v>
      </c>
      <c r="M62" s="156">
        <f>G62*(1+L62/100)</f>
        <v>0</v>
      </c>
      <c r="N62" s="147">
        <v>1.0200000000000001E-3</v>
      </c>
      <c r="O62" s="147">
        <f>ROUND(E62*N62,5)</f>
        <v>2.8049999999999999E-2</v>
      </c>
      <c r="P62" s="147">
        <v>0</v>
      </c>
      <c r="Q62" s="147">
        <f>ROUND(E62*P62,5)</f>
        <v>0</v>
      </c>
      <c r="R62" s="147"/>
      <c r="S62" s="147"/>
      <c r="T62" s="148">
        <v>0.223</v>
      </c>
      <c r="U62" s="147">
        <f>ROUND(E62*T62,2)</f>
        <v>6.13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150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outlineLevel="1" x14ac:dyDescent="0.2">
      <c r="A63" s="140">
        <v>33</v>
      </c>
      <c r="B63" s="140" t="s">
        <v>238</v>
      </c>
      <c r="C63" s="175" t="s">
        <v>239</v>
      </c>
      <c r="D63" s="147" t="s">
        <v>149</v>
      </c>
      <c r="E63" s="152">
        <v>1.44</v>
      </c>
      <c r="F63" s="155">
        <f>H63+J63</f>
        <v>0</v>
      </c>
      <c r="G63" s="156">
        <f>ROUND(E63*F63,2)</f>
        <v>0</v>
      </c>
      <c r="H63" s="156"/>
      <c r="I63" s="156">
        <f>ROUND(E63*H63,2)</f>
        <v>0</v>
      </c>
      <c r="J63" s="156"/>
      <c r="K63" s="156">
        <f>ROUND(E63*J63,2)</f>
        <v>0</v>
      </c>
      <c r="L63" s="156">
        <v>21</v>
      </c>
      <c r="M63" s="156">
        <f>G63*(1+L63/100)</f>
        <v>0</v>
      </c>
      <c r="N63" s="147">
        <v>2.53999</v>
      </c>
      <c r="O63" s="147">
        <f>ROUND(E63*N63,5)</f>
        <v>3.6575899999999999</v>
      </c>
      <c r="P63" s="147">
        <v>0</v>
      </c>
      <c r="Q63" s="147">
        <f>ROUND(E63*P63,5)</f>
        <v>0</v>
      </c>
      <c r="R63" s="147"/>
      <c r="S63" s="147"/>
      <c r="T63" s="148">
        <v>2.3039999999999998</v>
      </c>
      <c r="U63" s="147">
        <f>ROUND(E63*T63,2)</f>
        <v>3.32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150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">
      <c r="A64" s="140"/>
      <c r="B64" s="140"/>
      <c r="C64" s="176" t="s">
        <v>240</v>
      </c>
      <c r="D64" s="149"/>
      <c r="E64" s="153">
        <v>1.44</v>
      </c>
      <c r="F64" s="156"/>
      <c r="G64" s="156"/>
      <c r="H64" s="156"/>
      <c r="I64" s="156"/>
      <c r="J64" s="156"/>
      <c r="K64" s="156"/>
      <c r="L64" s="156"/>
      <c r="M64" s="156"/>
      <c r="N64" s="147"/>
      <c r="O64" s="147"/>
      <c r="P64" s="147"/>
      <c r="Q64" s="147"/>
      <c r="R64" s="147"/>
      <c r="S64" s="147"/>
      <c r="T64" s="148"/>
      <c r="U64" s="147"/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152</v>
      </c>
      <c r="AF64" s="139">
        <v>0</v>
      </c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">
      <c r="A65" s="140">
        <v>34</v>
      </c>
      <c r="B65" s="140" t="s">
        <v>241</v>
      </c>
      <c r="C65" s="175" t="s">
        <v>242</v>
      </c>
      <c r="D65" s="147" t="s">
        <v>180</v>
      </c>
      <c r="E65" s="152">
        <v>14.4</v>
      </c>
      <c r="F65" s="155">
        <f>H65+J65</f>
        <v>0</v>
      </c>
      <c r="G65" s="156">
        <f>ROUND(E65*F65,2)</f>
        <v>0</v>
      </c>
      <c r="H65" s="156"/>
      <c r="I65" s="156">
        <f>ROUND(E65*H65,2)</f>
        <v>0</v>
      </c>
      <c r="J65" s="156"/>
      <c r="K65" s="156">
        <f>ROUND(E65*J65,2)</f>
        <v>0</v>
      </c>
      <c r="L65" s="156">
        <v>21</v>
      </c>
      <c r="M65" s="156">
        <f>G65*(1+L65/100)</f>
        <v>0</v>
      </c>
      <c r="N65" s="147">
        <v>3.8080000000000003E-2</v>
      </c>
      <c r="O65" s="147">
        <f>ROUND(E65*N65,5)</f>
        <v>0.54835</v>
      </c>
      <c r="P65" s="147">
        <v>0</v>
      </c>
      <c r="Q65" s="147">
        <f>ROUND(E65*P65,5)</f>
        <v>0</v>
      </c>
      <c r="R65" s="147"/>
      <c r="S65" s="147"/>
      <c r="T65" s="148">
        <v>0.7</v>
      </c>
      <c r="U65" s="147">
        <f>ROUND(E65*T65,2)</f>
        <v>10.08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150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outlineLevel="1" x14ac:dyDescent="0.2">
      <c r="A66" s="140"/>
      <c r="B66" s="140"/>
      <c r="C66" s="176" t="s">
        <v>243</v>
      </c>
      <c r="D66" s="149"/>
      <c r="E66" s="153">
        <v>14.4</v>
      </c>
      <c r="F66" s="156"/>
      <c r="G66" s="156"/>
      <c r="H66" s="156"/>
      <c r="I66" s="156"/>
      <c r="J66" s="156"/>
      <c r="K66" s="156"/>
      <c r="L66" s="156"/>
      <c r="M66" s="156"/>
      <c r="N66" s="147"/>
      <c r="O66" s="147"/>
      <c r="P66" s="147"/>
      <c r="Q66" s="147"/>
      <c r="R66" s="147"/>
      <c r="S66" s="147"/>
      <c r="T66" s="148"/>
      <c r="U66" s="147"/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152</v>
      </c>
      <c r="AF66" s="139">
        <v>0</v>
      </c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ht="22.5" outlineLevel="1" x14ac:dyDescent="0.2">
      <c r="A67" s="140">
        <v>35</v>
      </c>
      <c r="B67" s="140" t="s">
        <v>244</v>
      </c>
      <c r="C67" s="175" t="s">
        <v>245</v>
      </c>
      <c r="D67" s="147" t="s">
        <v>180</v>
      </c>
      <c r="E67" s="152">
        <v>14.4</v>
      </c>
      <c r="F67" s="155">
        <f>H67+J67</f>
        <v>0</v>
      </c>
      <c r="G67" s="156">
        <f>ROUND(E67*F67,2)</f>
        <v>0</v>
      </c>
      <c r="H67" s="156"/>
      <c r="I67" s="156">
        <f>ROUND(E67*H67,2)</f>
        <v>0</v>
      </c>
      <c r="J67" s="156"/>
      <c r="K67" s="156">
        <f>ROUND(E67*J67,2)</f>
        <v>0</v>
      </c>
      <c r="L67" s="156">
        <v>21</v>
      </c>
      <c r="M67" s="156">
        <f>G67*(1+L67/100)</f>
        <v>0</v>
      </c>
      <c r="N67" s="147">
        <v>0</v>
      </c>
      <c r="O67" s="147">
        <f>ROUND(E67*N67,5)</f>
        <v>0</v>
      </c>
      <c r="P67" s="147">
        <v>0</v>
      </c>
      <c r="Q67" s="147">
        <f>ROUND(E67*P67,5)</f>
        <v>0</v>
      </c>
      <c r="R67" s="147"/>
      <c r="S67" s="147"/>
      <c r="T67" s="148">
        <v>0.3</v>
      </c>
      <c r="U67" s="147">
        <f>ROUND(E67*T67,2)</f>
        <v>4.32</v>
      </c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150</v>
      </c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ht="22.5" outlineLevel="1" x14ac:dyDescent="0.2">
      <c r="A68" s="140">
        <v>36</v>
      </c>
      <c r="B68" s="140" t="s">
        <v>246</v>
      </c>
      <c r="C68" s="175" t="s">
        <v>247</v>
      </c>
      <c r="D68" s="147" t="s">
        <v>190</v>
      </c>
      <c r="E68" s="152">
        <v>0.216</v>
      </c>
      <c r="F68" s="155">
        <f>H68+J68</f>
        <v>0</v>
      </c>
      <c r="G68" s="156">
        <f>ROUND(E68*F68,2)</f>
        <v>0</v>
      </c>
      <c r="H68" s="156"/>
      <c r="I68" s="156">
        <f>ROUND(E68*H68,2)</f>
        <v>0</v>
      </c>
      <c r="J68" s="156"/>
      <c r="K68" s="156">
        <f>ROUND(E68*J68,2)</f>
        <v>0</v>
      </c>
      <c r="L68" s="156">
        <v>21</v>
      </c>
      <c r="M68" s="156">
        <f>G68*(1+L68/100)</f>
        <v>0</v>
      </c>
      <c r="N68" s="147">
        <v>1.02396</v>
      </c>
      <c r="O68" s="147">
        <f>ROUND(E68*N68,5)</f>
        <v>0.22117999999999999</v>
      </c>
      <c r="P68" s="147">
        <v>0</v>
      </c>
      <c r="Q68" s="147">
        <f>ROUND(E68*P68,5)</f>
        <v>0</v>
      </c>
      <c r="R68" s="147"/>
      <c r="S68" s="147"/>
      <c r="T68" s="148">
        <v>29.568000000000001</v>
      </c>
      <c r="U68" s="147">
        <f>ROUND(E68*T68,2)</f>
        <v>6.39</v>
      </c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150</v>
      </c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">
      <c r="A69" s="140"/>
      <c r="B69" s="140"/>
      <c r="C69" s="176" t="s">
        <v>248</v>
      </c>
      <c r="D69" s="149"/>
      <c r="E69" s="153">
        <v>0.216</v>
      </c>
      <c r="F69" s="156"/>
      <c r="G69" s="156"/>
      <c r="H69" s="156"/>
      <c r="I69" s="156"/>
      <c r="J69" s="156"/>
      <c r="K69" s="156"/>
      <c r="L69" s="156"/>
      <c r="M69" s="156"/>
      <c r="N69" s="147"/>
      <c r="O69" s="147"/>
      <c r="P69" s="147"/>
      <c r="Q69" s="147"/>
      <c r="R69" s="147"/>
      <c r="S69" s="147"/>
      <c r="T69" s="148"/>
      <c r="U69" s="147"/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152</v>
      </c>
      <c r="AF69" s="139">
        <v>0</v>
      </c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ht="22.5" outlineLevel="1" x14ac:dyDescent="0.2">
      <c r="A70" s="140">
        <v>37</v>
      </c>
      <c r="B70" s="140" t="s">
        <v>249</v>
      </c>
      <c r="C70" s="175" t="s">
        <v>250</v>
      </c>
      <c r="D70" s="147" t="s">
        <v>180</v>
      </c>
      <c r="E70" s="152">
        <v>138.38999999999999</v>
      </c>
      <c r="F70" s="155">
        <f>H70+J70</f>
        <v>0</v>
      </c>
      <c r="G70" s="156">
        <f>ROUND(E70*F70,2)</f>
        <v>0</v>
      </c>
      <c r="H70" s="156"/>
      <c r="I70" s="156">
        <f>ROUND(E70*H70,2)</f>
        <v>0</v>
      </c>
      <c r="J70" s="156"/>
      <c r="K70" s="156">
        <f>ROUND(E70*J70,2)</f>
        <v>0</v>
      </c>
      <c r="L70" s="156">
        <v>21</v>
      </c>
      <c r="M70" s="156">
        <f>G70*(1+L70/100)</f>
        <v>0</v>
      </c>
      <c r="N70" s="147">
        <v>1.2149999999999999E-2</v>
      </c>
      <c r="O70" s="147">
        <f>ROUND(E70*N70,5)</f>
        <v>1.68144</v>
      </c>
      <c r="P70" s="147">
        <v>0</v>
      </c>
      <c r="Q70" s="147">
        <f>ROUND(E70*P70,5)</f>
        <v>0</v>
      </c>
      <c r="R70" s="147"/>
      <c r="S70" s="147"/>
      <c r="T70" s="148">
        <v>1.0109999999999999</v>
      </c>
      <c r="U70" s="147">
        <f>ROUND(E70*T70,2)</f>
        <v>139.91</v>
      </c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150</v>
      </c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">
      <c r="A71" s="140"/>
      <c r="B71" s="140"/>
      <c r="C71" s="176" t="s">
        <v>251</v>
      </c>
      <c r="D71" s="149"/>
      <c r="E71" s="153">
        <v>51.68</v>
      </c>
      <c r="F71" s="156"/>
      <c r="G71" s="156"/>
      <c r="H71" s="156"/>
      <c r="I71" s="156"/>
      <c r="J71" s="156"/>
      <c r="K71" s="156"/>
      <c r="L71" s="156"/>
      <c r="M71" s="156"/>
      <c r="N71" s="147"/>
      <c r="O71" s="147"/>
      <c r="P71" s="147"/>
      <c r="Q71" s="147"/>
      <c r="R71" s="147"/>
      <c r="S71" s="147"/>
      <c r="T71" s="148"/>
      <c r="U71" s="147"/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152</v>
      </c>
      <c r="AF71" s="139">
        <v>0</v>
      </c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outlineLevel="1" x14ac:dyDescent="0.2">
      <c r="A72" s="140"/>
      <c r="B72" s="140"/>
      <c r="C72" s="176" t="s">
        <v>252</v>
      </c>
      <c r="D72" s="149"/>
      <c r="E72" s="153">
        <v>86.71</v>
      </c>
      <c r="F72" s="156"/>
      <c r="G72" s="156"/>
      <c r="H72" s="156"/>
      <c r="I72" s="156"/>
      <c r="J72" s="156"/>
      <c r="K72" s="156"/>
      <c r="L72" s="156"/>
      <c r="M72" s="156"/>
      <c r="N72" s="147"/>
      <c r="O72" s="147"/>
      <c r="P72" s="147"/>
      <c r="Q72" s="147"/>
      <c r="R72" s="147"/>
      <c r="S72" s="147"/>
      <c r="T72" s="148"/>
      <c r="U72" s="147"/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152</v>
      </c>
      <c r="AF72" s="139">
        <v>0</v>
      </c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ht="22.5" outlineLevel="1" x14ac:dyDescent="0.2">
      <c r="A73" s="140">
        <v>38</v>
      </c>
      <c r="B73" s="140" t="s">
        <v>253</v>
      </c>
      <c r="C73" s="175" t="s">
        <v>254</v>
      </c>
      <c r="D73" s="147" t="s">
        <v>180</v>
      </c>
      <c r="E73" s="152">
        <v>14.73</v>
      </c>
      <c r="F73" s="155">
        <f>H73+J73</f>
        <v>0</v>
      </c>
      <c r="G73" s="156">
        <f>ROUND(E73*F73,2)</f>
        <v>0</v>
      </c>
      <c r="H73" s="156"/>
      <c r="I73" s="156">
        <f>ROUND(E73*H73,2)</f>
        <v>0</v>
      </c>
      <c r="J73" s="156"/>
      <c r="K73" s="156">
        <f>ROUND(E73*J73,2)</f>
        <v>0</v>
      </c>
      <c r="L73" s="156">
        <v>21</v>
      </c>
      <c r="M73" s="156">
        <f>G73*(1+L73/100)</f>
        <v>0</v>
      </c>
      <c r="N73" s="147">
        <v>1.2149999999999999E-2</v>
      </c>
      <c r="O73" s="147">
        <f>ROUND(E73*N73,5)</f>
        <v>0.17896999999999999</v>
      </c>
      <c r="P73" s="147">
        <v>0</v>
      </c>
      <c r="Q73" s="147">
        <f>ROUND(E73*P73,5)</f>
        <v>0</v>
      </c>
      <c r="R73" s="147"/>
      <c r="S73" s="147"/>
      <c r="T73" s="148">
        <v>1.0109999999999999</v>
      </c>
      <c r="U73" s="147">
        <f>ROUND(E73*T73,2)</f>
        <v>14.89</v>
      </c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150</v>
      </c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outlineLevel="1" x14ac:dyDescent="0.2">
      <c r="A74" s="140"/>
      <c r="B74" s="140"/>
      <c r="C74" s="176" t="s">
        <v>255</v>
      </c>
      <c r="D74" s="149"/>
      <c r="E74" s="153">
        <v>4.75</v>
      </c>
      <c r="F74" s="156"/>
      <c r="G74" s="156"/>
      <c r="H74" s="156"/>
      <c r="I74" s="156"/>
      <c r="J74" s="156"/>
      <c r="K74" s="156"/>
      <c r="L74" s="156"/>
      <c r="M74" s="156"/>
      <c r="N74" s="147"/>
      <c r="O74" s="147"/>
      <c r="P74" s="147"/>
      <c r="Q74" s="147"/>
      <c r="R74" s="147"/>
      <c r="S74" s="147"/>
      <c r="T74" s="148"/>
      <c r="U74" s="147"/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152</v>
      </c>
      <c r="AF74" s="139">
        <v>0</v>
      </c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">
      <c r="A75" s="140"/>
      <c r="B75" s="140"/>
      <c r="C75" s="176" t="s">
        <v>256</v>
      </c>
      <c r="D75" s="149"/>
      <c r="E75" s="153">
        <v>9.98</v>
      </c>
      <c r="F75" s="156"/>
      <c r="G75" s="156"/>
      <c r="H75" s="156"/>
      <c r="I75" s="156"/>
      <c r="J75" s="156"/>
      <c r="K75" s="156"/>
      <c r="L75" s="156"/>
      <c r="M75" s="156"/>
      <c r="N75" s="147"/>
      <c r="O75" s="147"/>
      <c r="P75" s="147"/>
      <c r="Q75" s="147"/>
      <c r="R75" s="147"/>
      <c r="S75" s="147"/>
      <c r="T75" s="148"/>
      <c r="U75" s="147"/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152</v>
      </c>
      <c r="AF75" s="139">
        <v>0</v>
      </c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outlineLevel="1" x14ac:dyDescent="0.2">
      <c r="A76" s="140">
        <v>39</v>
      </c>
      <c r="B76" s="140" t="s">
        <v>257</v>
      </c>
      <c r="C76" s="175" t="s">
        <v>258</v>
      </c>
      <c r="D76" s="147" t="s">
        <v>180</v>
      </c>
      <c r="E76" s="152">
        <v>12</v>
      </c>
      <c r="F76" s="155">
        <f>H76+J76</f>
        <v>0</v>
      </c>
      <c r="G76" s="156">
        <f>ROUND(E76*F76,2)</f>
        <v>0</v>
      </c>
      <c r="H76" s="156"/>
      <c r="I76" s="156">
        <f>ROUND(E76*H76,2)</f>
        <v>0</v>
      </c>
      <c r="J76" s="156"/>
      <c r="K76" s="156">
        <f>ROUND(E76*J76,2)</f>
        <v>0</v>
      </c>
      <c r="L76" s="156">
        <v>21</v>
      </c>
      <c r="M76" s="156">
        <f>G76*(1+L76/100)</f>
        <v>0</v>
      </c>
      <c r="N76" s="147">
        <v>3.7670000000000002E-2</v>
      </c>
      <c r="O76" s="147">
        <f>ROUND(E76*N76,5)</f>
        <v>0.45204</v>
      </c>
      <c r="P76" s="147">
        <v>0</v>
      </c>
      <c r="Q76" s="147">
        <f>ROUND(E76*P76,5)</f>
        <v>0</v>
      </c>
      <c r="R76" s="147"/>
      <c r="S76" s="147"/>
      <c r="T76" s="148">
        <v>0.41</v>
      </c>
      <c r="U76" s="147">
        <f>ROUND(E76*T76,2)</f>
        <v>4.92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 t="s">
        <v>150</v>
      </c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</row>
    <row r="77" spans="1:60" outlineLevel="1" x14ac:dyDescent="0.2">
      <c r="A77" s="140">
        <v>40</v>
      </c>
      <c r="B77" s="140" t="s">
        <v>259</v>
      </c>
      <c r="C77" s="175" t="s">
        <v>260</v>
      </c>
      <c r="D77" s="147" t="s">
        <v>180</v>
      </c>
      <c r="E77" s="152">
        <v>30.141850000000002</v>
      </c>
      <c r="F77" s="155">
        <f>H77+J77</f>
        <v>0</v>
      </c>
      <c r="G77" s="156">
        <f>ROUND(E77*F77,2)</f>
        <v>0</v>
      </c>
      <c r="H77" s="156"/>
      <c r="I77" s="156">
        <f>ROUND(E77*H77,2)</f>
        <v>0</v>
      </c>
      <c r="J77" s="156"/>
      <c r="K77" s="156">
        <f>ROUND(E77*J77,2)</f>
        <v>0</v>
      </c>
      <c r="L77" s="156">
        <v>21</v>
      </c>
      <c r="M77" s="156">
        <f>G77*(1+L77/100)</f>
        <v>0</v>
      </c>
      <c r="N77" s="147">
        <v>1.158E-2</v>
      </c>
      <c r="O77" s="147">
        <f>ROUND(E77*N77,5)</f>
        <v>0.34904000000000002</v>
      </c>
      <c r="P77" s="147">
        <v>0</v>
      </c>
      <c r="Q77" s="147">
        <f>ROUND(E77*P77,5)</f>
        <v>0</v>
      </c>
      <c r="R77" s="147"/>
      <c r="S77" s="147"/>
      <c r="T77" s="148">
        <v>4.3</v>
      </c>
      <c r="U77" s="147">
        <f>ROUND(E77*T77,2)</f>
        <v>129.61000000000001</v>
      </c>
      <c r="V77" s="139"/>
      <c r="W77" s="139"/>
      <c r="X77" s="139"/>
      <c r="Y77" s="139"/>
      <c r="Z77" s="139"/>
      <c r="AA77" s="139"/>
      <c r="AB77" s="139"/>
      <c r="AC77" s="139"/>
      <c r="AD77" s="139"/>
      <c r="AE77" s="139" t="s">
        <v>150</v>
      </c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ht="22.5" outlineLevel="1" x14ac:dyDescent="0.2">
      <c r="A78" s="140"/>
      <c r="B78" s="140"/>
      <c r="C78" s="176" t="s">
        <v>261</v>
      </c>
      <c r="D78" s="149"/>
      <c r="E78" s="153">
        <v>30.141850000000002</v>
      </c>
      <c r="F78" s="156"/>
      <c r="G78" s="156"/>
      <c r="H78" s="156"/>
      <c r="I78" s="156"/>
      <c r="J78" s="156"/>
      <c r="K78" s="156"/>
      <c r="L78" s="156"/>
      <c r="M78" s="156"/>
      <c r="N78" s="147"/>
      <c r="O78" s="147"/>
      <c r="P78" s="147"/>
      <c r="Q78" s="147"/>
      <c r="R78" s="147"/>
      <c r="S78" s="147"/>
      <c r="T78" s="148"/>
      <c r="U78" s="147"/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152</v>
      </c>
      <c r="AF78" s="139">
        <v>0</v>
      </c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x14ac:dyDescent="0.2">
      <c r="A79" s="141" t="s">
        <v>145</v>
      </c>
      <c r="B79" s="141" t="s">
        <v>62</v>
      </c>
      <c r="C79" s="177" t="s">
        <v>63</v>
      </c>
      <c r="D79" s="150"/>
      <c r="E79" s="154"/>
      <c r="F79" s="157"/>
      <c r="G79" s="157">
        <f>SUMIF(AE80:AE122,"&lt;&gt;NOR",G80:G122)</f>
        <v>0</v>
      </c>
      <c r="H79" s="157"/>
      <c r="I79" s="157">
        <f>SUM(I80:I122)</f>
        <v>0</v>
      </c>
      <c r="J79" s="157"/>
      <c r="K79" s="157">
        <f>SUM(K80:K122)</f>
        <v>0</v>
      </c>
      <c r="L79" s="157"/>
      <c r="M79" s="157">
        <f>SUM(M80:M122)</f>
        <v>0</v>
      </c>
      <c r="N79" s="150"/>
      <c r="O79" s="150">
        <f>SUM(O80:O122)</f>
        <v>87.258939999999996</v>
      </c>
      <c r="P79" s="150"/>
      <c r="Q79" s="150">
        <f>SUM(Q80:Q122)</f>
        <v>0</v>
      </c>
      <c r="R79" s="150"/>
      <c r="S79" s="150"/>
      <c r="T79" s="151"/>
      <c r="U79" s="150">
        <f>SUM(U80:U122)</f>
        <v>362.71999999999997</v>
      </c>
      <c r="AE79" t="s">
        <v>146</v>
      </c>
    </row>
    <row r="80" spans="1:60" outlineLevel="1" x14ac:dyDescent="0.2">
      <c r="A80" s="140">
        <v>41</v>
      </c>
      <c r="B80" s="140" t="s">
        <v>262</v>
      </c>
      <c r="C80" s="175" t="s">
        <v>263</v>
      </c>
      <c r="D80" s="147" t="s">
        <v>149</v>
      </c>
      <c r="E80" s="152">
        <v>0.2175</v>
      </c>
      <c r="F80" s="155">
        <f>H80+J80</f>
        <v>0</v>
      </c>
      <c r="G80" s="156">
        <f>ROUND(E80*F80,2)</f>
        <v>0</v>
      </c>
      <c r="H80" s="156"/>
      <c r="I80" s="156">
        <f>ROUND(E80*H80,2)</f>
        <v>0</v>
      </c>
      <c r="J80" s="156"/>
      <c r="K80" s="156">
        <f>ROUND(E80*J80,2)</f>
        <v>0</v>
      </c>
      <c r="L80" s="156">
        <v>21</v>
      </c>
      <c r="M80" s="156">
        <f>G80*(1+L80/100)</f>
        <v>0</v>
      </c>
      <c r="N80" s="147">
        <v>2.5250699999999999</v>
      </c>
      <c r="O80" s="147">
        <f>ROUND(E80*N80,5)</f>
        <v>0.54920000000000002</v>
      </c>
      <c r="P80" s="147">
        <v>0</v>
      </c>
      <c r="Q80" s="147">
        <f>ROUND(E80*P80,5)</f>
        <v>0</v>
      </c>
      <c r="R80" s="147"/>
      <c r="S80" s="147"/>
      <c r="T80" s="148">
        <v>0.86499999999999999</v>
      </c>
      <c r="U80" s="147">
        <f>ROUND(E80*T80,2)</f>
        <v>0.19</v>
      </c>
      <c r="V80" s="139"/>
      <c r="W80" s="139"/>
      <c r="X80" s="139"/>
      <c r="Y80" s="139"/>
      <c r="Z80" s="139"/>
      <c r="AA80" s="139"/>
      <c r="AB80" s="139"/>
      <c r="AC80" s="139"/>
      <c r="AD80" s="139"/>
      <c r="AE80" s="139" t="s">
        <v>150</v>
      </c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</row>
    <row r="81" spans="1:60" outlineLevel="1" x14ac:dyDescent="0.2">
      <c r="A81" s="140"/>
      <c r="B81" s="140"/>
      <c r="C81" s="176" t="s">
        <v>264</v>
      </c>
      <c r="D81" s="149"/>
      <c r="E81" s="153">
        <v>0.2175</v>
      </c>
      <c r="F81" s="156"/>
      <c r="G81" s="156"/>
      <c r="H81" s="156"/>
      <c r="I81" s="156"/>
      <c r="J81" s="156"/>
      <c r="K81" s="156"/>
      <c r="L81" s="156"/>
      <c r="M81" s="156"/>
      <c r="N81" s="147"/>
      <c r="O81" s="147"/>
      <c r="P81" s="147"/>
      <c r="Q81" s="147"/>
      <c r="R81" s="147"/>
      <c r="S81" s="147"/>
      <c r="T81" s="148"/>
      <c r="U81" s="147"/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152</v>
      </c>
      <c r="AF81" s="139">
        <v>0</v>
      </c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outlineLevel="1" x14ac:dyDescent="0.2">
      <c r="A82" s="140">
        <v>42</v>
      </c>
      <c r="B82" s="140" t="s">
        <v>265</v>
      </c>
      <c r="C82" s="175" t="s">
        <v>266</v>
      </c>
      <c r="D82" s="147" t="s">
        <v>180</v>
      </c>
      <c r="E82" s="152">
        <v>2.61</v>
      </c>
      <c r="F82" s="155">
        <f>H82+J82</f>
        <v>0</v>
      </c>
      <c r="G82" s="156">
        <f>ROUND(E82*F82,2)</f>
        <v>0</v>
      </c>
      <c r="H82" s="156"/>
      <c r="I82" s="156">
        <f>ROUND(E82*H82,2)</f>
        <v>0</v>
      </c>
      <c r="J82" s="156"/>
      <c r="K82" s="156">
        <f>ROUND(E82*J82,2)</f>
        <v>0</v>
      </c>
      <c r="L82" s="156">
        <v>21</v>
      </c>
      <c r="M82" s="156">
        <f>G82*(1+L82/100)</f>
        <v>0</v>
      </c>
      <c r="N82" s="147">
        <v>5.7700000000000001E-2</v>
      </c>
      <c r="O82" s="147">
        <f>ROUND(E82*N82,5)</f>
        <v>0.15060000000000001</v>
      </c>
      <c r="P82" s="147">
        <v>0</v>
      </c>
      <c r="Q82" s="147">
        <f>ROUND(E82*P82,5)</f>
        <v>0</v>
      </c>
      <c r="R82" s="147"/>
      <c r="S82" s="147"/>
      <c r="T82" s="148">
        <v>0.95</v>
      </c>
      <c r="U82" s="147">
        <f>ROUND(E82*T82,2)</f>
        <v>2.48</v>
      </c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150</v>
      </c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outlineLevel="1" x14ac:dyDescent="0.2">
      <c r="A83" s="140"/>
      <c r="B83" s="140"/>
      <c r="C83" s="176" t="s">
        <v>267</v>
      </c>
      <c r="D83" s="149"/>
      <c r="E83" s="153">
        <v>2.61</v>
      </c>
      <c r="F83" s="156"/>
      <c r="G83" s="156"/>
      <c r="H83" s="156"/>
      <c r="I83" s="156"/>
      <c r="J83" s="156"/>
      <c r="K83" s="156"/>
      <c r="L83" s="156"/>
      <c r="M83" s="156"/>
      <c r="N83" s="147"/>
      <c r="O83" s="147"/>
      <c r="P83" s="147"/>
      <c r="Q83" s="147"/>
      <c r="R83" s="147"/>
      <c r="S83" s="147"/>
      <c r="T83" s="148"/>
      <c r="U83" s="147"/>
      <c r="V83" s="139"/>
      <c r="W83" s="139"/>
      <c r="X83" s="139"/>
      <c r="Y83" s="139"/>
      <c r="Z83" s="139"/>
      <c r="AA83" s="139"/>
      <c r="AB83" s="139"/>
      <c r="AC83" s="139"/>
      <c r="AD83" s="139"/>
      <c r="AE83" s="139" t="s">
        <v>152</v>
      </c>
      <c r="AF83" s="139">
        <v>0</v>
      </c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</row>
    <row r="84" spans="1:60" outlineLevel="1" x14ac:dyDescent="0.2">
      <c r="A84" s="140">
        <v>43</v>
      </c>
      <c r="B84" s="140" t="s">
        <v>268</v>
      </c>
      <c r="C84" s="175" t="s">
        <v>269</v>
      </c>
      <c r="D84" s="147" t="s">
        <v>180</v>
      </c>
      <c r="E84" s="152">
        <v>2.61</v>
      </c>
      <c r="F84" s="155">
        <f>H84+J84</f>
        <v>0</v>
      </c>
      <c r="G84" s="156">
        <f>ROUND(E84*F84,2)</f>
        <v>0</v>
      </c>
      <c r="H84" s="156"/>
      <c r="I84" s="156">
        <f>ROUND(E84*H84,2)</f>
        <v>0</v>
      </c>
      <c r="J84" s="156"/>
      <c r="K84" s="156">
        <f>ROUND(E84*J84,2)</f>
        <v>0</v>
      </c>
      <c r="L84" s="156">
        <v>21</v>
      </c>
      <c r="M84" s="156">
        <f>G84*(1+L84/100)</f>
        <v>0</v>
      </c>
      <c r="N84" s="147">
        <v>0</v>
      </c>
      <c r="O84" s="147">
        <f>ROUND(E84*N84,5)</f>
        <v>0</v>
      </c>
      <c r="P84" s="147">
        <v>0</v>
      </c>
      <c r="Q84" s="147">
        <f>ROUND(E84*P84,5)</f>
        <v>0</v>
      </c>
      <c r="R84" s="147"/>
      <c r="S84" s="147"/>
      <c r="T84" s="148">
        <v>0.37</v>
      </c>
      <c r="U84" s="147">
        <f>ROUND(E84*T84,2)</f>
        <v>0.97</v>
      </c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150</v>
      </c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 x14ac:dyDescent="0.2">
      <c r="A85" s="140">
        <v>44</v>
      </c>
      <c r="B85" s="140" t="s">
        <v>270</v>
      </c>
      <c r="C85" s="175" t="s">
        <v>271</v>
      </c>
      <c r="D85" s="147" t="s">
        <v>180</v>
      </c>
      <c r="E85" s="152">
        <v>0.78</v>
      </c>
      <c r="F85" s="155">
        <f>H85+J85</f>
        <v>0</v>
      </c>
      <c r="G85" s="156">
        <f>ROUND(E85*F85,2)</f>
        <v>0</v>
      </c>
      <c r="H85" s="156"/>
      <c r="I85" s="156">
        <f>ROUND(E85*H85,2)</f>
        <v>0</v>
      </c>
      <c r="J85" s="156"/>
      <c r="K85" s="156">
        <f>ROUND(E85*J85,2)</f>
        <v>0</v>
      </c>
      <c r="L85" s="156">
        <v>21</v>
      </c>
      <c r="M85" s="156">
        <f>G85*(1+L85/100)</f>
        <v>0</v>
      </c>
      <c r="N85" s="147">
        <v>5.3499999999999997E-3</v>
      </c>
      <c r="O85" s="147">
        <f>ROUND(E85*N85,5)</f>
        <v>4.1700000000000001E-3</v>
      </c>
      <c r="P85" s="147">
        <v>0</v>
      </c>
      <c r="Q85" s="147">
        <f>ROUND(E85*P85,5)</f>
        <v>0</v>
      </c>
      <c r="R85" s="147"/>
      <c r="S85" s="147"/>
      <c r="T85" s="148">
        <v>0.77500000000000002</v>
      </c>
      <c r="U85" s="147">
        <f>ROUND(E85*T85,2)</f>
        <v>0.6</v>
      </c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150</v>
      </c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outlineLevel="1" x14ac:dyDescent="0.2">
      <c r="A86" s="140"/>
      <c r="B86" s="140"/>
      <c r="C86" s="176" t="s">
        <v>272</v>
      </c>
      <c r="D86" s="149"/>
      <c r="E86" s="153">
        <v>0.78</v>
      </c>
      <c r="F86" s="156"/>
      <c r="G86" s="156"/>
      <c r="H86" s="156"/>
      <c r="I86" s="156"/>
      <c r="J86" s="156"/>
      <c r="K86" s="156"/>
      <c r="L86" s="156"/>
      <c r="M86" s="156"/>
      <c r="N86" s="147"/>
      <c r="O86" s="147"/>
      <c r="P86" s="147"/>
      <c r="Q86" s="147"/>
      <c r="R86" s="147"/>
      <c r="S86" s="147"/>
      <c r="T86" s="148"/>
      <c r="U86" s="147"/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152</v>
      </c>
      <c r="AF86" s="139">
        <v>0</v>
      </c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outlineLevel="1" x14ac:dyDescent="0.2">
      <c r="A87" s="140">
        <v>45</v>
      </c>
      <c r="B87" s="140" t="s">
        <v>273</v>
      </c>
      <c r="C87" s="175" t="s">
        <v>274</v>
      </c>
      <c r="D87" s="147" t="s">
        <v>180</v>
      </c>
      <c r="E87" s="152">
        <v>0.78</v>
      </c>
      <c r="F87" s="155">
        <f>H87+J87</f>
        <v>0</v>
      </c>
      <c r="G87" s="156">
        <f>ROUND(E87*F87,2)</f>
        <v>0</v>
      </c>
      <c r="H87" s="156"/>
      <c r="I87" s="156">
        <f>ROUND(E87*H87,2)</f>
        <v>0</v>
      </c>
      <c r="J87" s="156"/>
      <c r="K87" s="156">
        <f>ROUND(E87*J87,2)</f>
        <v>0</v>
      </c>
      <c r="L87" s="156">
        <v>21</v>
      </c>
      <c r="M87" s="156">
        <f>G87*(1+L87/100)</f>
        <v>0</v>
      </c>
      <c r="N87" s="147">
        <v>0</v>
      </c>
      <c r="O87" s="147">
        <f>ROUND(E87*N87,5)</f>
        <v>0</v>
      </c>
      <c r="P87" s="147">
        <v>0</v>
      </c>
      <c r="Q87" s="147">
        <f>ROUND(E87*P87,5)</f>
        <v>0</v>
      </c>
      <c r="R87" s="147"/>
      <c r="S87" s="147"/>
      <c r="T87" s="148">
        <v>0.27</v>
      </c>
      <c r="U87" s="147">
        <f>ROUND(E87*T87,2)</f>
        <v>0.21</v>
      </c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150</v>
      </c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outlineLevel="1" x14ac:dyDescent="0.2">
      <c r="A88" s="140">
        <v>46</v>
      </c>
      <c r="B88" s="140" t="s">
        <v>275</v>
      </c>
      <c r="C88" s="175" t="s">
        <v>276</v>
      </c>
      <c r="D88" s="147" t="s">
        <v>190</v>
      </c>
      <c r="E88" s="152">
        <v>3.2625000000000001E-2</v>
      </c>
      <c r="F88" s="155">
        <f>H88+J88</f>
        <v>0</v>
      </c>
      <c r="G88" s="156">
        <f>ROUND(E88*F88,2)</f>
        <v>0</v>
      </c>
      <c r="H88" s="156"/>
      <c r="I88" s="156">
        <f>ROUND(E88*H88,2)</f>
        <v>0</v>
      </c>
      <c r="J88" s="156"/>
      <c r="K88" s="156">
        <f>ROUND(E88*J88,2)</f>
        <v>0</v>
      </c>
      <c r="L88" s="156">
        <v>21</v>
      </c>
      <c r="M88" s="156">
        <f>G88*(1+L88/100)</f>
        <v>0</v>
      </c>
      <c r="N88" s="147">
        <v>1.01939</v>
      </c>
      <c r="O88" s="147">
        <f>ROUND(E88*N88,5)</f>
        <v>3.3259999999999998E-2</v>
      </c>
      <c r="P88" s="147">
        <v>0</v>
      </c>
      <c r="Q88" s="147">
        <f>ROUND(E88*P88,5)</f>
        <v>0</v>
      </c>
      <c r="R88" s="147"/>
      <c r="S88" s="147"/>
      <c r="T88" s="148">
        <v>51.252000000000002</v>
      </c>
      <c r="U88" s="147">
        <f>ROUND(E88*T88,2)</f>
        <v>1.67</v>
      </c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150</v>
      </c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outlineLevel="1" x14ac:dyDescent="0.2">
      <c r="A89" s="140"/>
      <c r="B89" s="140"/>
      <c r="C89" s="176" t="s">
        <v>277</v>
      </c>
      <c r="D89" s="149"/>
      <c r="E89" s="153">
        <v>3.2625000000000001E-2</v>
      </c>
      <c r="F89" s="156"/>
      <c r="G89" s="156"/>
      <c r="H89" s="156"/>
      <c r="I89" s="156"/>
      <c r="J89" s="156"/>
      <c r="K89" s="156"/>
      <c r="L89" s="156"/>
      <c r="M89" s="156"/>
      <c r="N89" s="147"/>
      <c r="O89" s="147"/>
      <c r="P89" s="147"/>
      <c r="Q89" s="147"/>
      <c r="R89" s="147"/>
      <c r="S89" s="147"/>
      <c r="T89" s="148"/>
      <c r="U89" s="147"/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152</v>
      </c>
      <c r="AF89" s="139">
        <v>0</v>
      </c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outlineLevel="1" x14ac:dyDescent="0.2">
      <c r="A90" s="140">
        <v>47</v>
      </c>
      <c r="B90" s="140" t="s">
        <v>278</v>
      </c>
      <c r="C90" s="175" t="s">
        <v>279</v>
      </c>
      <c r="D90" s="147" t="s">
        <v>149</v>
      </c>
      <c r="E90" s="152">
        <v>8.3887575000000005</v>
      </c>
      <c r="F90" s="155">
        <f>H90+J90</f>
        <v>0</v>
      </c>
      <c r="G90" s="156">
        <f>ROUND(E90*F90,2)</f>
        <v>0</v>
      </c>
      <c r="H90" s="156"/>
      <c r="I90" s="156">
        <f>ROUND(E90*H90,2)</f>
        <v>0</v>
      </c>
      <c r="J90" s="156"/>
      <c r="K90" s="156">
        <f>ROUND(E90*J90,2)</f>
        <v>0</v>
      </c>
      <c r="L90" s="156">
        <v>21</v>
      </c>
      <c r="M90" s="156">
        <f>G90*(1+L90/100)</f>
        <v>0</v>
      </c>
      <c r="N90" s="147">
        <v>2.5251100000000002</v>
      </c>
      <c r="O90" s="147">
        <f>ROUND(E90*N90,5)</f>
        <v>21.182539999999999</v>
      </c>
      <c r="P90" s="147">
        <v>0</v>
      </c>
      <c r="Q90" s="147">
        <f>ROUND(E90*P90,5)</f>
        <v>0</v>
      </c>
      <c r="R90" s="147"/>
      <c r="S90" s="147"/>
      <c r="T90" s="148">
        <v>1.448</v>
      </c>
      <c r="U90" s="147">
        <f>ROUND(E90*T90,2)</f>
        <v>12.15</v>
      </c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150</v>
      </c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ht="33.75" outlineLevel="1" x14ac:dyDescent="0.2">
      <c r="A91" s="140"/>
      <c r="B91" s="140"/>
      <c r="C91" s="176" t="s">
        <v>280</v>
      </c>
      <c r="D91" s="149"/>
      <c r="E91" s="153">
        <v>3.9105750000000001</v>
      </c>
      <c r="F91" s="156"/>
      <c r="G91" s="156"/>
      <c r="H91" s="156"/>
      <c r="I91" s="156"/>
      <c r="J91" s="156"/>
      <c r="K91" s="156"/>
      <c r="L91" s="156"/>
      <c r="M91" s="156"/>
      <c r="N91" s="147"/>
      <c r="O91" s="147"/>
      <c r="P91" s="147"/>
      <c r="Q91" s="147"/>
      <c r="R91" s="147"/>
      <c r="S91" s="147"/>
      <c r="T91" s="148"/>
      <c r="U91" s="147"/>
      <c r="V91" s="139"/>
      <c r="W91" s="139"/>
      <c r="X91" s="139"/>
      <c r="Y91" s="139"/>
      <c r="Z91" s="139"/>
      <c r="AA91" s="139"/>
      <c r="AB91" s="139"/>
      <c r="AC91" s="139"/>
      <c r="AD91" s="139"/>
      <c r="AE91" s="139" t="s">
        <v>152</v>
      </c>
      <c r="AF91" s="139">
        <v>0</v>
      </c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</row>
    <row r="92" spans="1:60" outlineLevel="1" x14ac:dyDescent="0.2">
      <c r="A92" s="140"/>
      <c r="B92" s="140"/>
      <c r="C92" s="176" t="s">
        <v>281</v>
      </c>
      <c r="D92" s="149"/>
      <c r="E92" s="153">
        <v>1.9854000000000001</v>
      </c>
      <c r="F92" s="156"/>
      <c r="G92" s="156"/>
      <c r="H92" s="156"/>
      <c r="I92" s="156"/>
      <c r="J92" s="156"/>
      <c r="K92" s="156"/>
      <c r="L92" s="156"/>
      <c r="M92" s="156"/>
      <c r="N92" s="147"/>
      <c r="O92" s="147"/>
      <c r="P92" s="147"/>
      <c r="Q92" s="147"/>
      <c r="R92" s="147"/>
      <c r="S92" s="147"/>
      <c r="T92" s="148"/>
      <c r="U92" s="147"/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152</v>
      </c>
      <c r="AF92" s="139">
        <v>0</v>
      </c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ht="33.75" outlineLevel="1" x14ac:dyDescent="0.2">
      <c r="A93" s="140"/>
      <c r="B93" s="140"/>
      <c r="C93" s="176" t="s">
        <v>282</v>
      </c>
      <c r="D93" s="149"/>
      <c r="E93" s="153">
        <v>2.4927825000000001</v>
      </c>
      <c r="F93" s="156"/>
      <c r="G93" s="156"/>
      <c r="H93" s="156"/>
      <c r="I93" s="156"/>
      <c r="J93" s="156"/>
      <c r="K93" s="156"/>
      <c r="L93" s="156"/>
      <c r="M93" s="156"/>
      <c r="N93" s="147"/>
      <c r="O93" s="147"/>
      <c r="P93" s="147"/>
      <c r="Q93" s="147"/>
      <c r="R93" s="147"/>
      <c r="S93" s="147"/>
      <c r="T93" s="148"/>
      <c r="U93" s="147"/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152</v>
      </c>
      <c r="AF93" s="139">
        <v>0</v>
      </c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outlineLevel="1" x14ac:dyDescent="0.2">
      <c r="A94" s="140">
        <v>48</v>
      </c>
      <c r="B94" s="140" t="s">
        <v>283</v>
      </c>
      <c r="C94" s="175" t="s">
        <v>284</v>
      </c>
      <c r="D94" s="147" t="s">
        <v>180</v>
      </c>
      <c r="E94" s="152">
        <v>57.175800000000002</v>
      </c>
      <c r="F94" s="155">
        <f>H94+J94</f>
        <v>0</v>
      </c>
      <c r="G94" s="156">
        <f>ROUND(E94*F94,2)</f>
        <v>0</v>
      </c>
      <c r="H94" s="156"/>
      <c r="I94" s="156">
        <f>ROUND(E94*H94,2)</f>
        <v>0</v>
      </c>
      <c r="J94" s="156"/>
      <c r="K94" s="156">
        <f>ROUND(E94*J94,2)</f>
        <v>0</v>
      </c>
      <c r="L94" s="156">
        <v>21</v>
      </c>
      <c r="M94" s="156">
        <f>G94*(1+L94/100)</f>
        <v>0</v>
      </c>
      <c r="N94" s="147">
        <v>7.8200000000000006E-3</v>
      </c>
      <c r="O94" s="147">
        <f>ROUND(E94*N94,5)</f>
        <v>0.44711000000000001</v>
      </c>
      <c r="P94" s="147">
        <v>0</v>
      </c>
      <c r="Q94" s="147">
        <f>ROUND(E94*P94,5)</f>
        <v>0</v>
      </c>
      <c r="R94" s="147"/>
      <c r="S94" s="147"/>
      <c r="T94" s="148">
        <v>0.79</v>
      </c>
      <c r="U94" s="147">
        <f>ROUND(E94*T94,2)</f>
        <v>45.17</v>
      </c>
      <c r="V94" s="139"/>
      <c r="W94" s="139"/>
      <c r="X94" s="139"/>
      <c r="Y94" s="139"/>
      <c r="Z94" s="139"/>
      <c r="AA94" s="139"/>
      <c r="AB94" s="139"/>
      <c r="AC94" s="139"/>
      <c r="AD94" s="139"/>
      <c r="AE94" s="139" t="s">
        <v>150</v>
      </c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</row>
    <row r="95" spans="1:60" ht="33.75" outlineLevel="1" x14ac:dyDescent="0.2">
      <c r="A95" s="140"/>
      <c r="B95" s="140"/>
      <c r="C95" s="176" t="s">
        <v>285</v>
      </c>
      <c r="D95" s="149"/>
      <c r="E95" s="153">
        <v>31.284600000000001</v>
      </c>
      <c r="F95" s="156"/>
      <c r="G95" s="156"/>
      <c r="H95" s="156"/>
      <c r="I95" s="156"/>
      <c r="J95" s="156"/>
      <c r="K95" s="156"/>
      <c r="L95" s="156"/>
      <c r="M95" s="156"/>
      <c r="N95" s="147"/>
      <c r="O95" s="147"/>
      <c r="P95" s="147"/>
      <c r="Q95" s="147"/>
      <c r="R95" s="147"/>
      <c r="S95" s="147"/>
      <c r="T95" s="148"/>
      <c r="U95" s="147"/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152</v>
      </c>
      <c r="AF95" s="139">
        <v>0</v>
      </c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 outlineLevel="1" x14ac:dyDescent="0.2">
      <c r="A96" s="140"/>
      <c r="B96" s="140"/>
      <c r="C96" s="176" t="s">
        <v>286</v>
      </c>
      <c r="D96" s="149"/>
      <c r="E96" s="153">
        <v>15.8832</v>
      </c>
      <c r="F96" s="156"/>
      <c r="G96" s="156"/>
      <c r="H96" s="156"/>
      <c r="I96" s="156"/>
      <c r="J96" s="156"/>
      <c r="K96" s="156"/>
      <c r="L96" s="156"/>
      <c r="M96" s="156"/>
      <c r="N96" s="147"/>
      <c r="O96" s="147"/>
      <c r="P96" s="147"/>
      <c r="Q96" s="147"/>
      <c r="R96" s="147"/>
      <c r="S96" s="147"/>
      <c r="T96" s="148"/>
      <c r="U96" s="147"/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152</v>
      </c>
      <c r="AF96" s="139">
        <v>0</v>
      </c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</row>
    <row r="97" spans="1:60" ht="33.75" outlineLevel="1" x14ac:dyDescent="0.2">
      <c r="A97" s="140"/>
      <c r="B97" s="140"/>
      <c r="C97" s="176" t="s">
        <v>287</v>
      </c>
      <c r="D97" s="149"/>
      <c r="E97" s="153">
        <v>10.007999999999999</v>
      </c>
      <c r="F97" s="156"/>
      <c r="G97" s="156"/>
      <c r="H97" s="156"/>
      <c r="I97" s="156"/>
      <c r="J97" s="156"/>
      <c r="K97" s="156"/>
      <c r="L97" s="156"/>
      <c r="M97" s="156"/>
      <c r="N97" s="147"/>
      <c r="O97" s="147"/>
      <c r="P97" s="147"/>
      <c r="Q97" s="147"/>
      <c r="R97" s="147"/>
      <c r="S97" s="147"/>
      <c r="T97" s="148"/>
      <c r="U97" s="147"/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152</v>
      </c>
      <c r="AF97" s="139">
        <v>0</v>
      </c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outlineLevel="1" x14ac:dyDescent="0.2">
      <c r="A98" s="140">
        <v>49</v>
      </c>
      <c r="B98" s="140" t="s">
        <v>288</v>
      </c>
      <c r="C98" s="175" t="s">
        <v>289</v>
      </c>
      <c r="D98" s="147" t="s">
        <v>180</v>
      </c>
      <c r="E98" s="152">
        <v>57.1785</v>
      </c>
      <c r="F98" s="155">
        <f>H98+J98</f>
        <v>0</v>
      </c>
      <c r="G98" s="156">
        <f>ROUND(E98*F98,2)</f>
        <v>0</v>
      </c>
      <c r="H98" s="156"/>
      <c r="I98" s="156">
        <f>ROUND(E98*H98,2)</f>
        <v>0</v>
      </c>
      <c r="J98" s="156"/>
      <c r="K98" s="156">
        <f>ROUND(E98*J98,2)</f>
        <v>0</v>
      </c>
      <c r="L98" s="156">
        <v>21</v>
      </c>
      <c r="M98" s="156">
        <f>G98*(1+L98/100)</f>
        <v>0</v>
      </c>
      <c r="N98" s="147">
        <v>0</v>
      </c>
      <c r="O98" s="147">
        <f>ROUND(E98*N98,5)</f>
        <v>0</v>
      </c>
      <c r="P98" s="147">
        <v>0</v>
      </c>
      <c r="Q98" s="147">
        <f>ROUND(E98*P98,5)</f>
        <v>0</v>
      </c>
      <c r="R98" s="147"/>
      <c r="S98" s="147"/>
      <c r="T98" s="148">
        <v>0.24</v>
      </c>
      <c r="U98" s="147">
        <f>ROUND(E98*T98,2)</f>
        <v>13.72</v>
      </c>
      <c r="V98" s="139"/>
      <c r="W98" s="139"/>
      <c r="X98" s="139"/>
      <c r="Y98" s="139"/>
      <c r="Z98" s="139"/>
      <c r="AA98" s="139"/>
      <c r="AB98" s="139"/>
      <c r="AC98" s="139"/>
      <c r="AD98" s="139"/>
      <c r="AE98" s="139" t="s">
        <v>150</v>
      </c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</row>
    <row r="99" spans="1:60" ht="22.5" outlineLevel="1" x14ac:dyDescent="0.2">
      <c r="A99" s="140">
        <v>50</v>
      </c>
      <c r="B99" s="140" t="s">
        <v>290</v>
      </c>
      <c r="C99" s="175" t="s">
        <v>291</v>
      </c>
      <c r="D99" s="147" t="s">
        <v>190</v>
      </c>
      <c r="E99" s="152">
        <v>0.83887599999999996</v>
      </c>
      <c r="F99" s="155">
        <f>H99+J99</f>
        <v>0</v>
      </c>
      <c r="G99" s="156">
        <f>ROUND(E99*F99,2)</f>
        <v>0</v>
      </c>
      <c r="H99" s="156"/>
      <c r="I99" s="156">
        <f>ROUND(E99*H99,2)</f>
        <v>0</v>
      </c>
      <c r="J99" s="156"/>
      <c r="K99" s="156">
        <f>ROUND(E99*J99,2)</f>
        <v>0</v>
      </c>
      <c r="L99" s="156">
        <v>21</v>
      </c>
      <c r="M99" s="156">
        <f>G99*(1+L99/100)</f>
        <v>0</v>
      </c>
      <c r="N99" s="147">
        <v>1.0166500000000001</v>
      </c>
      <c r="O99" s="147">
        <f>ROUND(E99*N99,5)</f>
        <v>0.85284000000000004</v>
      </c>
      <c r="P99" s="147">
        <v>0</v>
      </c>
      <c r="Q99" s="147">
        <f>ROUND(E99*P99,5)</f>
        <v>0</v>
      </c>
      <c r="R99" s="147"/>
      <c r="S99" s="147"/>
      <c r="T99" s="148">
        <v>27.672999999999998</v>
      </c>
      <c r="U99" s="147">
        <f>ROUND(E99*T99,2)</f>
        <v>23.21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150</v>
      </c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outlineLevel="1" x14ac:dyDescent="0.2">
      <c r="A100" s="140"/>
      <c r="B100" s="140"/>
      <c r="C100" s="176" t="s">
        <v>292</v>
      </c>
      <c r="D100" s="149"/>
      <c r="E100" s="153">
        <v>0.83887599999999996</v>
      </c>
      <c r="F100" s="156"/>
      <c r="G100" s="156"/>
      <c r="H100" s="156"/>
      <c r="I100" s="156"/>
      <c r="J100" s="156"/>
      <c r="K100" s="156"/>
      <c r="L100" s="156"/>
      <c r="M100" s="156"/>
      <c r="N100" s="147"/>
      <c r="O100" s="147"/>
      <c r="P100" s="147"/>
      <c r="Q100" s="147"/>
      <c r="R100" s="147"/>
      <c r="S100" s="147"/>
      <c r="T100" s="148"/>
      <c r="U100" s="147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 t="s">
        <v>152</v>
      </c>
      <c r="AF100" s="139">
        <v>0</v>
      </c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</row>
    <row r="101" spans="1:60" outlineLevel="1" x14ac:dyDescent="0.2">
      <c r="A101" s="140">
        <v>51</v>
      </c>
      <c r="B101" s="140" t="s">
        <v>293</v>
      </c>
      <c r="C101" s="175" t="s">
        <v>294</v>
      </c>
      <c r="D101" s="147" t="s">
        <v>149</v>
      </c>
      <c r="E101" s="152">
        <v>5.016</v>
      </c>
      <c r="F101" s="155">
        <f>H101+J101</f>
        <v>0</v>
      </c>
      <c r="G101" s="156">
        <f>ROUND(E101*F101,2)</f>
        <v>0</v>
      </c>
      <c r="H101" s="156"/>
      <c r="I101" s="156">
        <f>ROUND(E101*H101,2)</f>
        <v>0</v>
      </c>
      <c r="J101" s="156"/>
      <c r="K101" s="156">
        <f>ROUND(E101*J101,2)</f>
        <v>0</v>
      </c>
      <c r="L101" s="156">
        <v>21</v>
      </c>
      <c r="M101" s="156">
        <f>G101*(1+L101/100)</f>
        <v>0</v>
      </c>
      <c r="N101" s="147">
        <v>2.5251399999999999</v>
      </c>
      <c r="O101" s="147">
        <f>ROUND(E101*N101,5)</f>
        <v>12.6661</v>
      </c>
      <c r="P101" s="147">
        <v>0</v>
      </c>
      <c r="Q101" s="147">
        <f>ROUND(E101*P101,5)</f>
        <v>0</v>
      </c>
      <c r="R101" s="147"/>
      <c r="S101" s="147"/>
      <c r="T101" s="148">
        <v>0.98699999999999999</v>
      </c>
      <c r="U101" s="147">
        <f>ROUND(E101*T101,2)</f>
        <v>4.95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150</v>
      </c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outlineLevel="1" x14ac:dyDescent="0.2">
      <c r="A102" s="140"/>
      <c r="B102" s="140"/>
      <c r="C102" s="176" t="s">
        <v>295</v>
      </c>
      <c r="D102" s="149"/>
      <c r="E102" s="153">
        <v>3.5339999999999998</v>
      </c>
      <c r="F102" s="156"/>
      <c r="G102" s="156"/>
      <c r="H102" s="156"/>
      <c r="I102" s="156"/>
      <c r="J102" s="156"/>
      <c r="K102" s="156"/>
      <c r="L102" s="156"/>
      <c r="M102" s="156"/>
      <c r="N102" s="147"/>
      <c r="O102" s="147"/>
      <c r="P102" s="147"/>
      <c r="Q102" s="147"/>
      <c r="R102" s="147"/>
      <c r="S102" s="147"/>
      <c r="T102" s="148"/>
      <c r="U102" s="147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 t="s">
        <v>152</v>
      </c>
      <c r="AF102" s="139">
        <v>0</v>
      </c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</row>
    <row r="103" spans="1:60" outlineLevel="1" x14ac:dyDescent="0.2">
      <c r="A103" s="140"/>
      <c r="B103" s="140"/>
      <c r="C103" s="176" t="s">
        <v>296</v>
      </c>
      <c r="D103" s="149"/>
      <c r="E103" s="153">
        <v>1.482</v>
      </c>
      <c r="F103" s="156"/>
      <c r="G103" s="156"/>
      <c r="H103" s="156"/>
      <c r="I103" s="156"/>
      <c r="J103" s="156"/>
      <c r="K103" s="156"/>
      <c r="L103" s="156"/>
      <c r="M103" s="156"/>
      <c r="N103" s="147"/>
      <c r="O103" s="147"/>
      <c r="P103" s="147"/>
      <c r="Q103" s="147"/>
      <c r="R103" s="147"/>
      <c r="S103" s="147"/>
      <c r="T103" s="148"/>
      <c r="U103" s="147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 t="s">
        <v>152</v>
      </c>
      <c r="AF103" s="139">
        <v>0</v>
      </c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</row>
    <row r="104" spans="1:60" outlineLevel="1" x14ac:dyDescent="0.2">
      <c r="A104" s="140">
        <v>52</v>
      </c>
      <c r="B104" s="140" t="s">
        <v>297</v>
      </c>
      <c r="C104" s="175" t="s">
        <v>298</v>
      </c>
      <c r="D104" s="147" t="s">
        <v>180</v>
      </c>
      <c r="E104" s="152">
        <v>30.97</v>
      </c>
      <c r="F104" s="155">
        <f>H104+J104</f>
        <v>0</v>
      </c>
      <c r="G104" s="156">
        <f>ROUND(E104*F104,2)</f>
        <v>0</v>
      </c>
      <c r="H104" s="156"/>
      <c r="I104" s="156">
        <f>ROUND(E104*H104,2)</f>
        <v>0</v>
      </c>
      <c r="J104" s="156"/>
      <c r="K104" s="156">
        <f>ROUND(E104*J104,2)</f>
        <v>0</v>
      </c>
      <c r="L104" s="156">
        <v>21</v>
      </c>
      <c r="M104" s="156">
        <f>G104*(1+L104/100)</f>
        <v>0</v>
      </c>
      <c r="N104" s="147">
        <v>4.7509999999999997E-2</v>
      </c>
      <c r="O104" s="147">
        <f>ROUND(E104*N104,5)</f>
        <v>1.4713799999999999</v>
      </c>
      <c r="P104" s="147">
        <v>0</v>
      </c>
      <c r="Q104" s="147">
        <f>ROUND(E104*P104,5)</f>
        <v>0</v>
      </c>
      <c r="R104" s="147"/>
      <c r="S104" s="147"/>
      <c r="T104" s="148">
        <v>0.65</v>
      </c>
      <c r="U104" s="147">
        <f>ROUND(E104*T104,2)</f>
        <v>20.13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 t="s">
        <v>150</v>
      </c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</row>
    <row r="105" spans="1:60" outlineLevel="1" x14ac:dyDescent="0.2">
      <c r="A105" s="140"/>
      <c r="B105" s="140"/>
      <c r="C105" s="176" t="s">
        <v>299</v>
      </c>
      <c r="D105" s="149"/>
      <c r="E105" s="153">
        <v>23.56</v>
      </c>
      <c r="F105" s="156"/>
      <c r="G105" s="156"/>
      <c r="H105" s="156"/>
      <c r="I105" s="156"/>
      <c r="J105" s="156"/>
      <c r="K105" s="156"/>
      <c r="L105" s="156"/>
      <c r="M105" s="156"/>
      <c r="N105" s="147"/>
      <c r="O105" s="147"/>
      <c r="P105" s="147"/>
      <c r="Q105" s="147"/>
      <c r="R105" s="147"/>
      <c r="S105" s="147"/>
      <c r="T105" s="148"/>
      <c r="U105" s="147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 t="s">
        <v>152</v>
      </c>
      <c r="AF105" s="139">
        <v>0</v>
      </c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</row>
    <row r="106" spans="1:60" outlineLevel="1" x14ac:dyDescent="0.2">
      <c r="A106" s="140"/>
      <c r="B106" s="140"/>
      <c r="C106" s="176" t="s">
        <v>300</v>
      </c>
      <c r="D106" s="149"/>
      <c r="E106" s="153">
        <v>7.41</v>
      </c>
      <c r="F106" s="156"/>
      <c r="G106" s="156"/>
      <c r="H106" s="156"/>
      <c r="I106" s="156"/>
      <c r="J106" s="156"/>
      <c r="K106" s="156"/>
      <c r="L106" s="156"/>
      <c r="M106" s="156"/>
      <c r="N106" s="147"/>
      <c r="O106" s="147"/>
      <c r="P106" s="147"/>
      <c r="Q106" s="147"/>
      <c r="R106" s="147"/>
      <c r="S106" s="147"/>
      <c r="T106" s="148"/>
      <c r="U106" s="147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152</v>
      </c>
      <c r="AF106" s="139">
        <v>0</v>
      </c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outlineLevel="1" x14ac:dyDescent="0.2">
      <c r="A107" s="140">
        <v>53</v>
      </c>
      <c r="B107" s="140" t="s">
        <v>301</v>
      </c>
      <c r="C107" s="175" t="s">
        <v>302</v>
      </c>
      <c r="D107" s="147" t="s">
        <v>180</v>
      </c>
      <c r="E107" s="152">
        <v>30.97</v>
      </c>
      <c r="F107" s="155">
        <f>H107+J107</f>
        <v>0</v>
      </c>
      <c r="G107" s="156">
        <f>ROUND(E107*F107,2)</f>
        <v>0</v>
      </c>
      <c r="H107" s="156"/>
      <c r="I107" s="156">
        <f>ROUND(E107*H107,2)</f>
        <v>0</v>
      </c>
      <c r="J107" s="156"/>
      <c r="K107" s="156">
        <f>ROUND(E107*J107,2)</f>
        <v>0</v>
      </c>
      <c r="L107" s="156">
        <v>21</v>
      </c>
      <c r="M107" s="156">
        <f>G107*(1+L107/100)</f>
        <v>0</v>
      </c>
      <c r="N107" s="147">
        <v>0</v>
      </c>
      <c r="O107" s="147">
        <f>ROUND(E107*N107,5)</f>
        <v>0</v>
      </c>
      <c r="P107" s="147">
        <v>0</v>
      </c>
      <c r="Q107" s="147">
        <f>ROUND(E107*P107,5)</f>
        <v>0</v>
      </c>
      <c r="R107" s="147"/>
      <c r="S107" s="147"/>
      <c r="T107" s="148">
        <v>0.17299999999999999</v>
      </c>
      <c r="U107" s="147">
        <f>ROUND(E107*T107,2)</f>
        <v>5.36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 t="s">
        <v>150</v>
      </c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outlineLevel="1" x14ac:dyDescent="0.2">
      <c r="A108" s="140">
        <v>54</v>
      </c>
      <c r="B108" s="140" t="s">
        <v>303</v>
      </c>
      <c r="C108" s="175" t="s">
        <v>304</v>
      </c>
      <c r="D108" s="147" t="s">
        <v>237</v>
      </c>
      <c r="E108" s="152">
        <v>24.867000000000001</v>
      </c>
      <c r="F108" s="155">
        <f>H108+J108</f>
        <v>0</v>
      </c>
      <c r="G108" s="156">
        <f>ROUND(E108*F108,2)</f>
        <v>0</v>
      </c>
      <c r="H108" s="156"/>
      <c r="I108" s="156">
        <f>ROUND(E108*H108,2)</f>
        <v>0</v>
      </c>
      <c r="J108" s="156"/>
      <c r="K108" s="156">
        <f>ROUND(E108*J108,2)</f>
        <v>0</v>
      </c>
      <c r="L108" s="156">
        <v>21</v>
      </c>
      <c r="M108" s="156">
        <f>G108*(1+L108/100)</f>
        <v>0</v>
      </c>
      <c r="N108" s="147">
        <v>3.0470000000000001E-2</v>
      </c>
      <c r="O108" s="147">
        <f>ROUND(E108*N108,5)</f>
        <v>0.75770000000000004</v>
      </c>
      <c r="P108" s="147">
        <v>0</v>
      </c>
      <c r="Q108" s="147">
        <f>ROUND(E108*P108,5)</f>
        <v>0</v>
      </c>
      <c r="R108" s="147"/>
      <c r="S108" s="147"/>
      <c r="T108" s="148">
        <v>0.87</v>
      </c>
      <c r="U108" s="147">
        <f>ROUND(E108*T108,2)</f>
        <v>21.63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150</v>
      </c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outlineLevel="1" x14ac:dyDescent="0.2">
      <c r="A109" s="140"/>
      <c r="B109" s="140"/>
      <c r="C109" s="176" t="s">
        <v>305</v>
      </c>
      <c r="D109" s="149"/>
      <c r="E109" s="153">
        <v>21.4</v>
      </c>
      <c r="F109" s="156"/>
      <c r="G109" s="156"/>
      <c r="H109" s="156"/>
      <c r="I109" s="156"/>
      <c r="J109" s="156"/>
      <c r="K109" s="156"/>
      <c r="L109" s="156"/>
      <c r="M109" s="156"/>
      <c r="N109" s="147"/>
      <c r="O109" s="147"/>
      <c r="P109" s="147"/>
      <c r="Q109" s="147"/>
      <c r="R109" s="147"/>
      <c r="S109" s="147"/>
      <c r="T109" s="148"/>
      <c r="U109" s="147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 t="s">
        <v>152</v>
      </c>
      <c r="AF109" s="139">
        <v>0</v>
      </c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</row>
    <row r="110" spans="1:60" outlineLevel="1" x14ac:dyDescent="0.2">
      <c r="A110" s="140"/>
      <c r="B110" s="140"/>
      <c r="C110" s="176" t="s">
        <v>306</v>
      </c>
      <c r="D110" s="149"/>
      <c r="E110" s="153">
        <v>3.4670000000000001</v>
      </c>
      <c r="F110" s="156"/>
      <c r="G110" s="156"/>
      <c r="H110" s="156"/>
      <c r="I110" s="156"/>
      <c r="J110" s="156"/>
      <c r="K110" s="156"/>
      <c r="L110" s="156"/>
      <c r="M110" s="156"/>
      <c r="N110" s="147"/>
      <c r="O110" s="147"/>
      <c r="P110" s="147"/>
      <c r="Q110" s="147"/>
      <c r="R110" s="147"/>
      <c r="S110" s="147"/>
      <c r="T110" s="148"/>
      <c r="U110" s="147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152</v>
      </c>
      <c r="AF110" s="139">
        <v>0</v>
      </c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outlineLevel="1" x14ac:dyDescent="0.2">
      <c r="A111" s="140">
        <v>55</v>
      </c>
      <c r="B111" s="140" t="s">
        <v>307</v>
      </c>
      <c r="C111" s="175" t="s">
        <v>308</v>
      </c>
      <c r="D111" s="147" t="s">
        <v>237</v>
      </c>
      <c r="E111" s="152">
        <v>24.867000000000001</v>
      </c>
      <c r="F111" s="155">
        <f>H111+J111</f>
        <v>0</v>
      </c>
      <c r="G111" s="156">
        <f>ROUND(E111*F111,2)</f>
        <v>0</v>
      </c>
      <c r="H111" s="156"/>
      <c r="I111" s="156">
        <f>ROUND(E111*H111,2)</f>
        <v>0</v>
      </c>
      <c r="J111" s="156"/>
      <c r="K111" s="156">
        <f>ROUND(E111*J111,2)</f>
        <v>0</v>
      </c>
      <c r="L111" s="156">
        <v>21</v>
      </c>
      <c r="M111" s="156">
        <f>G111*(1+L111/100)</f>
        <v>0</v>
      </c>
      <c r="N111" s="147">
        <v>0</v>
      </c>
      <c r="O111" s="147">
        <f>ROUND(E111*N111,5)</f>
        <v>0</v>
      </c>
      <c r="P111" s="147">
        <v>0</v>
      </c>
      <c r="Q111" s="147">
        <f>ROUND(E111*P111,5)</f>
        <v>0</v>
      </c>
      <c r="R111" s="147"/>
      <c r="S111" s="147"/>
      <c r="T111" s="148">
        <v>0.23200000000000001</v>
      </c>
      <c r="U111" s="147">
        <f>ROUND(E111*T111,2)</f>
        <v>5.77</v>
      </c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 t="s">
        <v>150</v>
      </c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</row>
    <row r="112" spans="1:60" outlineLevel="1" x14ac:dyDescent="0.2">
      <c r="A112" s="140">
        <v>56</v>
      </c>
      <c r="B112" s="140" t="s">
        <v>309</v>
      </c>
      <c r="C112" s="175" t="s">
        <v>310</v>
      </c>
      <c r="D112" s="147" t="s">
        <v>180</v>
      </c>
      <c r="E112" s="152">
        <v>30.97</v>
      </c>
      <c r="F112" s="155">
        <f>H112+J112</f>
        <v>0</v>
      </c>
      <c r="G112" s="156">
        <f>ROUND(E112*F112,2)</f>
        <v>0</v>
      </c>
      <c r="H112" s="156"/>
      <c r="I112" s="156">
        <f>ROUND(E112*H112,2)</f>
        <v>0</v>
      </c>
      <c r="J112" s="156"/>
      <c r="K112" s="156">
        <f>ROUND(E112*J112,2)</f>
        <v>0</v>
      </c>
      <c r="L112" s="156">
        <v>21</v>
      </c>
      <c r="M112" s="156">
        <f>G112*(1+L112/100)</f>
        <v>0</v>
      </c>
      <c r="N112" s="147">
        <v>2.2699999999999999E-3</v>
      </c>
      <c r="O112" s="147">
        <f>ROUND(E112*N112,5)</f>
        <v>7.0300000000000001E-2</v>
      </c>
      <c r="P112" s="147">
        <v>0</v>
      </c>
      <c r="Q112" s="147">
        <f>ROUND(E112*P112,5)</f>
        <v>0</v>
      </c>
      <c r="R112" s="147"/>
      <c r="S112" s="147"/>
      <c r="T112" s="148">
        <v>0.38600000000000001</v>
      </c>
      <c r="U112" s="147">
        <f>ROUND(E112*T112,2)</f>
        <v>11.95</v>
      </c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150</v>
      </c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outlineLevel="1" x14ac:dyDescent="0.2">
      <c r="A113" s="140">
        <v>57</v>
      </c>
      <c r="B113" s="140" t="s">
        <v>311</v>
      </c>
      <c r="C113" s="175" t="s">
        <v>312</v>
      </c>
      <c r="D113" s="147" t="s">
        <v>180</v>
      </c>
      <c r="E113" s="152">
        <v>30.97</v>
      </c>
      <c r="F113" s="155">
        <f>H113+J113</f>
        <v>0</v>
      </c>
      <c r="G113" s="156">
        <f>ROUND(E113*F113,2)</f>
        <v>0</v>
      </c>
      <c r="H113" s="156"/>
      <c r="I113" s="156">
        <f>ROUND(E113*H113,2)</f>
        <v>0</v>
      </c>
      <c r="J113" s="156"/>
      <c r="K113" s="156">
        <f>ROUND(E113*J113,2)</f>
        <v>0</v>
      </c>
      <c r="L113" s="156">
        <v>21</v>
      </c>
      <c r="M113" s="156">
        <f>G113*(1+L113/100)</f>
        <v>0</v>
      </c>
      <c r="N113" s="147">
        <v>0</v>
      </c>
      <c r="O113" s="147">
        <f>ROUND(E113*N113,5)</f>
        <v>0</v>
      </c>
      <c r="P113" s="147">
        <v>0</v>
      </c>
      <c r="Q113" s="147">
        <f>ROUND(E113*P113,5)</f>
        <v>0</v>
      </c>
      <c r="R113" s="147"/>
      <c r="S113" s="147"/>
      <c r="T113" s="148">
        <v>0.13</v>
      </c>
      <c r="U113" s="147">
        <f>ROUND(E113*T113,2)</f>
        <v>4.03</v>
      </c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 t="s">
        <v>150</v>
      </c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</row>
    <row r="114" spans="1:60" outlineLevel="1" x14ac:dyDescent="0.2">
      <c r="A114" s="140">
        <v>58</v>
      </c>
      <c r="B114" s="140" t="s">
        <v>313</v>
      </c>
      <c r="C114" s="175" t="s">
        <v>314</v>
      </c>
      <c r="D114" s="147" t="s">
        <v>190</v>
      </c>
      <c r="E114" s="152">
        <v>0.75239999999999996</v>
      </c>
      <c r="F114" s="155">
        <f>H114+J114</f>
        <v>0</v>
      </c>
      <c r="G114" s="156">
        <f>ROUND(E114*F114,2)</f>
        <v>0</v>
      </c>
      <c r="H114" s="156"/>
      <c r="I114" s="156">
        <f>ROUND(E114*H114,2)</f>
        <v>0</v>
      </c>
      <c r="J114" s="156"/>
      <c r="K114" s="156">
        <f>ROUND(E114*J114,2)</f>
        <v>0</v>
      </c>
      <c r="L114" s="156">
        <v>21</v>
      </c>
      <c r="M114" s="156">
        <f>G114*(1+L114/100)</f>
        <v>0</v>
      </c>
      <c r="N114" s="147">
        <v>1.02139</v>
      </c>
      <c r="O114" s="147">
        <f>ROUND(E114*N114,5)</f>
        <v>0.76849000000000001</v>
      </c>
      <c r="P114" s="147">
        <v>0</v>
      </c>
      <c r="Q114" s="147">
        <f>ROUND(E114*P114,5)</f>
        <v>0</v>
      </c>
      <c r="R114" s="147"/>
      <c r="S114" s="147"/>
      <c r="T114" s="148">
        <v>26.616</v>
      </c>
      <c r="U114" s="147">
        <f>ROUND(E114*T114,2)</f>
        <v>20.03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 t="s">
        <v>150</v>
      </c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</row>
    <row r="115" spans="1:60" outlineLevel="1" x14ac:dyDescent="0.2">
      <c r="A115" s="140"/>
      <c r="B115" s="140"/>
      <c r="C115" s="176" t="s">
        <v>315</v>
      </c>
      <c r="D115" s="149"/>
      <c r="E115" s="153">
        <v>0.53010000000000002</v>
      </c>
      <c r="F115" s="156"/>
      <c r="G115" s="156"/>
      <c r="H115" s="156"/>
      <c r="I115" s="156"/>
      <c r="J115" s="156"/>
      <c r="K115" s="156"/>
      <c r="L115" s="156"/>
      <c r="M115" s="156"/>
      <c r="N115" s="147"/>
      <c r="O115" s="147"/>
      <c r="P115" s="147"/>
      <c r="Q115" s="147"/>
      <c r="R115" s="147"/>
      <c r="S115" s="147"/>
      <c r="T115" s="148"/>
      <c r="U115" s="147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152</v>
      </c>
      <c r="AF115" s="139">
        <v>0</v>
      </c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 x14ac:dyDescent="0.2">
      <c r="A116" s="140"/>
      <c r="B116" s="140"/>
      <c r="C116" s="176" t="s">
        <v>316</v>
      </c>
      <c r="D116" s="149"/>
      <c r="E116" s="153">
        <v>0.2223</v>
      </c>
      <c r="F116" s="156"/>
      <c r="G116" s="156"/>
      <c r="H116" s="156"/>
      <c r="I116" s="156"/>
      <c r="J116" s="156"/>
      <c r="K116" s="156"/>
      <c r="L116" s="156"/>
      <c r="M116" s="156"/>
      <c r="N116" s="147"/>
      <c r="O116" s="147"/>
      <c r="P116" s="147"/>
      <c r="Q116" s="147"/>
      <c r="R116" s="147"/>
      <c r="S116" s="147"/>
      <c r="T116" s="148"/>
      <c r="U116" s="147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 t="s">
        <v>152</v>
      </c>
      <c r="AF116" s="139">
        <v>0</v>
      </c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</row>
    <row r="117" spans="1:60" ht="22.5" outlineLevel="1" x14ac:dyDescent="0.2">
      <c r="A117" s="140">
        <v>59</v>
      </c>
      <c r="B117" s="140" t="s">
        <v>317</v>
      </c>
      <c r="C117" s="175" t="s">
        <v>318</v>
      </c>
      <c r="D117" s="147" t="s">
        <v>209</v>
      </c>
      <c r="E117" s="152">
        <v>7</v>
      </c>
      <c r="F117" s="155">
        <f>H117+J117</f>
        <v>0</v>
      </c>
      <c r="G117" s="156">
        <f>ROUND(E117*F117,2)</f>
        <v>0</v>
      </c>
      <c r="H117" s="156"/>
      <c r="I117" s="156">
        <f>ROUND(E117*H117,2)</f>
        <v>0</v>
      </c>
      <c r="J117" s="156"/>
      <c r="K117" s="156">
        <f>ROUND(E117*J117,2)</f>
        <v>0</v>
      </c>
      <c r="L117" s="156">
        <v>21</v>
      </c>
      <c r="M117" s="156">
        <f>G117*(1+L117/100)</f>
        <v>0</v>
      </c>
      <c r="N117" s="147">
        <v>1.052E-2</v>
      </c>
      <c r="O117" s="147">
        <f>ROUND(E117*N117,5)</f>
        <v>7.3639999999999997E-2</v>
      </c>
      <c r="P117" s="147">
        <v>0</v>
      </c>
      <c r="Q117" s="147">
        <f>ROUND(E117*P117,5)</f>
        <v>0</v>
      </c>
      <c r="R117" s="147"/>
      <c r="S117" s="147"/>
      <c r="T117" s="148">
        <v>0.36</v>
      </c>
      <c r="U117" s="147">
        <f>ROUND(E117*T117,2)</f>
        <v>2.52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 t="s">
        <v>150</v>
      </c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</row>
    <row r="118" spans="1:60" ht="22.5" outlineLevel="1" x14ac:dyDescent="0.2">
      <c r="A118" s="140">
        <v>60</v>
      </c>
      <c r="B118" s="140" t="s">
        <v>319</v>
      </c>
      <c r="C118" s="175" t="s">
        <v>320</v>
      </c>
      <c r="D118" s="147" t="s">
        <v>180</v>
      </c>
      <c r="E118" s="152">
        <v>106.285</v>
      </c>
      <c r="F118" s="155">
        <f>H118+J118</f>
        <v>0</v>
      </c>
      <c r="G118" s="156">
        <f>ROUND(E118*F118,2)</f>
        <v>0</v>
      </c>
      <c r="H118" s="156"/>
      <c r="I118" s="156">
        <f>ROUND(E118*H118,2)</f>
        <v>0</v>
      </c>
      <c r="J118" s="156"/>
      <c r="K118" s="156">
        <f>ROUND(E118*J118,2)</f>
        <v>0</v>
      </c>
      <c r="L118" s="156">
        <v>21</v>
      </c>
      <c r="M118" s="156">
        <f>G118*(1+L118/100)</f>
        <v>0</v>
      </c>
      <c r="N118" s="147">
        <v>0.35704000000000002</v>
      </c>
      <c r="O118" s="147">
        <f>ROUND(E118*N118,5)</f>
        <v>37.948</v>
      </c>
      <c r="P118" s="147">
        <v>0</v>
      </c>
      <c r="Q118" s="147">
        <f>ROUND(E118*P118,5)</f>
        <v>0</v>
      </c>
      <c r="R118" s="147"/>
      <c r="S118" s="147"/>
      <c r="T118" s="148">
        <v>1.2987299999999999</v>
      </c>
      <c r="U118" s="147">
        <f>ROUND(E118*T118,2)</f>
        <v>138.04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 t="s">
        <v>150</v>
      </c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</row>
    <row r="119" spans="1:60" outlineLevel="1" x14ac:dyDescent="0.2">
      <c r="A119" s="140"/>
      <c r="B119" s="140"/>
      <c r="C119" s="176" t="s">
        <v>321</v>
      </c>
      <c r="D119" s="149"/>
      <c r="E119" s="153">
        <v>106.285</v>
      </c>
      <c r="F119" s="156"/>
      <c r="G119" s="156"/>
      <c r="H119" s="156"/>
      <c r="I119" s="156"/>
      <c r="J119" s="156"/>
      <c r="K119" s="156"/>
      <c r="L119" s="156"/>
      <c r="M119" s="156"/>
      <c r="N119" s="147"/>
      <c r="O119" s="147"/>
      <c r="P119" s="147"/>
      <c r="Q119" s="147"/>
      <c r="R119" s="147"/>
      <c r="S119" s="147"/>
      <c r="T119" s="148"/>
      <c r="U119" s="147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152</v>
      </c>
      <c r="AF119" s="139">
        <v>0</v>
      </c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outlineLevel="1" x14ac:dyDescent="0.2">
      <c r="A120" s="140">
        <v>61</v>
      </c>
      <c r="B120" s="140" t="s">
        <v>322</v>
      </c>
      <c r="C120" s="175" t="s">
        <v>323</v>
      </c>
      <c r="D120" s="147" t="s">
        <v>237</v>
      </c>
      <c r="E120" s="152">
        <v>40.423000000000002</v>
      </c>
      <c r="F120" s="155">
        <f>H120+J120</f>
        <v>0</v>
      </c>
      <c r="G120" s="156">
        <f>ROUND(E120*F120,2)</f>
        <v>0</v>
      </c>
      <c r="H120" s="156"/>
      <c r="I120" s="156">
        <f>ROUND(E120*H120,2)</f>
        <v>0</v>
      </c>
      <c r="J120" s="156"/>
      <c r="K120" s="156">
        <f>ROUND(E120*J120,2)</f>
        <v>0</v>
      </c>
      <c r="L120" s="156">
        <v>21</v>
      </c>
      <c r="M120" s="156">
        <f>G120*(1+L120/100)</f>
        <v>0</v>
      </c>
      <c r="N120" s="147">
        <v>0.23139000000000001</v>
      </c>
      <c r="O120" s="147">
        <f>ROUND(E120*N120,5)</f>
        <v>9.3534799999999994</v>
      </c>
      <c r="P120" s="147">
        <v>0</v>
      </c>
      <c r="Q120" s="147">
        <f>ROUND(E120*P120,5)</f>
        <v>0</v>
      </c>
      <c r="R120" s="147"/>
      <c r="S120" s="147"/>
      <c r="T120" s="148">
        <v>0.43603999999999998</v>
      </c>
      <c r="U120" s="147">
        <f>ROUND(E120*T120,2)</f>
        <v>17.63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150</v>
      </c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0" outlineLevel="1" x14ac:dyDescent="0.2">
      <c r="A121" s="140"/>
      <c r="B121" s="140"/>
      <c r="C121" s="176" t="s">
        <v>324</v>
      </c>
      <c r="D121" s="149"/>
      <c r="E121" s="153">
        <v>40.423000000000002</v>
      </c>
      <c r="F121" s="156"/>
      <c r="G121" s="156"/>
      <c r="H121" s="156"/>
      <c r="I121" s="156"/>
      <c r="J121" s="156"/>
      <c r="K121" s="156"/>
      <c r="L121" s="156"/>
      <c r="M121" s="156"/>
      <c r="N121" s="147"/>
      <c r="O121" s="147"/>
      <c r="P121" s="147"/>
      <c r="Q121" s="147"/>
      <c r="R121" s="147"/>
      <c r="S121" s="147"/>
      <c r="T121" s="148"/>
      <c r="U121" s="147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152</v>
      </c>
      <c r="AF121" s="139">
        <v>0</v>
      </c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ht="22.5" outlineLevel="1" x14ac:dyDescent="0.2">
      <c r="A122" s="140">
        <v>62</v>
      </c>
      <c r="B122" s="140" t="s">
        <v>325</v>
      </c>
      <c r="C122" s="175" t="s">
        <v>326</v>
      </c>
      <c r="D122" s="147" t="s">
        <v>237</v>
      </c>
      <c r="E122" s="152">
        <v>40.423000000000002</v>
      </c>
      <c r="F122" s="155">
        <f>H122+J122</f>
        <v>0</v>
      </c>
      <c r="G122" s="156">
        <f>ROUND(E122*F122,2)</f>
        <v>0</v>
      </c>
      <c r="H122" s="156"/>
      <c r="I122" s="156">
        <f>ROUND(E122*H122,2)</f>
        <v>0</v>
      </c>
      <c r="J122" s="156"/>
      <c r="K122" s="156">
        <f>ROUND(E122*J122,2)</f>
        <v>0</v>
      </c>
      <c r="L122" s="156">
        <v>21</v>
      </c>
      <c r="M122" s="156">
        <f>G122*(1+L122/100)</f>
        <v>0</v>
      </c>
      <c r="N122" s="147">
        <v>2.3009999999999999E-2</v>
      </c>
      <c r="O122" s="147">
        <f>ROUND(E122*N122,5)</f>
        <v>0.93013000000000001</v>
      </c>
      <c r="P122" s="147">
        <v>0</v>
      </c>
      <c r="Q122" s="147">
        <f>ROUND(E122*P122,5)</f>
        <v>0</v>
      </c>
      <c r="R122" s="147"/>
      <c r="S122" s="147"/>
      <c r="T122" s="148">
        <v>0.255</v>
      </c>
      <c r="U122" s="147">
        <f>ROUND(E122*T122,2)</f>
        <v>10.31</v>
      </c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150</v>
      </c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x14ac:dyDescent="0.2">
      <c r="A123" s="141" t="s">
        <v>145</v>
      </c>
      <c r="B123" s="141" t="s">
        <v>64</v>
      </c>
      <c r="C123" s="177" t="s">
        <v>65</v>
      </c>
      <c r="D123" s="150"/>
      <c r="E123" s="154"/>
      <c r="F123" s="157"/>
      <c r="G123" s="157">
        <f>SUMIF(AE124:AE130,"&lt;&gt;NOR",G124:G130)</f>
        <v>0</v>
      </c>
      <c r="H123" s="157"/>
      <c r="I123" s="157">
        <f>SUM(I124:I130)</f>
        <v>0</v>
      </c>
      <c r="J123" s="157"/>
      <c r="K123" s="157">
        <f>SUM(K124:K130)</f>
        <v>0</v>
      </c>
      <c r="L123" s="157"/>
      <c r="M123" s="157">
        <f>SUM(M124:M130)</f>
        <v>0</v>
      </c>
      <c r="N123" s="150"/>
      <c r="O123" s="150">
        <f>SUM(O124:O130)</f>
        <v>24.989509999999999</v>
      </c>
      <c r="P123" s="150"/>
      <c r="Q123" s="150">
        <f>SUM(Q124:Q130)</f>
        <v>0</v>
      </c>
      <c r="R123" s="150"/>
      <c r="S123" s="150"/>
      <c r="T123" s="151"/>
      <c r="U123" s="150">
        <f>SUM(U124:U130)</f>
        <v>21.7</v>
      </c>
      <c r="AE123" t="s">
        <v>146</v>
      </c>
    </row>
    <row r="124" spans="1:60" outlineLevel="1" x14ac:dyDescent="0.2">
      <c r="A124" s="140">
        <v>63</v>
      </c>
      <c r="B124" s="140" t="s">
        <v>327</v>
      </c>
      <c r="C124" s="175" t="s">
        <v>328</v>
      </c>
      <c r="D124" s="147" t="s">
        <v>180</v>
      </c>
      <c r="E124" s="152">
        <v>11</v>
      </c>
      <c r="F124" s="155">
        <f>H124+J124</f>
        <v>0</v>
      </c>
      <c r="G124" s="156">
        <f>ROUND(E124*F124,2)</f>
        <v>0</v>
      </c>
      <c r="H124" s="156"/>
      <c r="I124" s="156">
        <f>ROUND(E124*H124,2)</f>
        <v>0</v>
      </c>
      <c r="J124" s="156"/>
      <c r="K124" s="156">
        <f>ROUND(E124*J124,2)</f>
        <v>0</v>
      </c>
      <c r="L124" s="156">
        <v>21</v>
      </c>
      <c r="M124" s="156">
        <f>G124*(1+L124/100)</f>
        <v>0</v>
      </c>
      <c r="N124" s="147">
        <v>7.3899999999999993E-2</v>
      </c>
      <c r="O124" s="147">
        <f>ROUND(E124*N124,5)</f>
        <v>0.81289999999999996</v>
      </c>
      <c r="P124" s="147">
        <v>0</v>
      </c>
      <c r="Q124" s="147">
        <f>ROUND(E124*P124,5)</f>
        <v>0</v>
      </c>
      <c r="R124" s="147"/>
      <c r="S124" s="147"/>
      <c r="T124" s="148">
        <v>0.45200000000000001</v>
      </c>
      <c r="U124" s="147">
        <f>ROUND(E124*T124,2)</f>
        <v>4.97</v>
      </c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150</v>
      </c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ht="22.5" outlineLevel="1" x14ac:dyDescent="0.2">
      <c r="A125" s="140">
        <v>64</v>
      </c>
      <c r="B125" s="140" t="s">
        <v>329</v>
      </c>
      <c r="C125" s="175" t="s">
        <v>330</v>
      </c>
      <c r="D125" s="147" t="s">
        <v>180</v>
      </c>
      <c r="E125" s="152">
        <v>22.5</v>
      </c>
      <c r="F125" s="155">
        <f>H125+J125</f>
        <v>0</v>
      </c>
      <c r="G125" s="156">
        <f>ROUND(E125*F125,2)</f>
        <v>0</v>
      </c>
      <c r="H125" s="156"/>
      <c r="I125" s="156">
        <f>ROUND(E125*H125,2)</f>
        <v>0</v>
      </c>
      <c r="J125" s="156"/>
      <c r="K125" s="156">
        <f>ROUND(E125*J125,2)</f>
        <v>0</v>
      </c>
      <c r="L125" s="156">
        <v>21</v>
      </c>
      <c r="M125" s="156">
        <f>G125*(1+L125/100)</f>
        <v>0</v>
      </c>
      <c r="N125" s="147">
        <v>0.441</v>
      </c>
      <c r="O125" s="147">
        <f>ROUND(E125*N125,5)</f>
        <v>9.9224999999999994</v>
      </c>
      <c r="P125" s="147">
        <v>0</v>
      </c>
      <c r="Q125" s="147">
        <f>ROUND(E125*P125,5)</f>
        <v>0</v>
      </c>
      <c r="R125" s="147"/>
      <c r="S125" s="147"/>
      <c r="T125" s="148">
        <v>2.9000000000000001E-2</v>
      </c>
      <c r="U125" s="147">
        <f>ROUND(E125*T125,2)</f>
        <v>0.65</v>
      </c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 t="s">
        <v>150</v>
      </c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</row>
    <row r="126" spans="1:60" ht="22.5" outlineLevel="1" x14ac:dyDescent="0.2">
      <c r="A126" s="140">
        <v>65</v>
      </c>
      <c r="B126" s="140" t="s">
        <v>331</v>
      </c>
      <c r="C126" s="175" t="s">
        <v>332</v>
      </c>
      <c r="D126" s="147" t="s">
        <v>180</v>
      </c>
      <c r="E126" s="152">
        <v>22.5</v>
      </c>
      <c r="F126" s="155">
        <f>H126+J126</f>
        <v>0</v>
      </c>
      <c r="G126" s="156">
        <f>ROUND(E126*F126,2)</f>
        <v>0</v>
      </c>
      <c r="H126" s="156"/>
      <c r="I126" s="156">
        <f>ROUND(E126*H126,2)</f>
        <v>0</v>
      </c>
      <c r="J126" s="156"/>
      <c r="K126" s="156">
        <f>ROUND(E126*J126,2)</f>
        <v>0</v>
      </c>
      <c r="L126" s="156">
        <v>21</v>
      </c>
      <c r="M126" s="156">
        <f>G126*(1+L126/100)</f>
        <v>0</v>
      </c>
      <c r="N126" s="147">
        <v>0.378</v>
      </c>
      <c r="O126" s="147">
        <f>ROUND(E126*N126,5)</f>
        <v>8.5050000000000008</v>
      </c>
      <c r="P126" s="147">
        <v>0</v>
      </c>
      <c r="Q126" s="147">
        <f>ROUND(E126*P126,5)</f>
        <v>0</v>
      </c>
      <c r="R126" s="147"/>
      <c r="S126" s="147"/>
      <c r="T126" s="148">
        <v>2.5999999999999999E-2</v>
      </c>
      <c r="U126" s="147">
        <f>ROUND(E126*T126,2)</f>
        <v>0.59</v>
      </c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150</v>
      </c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outlineLevel="1" x14ac:dyDescent="0.2">
      <c r="A127" s="140">
        <v>66</v>
      </c>
      <c r="B127" s="140" t="s">
        <v>333</v>
      </c>
      <c r="C127" s="175" t="s">
        <v>334</v>
      </c>
      <c r="D127" s="147" t="s">
        <v>180</v>
      </c>
      <c r="E127" s="152">
        <v>22.5</v>
      </c>
      <c r="F127" s="155">
        <f>H127+J127</f>
        <v>0</v>
      </c>
      <c r="G127" s="156">
        <f>ROUND(E127*F127,2)</f>
        <v>0</v>
      </c>
      <c r="H127" s="156"/>
      <c r="I127" s="156">
        <f>ROUND(E127*H127,2)</f>
        <v>0</v>
      </c>
      <c r="J127" s="156"/>
      <c r="K127" s="156">
        <f>ROUND(E127*J127,2)</f>
        <v>0</v>
      </c>
      <c r="L127" s="156">
        <v>21</v>
      </c>
      <c r="M127" s="156">
        <f>G127*(1+L127/100)</f>
        <v>0</v>
      </c>
      <c r="N127" s="147">
        <v>7.3899999999999993E-2</v>
      </c>
      <c r="O127" s="147">
        <f>ROUND(E127*N127,5)</f>
        <v>1.66275</v>
      </c>
      <c r="P127" s="147">
        <v>0</v>
      </c>
      <c r="Q127" s="147">
        <f>ROUND(E127*P127,5)</f>
        <v>0</v>
      </c>
      <c r="R127" s="147"/>
      <c r="S127" s="147"/>
      <c r="T127" s="148">
        <v>0.47799999999999998</v>
      </c>
      <c r="U127" s="147">
        <f>ROUND(E127*T127,2)</f>
        <v>10.76</v>
      </c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150</v>
      </c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outlineLevel="1" x14ac:dyDescent="0.2">
      <c r="A128" s="140">
        <v>67</v>
      </c>
      <c r="B128" s="140" t="s">
        <v>335</v>
      </c>
      <c r="C128" s="175" t="s">
        <v>336</v>
      </c>
      <c r="D128" s="147" t="s">
        <v>180</v>
      </c>
      <c r="E128" s="152">
        <v>23.625</v>
      </c>
      <c r="F128" s="155">
        <f>H128+J128</f>
        <v>0</v>
      </c>
      <c r="G128" s="156">
        <f>ROUND(E128*F128,2)</f>
        <v>0</v>
      </c>
      <c r="H128" s="156"/>
      <c r="I128" s="156">
        <f>ROUND(E128*H128,2)</f>
        <v>0</v>
      </c>
      <c r="J128" s="156"/>
      <c r="K128" s="156">
        <f>ROUND(E128*J128,2)</f>
        <v>0</v>
      </c>
      <c r="L128" s="156">
        <v>21</v>
      </c>
      <c r="M128" s="156">
        <f>G128*(1+L128/100)</f>
        <v>0</v>
      </c>
      <c r="N128" s="147">
        <v>0.17280000000000001</v>
      </c>
      <c r="O128" s="147">
        <f>ROUND(E128*N128,5)</f>
        <v>4.0823999999999998</v>
      </c>
      <c r="P128" s="147">
        <v>0</v>
      </c>
      <c r="Q128" s="147">
        <f>ROUND(E128*P128,5)</f>
        <v>0</v>
      </c>
      <c r="R128" s="147"/>
      <c r="S128" s="147"/>
      <c r="T128" s="148">
        <v>0</v>
      </c>
      <c r="U128" s="147">
        <f>ROUND(E128*T128,2)</f>
        <v>0</v>
      </c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 t="s">
        <v>337</v>
      </c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</row>
    <row r="129" spans="1:60" outlineLevel="1" x14ac:dyDescent="0.2">
      <c r="A129" s="140"/>
      <c r="B129" s="140"/>
      <c r="C129" s="176" t="s">
        <v>338</v>
      </c>
      <c r="D129" s="149"/>
      <c r="E129" s="153">
        <v>23.625</v>
      </c>
      <c r="F129" s="156"/>
      <c r="G129" s="156"/>
      <c r="H129" s="156"/>
      <c r="I129" s="156"/>
      <c r="J129" s="156"/>
      <c r="K129" s="156"/>
      <c r="L129" s="156"/>
      <c r="M129" s="156"/>
      <c r="N129" s="147"/>
      <c r="O129" s="147"/>
      <c r="P129" s="147"/>
      <c r="Q129" s="147"/>
      <c r="R129" s="147"/>
      <c r="S129" s="147"/>
      <c r="T129" s="148"/>
      <c r="U129" s="147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 t="s">
        <v>152</v>
      </c>
      <c r="AF129" s="139">
        <v>0</v>
      </c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outlineLevel="1" x14ac:dyDescent="0.2">
      <c r="A130" s="140">
        <v>68</v>
      </c>
      <c r="B130" s="140" t="s">
        <v>339</v>
      </c>
      <c r="C130" s="175" t="s">
        <v>340</v>
      </c>
      <c r="D130" s="147" t="s">
        <v>237</v>
      </c>
      <c r="E130" s="152">
        <v>11</v>
      </c>
      <c r="F130" s="155">
        <f>H130+J130</f>
        <v>0</v>
      </c>
      <c r="G130" s="156">
        <f>ROUND(E130*F130,2)</f>
        <v>0</v>
      </c>
      <c r="H130" s="156"/>
      <c r="I130" s="156">
        <f>ROUND(E130*H130,2)</f>
        <v>0</v>
      </c>
      <c r="J130" s="156"/>
      <c r="K130" s="156">
        <f>ROUND(E130*J130,2)</f>
        <v>0</v>
      </c>
      <c r="L130" s="156">
        <v>21</v>
      </c>
      <c r="M130" s="156">
        <f>G130*(1+L130/100)</f>
        <v>0</v>
      </c>
      <c r="N130" s="147">
        <v>3.6000000000000002E-4</v>
      </c>
      <c r="O130" s="147">
        <f>ROUND(E130*N130,5)</f>
        <v>3.96E-3</v>
      </c>
      <c r="P130" s="147">
        <v>0</v>
      </c>
      <c r="Q130" s="147">
        <f>ROUND(E130*P130,5)</f>
        <v>0</v>
      </c>
      <c r="R130" s="147"/>
      <c r="S130" s="147"/>
      <c r="T130" s="148">
        <v>0.43</v>
      </c>
      <c r="U130" s="147">
        <f>ROUND(E130*T130,2)</f>
        <v>4.7300000000000004</v>
      </c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 t="s">
        <v>150</v>
      </c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x14ac:dyDescent="0.2">
      <c r="A131" s="141" t="s">
        <v>145</v>
      </c>
      <c r="B131" s="141" t="s">
        <v>66</v>
      </c>
      <c r="C131" s="177" t="s">
        <v>67</v>
      </c>
      <c r="D131" s="150"/>
      <c r="E131" s="154"/>
      <c r="F131" s="157"/>
      <c r="G131" s="157">
        <f>SUMIF(AE132:AE133,"&lt;&gt;NOR",G132:G133)</f>
        <v>0</v>
      </c>
      <c r="H131" s="157"/>
      <c r="I131" s="157">
        <f>SUM(I132:I133)</f>
        <v>0</v>
      </c>
      <c r="J131" s="157"/>
      <c r="K131" s="157">
        <f>SUM(K132:K133)</f>
        <v>0</v>
      </c>
      <c r="L131" s="157"/>
      <c r="M131" s="157">
        <f>SUM(M132:M133)</f>
        <v>0</v>
      </c>
      <c r="N131" s="150"/>
      <c r="O131" s="150">
        <f>SUM(O132:O133)</f>
        <v>0.64095999999999997</v>
      </c>
      <c r="P131" s="150"/>
      <c r="Q131" s="150">
        <f>SUM(Q132:Q133)</f>
        <v>0</v>
      </c>
      <c r="R131" s="150"/>
      <c r="S131" s="150"/>
      <c r="T131" s="151"/>
      <c r="U131" s="150">
        <f>SUM(U132:U133)</f>
        <v>54.59</v>
      </c>
      <c r="AE131" t="s">
        <v>146</v>
      </c>
    </row>
    <row r="132" spans="1:60" outlineLevel="1" x14ac:dyDescent="0.2">
      <c r="A132" s="140">
        <v>69</v>
      </c>
      <c r="B132" s="140" t="s">
        <v>341</v>
      </c>
      <c r="C132" s="175" t="s">
        <v>342</v>
      </c>
      <c r="D132" s="147" t="s">
        <v>180</v>
      </c>
      <c r="E132" s="152">
        <v>243.71289999999999</v>
      </c>
      <c r="F132" s="155">
        <f>H132+J132</f>
        <v>0</v>
      </c>
      <c r="G132" s="156">
        <f>ROUND(E132*F132,2)</f>
        <v>0</v>
      </c>
      <c r="H132" s="156"/>
      <c r="I132" s="156">
        <f>ROUND(E132*H132,2)</f>
        <v>0</v>
      </c>
      <c r="J132" s="156"/>
      <c r="K132" s="156">
        <f>ROUND(E132*J132,2)</f>
        <v>0</v>
      </c>
      <c r="L132" s="156">
        <v>21</v>
      </c>
      <c r="M132" s="156">
        <f>G132*(1+L132/100)</f>
        <v>0</v>
      </c>
      <c r="N132" s="147">
        <v>2.63E-3</v>
      </c>
      <c r="O132" s="147">
        <f>ROUND(E132*N132,5)</f>
        <v>0.64095999999999997</v>
      </c>
      <c r="P132" s="147">
        <v>0</v>
      </c>
      <c r="Q132" s="147">
        <f>ROUND(E132*P132,5)</f>
        <v>0</v>
      </c>
      <c r="R132" s="147"/>
      <c r="S132" s="147"/>
      <c r="T132" s="148">
        <v>0.22400999999999999</v>
      </c>
      <c r="U132" s="147">
        <f>ROUND(E132*T132,2)</f>
        <v>54.59</v>
      </c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 t="s">
        <v>150</v>
      </c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 outlineLevel="1" x14ac:dyDescent="0.2">
      <c r="A133" s="140"/>
      <c r="B133" s="140"/>
      <c r="C133" s="176" t="s">
        <v>343</v>
      </c>
      <c r="D133" s="149"/>
      <c r="E133" s="153">
        <v>243.71289999999999</v>
      </c>
      <c r="F133" s="156"/>
      <c r="G133" s="156"/>
      <c r="H133" s="156"/>
      <c r="I133" s="156"/>
      <c r="J133" s="156"/>
      <c r="K133" s="156"/>
      <c r="L133" s="156"/>
      <c r="M133" s="156"/>
      <c r="N133" s="147"/>
      <c r="O133" s="147"/>
      <c r="P133" s="147"/>
      <c r="Q133" s="147"/>
      <c r="R133" s="147"/>
      <c r="S133" s="147"/>
      <c r="T133" s="148"/>
      <c r="U133" s="147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 t="s">
        <v>152</v>
      </c>
      <c r="AF133" s="139">
        <v>0</v>
      </c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</row>
    <row r="134" spans="1:60" x14ac:dyDescent="0.2">
      <c r="A134" s="141" t="s">
        <v>145</v>
      </c>
      <c r="B134" s="141" t="s">
        <v>68</v>
      </c>
      <c r="C134" s="177" t="s">
        <v>69</v>
      </c>
      <c r="D134" s="150"/>
      <c r="E134" s="154"/>
      <c r="F134" s="157"/>
      <c r="G134" s="157">
        <f>SUMIF(AE135:AE152,"&lt;&gt;NOR",G135:G152)</f>
        <v>0</v>
      </c>
      <c r="H134" s="157"/>
      <c r="I134" s="157">
        <f>SUM(I135:I152)</f>
        <v>0</v>
      </c>
      <c r="J134" s="157"/>
      <c r="K134" s="157">
        <f>SUM(K135:K152)</f>
        <v>0</v>
      </c>
      <c r="L134" s="157"/>
      <c r="M134" s="157">
        <f>SUM(M135:M152)</f>
        <v>0</v>
      </c>
      <c r="N134" s="150"/>
      <c r="O134" s="150">
        <f>SUM(O135:O152)</f>
        <v>5.9844399999999993</v>
      </c>
      <c r="P134" s="150"/>
      <c r="Q134" s="150">
        <f>SUM(Q135:Q152)</f>
        <v>0</v>
      </c>
      <c r="R134" s="150"/>
      <c r="S134" s="150"/>
      <c r="T134" s="151"/>
      <c r="U134" s="150">
        <f>SUM(U135:U152)</f>
        <v>319.48</v>
      </c>
      <c r="AE134" t="s">
        <v>146</v>
      </c>
    </row>
    <row r="135" spans="1:60" outlineLevel="1" x14ac:dyDescent="0.2">
      <c r="A135" s="140">
        <v>70</v>
      </c>
      <c r="B135" s="140" t="s">
        <v>344</v>
      </c>
      <c r="C135" s="175" t="s">
        <v>345</v>
      </c>
      <c r="D135" s="147" t="s">
        <v>180</v>
      </c>
      <c r="E135" s="152">
        <v>21</v>
      </c>
      <c r="F135" s="155">
        <f>H135+J135</f>
        <v>0</v>
      </c>
      <c r="G135" s="156">
        <f>ROUND(E135*F135,2)</f>
        <v>0</v>
      </c>
      <c r="H135" s="156"/>
      <c r="I135" s="156">
        <f>ROUND(E135*H135,2)</f>
        <v>0</v>
      </c>
      <c r="J135" s="156"/>
      <c r="K135" s="156">
        <f>ROUND(E135*J135,2)</f>
        <v>0</v>
      </c>
      <c r="L135" s="156">
        <v>21</v>
      </c>
      <c r="M135" s="156">
        <f>G135*(1+L135/100)</f>
        <v>0</v>
      </c>
      <c r="N135" s="147">
        <v>4.0000000000000003E-5</v>
      </c>
      <c r="O135" s="147">
        <f>ROUND(E135*N135,5)</f>
        <v>8.4000000000000003E-4</v>
      </c>
      <c r="P135" s="147">
        <v>0</v>
      </c>
      <c r="Q135" s="147">
        <f>ROUND(E135*P135,5)</f>
        <v>0</v>
      </c>
      <c r="R135" s="147"/>
      <c r="S135" s="147"/>
      <c r="T135" s="148">
        <v>7.8E-2</v>
      </c>
      <c r="U135" s="147">
        <f>ROUND(E135*T135,2)</f>
        <v>1.64</v>
      </c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 t="s">
        <v>150</v>
      </c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outlineLevel="1" x14ac:dyDescent="0.2">
      <c r="A136" s="140">
        <v>71</v>
      </c>
      <c r="B136" s="140" t="s">
        <v>346</v>
      </c>
      <c r="C136" s="175" t="s">
        <v>347</v>
      </c>
      <c r="D136" s="147" t="s">
        <v>237</v>
      </c>
      <c r="E136" s="152">
        <v>42.6</v>
      </c>
      <c r="F136" s="155">
        <f>H136+J136</f>
        <v>0</v>
      </c>
      <c r="G136" s="156">
        <f>ROUND(E136*F136,2)</f>
        <v>0</v>
      </c>
      <c r="H136" s="156"/>
      <c r="I136" s="156">
        <f>ROUND(E136*H136,2)</f>
        <v>0</v>
      </c>
      <c r="J136" s="156"/>
      <c r="K136" s="156">
        <f>ROUND(E136*J136,2)</f>
        <v>0</v>
      </c>
      <c r="L136" s="156">
        <v>21</v>
      </c>
      <c r="M136" s="156">
        <f>G136*(1+L136/100)</f>
        <v>0</v>
      </c>
      <c r="N136" s="147">
        <v>1.4999999999999999E-4</v>
      </c>
      <c r="O136" s="147">
        <f>ROUND(E136*N136,5)</f>
        <v>6.3899999999999998E-3</v>
      </c>
      <c r="P136" s="147">
        <v>0</v>
      </c>
      <c r="Q136" s="147">
        <f>ROUND(E136*P136,5)</f>
        <v>0</v>
      </c>
      <c r="R136" s="147"/>
      <c r="S136" s="147"/>
      <c r="T136" s="148">
        <v>0.05</v>
      </c>
      <c r="U136" s="147">
        <f>ROUND(E136*T136,2)</f>
        <v>2.13</v>
      </c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 t="s">
        <v>150</v>
      </c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</row>
    <row r="137" spans="1:60" ht="22.5" outlineLevel="1" x14ac:dyDescent="0.2">
      <c r="A137" s="140"/>
      <c r="B137" s="140"/>
      <c r="C137" s="176" t="s">
        <v>348</v>
      </c>
      <c r="D137" s="149"/>
      <c r="E137" s="153">
        <v>34.85</v>
      </c>
      <c r="F137" s="156"/>
      <c r="G137" s="156"/>
      <c r="H137" s="156"/>
      <c r="I137" s="156"/>
      <c r="J137" s="156"/>
      <c r="K137" s="156"/>
      <c r="L137" s="156"/>
      <c r="M137" s="156"/>
      <c r="N137" s="147"/>
      <c r="O137" s="147"/>
      <c r="P137" s="147"/>
      <c r="Q137" s="147"/>
      <c r="R137" s="147"/>
      <c r="S137" s="147"/>
      <c r="T137" s="148"/>
      <c r="U137" s="147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 t="s">
        <v>152</v>
      </c>
      <c r="AF137" s="139">
        <v>0</v>
      </c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</row>
    <row r="138" spans="1:60" outlineLevel="1" x14ac:dyDescent="0.2">
      <c r="A138" s="140"/>
      <c r="B138" s="140"/>
      <c r="C138" s="176" t="s">
        <v>349</v>
      </c>
      <c r="D138" s="149"/>
      <c r="E138" s="153">
        <v>7.75</v>
      </c>
      <c r="F138" s="156"/>
      <c r="G138" s="156"/>
      <c r="H138" s="156"/>
      <c r="I138" s="156"/>
      <c r="J138" s="156"/>
      <c r="K138" s="156"/>
      <c r="L138" s="156"/>
      <c r="M138" s="156"/>
      <c r="N138" s="147"/>
      <c r="O138" s="147"/>
      <c r="P138" s="147"/>
      <c r="Q138" s="147"/>
      <c r="R138" s="147"/>
      <c r="S138" s="147"/>
      <c r="T138" s="148"/>
      <c r="U138" s="147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 t="s">
        <v>152</v>
      </c>
      <c r="AF138" s="139">
        <v>0</v>
      </c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</row>
    <row r="139" spans="1:60" outlineLevel="1" x14ac:dyDescent="0.2">
      <c r="A139" s="140">
        <v>72</v>
      </c>
      <c r="B139" s="140" t="s">
        <v>350</v>
      </c>
      <c r="C139" s="175" t="s">
        <v>351</v>
      </c>
      <c r="D139" s="147" t="s">
        <v>237</v>
      </c>
      <c r="E139" s="152">
        <v>72.599999999999994</v>
      </c>
      <c r="F139" s="155">
        <f>H139+J139</f>
        <v>0</v>
      </c>
      <c r="G139" s="156">
        <f>ROUND(E139*F139,2)</f>
        <v>0</v>
      </c>
      <c r="H139" s="156"/>
      <c r="I139" s="156">
        <f>ROUND(E139*H139,2)</f>
        <v>0</v>
      </c>
      <c r="J139" s="156"/>
      <c r="K139" s="156">
        <f>ROUND(E139*J139,2)</f>
        <v>0</v>
      </c>
      <c r="L139" s="156">
        <v>21</v>
      </c>
      <c r="M139" s="156">
        <f>G139*(1+L139/100)</f>
        <v>0</v>
      </c>
      <c r="N139" s="147">
        <v>4.6000000000000001E-4</v>
      </c>
      <c r="O139" s="147">
        <f>ROUND(E139*N139,5)</f>
        <v>3.3399999999999999E-2</v>
      </c>
      <c r="P139" s="147">
        <v>0</v>
      </c>
      <c r="Q139" s="147">
        <f>ROUND(E139*P139,5)</f>
        <v>0</v>
      </c>
      <c r="R139" s="147"/>
      <c r="S139" s="147"/>
      <c r="T139" s="148">
        <v>0</v>
      </c>
      <c r="U139" s="147">
        <f>ROUND(E139*T139,2)</f>
        <v>0</v>
      </c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 t="s">
        <v>150</v>
      </c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</row>
    <row r="140" spans="1:60" ht="22.5" outlineLevel="1" x14ac:dyDescent="0.2">
      <c r="A140" s="140">
        <v>73</v>
      </c>
      <c r="B140" s="140" t="s">
        <v>352</v>
      </c>
      <c r="C140" s="175" t="s">
        <v>353</v>
      </c>
      <c r="D140" s="147" t="s">
        <v>180</v>
      </c>
      <c r="E140" s="152">
        <v>461.37389000000002</v>
      </c>
      <c r="F140" s="155">
        <f>H140+J140</f>
        <v>0</v>
      </c>
      <c r="G140" s="156">
        <f>ROUND(E140*F140,2)</f>
        <v>0</v>
      </c>
      <c r="H140" s="156"/>
      <c r="I140" s="156">
        <f>ROUND(E140*H140,2)</f>
        <v>0</v>
      </c>
      <c r="J140" s="156"/>
      <c r="K140" s="156">
        <f>ROUND(E140*J140,2)</f>
        <v>0</v>
      </c>
      <c r="L140" s="156">
        <v>21</v>
      </c>
      <c r="M140" s="156">
        <f>G140*(1+L140/100)</f>
        <v>0</v>
      </c>
      <c r="N140" s="147">
        <v>3.6700000000000001E-3</v>
      </c>
      <c r="O140" s="147">
        <f>ROUND(E140*N140,5)</f>
        <v>1.6932400000000001</v>
      </c>
      <c r="P140" s="147">
        <v>0</v>
      </c>
      <c r="Q140" s="147">
        <f>ROUND(E140*P140,5)</f>
        <v>0</v>
      </c>
      <c r="R140" s="147"/>
      <c r="S140" s="147"/>
      <c r="T140" s="148">
        <v>0.36199999999999999</v>
      </c>
      <c r="U140" s="147">
        <f>ROUND(E140*T140,2)</f>
        <v>167.02</v>
      </c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 t="s">
        <v>150</v>
      </c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</row>
    <row r="141" spans="1:60" outlineLevel="1" x14ac:dyDescent="0.2">
      <c r="A141" s="140"/>
      <c r="B141" s="140"/>
      <c r="C141" s="176" t="s">
        <v>354</v>
      </c>
      <c r="D141" s="149"/>
      <c r="E141" s="153">
        <v>31.95</v>
      </c>
      <c r="F141" s="156"/>
      <c r="G141" s="156"/>
      <c r="H141" s="156"/>
      <c r="I141" s="156"/>
      <c r="J141" s="156"/>
      <c r="K141" s="156"/>
      <c r="L141" s="156"/>
      <c r="M141" s="156"/>
      <c r="N141" s="147"/>
      <c r="O141" s="147"/>
      <c r="P141" s="147"/>
      <c r="Q141" s="147"/>
      <c r="R141" s="147"/>
      <c r="S141" s="147"/>
      <c r="T141" s="148"/>
      <c r="U141" s="147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 t="s">
        <v>152</v>
      </c>
      <c r="AF141" s="139">
        <v>0</v>
      </c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</row>
    <row r="142" spans="1:60" outlineLevel="1" x14ac:dyDescent="0.2">
      <c r="A142" s="140"/>
      <c r="B142" s="140"/>
      <c r="C142" s="176" t="s">
        <v>355</v>
      </c>
      <c r="D142" s="149"/>
      <c r="E142" s="153">
        <v>36.032420000000002</v>
      </c>
      <c r="F142" s="156"/>
      <c r="G142" s="156"/>
      <c r="H142" s="156"/>
      <c r="I142" s="156"/>
      <c r="J142" s="156"/>
      <c r="K142" s="156"/>
      <c r="L142" s="156"/>
      <c r="M142" s="156"/>
      <c r="N142" s="147"/>
      <c r="O142" s="147"/>
      <c r="P142" s="147"/>
      <c r="Q142" s="147"/>
      <c r="R142" s="147"/>
      <c r="S142" s="147"/>
      <c r="T142" s="148"/>
      <c r="U142" s="147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 t="s">
        <v>152</v>
      </c>
      <c r="AF142" s="139">
        <v>0</v>
      </c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outlineLevel="1" x14ac:dyDescent="0.2">
      <c r="A143" s="140"/>
      <c r="B143" s="140"/>
      <c r="C143" s="176" t="s">
        <v>356</v>
      </c>
      <c r="D143" s="149"/>
      <c r="E143" s="153">
        <v>34.756920000000001</v>
      </c>
      <c r="F143" s="156"/>
      <c r="G143" s="156"/>
      <c r="H143" s="156"/>
      <c r="I143" s="156"/>
      <c r="J143" s="156"/>
      <c r="K143" s="156"/>
      <c r="L143" s="156"/>
      <c r="M143" s="156"/>
      <c r="N143" s="147"/>
      <c r="O143" s="147"/>
      <c r="P143" s="147"/>
      <c r="Q143" s="147"/>
      <c r="R143" s="147"/>
      <c r="S143" s="147"/>
      <c r="T143" s="148"/>
      <c r="U143" s="147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 t="s">
        <v>152</v>
      </c>
      <c r="AF143" s="139">
        <v>0</v>
      </c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outlineLevel="1" x14ac:dyDescent="0.2">
      <c r="A144" s="140"/>
      <c r="B144" s="140"/>
      <c r="C144" s="176" t="s">
        <v>357</v>
      </c>
      <c r="D144" s="149"/>
      <c r="E144" s="153">
        <v>21.2</v>
      </c>
      <c r="F144" s="156"/>
      <c r="G144" s="156"/>
      <c r="H144" s="156"/>
      <c r="I144" s="156"/>
      <c r="J144" s="156"/>
      <c r="K144" s="156"/>
      <c r="L144" s="156"/>
      <c r="M144" s="156"/>
      <c r="N144" s="147"/>
      <c r="O144" s="147"/>
      <c r="P144" s="147"/>
      <c r="Q144" s="147"/>
      <c r="R144" s="147"/>
      <c r="S144" s="147"/>
      <c r="T144" s="148"/>
      <c r="U144" s="147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 t="s">
        <v>152</v>
      </c>
      <c r="AF144" s="139">
        <v>0</v>
      </c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 outlineLevel="1" x14ac:dyDescent="0.2">
      <c r="A145" s="140"/>
      <c r="B145" s="140"/>
      <c r="C145" s="176" t="s">
        <v>358</v>
      </c>
      <c r="D145" s="149"/>
      <c r="E145" s="153">
        <v>28.92595</v>
      </c>
      <c r="F145" s="156"/>
      <c r="G145" s="156"/>
      <c r="H145" s="156"/>
      <c r="I145" s="156"/>
      <c r="J145" s="156"/>
      <c r="K145" s="156"/>
      <c r="L145" s="156"/>
      <c r="M145" s="156"/>
      <c r="N145" s="147"/>
      <c r="O145" s="147"/>
      <c r="P145" s="147"/>
      <c r="Q145" s="147"/>
      <c r="R145" s="147"/>
      <c r="S145" s="147"/>
      <c r="T145" s="148"/>
      <c r="U145" s="147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 t="s">
        <v>152</v>
      </c>
      <c r="AF145" s="139">
        <v>0</v>
      </c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</row>
    <row r="146" spans="1:60" outlineLevel="1" x14ac:dyDescent="0.2">
      <c r="A146" s="140"/>
      <c r="B146" s="140"/>
      <c r="C146" s="176" t="s">
        <v>359</v>
      </c>
      <c r="D146" s="149"/>
      <c r="E146" s="153">
        <v>15.571400000000001</v>
      </c>
      <c r="F146" s="156"/>
      <c r="G146" s="156"/>
      <c r="H146" s="156"/>
      <c r="I146" s="156"/>
      <c r="J146" s="156"/>
      <c r="K146" s="156"/>
      <c r="L146" s="156"/>
      <c r="M146" s="156"/>
      <c r="N146" s="147"/>
      <c r="O146" s="147"/>
      <c r="P146" s="147"/>
      <c r="Q146" s="147"/>
      <c r="R146" s="147"/>
      <c r="S146" s="147"/>
      <c r="T146" s="148"/>
      <c r="U146" s="147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 t="s">
        <v>152</v>
      </c>
      <c r="AF146" s="139">
        <v>0</v>
      </c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outlineLevel="1" x14ac:dyDescent="0.2">
      <c r="A147" s="140"/>
      <c r="B147" s="140"/>
      <c r="C147" s="176" t="s">
        <v>360</v>
      </c>
      <c r="D147" s="149"/>
      <c r="E147" s="153">
        <v>22.377199999999998</v>
      </c>
      <c r="F147" s="156"/>
      <c r="G147" s="156"/>
      <c r="H147" s="156"/>
      <c r="I147" s="156"/>
      <c r="J147" s="156"/>
      <c r="K147" s="156"/>
      <c r="L147" s="156"/>
      <c r="M147" s="156"/>
      <c r="N147" s="147"/>
      <c r="O147" s="147"/>
      <c r="P147" s="147"/>
      <c r="Q147" s="147"/>
      <c r="R147" s="147"/>
      <c r="S147" s="147"/>
      <c r="T147" s="148"/>
      <c r="U147" s="147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 t="s">
        <v>152</v>
      </c>
      <c r="AF147" s="139">
        <v>0</v>
      </c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</row>
    <row r="148" spans="1:60" outlineLevel="1" x14ac:dyDescent="0.2">
      <c r="A148" s="140"/>
      <c r="B148" s="140"/>
      <c r="C148" s="176" t="s">
        <v>361</v>
      </c>
      <c r="D148" s="149"/>
      <c r="E148" s="153">
        <v>245</v>
      </c>
      <c r="F148" s="156"/>
      <c r="G148" s="156"/>
      <c r="H148" s="156"/>
      <c r="I148" s="156"/>
      <c r="J148" s="156"/>
      <c r="K148" s="156"/>
      <c r="L148" s="156"/>
      <c r="M148" s="156"/>
      <c r="N148" s="147"/>
      <c r="O148" s="147"/>
      <c r="P148" s="147"/>
      <c r="Q148" s="147"/>
      <c r="R148" s="147"/>
      <c r="S148" s="147"/>
      <c r="T148" s="148"/>
      <c r="U148" s="147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 t="s">
        <v>152</v>
      </c>
      <c r="AF148" s="139">
        <v>0</v>
      </c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</row>
    <row r="149" spans="1:60" outlineLevel="1" x14ac:dyDescent="0.2">
      <c r="A149" s="140"/>
      <c r="B149" s="140"/>
      <c r="C149" s="176" t="s">
        <v>362</v>
      </c>
      <c r="D149" s="149"/>
      <c r="E149" s="153">
        <v>25.56</v>
      </c>
      <c r="F149" s="156"/>
      <c r="G149" s="156"/>
      <c r="H149" s="156"/>
      <c r="I149" s="156"/>
      <c r="J149" s="156"/>
      <c r="K149" s="156"/>
      <c r="L149" s="156"/>
      <c r="M149" s="156"/>
      <c r="N149" s="147"/>
      <c r="O149" s="147"/>
      <c r="P149" s="147"/>
      <c r="Q149" s="147"/>
      <c r="R149" s="147"/>
      <c r="S149" s="147"/>
      <c r="T149" s="148"/>
      <c r="U149" s="147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 t="s">
        <v>152</v>
      </c>
      <c r="AF149" s="139">
        <v>0</v>
      </c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</row>
    <row r="150" spans="1:60" outlineLevel="1" x14ac:dyDescent="0.2">
      <c r="A150" s="140">
        <v>74</v>
      </c>
      <c r="B150" s="140" t="s">
        <v>363</v>
      </c>
      <c r="C150" s="175" t="s">
        <v>364</v>
      </c>
      <c r="D150" s="147" t="s">
        <v>180</v>
      </c>
      <c r="E150" s="152">
        <v>412.37389000000002</v>
      </c>
      <c r="F150" s="155">
        <f>H150+J150</f>
        <v>0</v>
      </c>
      <c r="G150" s="156">
        <f>ROUND(E150*F150,2)</f>
        <v>0</v>
      </c>
      <c r="H150" s="156"/>
      <c r="I150" s="156">
        <f>ROUND(E150*H150,2)</f>
        <v>0</v>
      </c>
      <c r="J150" s="156"/>
      <c r="K150" s="156">
        <f>ROUND(E150*J150,2)</f>
        <v>0</v>
      </c>
      <c r="L150" s="156">
        <v>21</v>
      </c>
      <c r="M150" s="156">
        <f>G150*(1+L150/100)</f>
        <v>0</v>
      </c>
      <c r="N150" s="147">
        <v>6.3499999999999997E-3</v>
      </c>
      <c r="O150" s="147">
        <f>ROUND(E150*N150,5)</f>
        <v>2.6185700000000001</v>
      </c>
      <c r="P150" s="147">
        <v>0</v>
      </c>
      <c r="Q150" s="147">
        <f>ROUND(E150*P150,5)</f>
        <v>0</v>
      </c>
      <c r="R150" s="147"/>
      <c r="S150" s="147"/>
      <c r="T150" s="148">
        <v>0.31900000000000001</v>
      </c>
      <c r="U150" s="147">
        <f>ROUND(E150*T150,2)</f>
        <v>131.55000000000001</v>
      </c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 t="s">
        <v>150</v>
      </c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</row>
    <row r="151" spans="1:60" outlineLevel="1" x14ac:dyDescent="0.2">
      <c r="A151" s="140"/>
      <c r="B151" s="140"/>
      <c r="C151" s="176" t="s">
        <v>365</v>
      </c>
      <c r="D151" s="149"/>
      <c r="E151" s="153">
        <v>412.37389000000002</v>
      </c>
      <c r="F151" s="156"/>
      <c r="G151" s="156"/>
      <c r="H151" s="156"/>
      <c r="I151" s="156"/>
      <c r="J151" s="156"/>
      <c r="K151" s="156"/>
      <c r="L151" s="156"/>
      <c r="M151" s="156"/>
      <c r="N151" s="147"/>
      <c r="O151" s="147"/>
      <c r="P151" s="147"/>
      <c r="Q151" s="147"/>
      <c r="R151" s="147"/>
      <c r="S151" s="147"/>
      <c r="T151" s="148"/>
      <c r="U151" s="147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 t="s">
        <v>152</v>
      </c>
      <c r="AF151" s="139">
        <v>0</v>
      </c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</row>
    <row r="152" spans="1:60" ht="22.5" outlineLevel="1" x14ac:dyDescent="0.2">
      <c r="A152" s="140">
        <v>75</v>
      </c>
      <c r="B152" s="140" t="s">
        <v>366</v>
      </c>
      <c r="C152" s="175" t="s">
        <v>367</v>
      </c>
      <c r="D152" s="147" t="s">
        <v>180</v>
      </c>
      <c r="E152" s="152">
        <v>24</v>
      </c>
      <c r="F152" s="155">
        <f>H152+J152</f>
        <v>0</v>
      </c>
      <c r="G152" s="156">
        <f>ROUND(E152*F152,2)</f>
        <v>0</v>
      </c>
      <c r="H152" s="156"/>
      <c r="I152" s="156">
        <f>ROUND(E152*H152,2)</f>
        <v>0</v>
      </c>
      <c r="J152" s="156"/>
      <c r="K152" s="156">
        <f>ROUND(E152*J152,2)</f>
        <v>0</v>
      </c>
      <c r="L152" s="156">
        <v>21</v>
      </c>
      <c r="M152" s="156">
        <f>G152*(1+L152/100)</f>
        <v>0</v>
      </c>
      <c r="N152" s="147">
        <v>6.8000000000000005E-2</v>
      </c>
      <c r="O152" s="147">
        <f>ROUND(E152*N152,5)</f>
        <v>1.6319999999999999</v>
      </c>
      <c r="P152" s="147">
        <v>0</v>
      </c>
      <c r="Q152" s="147">
        <f>ROUND(E152*P152,5)</f>
        <v>0</v>
      </c>
      <c r="R152" s="147"/>
      <c r="S152" s="147"/>
      <c r="T152" s="148">
        <v>0.71397999999999995</v>
      </c>
      <c r="U152" s="147">
        <f>ROUND(E152*T152,2)</f>
        <v>17.14</v>
      </c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 t="s">
        <v>150</v>
      </c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</row>
    <row r="153" spans="1:60" x14ac:dyDescent="0.2">
      <c r="A153" s="141" t="s">
        <v>145</v>
      </c>
      <c r="B153" s="141" t="s">
        <v>70</v>
      </c>
      <c r="C153" s="177" t="s">
        <v>71</v>
      </c>
      <c r="D153" s="150"/>
      <c r="E153" s="154"/>
      <c r="F153" s="157"/>
      <c r="G153" s="157">
        <f>SUMIF(AE154:AE169,"&lt;&gt;NOR",G154:G169)</f>
        <v>0</v>
      </c>
      <c r="H153" s="157"/>
      <c r="I153" s="157">
        <f>SUM(I154:I169)</f>
        <v>0</v>
      </c>
      <c r="J153" s="157"/>
      <c r="K153" s="157">
        <f>SUM(K154:K169)</f>
        <v>0</v>
      </c>
      <c r="L153" s="157"/>
      <c r="M153" s="157">
        <f>SUM(M154:M169)</f>
        <v>0</v>
      </c>
      <c r="N153" s="150"/>
      <c r="O153" s="150">
        <f>SUM(O154:O169)</f>
        <v>2.9238300000000002</v>
      </c>
      <c r="P153" s="150"/>
      <c r="Q153" s="150">
        <f>SUM(Q154:Q169)</f>
        <v>0</v>
      </c>
      <c r="R153" s="150"/>
      <c r="S153" s="150"/>
      <c r="T153" s="151"/>
      <c r="U153" s="150">
        <f>SUM(U154:U169)</f>
        <v>289.18</v>
      </c>
      <c r="AE153" t="s">
        <v>146</v>
      </c>
    </row>
    <row r="154" spans="1:60" outlineLevel="1" x14ac:dyDescent="0.2">
      <c r="A154" s="140">
        <v>76</v>
      </c>
      <c r="B154" s="140" t="s">
        <v>368</v>
      </c>
      <c r="C154" s="175" t="s">
        <v>369</v>
      </c>
      <c r="D154" s="147" t="s">
        <v>180</v>
      </c>
      <c r="E154" s="152">
        <v>126</v>
      </c>
      <c r="F154" s="155">
        <f t="shared" ref="F154:F159" si="0">H154+J154</f>
        <v>0</v>
      </c>
      <c r="G154" s="156">
        <f t="shared" ref="G154:G159" si="1">ROUND(E154*F154,2)</f>
        <v>0</v>
      </c>
      <c r="H154" s="156"/>
      <c r="I154" s="156">
        <f t="shared" ref="I154:I159" si="2">ROUND(E154*H154,2)</f>
        <v>0</v>
      </c>
      <c r="J154" s="156"/>
      <c r="K154" s="156">
        <f t="shared" ref="K154:K159" si="3">ROUND(E154*J154,2)</f>
        <v>0</v>
      </c>
      <c r="L154" s="156">
        <v>21</v>
      </c>
      <c r="M154" s="156">
        <f t="shared" ref="M154:M159" si="4">G154*(1+L154/100)</f>
        <v>0</v>
      </c>
      <c r="N154" s="147">
        <v>2.0000000000000002E-5</v>
      </c>
      <c r="O154" s="147">
        <f t="shared" ref="O154:O159" si="5">ROUND(E154*N154,5)</f>
        <v>2.5200000000000001E-3</v>
      </c>
      <c r="P154" s="147">
        <v>0</v>
      </c>
      <c r="Q154" s="147">
        <f t="shared" ref="Q154:Q159" si="6">ROUND(E154*P154,5)</f>
        <v>0</v>
      </c>
      <c r="R154" s="147"/>
      <c r="S154" s="147"/>
      <c r="T154" s="148">
        <v>0.11</v>
      </c>
      <c r="U154" s="147">
        <f t="shared" ref="U154:U159" si="7">ROUND(E154*T154,2)</f>
        <v>13.86</v>
      </c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 t="s">
        <v>150</v>
      </c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</row>
    <row r="155" spans="1:60" outlineLevel="1" x14ac:dyDescent="0.2">
      <c r="A155" s="140">
        <v>77</v>
      </c>
      <c r="B155" s="140" t="s">
        <v>370</v>
      </c>
      <c r="C155" s="175" t="s">
        <v>371</v>
      </c>
      <c r="D155" s="147" t="s">
        <v>180</v>
      </c>
      <c r="E155" s="152">
        <v>42</v>
      </c>
      <c r="F155" s="155">
        <f t="shared" si="0"/>
        <v>0</v>
      </c>
      <c r="G155" s="156">
        <f t="shared" si="1"/>
        <v>0</v>
      </c>
      <c r="H155" s="156"/>
      <c r="I155" s="156">
        <f t="shared" si="2"/>
        <v>0</v>
      </c>
      <c r="J155" s="156"/>
      <c r="K155" s="156">
        <f t="shared" si="3"/>
        <v>0</v>
      </c>
      <c r="L155" s="156">
        <v>21</v>
      </c>
      <c r="M155" s="156">
        <f t="shared" si="4"/>
        <v>0</v>
      </c>
      <c r="N155" s="147">
        <v>3.2000000000000003E-4</v>
      </c>
      <c r="O155" s="147">
        <f t="shared" si="5"/>
        <v>1.3440000000000001E-2</v>
      </c>
      <c r="P155" s="147">
        <v>0</v>
      </c>
      <c r="Q155" s="147">
        <f t="shared" si="6"/>
        <v>0</v>
      </c>
      <c r="R155" s="147"/>
      <c r="S155" s="147"/>
      <c r="T155" s="148">
        <v>0.16</v>
      </c>
      <c r="U155" s="147">
        <f t="shared" si="7"/>
        <v>6.72</v>
      </c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 t="s">
        <v>150</v>
      </c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</row>
    <row r="156" spans="1:60" outlineLevel="1" x14ac:dyDescent="0.2">
      <c r="A156" s="140">
        <v>78</v>
      </c>
      <c r="B156" s="140" t="s">
        <v>372</v>
      </c>
      <c r="C156" s="175" t="s">
        <v>373</v>
      </c>
      <c r="D156" s="147" t="s">
        <v>180</v>
      </c>
      <c r="E156" s="152">
        <v>21</v>
      </c>
      <c r="F156" s="155">
        <f t="shared" si="0"/>
        <v>0</v>
      </c>
      <c r="G156" s="156">
        <f t="shared" si="1"/>
        <v>0</v>
      </c>
      <c r="H156" s="156"/>
      <c r="I156" s="156">
        <f t="shared" si="2"/>
        <v>0</v>
      </c>
      <c r="J156" s="156"/>
      <c r="K156" s="156">
        <f t="shared" si="3"/>
        <v>0</v>
      </c>
      <c r="L156" s="156">
        <v>21</v>
      </c>
      <c r="M156" s="156">
        <f t="shared" si="4"/>
        <v>0</v>
      </c>
      <c r="N156" s="147">
        <v>4.0000000000000003E-5</v>
      </c>
      <c r="O156" s="147">
        <f t="shared" si="5"/>
        <v>8.4000000000000003E-4</v>
      </c>
      <c r="P156" s="147">
        <v>0</v>
      </c>
      <c r="Q156" s="147">
        <f t="shared" si="6"/>
        <v>0</v>
      </c>
      <c r="R156" s="147"/>
      <c r="S156" s="147"/>
      <c r="T156" s="148">
        <v>7.8E-2</v>
      </c>
      <c r="U156" s="147">
        <f t="shared" si="7"/>
        <v>1.64</v>
      </c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 t="s">
        <v>150</v>
      </c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</row>
    <row r="157" spans="1:60" outlineLevel="1" x14ac:dyDescent="0.2">
      <c r="A157" s="140">
        <v>79</v>
      </c>
      <c r="B157" s="140" t="s">
        <v>374</v>
      </c>
      <c r="C157" s="175" t="s">
        <v>375</v>
      </c>
      <c r="D157" s="147" t="s">
        <v>237</v>
      </c>
      <c r="E157" s="152">
        <v>42.6</v>
      </c>
      <c r="F157" s="155">
        <f t="shared" si="0"/>
        <v>0</v>
      </c>
      <c r="G157" s="156">
        <f t="shared" si="1"/>
        <v>0</v>
      </c>
      <c r="H157" s="156"/>
      <c r="I157" s="156">
        <f t="shared" si="2"/>
        <v>0</v>
      </c>
      <c r="J157" s="156"/>
      <c r="K157" s="156">
        <f t="shared" si="3"/>
        <v>0</v>
      </c>
      <c r="L157" s="156">
        <v>21</v>
      </c>
      <c r="M157" s="156">
        <f t="shared" si="4"/>
        <v>0</v>
      </c>
      <c r="N157" s="147">
        <v>1.2E-4</v>
      </c>
      <c r="O157" s="147">
        <f t="shared" si="5"/>
        <v>5.11E-3</v>
      </c>
      <c r="P157" s="147">
        <v>0</v>
      </c>
      <c r="Q157" s="147">
        <f t="shared" si="6"/>
        <v>0</v>
      </c>
      <c r="R157" s="147"/>
      <c r="S157" s="147"/>
      <c r="T157" s="148">
        <v>0.05</v>
      </c>
      <c r="U157" s="147">
        <f t="shared" si="7"/>
        <v>2.13</v>
      </c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 t="s">
        <v>150</v>
      </c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</row>
    <row r="158" spans="1:60" outlineLevel="1" x14ac:dyDescent="0.2">
      <c r="A158" s="140">
        <v>80</v>
      </c>
      <c r="B158" s="140" t="s">
        <v>376</v>
      </c>
      <c r="C158" s="175" t="s">
        <v>377</v>
      </c>
      <c r="D158" s="147" t="s">
        <v>209</v>
      </c>
      <c r="E158" s="152">
        <v>14</v>
      </c>
      <c r="F158" s="155">
        <f t="shared" si="0"/>
        <v>0</v>
      </c>
      <c r="G158" s="156">
        <f t="shared" si="1"/>
        <v>0</v>
      </c>
      <c r="H158" s="156"/>
      <c r="I158" s="156">
        <f t="shared" si="2"/>
        <v>0</v>
      </c>
      <c r="J158" s="156"/>
      <c r="K158" s="156">
        <f t="shared" si="3"/>
        <v>0</v>
      </c>
      <c r="L158" s="156">
        <v>21</v>
      </c>
      <c r="M158" s="156">
        <f t="shared" si="4"/>
        <v>0</v>
      </c>
      <c r="N158" s="147">
        <v>2.0000000000000002E-5</v>
      </c>
      <c r="O158" s="147">
        <f t="shared" si="5"/>
        <v>2.7999999999999998E-4</v>
      </c>
      <c r="P158" s="147">
        <v>0</v>
      </c>
      <c r="Q158" s="147">
        <f t="shared" si="6"/>
        <v>0</v>
      </c>
      <c r="R158" s="147"/>
      <c r="S158" s="147"/>
      <c r="T158" s="148">
        <v>0.16</v>
      </c>
      <c r="U158" s="147">
        <f t="shared" si="7"/>
        <v>2.2400000000000002</v>
      </c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 t="s">
        <v>150</v>
      </c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</row>
    <row r="159" spans="1:60" outlineLevel="1" x14ac:dyDescent="0.2">
      <c r="A159" s="140">
        <v>81</v>
      </c>
      <c r="B159" s="140" t="s">
        <v>378</v>
      </c>
      <c r="C159" s="175" t="s">
        <v>379</v>
      </c>
      <c r="D159" s="147" t="s">
        <v>237</v>
      </c>
      <c r="E159" s="152">
        <v>70.599999999999994</v>
      </c>
      <c r="F159" s="155">
        <f t="shared" si="0"/>
        <v>0</v>
      </c>
      <c r="G159" s="156">
        <f t="shared" si="1"/>
        <v>0</v>
      </c>
      <c r="H159" s="156"/>
      <c r="I159" s="156">
        <f t="shared" si="2"/>
        <v>0</v>
      </c>
      <c r="J159" s="156"/>
      <c r="K159" s="156">
        <f t="shared" si="3"/>
        <v>0</v>
      </c>
      <c r="L159" s="156">
        <v>21</v>
      </c>
      <c r="M159" s="156">
        <f t="shared" si="4"/>
        <v>0</v>
      </c>
      <c r="N159" s="147">
        <v>4.4999999999999999E-4</v>
      </c>
      <c r="O159" s="147">
        <f t="shared" si="5"/>
        <v>3.177E-2</v>
      </c>
      <c r="P159" s="147">
        <v>0</v>
      </c>
      <c r="Q159" s="147">
        <f t="shared" si="6"/>
        <v>0</v>
      </c>
      <c r="R159" s="147"/>
      <c r="S159" s="147"/>
      <c r="T159" s="148">
        <v>0</v>
      </c>
      <c r="U159" s="147">
        <f t="shared" si="7"/>
        <v>0</v>
      </c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 t="s">
        <v>150</v>
      </c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</row>
    <row r="160" spans="1:60" outlineLevel="1" x14ac:dyDescent="0.2">
      <c r="A160" s="140"/>
      <c r="B160" s="140"/>
      <c r="C160" s="176" t="s">
        <v>380</v>
      </c>
      <c r="D160" s="149"/>
      <c r="E160" s="153">
        <v>70.599999999999994</v>
      </c>
      <c r="F160" s="156"/>
      <c r="G160" s="156"/>
      <c r="H160" s="156"/>
      <c r="I160" s="156"/>
      <c r="J160" s="156"/>
      <c r="K160" s="156"/>
      <c r="L160" s="156"/>
      <c r="M160" s="156"/>
      <c r="N160" s="147"/>
      <c r="O160" s="147"/>
      <c r="P160" s="147"/>
      <c r="Q160" s="147"/>
      <c r="R160" s="147"/>
      <c r="S160" s="147"/>
      <c r="T160" s="148"/>
      <c r="U160" s="147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 t="s">
        <v>152</v>
      </c>
      <c r="AF160" s="139">
        <v>0</v>
      </c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</row>
    <row r="161" spans="1:60" outlineLevel="1" x14ac:dyDescent="0.2">
      <c r="A161" s="140">
        <v>82</v>
      </c>
      <c r="B161" s="140" t="s">
        <v>381</v>
      </c>
      <c r="C161" s="175" t="s">
        <v>382</v>
      </c>
      <c r="D161" s="147" t="s">
        <v>180</v>
      </c>
      <c r="E161" s="152">
        <v>38.673900000000003</v>
      </c>
      <c r="F161" s="155">
        <f>H161+J161</f>
        <v>0</v>
      </c>
      <c r="G161" s="156">
        <f>ROUND(E161*F161,2)</f>
        <v>0</v>
      </c>
      <c r="H161" s="156"/>
      <c r="I161" s="156">
        <f>ROUND(E161*H161,2)</f>
        <v>0</v>
      </c>
      <c r="J161" s="156"/>
      <c r="K161" s="156">
        <f>ROUND(E161*J161,2)</f>
        <v>0</v>
      </c>
      <c r="L161" s="156">
        <v>21</v>
      </c>
      <c r="M161" s="156">
        <f>G161*(1+L161/100)</f>
        <v>0</v>
      </c>
      <c r="N161" s="147">
        <v>9.4999999999999998E-3</v>
      </c>
      <c r="O161" s="147">
        <f>ROUND(E161*N161,5)</f>
        <v>0.3674</v>
      </c>
      <c r="P161" s="147">
        <v>0</v>
      </c>
      <c r="Q161" s="147">
        <f>ROUND(E161*P161,5)</f>
        <v>0</v>
      </c>
      <c r="R161" s="147"/>
      <c r="S161" s="147"/>
      <c r="T161" s="148">
        <v>0.49299999999999999</v>
      </c>
      <c r="U161" s="147">
        <f>ROUND(E161*T161,2)</f>
        <v>19.07</v>
      </c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 t="s">
        <v>150</v>
      </c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</row>
    <row r="162" spans="1:60" outlineLevel="1" x14ac:dyDescent="0.2">
      <c r="A162" s="140"/>
      <c r="B162" s="140"/>
      <c r="C162" s="176" t="s">
        <v>383</v>
      </c>
      <c r="D162" s="149"/>
      <c r="E162" s="153">
        <v>38.673900000000003</v>
      </c>
      <c r="F162" s="156"/>
      <c r="G162" s="156"/>
      <c r="H162" s="156"/>
      <c r="I162" s="156"/>
      <c r="J162" s="156"/>
      <c r="K162" s="156"/>
      <c r="L162" s="156"/>
      <c r="M162" s="156"/>
      <c r="N162" s="147"/>
      <c r="O162" s="147"/>
      <c r="P162" s="147"/>
      <c r="Q162" s="147"/>
      <c r="R162" s="147"/>
      <c r="S162" s="147"/>
      <c r="T162" s="148"/>
      <c r="U162" s="147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 t="s">
        <v>152</v>
      </c>
      <c r="AF162" s="139">
        <v>0</v>
      </c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</row>
    <row r="163" spans="1:60" outlineLevel="1" x14ac:dyDescent="0.2">
      <c r="A163" s="140">
        <v>83</v>
      </c>
      <c r="B163" s="140" t="s">
        <v>384</v>
      </c>
      <c r="C163" s="175" t="s">
        <v>385</v>
      </c>
      <c r="D163" s="147" t="s">
        <v>237</v>
      </c>
      <c r="E163" s="152">
        <v>42.970999999999997</v>
      </c>
      <c r="F163" s="155">
        <f>H163+J163</f>
        <v>0</v>
      </c>
      <c r="G163" s="156">
        <f>ROUND(E163*F163,2)</f>
        <v>0</v>
      </c>
      <c r="H163" s="156"/>
      <c r="I163" s="156">
        <f>ROUND(E163*H163,2)</f>
        <v>0</v>
      </c>
      <c r="J163" s="156"/>
      <c r="K163" s="156">
        <f>ROUND(E163*J163,2)</f>
        <v>0</v>
      </c>
      <c r="L163" s="156">
        <v>21</v>
      </c>
      <c r="M163" s="156">
        <f>G163*(1+L163/100)</f>
        <v>0</v>
      </c>
      <c r="N163" s="147">
        <v>2.7999999999999998E-4</v>
      </c>
      <c r="O163" s="147">
        <f>ROUND(E163*N163,5)</f>
        <v>1.2030000000000001E-2</v>
      </c>
      <c r="P163" s="147">
        <v>0</v>
      </c>
      <c r="Q163" s="147">
        <f>ROUND(E163*P163,5)</f>
        <v>0</v>
      </c>
      <c r="R163" s="147"/>
      <c r="S163" s="147"/>
      <c r="T163" s="148">
        <v>0.21360000000000001</v>
      </c>
      <c r="U163" s="147">
        <f>ROUND(E163*T163,2)</f>
        <v>9.18</v>
      </c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 t="s">
        <v>150</v>
      </c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</row>
    <row r="164" spans="1:60" outlineLevel="1" x14ac:dyDescent="0.2">
      <c r="A164" s="140"/>
      <c r="B164" s="140"/>
      <c r="C164" s="176" t="s">
        <v>386</v>
      </c>
      <c r="D164" s="149"/>
      <c r="E164" s="153">
        <v>42.970999999999997</v>
      </c>
      <c r="F164" s="156"/>
      <c r="G164" s="156"/>
      <c r="H164" s="156"/>
      <c r="I164" s="156"/>
      <c r="J164" s="156"/>
      <c r="K164" s="156"/>
      <c r="L164" s="156"/>
      <c r="M164" s="156"/>
      <c r="N164" s="147"/>
      <c r="O164" s="147"/>
      <c r="P164" s="147"/>
      <c r="Q164" s="147"/>
      <c r="R164" s="147"/>
      <c r="S164" s="147"/>
      <c r="T164" s="148"/>
      <c r="U164" s="147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 t="s">
        <v>152</v>
      </c>
      <c r="AF164" s="139">
        <v>0</v>
      </c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</row>
    <row r="165" spans="1:60" ht="22.5" outlineLevel="1" x14ac:dyDescent="0.2">
      <c r="A165" s="140">
        <v>84</v>
      </c>
      <c r="B165" s="140" t="s">
        <v>387</v>
      </c>
      <c r="C165" s="175" t="s">
        <v>388</v>
      </c>
      <c r="D165" s="147" t="s">
        <v>180</v>
      </c>
      <c r="E165" s="152">
        <v>226.6729</v>
      </c>
      <c r="F165" s="155">
        <f>H165+J165</f>
        <v>0</v>
      </c>
      <c r="G165" s="156">
        <f>ROUND(E165*F165,2)</f>
        <v>0</v>
      </c>
      <c r="H165" s="156"/>
      <c r="I165" s="156">
        <f>ROUND(E165*H165,2)</f>
        <v>0</v>
      </c>
      <c r="J165" s="156"/>
      <c r="K165" s="156">
        <f>ROUND(E165*J165,2)</f>
        <v>0</v>
      </c>
      <c r="L165" s="156">
        <v>21</v>
      </c>
      <c r="M165" s="156">
        <f>G165*(1+L165/100)</f>
        <v>0</v>
      </c>
      <c r="N165" s="147">
        <v>1.026E-2</v>
      </c>
      <c r="O165" s="147">
        <f>ROUND(E165*N165,5)</f>
        <v>2.3256600000000001</v>
      </c>
      <c r="P165" s="147">
        <v>0</v>
      </c>
      <c r="Q165" s="147">
        <f>ROUND(E165*P165,5)</f>
        <v>0</v>
      </c>
      <c r="R165" s="147"/>
      <c r="S165" s="147"/>
      <c r="T165" s="148">
        <v>0.85699999999999998</v>
      </c>
      <c r="U165" s="147">
        <f>ROUND(E165*T165,2)</f>
        <v>194.26</v>
      </c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 t="s">
        <v>150</v>
      </c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</row>
    <row r="166" spans="1:60" ht="22.5" outlineLevel="1" x14ac:dyDescent="0.2">
      <c r="A166" s="140"/>
      <c r="B166" s="140"/>
      <c r="C166" s="176" t="s">
        <v>389</v>
      </c>
      <c r="D166" s="149"/>
      <c r="E166" s="153">
        <v>193.06950000000001</v>
      </c>
      <c r="F166" s="156"/>
      <c r="G166" s="156"/>
      <c r="H166" s="156"/>
      <c r="I166" s="156"/>
      <c r="J166" s="156"/>
      <c r="K166" s="156"/>
      <c r="L166" s="156"/>
      <c r="M166" s="156"/>
      <c r="N166" s="147"/>
      <c r="O166" s="147"/>
      <c r="P166" s="147"/>
      <c r="Q166" s="147"/>
      <c r="R166" s="147"/>
      <c r="S166" s="147"/>
      <c r="T166" s="148"/>
      <c r="U166" s="147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 t="s">
        <v>152</v>
      </c>
      <c r="AF166" s="139">
        <v>0</v>
      </c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</row>
    <row r="167" spans="1:60" outlineLevel="1" x14ac:dyDescent="0.2">
      <c r="A167" s="140"/>
      <c r="B167" s="140"/>
      <c r="C167" s="176" t="s">
        <v>390</v>
      </c>
      <c r="D167" s="149"/>
      <c r="E167" s="153">
        <v>33.603400000000001</v>
      </c>
      <c r="F167" s="156"/>
      <c r="G167" s="156"/>
      <c r="H167" s="156"/>
      <c r="I167" s="156"/>
      <c r="J167" s="156"/>
      <c r="K167" s="156"/>
      <c r="L167" s="156"/>
      <c r="M167" s="156"/>
      <c r="N167" s="147"/>
      <c r="O167" s="147"/>
      <c r="P167" s="147"/>
      <c r="Q167" s="147"/>
      <c r="R167" s="147"/>
      <c r="S167" s="147"/>
      <c r="T167" s="148"/>
      <c r="U167" s="147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 t="s">
        <v>152</v>
      </c>
      <c r="AF167" s="139">
        <v>0</v>
      </c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</row>
    <row r="168" spans="1:60" ht="22.5" outlineLevel="1" x14ac:dyDescent="0.2">
      <c r="A168" s="140">
        <v>85</v>
      </c>
      <c r="B168" s="140" t="s">
        <v>391</v>
      </c>
      <c r="C168" s="175" t="s">
        <v>392</v>
      </c>
      <c r="D168" s="147" t="s">
        <v>180</v>
      </c>
      <c r="E168" s="152">
        <v>17.04</v>
      </c>
      <c r="F168" s="155">
        <f>H168+J168</f>
        <v>0</v>
      </c>
      <c r="G168" s="156">
        <f>ROUND(E168*F168,2)</f>
        <v>0</v>
      </c>
      <c r="H168" s="156"/>
      <c r="I168" s="156">
        <f>ROUND(E168*H168,2)</f>
        <v>0</v>
      </c>
      <c r="J168" s="156"/>
      <c r="K168" s="156">
        <f>ROUND(E168*J168,2)</f>
        <v>0</v>
      </c>
      <c r="L168" s="156">
        <v>21</v>
      </c>
      <c r="M168" s="156">
        <f>G168*(1+L168/100)</f>
        <v>0</v>
      </c>
      <c r="N168" s="147">
        <v>9.6699999999999998E-3</v>
      </c>
      <c r="O168" s="147">
        <f>ROUND(E168*N168,5)</f>
        <v>0.16478000000000001</v>
      </c>
      <c r="P168" s="147">
        <v>0</v>
      </c>
      <c r="Q168" s="147">
        <f>ROUND(E168*P168,5)</f>
        <v>0</v>
      </c>
      <c r="R168" s="147"/>
      <c r="S168" s="147"/>
      <c r="T168" s="148">
        <v>2.3519999999999999</v>
      </c>
      <c r="U168" s="147">
        <f>ROUND(E168*T168,2)</f>
        <v>40.08</v>
      </c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 t="s">
        <v>150</v>
      </c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</row>
    <row r="169" spans="1:60" outlineLevel="1" x14ac:dyDescent="0.2">
      <c r="A169" s="140"/>
      <c r="B169" s="140"/>
      <c r="C169" s="176" t="s">
        <v>393</v>
      </c>
      <c r="D169" s="149"/>
      <c r="E169" s="153">
        <v>17.04</v>
      </c>
      <c r="F169" s="156"/>
      <c r="G169" s="156"/>
      <c r="H169" s="156"/>
      <c r="I169" s="156"/>
      <c r="J169" s="156"/>
      <c r="K169" s="156"/>
      <c r="L169" s="156"/>
      <c r="M169" s="156"/>
      <c r="N169" s="147"/>
      <c r="O169" s="147"/>
      <c r="P169" s="147"/>
      <c r="Q169" s="147"/>
      <c r="R169" s="147"/>
      <c r="S169" s="147"/>
      <c r="T169" s="148"/>
      <c r="U169" s="147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 t="s">
        <v>152</v>
      </c>
      <c r="AF169" s="139">
        <v>0</v>
      </c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</row>
    <row r="170" spans="1:60" x14ac:dyDescent="0.2">
      <c r="A170" s="141" t="s">
        <v>145</v>
      </c>
      <c r="B170" s="141" t="s">
        <v>72</v>
      </c>
      <c r="C170" s="177" t="s">
        <v>73</v>
      </c>
      <c r="D170" s="150"/>
      <c r="E170" s="154"/>
      <c r="F170" s="157"/>
      <c r="G170" s="157">
        <f>SUMIF(AE171:AE175,"&lt;&gt;NOR",G171:G175)</f>
        <v>0</v>
      </c>
      <c r="H170" s="157"/>
      <c r="I170" s="157">
        <f>SUM(I171:I175)</f>
        <v>0</v>
      </c>
      <c r="J170" s="157"/>
      <c r="K170" s="157">
        <f>SUM(K171:K175)</f>
        <v>0</v>
      </c>
      <c r="L170" s="157"/>
      <c r="M170" s="157">
        <f>SUM(M171:M175)</f>
        <v>0</v>
      </c>
      <c r="N170" s="150"/>
      <c r="O170" s="150">
        <f>SUM(O171:O175)</f>
        <v>18.462309999999999</v>
      </c>
      <c r="P170" s="150"/>
      <c r="Q170" s="150">
        <f>SUM(Q171:Q175)</f>
        <v>0</v>
      </c>
      <c r="R170" s="150"/>
      <c r="S170" s="150"/>
      <c r="T170" s="151"/>
      <c r="U170" s="150">
        <f>SUM(U171:U175)</f>
        <v>36.75</v>
      </c>
      <c r="AE170" t="s">
        <v>146</v>
      </c>
    </row>
    <row r="171" spans="1:60" ht="22.5" outlineLevel="1" x14ac:dyDescent="0.2">
      <c r="A171" s="140">
        <v>86</v>
      </c>
      <c r="B171" s="140" t="s">
        <v>394</v>
      </c>
      <c r="C171" s="175" t="s">
        <v>395</v>
      </c>
      <c r="D171" s="147" t="s">
        <v>180</v>
      </c>
      <c r="E171" s="152">
        <v>160.57550000000001</v>
      </c>
      <c r="F171" s="155">
        <f>H171+J171</f>
        <v>0</v>
      </c>
      <c r="G171" s="156">
        <f>ROUND(E171*F171,2)</f>
        <v>0</v>
      </c>
      <c r="H171" s="156"/>
      <c r="I171" s="156">
        <f>ROUND(E171*H171,2)</f>
        <v>0</v>
      </c>
      <c r="J171" s="156"/>
      <c r="K171" s="156">
        <f>ROUND(E171*J171,2)</f>
        <v>0</v>
      </c>
      <c r="L171" s="156">
        <v>21</v>
      </c>
      <c r="M171" s="156">
        <f>G171*(1+L171/100)</f>
        <v>0</v>
      </c>
      <c r="N171" s="147">
        <v>0.11025</v>
      </c>
      <c r="O171" s="147">
        <f>ROUND(E171*N171,5)</f>
        <v>17.70345</v>
      </c>
      <c r="P171" s="147">
        <v>0</v>
      </c>
      <c r="Q171" s="147">
        <f>ROUND(E171*P171,5)</f>
        <v>0</v>
      </c>
      <c r="R171" s="147"/>
      <c r="S171" s="147"/>
      <c r="T171" s="148">
        <v>0.153</v>
      </c>
      <c r="U171" s="147">
        <f>ROUND(E171*T171,2)</f>
        <v>24.57</v>
      </c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 t="s">
        <v>150</v>
      </c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</row>
    <row r="172" spans="1:60" outlineLevel="1" x14ac:dyDescent="0.2">
      <c r="A172" s="140"/>
      <c r="B172" s="140"/>
      <c r="C172" s="176" t="s">
        <v>396</v>
      </c>
      <c r="D172" s="149"/>
      <c r="E172" s="153">
        <v>96.69</v>
      </c>
      <c r="F172" s="156"/>
      <c r="G172" s="156"/>
      <c r="H172" s="156"/>
      <c r="I172" s="156"/>
      <c r="J172" s="156"/>
      <c r="K172" s="156"/>
      <c r="L172" s="156"/>
      <c r="M172" s="156"/>
      <c r="N172" s="147"/>
      <c r="O172" s="147"/>
      <c r="P172" s="147"/>
      <c r="Q172" s="147"/>
      <c r="R172" s="147"/>
      <c r="S172" s="147"/>
      <c r="T172" s="148"/>
      <c r="U172" s="147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 t="s">
        <v>152</v>
      </c>
      <c r="AF172" s="139">
        <v>0</v>
      </c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</row>
    <row r="173" spans="1:60" outlineLevel="1" x14ac:dyDescent="0.2">
      <c r="A173" s="140"/>
      <c r="B173" s="140"/>
      <c r="C173" s="176" t="s">
        <v>397</v>
      </c>
      <c r="D173" s="149"/>
      <c r="E173" s="153">
        <v>63.8855</v>
      </c>
      <c r="F173" s="156"/>
      <c r="G173" s="156"/>
      <c r="H173" s="156"/>
      <c r="I173" s="156"/>
      <c r="J173" s="156"/>
      <c r="K173" s="156"/>
      <c r="L173" s="156"/>
      <c r="M173" s="156"/>
      <c r="N173" s="147"/>
      <c r="O173" s="147"/>
      <c r="P173" s="147"/>
      <c r="Q173" s="147"/>
      <c r="R173" s="147"/>
      <c r="S173" s="147"/>
      <c r="T173" s="148"/>
      <c r="U173" s="147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 t="s">
        <v>152</v>
      </c>
      <c r="AF173" s="139">
        <v>0</v>
      </c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</row>
    <row r="174" spans="1:60" outlineLevel="1" x14ac:dyDescent="0.2">
      <c r="A174" s="140">
        <v>87</v>
      </c>
      <c r="B174" s="140" t="s">
        <v>398</v>
      </c>
      <c r="C174" s="175" t="s">
        <v>399</v>
      </c>
      <c r="D174" s="147" t="s">
        <v>180</v>
      </c>
      <c r="E174" s="152">
        <v>160.57550000000001</v>
      </c>
      <c r="F174" s="155">
        <f>H174+J174</f>
        <v>0</v>
      </c>
      <c r="G174" s="156">
        <f>ROUND(E174*F174,2)</f>
        <v>0</v>
      </c>
      <c r="H174" s="156"/>
      <c r="I174" s="156">
        <f>ROUND(E174*H174,2)</f>
        <v>0</v>
      </c>
      <c r="J174" s="156"/>
      <c r="K174" s="156">
        <f>ROUND(E174*J174,2)</f>
        <v>0</v>
      </c>
      <c r="L174" s="156">
        <v>21</v>
      </c>
      <c r="M174" s="156">
        <f>G174*(1+L174/100)</f>
        <v>0</v>
      </c>
      <c r="N174" s="147">
        <v>0</v>
      </c>
      <c r="O174" s="147">
        <f>ROUND(E174*N174,5)</f>
        <v>0</v>
      </c>
      <c r="P174" s="147">
        <v>0</v>
      </c>
      <c r="Q174" s="147">
        <f>ROUND(E174*P174,5)</f>
        <v>0</v>
      </c>
      <c r="R174" s="147"/>
      <c r="S174" s="147"/>
      <c r="T174" s="148">
        <v>0.05</v>
      </c>
      <c r="U174" s="147">
        <f>ROUND(E174*T174,2)</f>
        <v>8.0299999999999994</v>
      </c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 t="s">
        <v>150</v>
      </c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</row>
    <row r="175" spans="1:60" outlineLevel="1" x14ac:dyDescent="0.2">
      <c r="A175" s="140">
        <v>88</v>
      </c>
      <c r="B175" s="140" t="s">
        <v>400</v>
      </c>
      <c r="C175" s="175" t="s">
        <v>401</v>
      </c>
      <c r="D175" s="147" t="s">
        <v>180</v>
      </c>
      <c r="E175" s="152">
        <v>7.41</v>
      </c>
      <c r="F175" s="155">
        <f>H175+J175</f>
        <v>0</v>
      </c>
      <c r="G175" s="156">
        <f>ROUND(E175*F175,2)</f>
        <v>0</v>
      </c>
      <c r="H175" s="156"/>
      <c r="I175" s="156">
        <f>ROUND(E175*H175,2)</f>
        <v>0</v>
      </c>
      <c r="J175" s="156"/>
      <c r="K175" s="156">
        <f>ROUND(E175*J175,2)</f>
        <v>0</v>
      </c>
      <c r="L175" s="156">
        <v>21</v>
      </c>
      <c r="M175" s="156">
        <f>G175*(1+L175/100)</f>
        <v>0</v>
      </c>
      <c r="N175" s="147">
        <v>0.10241</v>
      </c>
      <c r="O175" s="147">
        <f>ROUND(E175*N175,5)</f>
        <v>0.75885999999999998</v>
      </c>
      <c r="P175" s="147">
        <v>0</v>
      </c>
      <c r="Q175" s="147">
        <f>ROUND(E175*P175,5)</f>
        <v>0</v>
      </c>
      <c r="R175" s="147"/>
      <c r="S175" s="147"/>
      <c r="T175" s="148">
        <v>0.56000000000000005</v>
      </c>
      <c r="U175" s="147">
        <f>ROUND(E175*T175,2)</f>
        <v>4.1500000000000004</v>
      </c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 t="s">
        <v>150</v>
      </c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</row>
    <row r="176" spans="1:60" x14ac:dyDescent="0.2">
      <c r="A176" s="141" t="s">
        <v>145</v>
      </c>
      <c r="B176" s="141" t="s">
        <v>74</v>
      </c>
      <c r="C176" s="177" t="s">
        <v>75</v>
      </c>
      <c r="D176" s="150"/>
      <c r="E176" s="154"/>
      <c r="F176" s="157"/>
      <c r="G176" s="157">
        <f>SUMIF(AE177:AE178,"&lt;&gt;NOR",G177:G178)</f>
        <v>0</v>
      </c>
      <c r="H176" s="157"/>
      <c r="I176" s="157">
        <f>SUM(I177:I178)</f>
        <v>0</v>
      </c>
      <c r="J176" s="157"/>
      <c r="K176" s="157">
        <f>SUM(K177:K178)</f>
        <v>0</v>
      </c>
      <c r="L176" s="157"/>
      <c r="M176" s="157">
        <f>SUM(M177:M178)</f>
        <v>0</v>
      </c>
      <c r="N176" s="150"/>
      <c r="O176" s="150">
        <f>SUM(O177:O178)</f>
        <v>1.4291999999999998</v>
      </c>
      <c r="P176" s="150"/>
      <c r="Q176" s="150">
        <f>SUM(Q177:Q178)</f>
        <v>0</v>
      </c>
      <c r="R176" s="150"/>
      <c r="S176" s="150"/>
      <c r="T176" s="151"/>
      <c r="U176" s="150">
        <f>SUM(U177:U178)</f>
        <v>1.63</v>
      </c>
      <c r="AE176" t="s">
        <v>146</v>
      </c>
    </row>
    <row r="177" spans="1:60" outlineLevel="1" x14ac:dyDescent="0.2">
      <c r="A177" s="140">
        <v>89</v>
      </c>
      <c r="B177" s="140" t="s">
        <v>402</v>
      </c>
      <c r="C177" s="175" t="s">
        <v>403</v>
      </c>
      <c r="D177" s="147" t="s">
        <v>237</v>
      </c>
      <c r="E177" s="152">
        <v>6</v>
      </c>
      <c r="F177" s="155">
        <f>H177+J177</f>
        <v>0</v>
      </c>
      <c r="G177" s="156">
        <f>ROUND(E177*F177,2)</f>
        <v>0</v>
      </c>
      <c r="H177" s="156"/>
      <c r="I177" s="156">
        <f>ROUND(E177*H177,2)</f>
        <v>0</v>
      </c>
      <c r="J177" s="156"/>
      <c r="K177" s="156">
        <f>ROUND(E177*J177,2)</f>
        <v>0</v>
      </c>
      <c r="L177" s="156">
        <v>21</v>
      </c>
      <c r="M177" s="156">
        <f>G177*(1+L177/100)</f>
        <v>0</v>
      </c>
      <c r="N177" s="147">
        <v>0.188</v>
      </c>
      <c r="O177" s="147">
        <f>ROUND(E177*N177,5)</f>
        <v>1.1279999999999999</v>
      </c>
      <c r="P177" s="147">
        <v>0</v>
      </c>
      <c r="Q177" s="147">
        <f>ROUND(E177*P177,5)</f>
        <v>0</v>
      </c>
      <c r="R177" s="147"/>
      <c r="S177" s="147"/>
      <c r="T177" s="148">
        <v>0.27200000000000002</v>
      </c>
      <c r="U177" s="147">
        <f>ROUND(E177*T177,2)</f>
        <v>1.63</v>
      </c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 t="s">
        <v>150</v>
      </c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</row>
    <row r="178" spans="1:60" outlineLevel="1" x14ac:dyDescent="0.2">
      <c r="A178" s="140">
        <v>90</v>
      </c>
      <c r="B178" s="140" t="s">
        <v>404</v>
      </c>
      <c r="C178" s="175" t="s">
        <v>405</v>
      </c>
      <c r="D178" s="147" t="s">
        <v>209</v>
      </c>
      <c r="E178" s="152">
        <v>6</v>
      </c>
      <c r="F178" s="155">
        <f>H178+J178</f>
        <v>0</v>
      </c>
      <c r="G178" s="156">
        <f>ROUND(E178*F178,2)</f>
        <v>0</v>
      </c>
      <c r="H178" s="156"/>
      <c r="I178" s="156">
        <f>ROUND(E178*H178,2)</f>
        <v>0</v>
      </c>
      <c r="J178" s="156"/>
      <c r="K178" s="156">
        <f>ROUND(E178*J178,2)</f>
        <v>0</v>
      </c>
      <c r="L178" s="156">
        <v>21</v>
      </c>
      <c r="M178" s="156">
        <f>G178*(1+L178/100)</f>
        <v>0</v>
      </c>
      <c r="N178" s="147">
        <v>5.0200000000000002E-2</v>
      </c>
      <c r="O178" s="147">
        <f>ROUND(E178*N178,5)</f>
        <v>0.30120000000000002</v>
      </c>
      <c r="P178" s="147">
        <v>0</v>
      </c>
      <c r="Q178" s="147">
        <f>ROUND(E178*P178,5)</f>
        <v>0</v>
      </c>
      <c r="R178" s="147"/>
      <c r="S178" s="147"/>
      <c r="T178" s="148">
        <v>0</v>
      </c>
      <c r="U178" s="147">
        <f>ROUND(E178*T178,2)</f>
        <v>0</v>
      </c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 t="s">
        <v>337</v>
      </c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</row>
    <row r="179" spans="1:60" x14ac:dyDescent="0.2">
      <c r="A179" s="141" t="s">
        <v>145</v>
      </c>
      <c r="B179" s="141" t="s">
        <v>76</v>
      </c>
      <c r="C179" s="177" t="s">
        <v>77</v>
      </c>
      <c r="D179" s="150"/>
      <c r="E179" s="154"/>
      <c r="F179" s="157"/>
      <c r="G179" s="157">
        <f>SUMIF(AE180:AE185,"&lt;&gt;NOR",G180:G185)</f>
        <v>0</v>
      </c>
      <c r="H179" s="157"/>
      <c r="I179" s="157">
        <f>SUM(I180:I185)</f>
        <v>0</v>
      </c>
      <c r="J179" s="157"/>
      <c r="K179" s="157">
        <f>SUM(K180:K185)</f>
        <v>0</v>
      </c>
      <c r="L179" s="157"/>
      <c r="M179" s="157">
        <f>SUM(M180:M185)</f>
        <v>0</v>
      </c>
      <c r="N179" s="150"/>
      <c r="O179" s="150">
        <f>SUM(O180:O185)</f>
        <v>4.2290700000000001</v>
      </c>
      <c r="P179" s="150"/>
      <c r="Q179" s="150">
        <f>SUM(Q180:Q185)</f>
        <v>0</v>
      </c>
      <c r="R179" s="150"/>
      <c r="S179" s="150"/>
      <c r="T179" s="151"/>
      <c r="U179" s="150">
        <f>SUM(U180:U185)</f>
        <v>83.84</v>
      </c>
      <c r="AE179" t="s">
        <v>146</v>
      </c>
    </row>
    <row r="180" spans="1:60" outlineLevel="1" x14ac:dyDescent="0.2">
      <c r="A180" s="140">
        <v>91</v>
      </c>
      <c r="B180" s="140" t="s">
        <v>406</v>
      </c>
      <c r="C180" s="175" t="s">
        <v>407</v>
      </c>
      <c r="D180" s="147" t="s">
        <v>180</v>
      </c>
      <c r="E180" s="152">
        <v>200</v>
      </c>
      <c r="F180" s="155">
        <f>H180+J180</f>
        <v>0</v>
      </c>
      <c r="G180" s="156">
        <f>ROUND(E180*F180,2)</f>
        <v>0</v>
      </c>
      <c r="H180" s="156"/>
      <c r="I180" s="156">
        <f>ROUND(E180*H180,2)</f>
        <v>0</v>
      </c>
      <c r="J180" s="156"/>
      <c r="K180" s="156">
        <f>ROUND(E180*J180,2)</f>
        <v>0</v>
      </c>
      <c r="L180" s="156">
        <v>21</v>
      </c>
      <c r="M180" s="156">
        <f>G180*(1+L180/100)</f>
        <v>0</v>
      </c>
      <c r="N180" s="147">
        <v>1.2099999999999999E-3</v>
      </c>
      <c r="O180" s="147">
        <f>ROUND(E180*N180,5)</f>
        <v>0.24199999999999999</v>
      </c>
      <c r="P180" s="147">
        <v>0</v>
      </c>
      <c r="Q180" s="147">
        <f>ROUND(E180*P180,5)</f>
        <v>0</v>
      </c>
      <c r="R180" s="147"/>
      <c r="S180" s="147"/>
      <c r="T180" s="148">
        <v>0.17699999999999999</v>
      </c>
      <c r="U180" s="147">
        <f>ROUND(E180*T180,2)</f>
        <v>35.4</v>
      </c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 t="s">
        <v>150</v>
      </c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</row>
    <row r="181" spans="1:60" outlineLevel="1" x14ac:dyDescent="0.2">
      <c r="A181" s="140">
        <v>92</v>
      </c>
      <c r="B181" s="140" t="s">
        <v>408</v>
      </c>
      <c r="C181" s="175" t="s">
        <v>409</v>
      </c>
      <c r="D181" s="147" t="s">
        <v>180</v>
      </c>
      <c r="E181" s="152">
        <v>198.55950000000001</v>
      </c>
      <c r="F181" s="155">
        <f>H181+J181</f>
        <v>0</v>
      </c>
      <c r="G181" s="156">
        <f>ROUND(E181*F181,2)</f>
        <v>0</v>
      </c>
      <c r="H181" s="156"/>
      <c r="I181" s="156">
        <f>ROUND(E181*H181,2)</f>
        <v>0</v>
      </c>
      <c r="J181" s="156"/>
      <c r="K181" s="156">
        <f>ROUND(E181*J181,2)</f>
        <v>0</v>
      </c>
      <c r="L181" s="156">
        <v>21</v>
      </c>
      <c r="M181" s="156">
        <f>G181*(1+L181/100)</f>
        <v>0</v>
      </c>
      <c r="N181" s="147">
        <v>1.8380000000000001E-2</v>
      </c>
      <c r="O181" s="147">
        <f>ROUND(E181*N181,5)</f>
        <v>3.6495199999999999</v>
      </c>
      <c r="P181" s="147">
        <v>0</v>
      </c>
      <c r="Q181" s="147">
        <f>ROUND(E181*P181,5)</f>
        <v>0</v>
      </c>
      <c r="R181" s="147"/>
      <c r="S181" s="147"/>
      <c r="T181" s="148">
        <v>0.13</v>
      </c>
      <c r="U181" s="147">
        <f>ROUND(E181*T181,2)</f>
        <v>25.81</v>
      </c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 t="s">
        <v>150</v>
      </c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</row>
    <row r="182" spans="1:60" outlineLevel="1" x14ac:dyDescent="0.2">
      <c r="A182" s="140"/>
      <c r="B182" s="140"/>
      <c r="C182" s="176" t="s">
        <v>410</v>
      </c>
      <c r="D182" s="149"/>
      <c r="E182" s="153">
        <v>198.55950000000001</v>
      </c>
      <c r="F182" s="156"/>
      <c r="G182" s="156"/>
      <c r="H182" s="156"/>
      <c r="I182" s="156"/>
      <c r="J182" s="156"/>
      <c r="K182" s="156"/>
      <c r="L182" s="156"/>
      <c r="M182" s="156"/>
      <c r="N182" s="147"/>
      <c r="O182" s="147"/>
      <c r="P182" s="147"/>
      <c r="Q182" s="147"/>
      <c r="R182" s="147"/>
      <c r="S182" s="147"/>
      <c r="T182" s="148"/>
      <c r="U182" s="147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 t="s">
        <v>152</v>
      </c>
      <c r="AF182" s="139">
        <v>0</v>
      </c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</row>
    <row r="183" spans="1:60" outlineLevel="1" x14ac:dyDescent="0.2">
      <c r="A183" s="140">
        <v>93</v>
      </c>
      <c r="B183" s="140" t="s">
        <v>411</v>
      </c>
      <c r="C183" s="175" t="s">
        <v>412</v>
      </c>
      <c r="D183" s="147" t="s">
        <v>180</v>
      </c>
      <c r="E183" s="152">
        <v>397.11900000000003</v>
      </c>
      <c r="F183" s="155">
        <f>H183+J183</f>
        <v>0</v>
      </c>
      <c r="G183" s="156">
        <f>ROUND(E183*F183,2)</f>
        <v>0</v>
      </c>
      <c r="H183" s="156"/>
      <c r="I183" s="156">
        <f>ROUND(E183*H183,2)</f>
        <v>0</v>
      </c>
      <c r="J183" s="156"/>
      <c r="K183" s="156">
        <f>ROUND(E183*J183,2)</f>
        <v>0</v>
      </c>
      <c r="L183" s="156">
        <v>21</v>
      </c>
      <c r="M183" s="156">
        <f>G183*(1+L183/100)</f>
        <v>0</v>
      </c>
      <c r="N183" s="147">
        <v>8.4999999999999995E-4</v>
      </c>
      <c r="O183" s="147">
        <f>ROUND(E183*N183,5)</f>
        <v>0.33755000000000002</v>
      </c>
      <c r="P183" s="147">
        <v>0</v>
      </c>
      <c r="Q183" s="147">
        <f>ROUND(E183*P183,5)</f>
        <v>0</v>
      </c>
      <c r="R183" s="147"/>
      <c r="S183" s="147"/>
      <c r="T183" s="148">
        <v>6.0000000000000001E-3</v>
      </c>
      <c r="U183" s="147">
        <f>ROUND(E183*T183,2)</f>
        <v>2.38</v>
      </c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 t="s">
        <v>150</v>
      </c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</row>
    <row r="184" spans="1:60" outlineLevel="1" x14ac:dyDescent="0.2">
      <c r="A184" s="140"/>
      <c r="B184" s="140"/>
      <c r="C184" s="176" t="s">
        <v>413</v>
      </c>
      <c r="D184" s="149"/>
      <c r="E184" s="153">
        <v>397.11900000000003</v>
      </c>
      <c r="F184" s="156"/>
      <c r="G184" s="156"/>
      <c r="H184" s="156"/>
      <c r="I184" s="156"/>
      <c r="J184" s="156"/>
      <c r="K184" s="156"/>
      <c r="L184" s="156"/>
      <c r="M184" s="156"/>
      <c r="N184" s="147"/>
      <c r="O184" s="147"/>
      <c r="P184" s="147"/>
      <c r="Q184" s="147"/>
      <c r="R184" s="147"/>
      <c r="S184" s="147"/>
      <c r="T184" s="148"/>
      <c r="U184" s="147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 t="s">
        <v>152</v>
      </c>
      <c r="AF184" s="139">
        <v>0</v>
      </c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</row>
    <row r="185" spans="1:60" outlineLevel="1" x14ac:dyDescent="0.2">
      <c r="A185" s="140">
        <v>94</v>
      </c>
      <c r="B185" s="140" t="s">
        <v>414</v>
      </c>
      <c r="C185" s="175" t="s">
        <v>415</v>
      </c>
      <c r="D185" s="147" t="s">
        <v>180</v>
      </c>
      <c r="E185" s="152">
        <v>198.55950000000001</v>
      </c>
      <c r="F185" s="155">
        <f>H185+J185</f>
        <v>0</v>
      </c>
      <c r="G185" s="156">
        <f>ROUND(E185*F185,2)</f>
        <v>0</v>
      </c>
      <c r="H185" s="156"/>
      <c r="I185" s="156">
        <f>ROUND(E185*H185,2)</f>
        <v>0</v>
      </c>
      <c r="J185" s="156"/>
      <c r="K185" s="156">
        <f>ROUND(E185*J185,2)</f>
        <v>0</v>
      </c>
      <c r="L185" s="156">
        <v>21</v>
      </c>
      <c r="M185" s="156">
        <f>G185*(1+L185/100)</f>
        <v>0</v>
      </c>
      <c r="N185" s="147">
        <v>0</v>
      </c>
      <c r="O185" s="147">
        <f>ROUND(E185*N185,5)</f>
        <v>0</v>
      </c>
      <c r="P185" s="147">
        <v>0</v>
      </c>
      <c r="Q185" s="147">
        <f>ROUND(E185*P185,5)</f>
        <v>0</v>
      </c>
      <c r="R185" s="147"/>
      <c r="S185" s="147"/>
      <c r="T185" s="148">
        <v>0.10199999999999999</v>
      </c>
      <c r="U185" s="147">
        <f>ROUND(E185*T185,2)</f>
        <v>20.25</v>
      </c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 t="s">
        <v>150</v>
      </c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</row>
    <row r="186" spans="1:60" x14ac:dyDescent="0.2">
      <c r="A186" s="141" t="s">
        <v>145</v>
      </c>
      <c r="B186" s="141" t="s">
        <v>78</v>
      </c>
      <c r="C186" s="177" t="s">
        <v>79</v>
      </c>
      <c r="D186" s="150"/>
      <c r="E186" s="154"/>
      <c r="F186" s="157"/>
      <c r="G186" s="157">
        <f>SUMIF(AE187:AE187,"&lt;&gt;NOR",G187:G187)</f>
        <v>0</v>
      </c>
      <c r="H186" s="157"/>
      <c r="I186" s="157">
        <f>SUM(I187:I187)</f>
        <v>0</v>
      </c>
      <c r="J186" s="157"/>
      <c r="K186" s="157">
        <f>SUM(K187:K187)</f>
        <v>0</v>
      </c>
      <c r="L186" s="157"/>
      <c r="M186" s="157">
        <f>SUM(M187:M187)</f>
        <v>0</v>
      </c>
      <c r="N186" s="150"/>
      <c r="O186" s="150">
        <f>SUM(O187:O187)</f>
        <v>6.4200000000000004E-3</v>
      </c>
      <c r="P186" s="150"/>
      <c r="Q186" s="150">
        <f>SUM(Q187:Q187)</f>
        <v>0</v>
      </c>
      <c r="R186" s="150"/>
      <c r="S186" s="150"/>
      <c r="T186" s="151"/>
      <c r="U186" s="150">
        <f>SUM(U187:U187)</f>
        <v>49.46</v>
      </c>
      <c r="AE186" t="s">
        <v>146</v>
      </c>
    </row>
    <row r="187" spans="1:60" outlineLevel="1" x14ac:dyDescent="0.2">
      <c r="A187" s="140">
        <v>95</v>
      </c>
      <c r="B187" s="140" t="s">
        <v>416</v>
      </c>
      <c r="C187" s="175" t="s">
        <v>417</v>
      </c>
      <c r="D187" s="147" t="s">
        <v>180</v>
      </c>
      <c r="E187" s="152">
        <v>160.57550000000001</v>
      </c>
      <c r="F187" s="155">
        <f>H187+J187</f>
        <v>0</v>
      </c>
      <c r="G187" s="156">
        <f>ROUND(E187*F187,2)</f>
        <v>0</v>
      </c>
      <c r="H187" s="156"/>
      <c r="I187" s="156">
        <f>ROUND(E187*H187,2)</f>
        <v>0</v>
      </c>
      <c r="J187" s="156"/>
      <c r="K187" s="156">
        <f>ROUND(E187*J187,2)</f>
        <v>0</v>
      </c>
      <c r="L187" s="156">
        <v>21</v>
      </c>
      <c r="M187" s="156">
        <f>G187*(1+L187/100)</f>
        <v>0</v>
      </c>
      <c r="N187" s="147">
        <v>4.0000000000000003E-5</v>
      </c>
      <c r="O187" s="147">
        <f>ROUND(E187*N187,5)</f>
        <v>6.4200000000000004E-3</v>
      </c>
      <c r="P187" s="147">
        <v>0</v>
      </c>
      <c r="Q187" s="147">
        <f>ROUND(E187*P187,5)</f>
        <v>0</v>
      </c>
      <c r="R187" s="147"/>
      <c r="S187" s="147"/>
      <c r="T187" s="148">
        <v>0.308</v>
      </c>
      <c r="U187" s="147">
        <f>ROUND(E187*T187,2)</f>
        <v>49.46</v>
      </c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 t="s">
        <v>150</v>
      </c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</row>
    <row r="188" spans="1:60" x14ac:dyDescent="0.2">
      <c r="A188" s="141" t="s">
        <v>145</v>
      </c>
      <c r="B188" s="141" t="s">
        <v>80</v>
      </c>
      <c r="C188" s="177" t="s">
        <v>81</v>
      </c>
      <c r="D188" s="150"/>
      <c r="E188" s="154"/>
      <c r="F188" s="157"/>
      <c r="G188" s="157">
        <f>SUMIF(AE189:AE208,"&lt;&gt;NOR",G189:G208)</f>
        <v>0</v>
      </c>
      <c r="H188" s="157"/>
      <c r="I188" s="157">
        <f>SUM(I189:I208)</f>
        <v>0</v>
      </c>
      <c r="J188" s="157"/>
      <c r="K188" s="157">
        <f>SUM(K189:K208)</f>
        <v>0</v>
      </c>
      <c r="L188" s="157"/>
      <c r="M188" s="157">
        <f>SUM(M189:M208)</f>
        <v>0</v>
      </c>
      <c r="N188" s="150"/>
      <c r="O188" s="150">
        <f>SUM(O189:O208)</f>
        <v>4.623E-2</v>
      </c>
      <c r="P188" s="150"/>
      <c r="Q188" s="150">
        <f>SUM(Q189:Q208)</f>
        <v>50.166659999999993</v>
      </c>
      <c r="R188" s="150"/>
      <c r="S188" s="150"/>
      <c r="T188" s="151"/>
      <c r="U188" s="150">
        <f>SUM(U189:U208)</f>
        <v>160.02000000000001</v>
      </c>
      <c r="AE188" t="s">
        <v>146</v>
      </c>
    </row>
    <row r="189" spans="1:60" ht="22.5" outlineLevel="1" x14ac:dyDescent="0.2">
      <c r="A189" s="140">
        <v>96</v>
      </c>
      <c r="B189" s="140" t="s">
        <v>418</v>
      </c>
      <c r="C189" s="175" t="s">
        <v>419</v>
      </c>
      <c r="D189" s="147" t="s">
        <v>149</v>
      </c>
      <c r="E189" s="152">
        <v>8.5050000000000008</v>
      </c>
      <c r="F189" s="155">
        <f>H189+J189</f>
        <v>0</v>
      </c>
      <c r="G189" s="156">
        <f>ROUND(E189*F189,2)</f>
        <v>0</v>
      </c>
      <c r="H189" s="156"/>
      <c r="I189" s="156">
        <f>ROUND(E189*H189,2)</f>
        <v>0</v>
      </c>
      <c r="J189" s="156"/>
      <c r="K189" s="156">
        <f>ROUND(E189*J189,2)</f>
        <v>0</v>
      </c>
      <c r="L189" s="156">
        <v>21</v>
      </c>
      <c r="M189" s="156">
        <f>G189*(1+L189/100)</f>
        <v>0</v>
      </c>
      <c r="N189" s="147">
        <v>0</v>
      </c>
      <c r="O189" s="147">
        <f>ROUND(E189*N189,5)</f>
        <v>0</v>
      </c>
      <c r="P189" s="147">
        <v>1.4</v>
      </c>
      <c r="Q189" s="147">
        <f>ROUND(E189*P189,5)</f>
        <v>11.907</v>
      </c>
      <c r="R189" s="147"/>
      <c r="S189" s="147"/>
      <c r="T189" s="148">
        <v>1.121</v>
      </c>
      <c r="U189" s="147">
        <f>ROUND(E189*T189,2)</f>
        <v>9.5299999999999994</v>
      </c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 t="s">
        <v>150</v>
      </c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</row>
    <row r="190" spans="1:60" outlineLevel="1" x14ac:dyDescent="0.2">
      <c r="A190" s="140"/>
      <c r="B190" s="140"/>
      <c r="C190" s="176" t="s">
        <v>420</v>
      </c>
      <c r="D190" s="149"/>
      <c r="E190" s="153">
        <v>8.5050000000000008</v>
      </c>
      <c r="F190" s="156"/>
      <c r="G190" s="156"/>
      <c r="H190" s="156"/>
      <c r="I190" s="156"/>
      <c r="J190" s="156"/>
      <c r="K190" s="156"/>
      <c r="L190" s="156"/>
      <c r="M190" s="156"/>
      <c r="N190" s="147"/>
      <c r="O190" s="147"/>
      <c r="P190" s="147"/>
      <c r="Q190" s="147"/>
      <c r="R190" s="147"/>
      <c r="S190" s="147"/>
      <c r="T190" s="148"/>
      <c r="U190" s="147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 t="s">
        <v>152</v>
      </c>
      <c r="AF190" s="139">
        <v>0</v>
      </c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</row>
    <row r="191" spans="1:60" outlineLevel="1" x14ac:dyDescent="0.2">
      <c r="A191" s="140">
        <v>97</v>
      </c>
      <c r="B191" s="140" t="s">
        <v>421</v>
      </c>
      <c r="C191" s="175" t="s">
        <v>422</v>
      </c>
      <c r="D191" s="147" t="s">
        <v>149</v>
      </c>
      <c r="E191" s="152">
        <v>3.6069599999999999</v>
      </c>
      <c r="F191" s="155">
        <f>H191+J191</f>
        <v>0</v>
      </c>
      <c r="G191" s="156">
        <f>ROUND(E191*F191,2)</f>
        <v>0</v>
      </c>
      <c r="H191" s="156"/>
      <c r="I191" s="156">
        <f>ROUND(E191*H191,2)</f>
        <v>0</v>
      </c>
      <c r="J191" s="156"/>
      <c r="K191" s="156">
        <f>ROUND(E191*J191,2)</f>
        <v>0</v>
      </c>
      <c r="L191" s="156">
        <v>21</v>
      </c>
      <c r="M191" s="156">
        <f>G191*(1+L191/100)</f>
        <v>0</v>
      </c>
      <c r="N191" s="147">
        <v>1.1000000000000001E-3</v>
      </c>
      <c r="O191" s="147">
        <f>ROUND(E191*N191,5)</f>
        <v>3.9699999999999996E-3</v>
      </c>
      <c r="P191" s="147">
        <v>0.68700000000000006</v>
      </c>
      <c r="Q191" s="147">
        <f>ROUND(E191*P191,5)</f>
        <v>2.4779800000000001</v>
      </c>
      <c r="R191" s="147"/>
      <c r="S191" s="147"/>
      <c r="T191" s="148">
        <v>1.08</v>
      </c>
      <c r="U191" s="147">
        <f>ROUND(E191*T191,2)</f>
        <v>3.9</v>
      </c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 t="s">
        <v>150</v>
      </c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</row>
    <row r="192" spans="1:60" outlineLevel="1" x14ac:dyDescent="0.2">
      <c r="A192" s="140"/>
      <c r="B192" s="140"/>
      <c r="C192" s="176" t="s">
        <v>423</v>
      </c>
      <c r="D192" s="149"/>
      <c r="E192" s="153">
        <v>3.6069599999999999</v>
      </c>
      <c r="F192" s="156"/>
      <c r="G192" s="156"/>
      <c r="H192" s="156"/>
      <c r="I192" s="156"/>
      <c r="J192" s="156"/>
      <c r="K192" s="156"/>
      <c r="L192" s="156"/>
      <c r="M192" s="156"/>
      <c r="N192" s="147"/>
      <c r="O192" s="147"/>
      <c r="P192" s="147"/>
      <c r="Q192" s="147"/>
      <c r="R192" s="147"/>
      <c r="S192" s="147"/>
      <c r="T192" s="148"/>
      <c r="U192" s="147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 t="s">
        <v>152</v>
      </c>
      <c r="AF192" s="139">
        <v>0</v>
      </c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</row>
    <row r="193" spans="1:60" outlineLevel="1" x14ac:dyDescent="0.2">
      <c r="A193" s="140">
        <v>98</v>
      </c>
      <c r="B193" s="140" t="s">
        <v>424</v>
      </c>
      <c r="C193" s="175" t="s">
        <v>425</v>
      </c>
      <c r="D193" s="147" t="s">
        <v>180</v>
      </c>
      <c r="E193" s="152">
        <v>11.9876</v>
      </c>
      <c r="F193" s="155">
        <f>H193+J193</f>
        <v>0</v>
      </c>
      <c r="G193" s="156">
        <f>ROUND(E193*F193,2)</f>
        <v>0</v>
      </c>
      <c r="H193" s="156"/>
      <c r="I193" s="156">
        <f>ROUND(E193*H193,2)</f>
        <v>0</v>
      </c>
      <c r="J193" s="156"/>
      <c r="K193" s="156">
        <f>ROUND(E193*J193,2)</f>
        <v>0</v>
      </c>
      <c r="L193" s="156">
        <v>21</v>
      </c>
      <c r="M193" s="156">
        <f>G193*(1+L193/100)</f>
        <v>0</v>
      </c>
      <c r="N193" s="147">
        <v>6.7000000000000002E-4</v>
      </c>
      <c r="O193" s="147">
        <f>ROUND(E193*N193,5)</f>
        <v>8.0300000000000007E-3</v>
      </c>
      <c r="P193" s="147">
        <v>0.184</v>
      </c>
      <c r="Q193" s="147">
        <f>ROUND(E193*P193,5)</f>
        <v>2.2057199999999999</v>
      </c>
      <c r="R193" s="147"/>
      <c r="S193" s="147"/>
      <c r="T193" s="148">
        <v>0.22700000000000001</v>
      </c>
      <c r="U193" s="147">
        <f>ROUND(E193*T193,2)</f>
        <v>2.72</v>
      </c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 t="s">
        <v>150</v>
      </c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</row>
    <row r="194" spans="1:60" outlineLevel="1" x14ac:dyDescent="0.2">
      <c r="A194" s="140"/>
      <c r="B194" s="140"/>
      <c r="C194" s="176" t="s">
        <v>426</v>
      </c>
      <c r="D194" s="149"/>
      <c r="E194" s="153">
        <v>11.9876</v>
      </c>
      <c r="F194" s="156"/>
      <c r="G194" s="156"/>
      <c r="H194" s="156"/>
      <c r="I194" s="156"/>
      <c r="J194" s="156"/>
      <c r="K194" s="156"/>
      <c r="L194" s="156"/>
      <c r="M194" s="156"/>
      <c r="N194" s="147"/>
      <c r="O194" s="147"/>
      <c r="P194" s="147"/>
      <c r="Q194" s="147"/>
      <c r="R194" s="147"/>
      <c r="S194" s="147"/>
      <c r="T194" s="148"/>
      <c r="U194" s="147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 t="s">
        <v>152</v>
      </c>
      <c r="AF194" s="139">
        <v>0</v>
      </c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</row>
    <row r="195" spans="1:60" outlineLevel="1" x14ac:dyDescent="0.2">
      <c r="A195" s="140">
        <v>99</v>
      </c>
      <c r="B195" s="140" t="s">
        <v>427</v>
      </c>
      <c r="C195" s="175" t="s">
        <v>428</v>
      </c>
      <c r="D195" s="147" t="s">
        <v>149</v>
      </c>
      <c r="E195" s="152">
        <v>9.4383999999999997</v>
      </c>
      <c r="F195" s="155">
        <f>H195+J195</f>
        <v>0</v>
      </c>
      <c r="G195" s="156">
        <f>ROUND(E195*F195,2)</f>
        <v>0</v>
      </c>
      <c r="H195" s="156"/>
      <c r="I195" s="156">
        <f>ROUND(E195*H195,2)</f>
        <v>0</v>
      </c>
      <c r="J195" s="156"/>
      <c r="K195" s="156">
        <f>ROUND(E195*J195,2)</f>
        <v>0</v>
      </c>
      <c r="L195" s="156">
        <v>21</v>
      </c>
      <c r="M195" s="156">
        <f>G195*(1+L195/100)</f>
        <v>0</v>
      </c>
      <c r="N195" s="147">
        <v>1.2800000000000001E-3</v>
      </c>
      <c r="O195" s="147">
        <f>ROUND(E195*N195,5)</f>
        <v>1.208E-2</v>
      </c>
      <c r="P195" s="147">
        <v>1.8</v>
      </c>
      <c r="Q195" s="147">
        <f>ROUND(E195*P195,5)</f>
        <v>16.98912</v>
      </c>
      <c r="R195" s="147"/>
      <c r="S195" s="147"/>
      <c r="T195" s="148">
        <v>1.52</v>
      </c>
      <c r="U195" s="147">
        <f>ROUND(E195*T195,2)</f>
        <v>14.35</v>
      </c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 t="s">
        <v>150</v>
      </c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</row>
    <row r="196" spans="1:60" ht="22.5" outlineLevel="1" x14ac:dyDescent="0.2">
      <c r="A196" s="140"/>
      <c r="B196" s="140"/>
      <c r="C196" s="176" t="s">
        <v>429</v>
      </c>
      <c r="D196" s="149"/>
      <c r="E196" s="153">
        <v>9.4383999999999997</v>
      </c>
      <c r="F196" s="156"/>
      <c r="G196" s="156"/>
      <c r="H196" s="156"/>
      <c r="I196" s="156"/>
      <c r="J196" s="156"/>
      <c r="K196" s="156"/>
      <c r="L196" s="156"/>
      <c r="M196" s="156"/>
      <c r="N196" s="147"/>
      <c r="O196" s="147"/>
      <c r="P196" s="147"/>
      <c r="Q196" s="147"/>
      <c r="R196" s="147"/>
      <c r="S196" s="147"/>
      <c r="T196" s="148"/>
      <c r="U196" s="147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 t="s">
        <v>152</v>
      </c>
      <c r="AF196" s="139">
        <v>0</v>
      </c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</row>
    <row r="197" spans="1:60" ht="22.5" outlineLevel="1" x14ac:dyDescent="0.2">
      <c r="A197" s="140">
        <v>100</v>
      </c>
      <c r="B197" s="140" t="s">
        <v>430</v>
      </c>
      <c r="C197" s="175" t="s">
        <v>431</v>
      </c>
      <c r="D197" s="147" t="s">
        <v>149</v>
      </c>
      <c r="E197" s="152">
        <v>6.3855000000000004</v>
      </c>
      <c r="F197" s="155">
        <f>H197+J197</f>
        <v>0</v>
      </c>
      <c r="G197" s="156">
        <f>ROUND(E197*F197,2)</f>
        <v>0</v>
      </c>
      <c r="H197" s="156"/>
      <c r="I197" s="156">
        <f>ROUND(E197*H197,2)</f>
        <v>0</v>
      </c>
      <c r="J197" s="156"/>
      <c r="K197" s="156">
        <f>ROUND(E197*J197,2)</f>
        <v>0</v>
      </c>
      <c r="L197" s="156">
        <v>21</v>
      </c>
      <c r="M197" s="156">
        <f>G197*(1+L197/100)</f>
        <v>0</v>
      </c>
      <c r="N197" s="147">
        <v>0</v>
      </c>
      <c r="O197" s="147">
        <f>ROUND(E197*N197,5)</f>
        <v>0</v>
      </c>
      <c r="P197" s="147">
        <v>2.2000000000000002</v>
      </c>
      <c r="Q197" s="147">
        <f>ROUND(E197*P197,5)</f>
        <v>14.0481</v>
      </c>
      <c r="R197" s="147"/>
      <c r="S197" s="147"/>
      <c r="T197" s="148">
        <v>10.67</v>
      </c>
      <c r="U197" s="147">
        <f>ROUND(E197*T197,2)</f>
        <v>68.13</v>
      </c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 t="s">
        <v>150</v>
      </c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</row>
    <row r="198" spans="1:60" outlineLevel="1" x14ac:dyDescent="0.2">
      <c r="A198" s="140"/>
      <c r="B198" s="140"/>
      <c r="C198" s="176" t="s">
        <v>432</v>
      </c>
      <c r="D198" s="149"/>
      <c r="E198" s="153">
        <v>6.3855000000000004</v>
      </c>
      <c r="F198" s="156"/>
      <c r="G198" s="156"/>
      <c r="H198" s="156"/>
      <c r="I198" s="156"/>
      <c r="J198" s="156"/>
      <c r="K198" s="156"/>
      <c r="L198" s="156"/>
      <c r="M198" s="156"/>
      <c r="N198" s="147"/>
      <c r="O198" s="147"/>
      <c r="P198" s="147"/>
      <c r="Q198" s="147"/>
      <c r="R198" s="147"/>
      <c r="S198" s="147"/>
      <c r="T198" s="148"/>
      <c r="U198" s="147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 t="s">
        <v>152</v>
      </c>
      <c r="AF198" s="139">
        <v>0</v>
      </c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</row>
    <row r="199" spans="1:60" ht="22.5" outlineLevel="1" x14ac:dyDescent="0.2">
      <c r="A199" s="140">
        <v>101</v>
      </c>
      <c r="B199" s="140" t="s">
        <v>433</v>
      </c>
      <c r="C199" s="175" t="s">
        <v>434</v>
      </c>
      <c r="D199" s="147" t="s">
        <v>149</v>
      </c>
      <c r="E199" s="152">
        <v>6.3855000000000004</v>
      </c>
      <c r="F199" s="155">
        <f>H199+J199</f>
        <v>0</v>
      </c>
      <c r="G199" s="156">
        <f>ROUND(E199*F199,2)</f>
        <v>0</v>
      </c>
      <c r="H199" s="156"/>
      <c r="I199" s="156">
        <f>ROUND(E199*H199,2)</f>
        <v>0</v>
      </c>
      <c r="J199" s="156"/>
      <c r="K199" s="156">
        <f>ROUND(E199*J199,2)</f>
        <v>0</v>
      </c>
      <c r="L199" s="156">
        <v>21</v>
      </c>
      <c r="M199" s="156">
        <f>G199*(1+L199/100)</f>
        <v>0</v>
      </c>
      <c r="N199" s="147">
        <v>0</v>
      </c>
      <c r="O199" s="147">
        <f>ROUND(E199*N199,5)</f>
        <v>0</v>
      </c>
      <c r="P199" s="147">
        <v>0</v>
      </c>
      <c r="Q199" s="147">
        <f>ROUND(E199*P199,5)</f>
        <v>0</v>
      </c>
      <c r="R199" s="147"/>
      <c r="S199" s="147"/>
      <c r="T199" s="148">
        <v>4.8280000000000003</v>
      </c>
      <c r="U199" s="147">
        <f>ROUND(E199*T199,2)</f>
        <v>30.83</v>
      </c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 t="s">
        <v>150</v>
      </c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</row>
    <row r="200" spans="1:60" outlineLevel="1" x14ac:dyDescent="0.2">
      <c r="A200" s="140">
        <v>102</v>
      </c>
      <c r="B200" s="140" t="s">
        <v>435</v>
      </c>
      <c r="C200" s="175" t="s">
        <v>436</v>
      </c>
      <c r="D200" s="147" t="s">
        <v>180</v>
      </c>
      <c r="E200" s="152">
        <v>5.9055</v>
      </c>
      <c r="F200" s="155">
        <f>H200+J200</f>
        <v>0</v>
      </c>
      <c r="G200" s="156">
        <f>ROUND(E200*F200,2)</f>
        <v>0</v>
      </c>
      <c r="H200" s="156"/>
      <c r="I200" s="156">
        <f>ROUND(E200*H200,2)</f>
        <v>0</v>
      </c>
      <c r="J200" s="156"/>
      <c r="K200" s="156">
        <f>ROUND(E200*J200,2)</f>
        <v>0</v>
      </c>
      <c r="L200" s="156">
        <v>21</v>
      </c>
      <c r="M200" s="156">
        <f>G200*(1+L200/100)</f>
        <v>0</v>
      </c>
      <c r="N200" s="147">
        <v>1E-3</v>
      </c>
      <c r="O200" s="147">
        <f>ROUND(E200*N200,5)</f>
        <v>5.9100000000000003E-3</v>
      </c>
      <c r="P200" s="147">
        <v>3.492E-2</v>
      </c>
      <c r="Q200" s="147">
        <f>ROUND(E200*P200,5)</f>
        <v>0.20621999999999999</v>
      </c>
      <c r="R200" s="147"/>
      <c r="S200" s="147"/>
      <c r="T200" s="148">
        <v>0.52100000000000002</v>
      </c>
      <c r="U200" s="147">
        <f>ROUND(E200*T200,2)</f>
        <v>3.08</v>
      </c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 t="s">
        <v>150</v>
      </c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</row>
    <row r="201" spans="1:60" outlineLevel="1" x14ac:dyDescent="0.2">
      <c r="A201" s="140"/>
      <c r="B201" s="140"/>
      <c r="C201" s="176" t="s">
        <v>437</v>
      </c>
      <c r="D201" s="149"/>
      <c r="E201" s="153">
        <v>5.9055</v>
      </c>
      <c r="F201" s="156"/>
      <c r="G201" s="156"/>
      <c r="H201" s="156"/>
      <c r="I201" s="156"/>
      <c r="J201" s="156"/>
      <c r="K201" s="156"/>
      <c r="L201" s="156"/>
      <c r="M201" s="156"/>
      <c r="N201" s="147"/>
      <c r="O201" s="147"/>
      <c r="P201" s="147"/>
      <c r="Q201" s="147"/>
      <c r="R201" s="147"/>
      <c r="S201" s="147"/>
      <c r="T201" s="148"/>
      <c r="U201" s="147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 t="s">
        <v>152</v>
      </c>
      <c r="AF201" s="139">
        <v>0</v>
      </c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</row>
    <row r="202" spans="1:60" outlineLevel="1" x14ac:dyDescent="0.2">
      <c r="A202" s="140">
        <v>103</v>
      </c>
      <c r="B202" s="140" t="s">
        <v>438</v>
      </c>
      <c r="C202" s="175" t="s">
        <v>439</v>
      </c>
      <c r="D202" s="147" t="s">
        <v>180</v>
      </c>
      <c r="E202" s="152">
        <v>2.9055</v>
      </c>
      <c r="F202" s="155">
        <f>H202+J202</f>
        <v>0</v>
      </c>
      <c r="G202" s="156">
        <f>ROUND(E202*F202,2)</f>
        <v>0</v>
      </c>
      <c r="H202" s="156"/>
      <c r="I202" s="156">
        <f>ROUND(E202*H202,2)</f>
        <v>0</v>
      </c>
      <c r="J202" s="156"/>
      <c r="K202" s="156">
        <f>ROUND(E202*J202,2)</f>
        <v>0</v>
      </c>
      <c r="L202" s="156">
        <v>21</v>
      </c>
      <c r="M202" s="156">
        <f>G202*(1+L202/100)</f>
        <v>0</v>
      </c>
      <c r="N202" s="147">
        <v>9.2000000000000003E-4</v>
      </c>
      <c r="O202" s="147">
        <f>ROUND(E202*N202,5)</f>
        <v>2.6700000000000001E-3</v>
      </c>
      <c r="P202" s="147">
        <v>0.04</v>
      </c>
      <c r="Q202" s="147">
        <f>ROUND(E202*P202,5)</f>
        <v>0.11622</v>
      </c>
      <c r="R202" s="147"/>
      <c r="S202" s="147"/>
      <c r="T202" s="148">
        <v>0.373</v>
      </c>
      <c r="U202" s="147">
        <f>ROUND(E202*T202,2)</f>
        <v>1.08</v>
      </c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 t="s">
        <v>150</v>
      </c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</row>
    <row r="203" spans="1:60" outlineLevel="1" x14ac:dyDescent="0.2">
      <c r="A203" s="140"/>
      <c r="B203" s="140"/>
      <c r="C203" s="176" t="s">
        <v>440</v>
      </c>
      <c r="D203" s="149"/>
      <c r="E203" s="153">
        <v>2.9055</v>
      </c>
      <c r="F203" s="156"/>
      <c r="G203" s="156"/>
      <c r="H203" s="156"/>
      <c r="I203" s="156"/>
      <c r="J203" s="156"/>
      <c r="K203" s="156"/>
      <c r="L203" s="156"/>
      <c r="M203" s="156"/>
      <c r="N203" s="147"/>
      <c r="O203" s="147"/>
      <c r="P203" s="147"/>
      <c r="Q203" s="147"/>
      <c r="R203" s="147"/>
      <c r="S203" s="147"/>
      <c r="T203" s="148"/>
      <c r="U203" s="147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 t="s">
        <v>152</v>
      </c>
      <c r="AF203" s="139">
        <v>0</v>
      </c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</row>
    <row r="204" spans="1:60" outlineLevel="1" x14ac:dyDescent="0.2">
      <c r="A204" s="140">
        <v>104</v>
      </c>
      <c r="B204" s="140" t="s">
        <v>441</v>
      </c>
      <c r="C204" s="175" t="s">
        <v>442</v>
      </c>
      <c r="D204" s="147" t="s">
        <v>209</v>
      </c>
      <c r="E204" s="152">
        <v>8</v>
      </c>
      <c r="F204" s="155">
        <f>H204+J204</f>
        <v>0</v>
      </c>
      <c r="G204" s="156">
        <f>ROUND(E204*F204,2)</f>
        <v>0</v>
      </c>
      <c r="H204" s="156"/>
      <c r="I204" s="156">
        <f>ROUND(E204*H204,2)</f>
        <v>0</v>
      </c>
      <c r="J204" s="156"/>
      <c r="K204" s="156">
        <f>ROUND(E204*J204,2)</f>
        <v>0</v>
      </c>
      <c r="L204" s="156">
        <v>21</v>
      </c>
      <c r="M204" s="156">
        <f>G204*(1+L204/100)</f>
        <v>0</v>
      </c>
      <c r="N204" s="147">
        <v>0</v>
      </c>
      <c r="O204" s="147">
        <f>ROUND(E204*N204,5)</f>
        <v>0</v>
      </c>
      <c r="P204" s="147">
        <v>0</v>
      </c>
      <c r="Q204" s="147">
        <f>ROUND(E204*P204,5)</f>
        <v>0</v>
      </c>
      <c r="R204" s="147"/>
      <c r="S204" s="147"/>
      <c r="T204" s="148">
        <v>0.05</v>
      </c>
      <c r="U204" s="147">
        <f>ROUND(E204*T204,2)</f>
        <v>0.4</v>
      </c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 t="s">
        <v>150</v>
      </c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</row>
    <row r="205" spans="1:60" outlineLevel="1" x14ac:dyDescent="0.2">
      <c r="A205" s="140">
        <v>105</v>
      </c>
      <c r="B205" s="140" t="s">
        <v>443</v>
      </c>
      <c r="C205" s="175" t="s">
        <v>444</v>
      </c>
      <c r="D205" s="147" t="s">
        <v>180</v>
      </c>
      <c r="E205" s="152">
        <v>11.6</v>
      </c>
      <c r="F205" s="155">
        <f>H205+J205</f>
        <v>0</v>
      </c>
      <c r="G205" s="156">
        <f>ROUND(E205*F205,2)</f>
        <v>0</v>
      </c>
      <c r="H205" s="156"/>
      <c r="I205" s="156">
        <f>ROUND(E205*H205,2)</f>
        <v>0</v>
      </c>
      <c r="J205" s="156"/>
      <c r="K205" s="156">
        <f>ROUND(E205*J205,2)</f>
        <v>0</v>
      </c>
      <c r="L205" s="156">
        <v>21</v>
      </c>
      <c r="M205" s="156">
        <f>G205*(1+L205/100)</f>
        <v>0</v>
      </c>
      <c r="N205" s="147">
        <v>1.17E-3</v>
      </c>
      <c r="O205" s="147">
        <f>ROUND(E205*N205,5)</f>
        <v>1.357E-2</v>
      </c>
      <c r="P205" s="147">
        <v>7.5999999999999998E-2</v>
      </c>
      <c r="Q205" s="147">
        <f>ROUND(E205*P205,5)</f>
        <v>0.88160000000000005</v>
      </c>
      <c r="R205" s="147"/>
      <c r="S205" s="147"/>
      <c r="T205" s="148">
        <v>0.93899999999999995</v>
      </c>
      <c r="U205" s="147">
        <f>ROUND(E205*T205,2)</f>
        <v>10.89</v>
      </c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 t="s">
        <v>150</v>
      </c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</row>
    <row r="206" spans="1:60" outlineLevel="1" x14ac:dyDescent="0.2">
      <c r="A206" s="140"/>
      <c r="B206" s="140"/>
      <c r="C206" s="176" t="s">
        <v>445</v>
      </c>
      <c r="D206" s="149"/>
      <c r="E206" s="153">
        <v>11.6</v>
      </c>
      <c r="F206" s="156"/>
      <c r="G206" s="156"/>
      <c r="H206" s="156"/>
      <c r="I206" s="156"/>
      <c r="J206" s="156"/>
      <c r="K206" s="156"/>
      <c r="L206" s="156"/>
      <c r="M206" s="156"/>
      <c r="N206" s="147"/>
      <c r="O206" s="147"/>
      <c r="P206" s="147"/>
      <c r="Q206" s="147"/>
      <c r="R206" s="147"/>
      <c r="S206" s="147"/>
      <c r="T206" s="148"/>
      <c r="U206" s="147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 t="s">
        <v>152</v>
      </c>
      <c r="AF206" s="139">
        <v>0</v>
      </c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</row>
    <row r="207" spans="1:60" outlineLevel="1" x14ac:dyDescent="0.2">
      <c r="A207" s="140">
        <v>106</v>
      </c>
      <c r="B207" s="140" t="s">
        <v>446</v>
      </c>
      <c r="C207" s="175" t="s">
        <v>447</v>
      </c>
      <c r="D207" s="147" t="s">
        <v>237</v>
      </c>
      <c r="E207" s="152">
        <v>5.12</v>
      </c>
      <c r="F207" s="155">
        <f>H207+J207</f>
        <v>0</v>
      </c>
      <c r="G207" s="156">
        <f>ROUND(E207*F207,2)</f>
        <v>0</v>
      </c>
      <c r="H207" s="156"/>
      <c r="I207" s="156">
        <f>ROUND(E207*H207,2)</f>
        <v>0</v>
      </c>
      <c r="J207" s="156"/>
      <c r="K207" s="156">
        <f>ROUND(E207*J207,2)</f>
        <v>0</v>
      </c>
      <c r="L207" s="156">
        <v>21</v>
      </c>
      <c r="M207" s="156">
        <f>G207*(1+L207/100)</f>
        <v>0</v>
      </c>
      <c r="N207" s="147">
        <v>0</v>
      </c>
      <c r="O207" s="147">
        <f>ROUND(E207*N207,5)</f>
        <v>0</v>
      </c>
      <c r="P207" s="147">
        <v>1.1129999999999999E-2</v>
      </c>
      <c r="Q207" s="147">
        <f>ROUND(E207*P207,5)</f>
        <v>5.6989999999999999E-2</v>
      </c>
      <c r="R207" s="147"/>
      <c r="S207" s="147"/>
      <c r="T207" s="148">
        <v>8.3000000000000004E-2</v>
      </c>
      <c r="U207" s="147">
        <f>ROUND(E207*T207,2)</f>
        <v>0.42</v>
      </c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 t="s">
        <v>150</v>
      </c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</row>
    <row r="208" spans="1:60" ht="22.5" outlineLevel="1" x14ac:dyDescent="0.2">
      <c r="A208" s="140">
        <v>107</v>
      </c>
      <c r="B208" s="140" t="s">
        <v>448</v>
      </c>
      <c r="C208" s="175" t="s">
        <v>449</v>
      </c>
      <c r="D208" s="147" t="s">
        <v>180</v>
      </c>
      <c r="E208" s="152">
        <v>63.885550000000002</v>
      </c>
      <c r="F208" s="155">
        <f>H208+J208</f>
        <v>0</v>
      </c>
      <c r="G208" s="156">
        <f>ROUND(E208*F208,2)</f>
        <v>0</v>
      </c>
      <c r="H208" s="156"/>
      <c r="I208" s="156">
        <f>ROUND(E208*H208,2)</f>
        <v>0</v>
      </c>
      <c r="J208" s="156"/>
      <c r="K208" s="156">
        <f>ROUND(E208*J208,2)</f>
        <v>0</v>
      </c>
      <c r="L208" s="156">
        <v>21</v>
      </c>
      <c r="M208" s="156">
        <f>G208*(1+L208/100)</f>
        <v>0</v>
      </c>
      <c r="N208" s="147">
        <v>0</v>
      </c>
      <c r="O208" s="147">
        <f>ROUND(E208*N208,5)</f>
        <v>0</v>
      </c>
      <c r="P208" s="147">
        <v>0.02</v>
      </c>
      <c r="Q208" s="147">
        <f>ROUND(E208*P208,5)</f>
        <v>1.2777099999999999</v>
      </c>
      <c r="R208" s="147"/>
      <c r="S208" s="147"/>
      <c r="T208" s="148">
        <v>0.23</v>
      </c>
      <c r="U208" s="147">
        <f>ROUND(E208*T208,2)</f>
        <v>14.69</v>
      </c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 t="s">
        <v>150</v>
      </c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</row>
    <row r="209" spans="1:60" x14ac:dyDescent="0.2">
      <c r="A209" s="141" t="s">
        <v>145</v>
      </c>
      <c r="B209" s="141" t="s">
        <v>82</v>
      </c>
      <c r="C209" s="177" t="s">
        <v>83</v>
      </c>
      <c r="D209" s="150"/>
      <c r="E209" s="154"/>
      <c r="F209" s="157"/>
      <c r="G209" s="157">
        <f>SUMIF(AE210:AE223,"&lt;&gt;NOR",G210:G223)</f>
        <v>0</v>
      </c>
      <c r="H209" s="157"/>
      <c r="I209" s="157">
        <f>SUM(I210:I223)</f>
        <v>0</v>
      </c>
      <c r="J209" s="157"/>
      <c r="K209" s="157">
        <f>SUM(K210:K223)</f>
        <v>0</v>
      </c>
      <c r="L209" s="157"/>
      <c r="M209" s="157">
        <f>SUM(M210:M223)</f>
        <v>0</v>
      </c>
      <c r="N209" s="150"/>
      <c r="O209" s="150">
        <f>SUM(O210:O223)</f>
        <v>0</v>
      </c>
      <c r="P209" s="150"/>
      <c r="Q209" s="150">
        <f>SUM(Q210:Q223)</f>
        <v>1.7035400000000001</v>
      </c>
      <c r="R209" s="150"/>
      <c r="S209" s="150"/>
      <c r="T209" s="151"/>
      <c r="U209" s="150">
        <f>SUM(U210:U223)</f>
        <v>149.32</v>
      </c>
      <c r="AE209" t="s">
        <v>146</v>
      </c>
    </row>
    <row r="210" spans="1:60" outlineLevel="1" x14ac:dyDescent="0.2">
      <c r="A210" s="140">
        <v>108</v>
      </c>
      <c r="B210" s="140" t="s">
        <v>450</v>
      </c>
      <c r="C210" s="175" t="s">
        <v>451</v>
      </c>
      <c r="D210" s="147" t="s">
        <v>180</v>
      </c>
      <c r="E210" s="152">
        <v>25.052</v>
      </c>
      <c r="F210" s="155">
        <f>H210+J210</f>
        <v>0</v>
      </c>
      <c r="G210" s="156">
        <f>ROUND(E210*F210,2)</f>
        <v>0</v>
      </c>
      <c r="H210" s="156"/>
      <c r="I210" s="156">
        <f>ROUND(E210*H210,2)</f>
        <v>0</v>
      </c>
      <c r="J210" s="156"/>
      <c r="K210" s="156">
        <f>ROUND(E210*J210,2)</f>
        <v>0</v>
      </c>
      <c r="L210" s="156">
        <v>21</v>
      </c>
      <c r="M210" s="156">
        <f>G210*(1+L210/100)</f>
        <v>0</v>
      </c>
      <c r="N210" s="147">
        <v>0</v>
      </c>
      <c r="O210" s="147">
        <f>ROUND(E210*N210,5)</f>
        <v>0</v>
      </c>
      <c r="P210" s="147">
        <v>6.8000000000000005E-2</v>
      </c>
      <c r="Q210" s="147">
        <f>ROUND(E210*P210,5)</f>
        <v>1.7035400000000001</v>
      </c>
      <c r="R210" s="147"/>
      <c r="S210" s="147"/>
      <c r="T210" s="148">
        <v>0.3</v>
      </c>
      <c r="U210" s="147">
        <f>ROUND(E210*T210,2)</f>
        <v>7.52</v>
      </c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 t="s">
        <v>150</v>
      </c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</row>
    <row r="211" spans="1:60" ht="22.5" outlineLevel="1" x14ac:dyDescent="0.2">
      <c r="A211" s="140"/>
      <c r="B211" s="140"/>
      <c r="C211" s="176" t="s">
        <v>452</v>
      </c>
      <c r="D211" s="149"/>
      <c r="E211" s="153">
        <v>25.052</v>
      </c>
      <c r="F211" s="156"/>
      <c r="G211" s="156"/>
      <c r="H211" s="156"/>
      <c r="I211" s="156"/>
      <c r="J211" s="156"/>
      <c r="K211" s="156"/>
      <c r="L211" s="156"/>
      <c r="M211" s="156"/>
      <c r="N211" s="147"/>
      <c r="O211" s="147"/>
      <c r="P211" s="147"/>
      <c r="Q211" s="147"/>
      <c r="R211" s="147"/>
      <c r="S211" s="147"/>
      <c r="T211" s="148"/>
      <c r="U211" s="147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 t="s">
        <v>152</v>
      </c>
      <c r="AF211" s="139">
        <v>0</v>
      </c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</row>
    <row r="212" spans="1:60" outlineLevel="1" x14ac:dyDescent="0.2">
      <c r="A212" s="140">
        <v>109</v>
      </c>
      <c r="B212" s="140" t="s">
        <v>453</v>
      </c>
      <c r="C212" s="175" t="s">
        <v>454</v>
      </c>
      <c r="D212" s="147" t="s">
        <v>190</v>
      </c>
      <c r="E212" s="152">
        <v>18</v>
      </c>
      <c r="F212" s="155">
        <f>H212+J212</f>
        <v>0</v>
      </c>
      <c r="G212" s="156">
        <f>ROUND(E212*F212,2)</f>
        <v>0</v>
      </c>
      <c r="H212" s="156"/>
      <c r="I212" s="156">
        <f>ROUND(E212*H212,2)</f>
        <v>0</v>
      </c>
      <c r="J212" s="156"/>
      <c r="K212" s="156">
        <f>ROUND(E212*J212,2)</f>
        <v>0</v>
      </c>
      <c r="L212" s="156">
        <v>21</v>
      </c>
      <c r="M212" s="156">
        <f>G212*(1+L212/100)</f>
        <v>0</v>
      </c>
      <c r="N212" s="147">
        <v>0</v>
      </c>
      <c r="O212" s="147">
        <f>ROUND(E212*N212,5)</f>
        <v>0</v>
      </c>
      <c r="P212" s="147">
        <v>0</v>
      </c>
      <c r="Q212" s="147">
        <f>ROUND(E212*P212,5)</f>
        <v>0</v>
      </c>
      <c r="R212" s="147"/>
      <c r="S212" s="147"/>
      <c r="T212" s="148">
        <v>2.0089999999999999</v>
      </c>
      <c r="U212" s="147">
        <f>ROUND(E212*T212,2)</f>
        <v>36.159999999999997</v>
      </c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 t="s">
        <v>150</v>
      </c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</row>
    <row r="213" spans="1:60" outlineLevel="1" x14ac:dyDescent="0.2">
      <c r="A213" s="140">
        <v>110</v>
      </c>
      <c r="B213" s="140" t="s">
        <v>455</v>
      </c>
      <c r="C213" s="175" t="s">
        <v>456</v>
      </c>
      <c r="D213" s="147" t="s">
        <v>190</v>
      </c>
      <c r="E213" s="152">
        <v>69</v>
      </c>
      <c r="F213" s="155">
        <f>H213+J213</f>
        <v>0</v>
      </c>
      <c r="G213" s="156">
        <f>ROUND(E213*F213,2)</f>
        <v>0</v>
      </c>
      <c r="H213" s="156"/>
      <c r="I213" s="156">
        <f>ROUND(E213*H213,2)</f>
        <v>0</v>
      </c>
      <c r="J213" s="156"/>
      <c r="K213" s="156">
        <f>ROUND(E213*J213,2)</f>
        <v>0</v>
      </c>
      <c r="L213" s="156">
        <v>21</v>
      </c>
      <c r="M213" s="156">
        <f>G213*(1+L213/100)</f>
        <v>0</v>
      </c>
      <c r="N213" s="147">
        <v>0</v>
      </c>
      <c r="O213" s="147">
        <f>ROUND(E213*N213,5)</f>
        <v>0</v>
      </c>
      <c r="P213" s="147">
        <v>0</v>
      </c>
      <c r="Q213" s="147">
        <f>ROUND(E213*P213,5)</f>
        <v>0</v>
      </c>
      <c r="R213" s="147"/>
      <c r="S213" s="147"/>
      <c r="T213" s="148">
        <v>0.94199999999999995</v>
      </c>
      <c r="U213" s="147">
        <f>ROUND(E213*T213,2)</f>
        <v>65</v>
      </c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 t="s">
        <v>150</v>
      </c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</row>
    <row r="214" spans="1:60" outlineLevel="1" x14ac:dyDescent="0.2">
      <c r="A214" s="140">
        <v>111</v>
      </c>
      <c r="B214" s="140" t="s">
        <v>457</v>
      </c>
      <c r="C214" s="175" t="s">
        <v>458</v>
      </c>
      <c r="D214" s="147" t="s">
        <v>190</v>
      </c>
      <c r="E214" s="152">
        <v>69</v>
      </c>
      <c r="F214" s="155">
        <f>H214+J214</f>
        <v>0</v>
      </c>
      <c r="G214" s="156">
        <f>ROUND(E214*F214,2)</f>
        <v>0</v>
      </c>
      <c r="H214" s="156"/>
      <c r="I214" s="156">
        <f>ROUND(E214*H214,2)</f>
        <v>0</v>
      </c>
      <c r="J214" s="156"/>
      <c r="K214" s="156">
        <f>ROUND(E214*J214,2)</f>
        <v>0</v>
      </c>
      <c r="L214" s="156">
        <v>21</v>
      </c>
      <c r="M214" s="156">
        <f>G214*(1+L214/100)</f>
        <v>0</v>
      </c>
      <c r="N214" s="147">
        <v>0</v>
      </c>
      <c r="O214" s="147">
        <f>ROUND(E214*N214,5)</f>
        <v>0</v>
      </c>
      <c r="P214" s="147">
        <v>0</v>
      </c>
      <c r="Q214" s="147">
        <f>ROUND(E214*P214,5)</f>
        <v>0</v>
      </c>
      <c r="R214" s="147"/>
      <c r="S214" s="147"/>
      <c r="T214" s="148">
        <v>9.9000000000000005E-2</v>
      </c>
      <c r="U214" s="147">
        <f>ROUND(E214*T214,2)</f>
        <v>6.83</v>
      </c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 t="s">
        <v>150</v>
      </c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</row>
    <row r="215" spans="1:60" outlineLevel="1" x14ac:dyDescent="0.2">
      <c r="A215" s="140">
        <v>112</v>
      </c>
      <c r="B215" s="140" t="s">
        <v>459</v>
      </c>
      <c r="C215" s="175" t="s">
        <v>460</v>
      </c>
      <c r="D215" s="147" t="s">
        <v>190</v>
      </c>
      <c r="E215" s="152">
        <v>69</v>
      </c>
      <c r="F215" s="155">
        <f>H215+J215</f>
        <v>0</v>
      </c>
      <c r="G215" s="156">
        <f>ROUND(E215*F215,2)</f>
        <v>0</v>
      </c>
      <c r="H215" s="156"/>
      <c r="I215" s="156">
        <f>ROUND(E215*H215,2)</f>
        <v>0</v>
      </c>
      <c r="J215" s="156"/>
      <c r="K215" s="156">
        <f>ROUND(E215*J215,2)</f>
        <v>0</v>
      </c>
      <c r="L215" s="156">
        <v>21</v>
      </c>
      <c r="M215" s="156">
        <f>G215*(1+L215/100)</f>
        <v>0</v>
      </c>
      <c r="N215" s="147">
        <v>0</v>
      </c>
      <c r="O215" s="147">
        <f>ROUND(E215*N215,5)</f>
        <v>0</v>
      </c>
      <c r="P215" s="147">
        <v>0</v>
      </c>
      <c r="Q215" s="147">
        <f>ROUND(E215*P215,5)</f>
        <v>0</v>
      </c>
      <c r="R215" s="147"/>
      <c r="S215" s="147"/>
      <c r="T215" s="148">
        <v>0.49</v>
      </c>
      <c r="U215" s="147">
        <f>ROUND(E215*T215,2)</f>
        <v>33.81</v>
      </c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 t="s">
        <v>150</v>
      </c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</row>
    <row r="216" spans="1:60" outlineLevel="1" x14ac:dyDescent="0.2">
      <c r="A216" s="140">
        <v>113</v>
      </c>
      <c r="B216" s="140" t="s">
        <v>461</v>
      </c>
      <c r="C216" s="175" t="s">
        <v>462</v>
      </c>
      <c r="D216" s="147" t="s">
        <v>190</v>
      </c>
      <c r="E216" s="152">
        <v>1380</v>
      </c>
      <c r="F216" s="155">
        <f>H216+J216</f>
        <v>0</v>
      </c>
      <c r="G216" s="156">
        <f>ROUND(E216*F216,2)</f>
        <v>0</v>
      </c>
      <c r="H216" s="156"/>
      <c r="I216" s="156">
        <f>ROUND(E216*H216,2)</f>
        <v>0</v>
      </c>
      <c r="J216" s="156"/>
      <c r="K216" s="156">
        <f>ROUND(E216*J216,2)</f>
        <v>0</v>
      </c>
      <c r="L216" s="156">
        <v>21</v>
      </c>
      <c r="M216" s="156">
        <f>G216*(1+L216/100)</f>
        <v>0</v>
      </c>
      <c r="N216" s="147">
        <v>0</v>
      </c>
      <c r="O216" s="147">
        <f>ROUND(E216*N216,5)</f>
        <v>0</v>
      </c>
      <c r="P216" s="147">
        <v>0</v>
      </c>
      <c r="Q216" s="147">
        <f>ROUND(E216*P216,5)</f>
        <v>0</v>
      </c>
      <c r="R216" s="147"/>
      <c r="S216" s="147"/>
      <c r="T216" s="148">
        <v>0</v>
      </c>
      <c r="U216" s="147">
        <f>ROUND(E216*T216,2)</f>
        <v>0</v>
      </c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 t="s">
        <v>150</v>
      </c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</row>
    <row r="217" spans="1:60" outlineLevel="1" x14ac:dyDescent="0.2">
      <c r="A217" s="140"/>
      <c r="B217" s="140"/>
      <c r="C217" s="176" t="s">
        <v>463</v>
      </c>
      <c r="D217" s="149"/>
      <c r="E217" s="153">
        <v>1380</v>
      </c>
      <c r="F217" s="156"/>
      <c r="G217" s="156"/>
      <c r="H217" s="156"/>
      <c r="I217" s="156"/>
      <c r="J217" s="156"/>
      <c r="K217" s="156"/>
      <c r="L217" s="156"/>
      <c r="M217" s="156"/>
      <c r="N217" s="147"/>
      <c r="O217" s="147"/>
      <c r="P217" s="147"/>
      <c r="Q217" s="147"/>
      <c r="R217" s="147"/>
      <c r="S217" s="147"/>
      <c r="T217" s="148"/>
      <c r="U217" s="147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 t="s">
        <v>152</v>
      </c>
      <c r="AF217" s="139">
        <v>0</v>
      </c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</row>
    <row r="218" spans="1:60" ht="22.5" outlineLevel="1" x14ac:dyDescent="0.2">
      <c r="A218" s="140">
        <v>114</v>
      </c>
      <c r="B218" s="140" t="s">
        <v>464</v>
      </c>
      <c r="C218" s="175" t="s">
        <v>465</v>
      </c>
      <c r="D218" s="147" t="s">
        <v>190</v>
      </c>
      <c r="E218" s="152">
        <v>26</v>
      </c>
      <c r="F218" s="155">
        <f t="shared" ref="F218:F223" si="8">H218+J218</f>
        <v>0</v>
      </c>
      <c r="G218" s="156">
        <f t="shared" ref="G218:G223" si="9">ROUND(E218*F218,2)</f>
        <v>0</v>
      </c>
      <c r="H218" s="156"/>
      <c r="I218" s="156">
        <f t="shared" ref="I218:I223" si="10">ROUND(E218*H218,2)</f>
        <v>0</v>
      </c>
      <c r="J218" s="156"/>
      <c r="K218" s="156">
        <f t="shared" ref="K218:K223" si="11">ROUND(E218*J218,2)</f>
        <v>0</v>
      </c>
      <c r="L218" s="156">
        <v>21</v>
      </c>
      <c r="M218" s="156">
        <f t="shared" ref="M218:M223" si="12">G218*(1+L218/100)</f>
        <v>0</v>
      </c>
      <c r="N218" s="147">
        <v>0</v>
      </c>
      <c r="O218" s="147">
        <f t="shared" ref="O218:O223" si="13">ROUND(E218*N218,5)</f>
        <v>0</v>
      </c>
      <c r="P218" s="147">
        <v>0</v>
      </c>
      <c r="Q218" s="147">
        <f t="shared" ref="Q218:Q223" si="14">ROUND(E218*P218,5)</f>
        <v>0</v>
      </c>
      <c r="R218" s="147"/>
      <c r="S218" s="147"/>
      <c r="T218" s="148">
        <v>0</v>
      </c>
      <c r="U218" s="147">
        <f t="shared" ref="U218:U223" si="15">ROUND(E218*T218,2)</f>
        <v>0</v>
      </c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 t="s">
        <v>150</v>
      </c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</row>
    <row r="219" spans="1:60" ht="22.5" outlineLevel="1" x14ac:dyDescent="0.2">
      <c r="A219" s="140">
        <v>115</v>
      </c>
      <c r="B219" s="140" t="s">
        <v>466</v>
      </c>
      <c r="C219" s="175" t="s">
        <v>467</v>
      </c>
      <c r="D219" s="147" t="s">
        <v>190</v>
      </c>
      <c r="E219" s="152">
        <v>14</v>
      </c>
      <c r="F219" s="155">
        <f t="shared" si="8"/>
        <v>0</v>
      </c>
      <c r="G219" s="156">
        <f t="shared" si="9"/>
        <v>0</v>
      </c>
      <c r="H219" s="156"/>
      <c r="I219" s="156">
        <f t="shared" si="10"/>
        <v>0</v>
      </c>
      <c r="J219" s="156"/>
      <c r="K219" s="156">
        <f t="shared" si="11"/>
        <v>0</v>
      </c>
      <c r="L219" s="156">
        <v>21</v>
      </c>
      <c r="M219" s="156">
        <f t="shared" si="12"/>
        <v>0</v>
      </c>
      <c r="N219" s="147">
        <v>0</v>
      </c>
      <c r="O219" s="147">
        <f t="shared" si="13"/>
        <v>0</v>
      </c>
      <c r="P219" s="147">
        <v>0</v>
      </c>
      <c r="Q219" s="147">
        <f t="shared" si="14"/>
        <v>0</v>
      </c>
      <c r="R219" s="147"/>
      <c r="S219" s="147"/>
      <c r="T219" s="148">
        <v>0</v>
      </c>
      <c r="U219" s="147">
        <f t="shared" si="15"/>
        <v>0</v>
      </c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 t="s">
        <v>150</v>
      </c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</row>
    <row r="220" spans="1:60" outlineLevel="1" x14ac:dyDescent="0.2">
      <c r="A220" s="140">
        <v>116</v>
      </c>
      <c r="B220" s="140" t="s">
        <v>468</v>
      </c>
      <c r="C220" s="175" t="s">
        <v>469</v>
      </c>
      <c r="D220" s="147" t="s">
        <v>190</v>
      </c>
      <c r="E220" s="152">
        <v>13.5</v>
      </c>
      <c r="F220" s="155">
        <f t="shared" si="8"/>
        <v>0</v>
      </c>
      <c r="G220" s="156">
        <f t="shared" si="9"/>
        <v>0</v>
      </c>
      <c r="H220" s="156"/>
      <c r="I220" s="156">
        <f t="shared" si="10"/>
        <v>0</v>
      </c>
      <c r="J220" s="156"/>
      <c r="K220" s="156">
        <f t="shared" si="11"/>
        <v>0</v>
      </c>
      <c r="L220" s="156">
        <v>21</v>
      </c>
      <c r="M220" s="156">
        <f t="shared" si="12"/>
        <v>0</v>
      </c>
      <c r="N220" s="147">
        <v>0</v>
      </c>
      <c r="O220" s="147">
        <f t="shared" si="13"/>
        <v>0</v>
      </c>
      <c r="P220" s="147">
        <v>0</v>
      </c>
      <c r="Q220" s="147">
        <f t="shared" si="14"/>
        <v>0</v>
      </c>
      <c r="R220" s="147"/>
      <c r="S220" s="147"/>
      <c r="T220" s="148">
        <v>0</v>
      </c>
      <c r="U220" s="147">
        <f t="shared" si="15"/>
        <v>0</v>
      </c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 t="s">
        <v>150</v>
      </c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</row>
    <row r="221" spans="1:60" ht="22.5" outlineLevel="1" x14ac:dyDescent="0.2">
      <c r="A221" s="140">
        <v>117</v>
      </c>
      <c r="B221" s="140" t="s">
        <v>470</v>
      </c>
      <c r="C221" s="175" t="s">
        <v>471</v>
      </c>
      <c r="D221" s="147" t="s">
        <v>190</v>
      </c>
      <c r="E221" s="152">
        <v>1</v>
      </c>
      <c r="F221" s="155">
        <f t="shared" si="8"/>
        <v>0</v>
      </c>
      <c r="G221" s="156">
        <f t="shared" si="9"/>
        <v>0</v>
      </c>
      <c r="H221" s="156"/>
      <c r="I221" s="156">
        <f t="shared" si="10"/>
        <v>0</v>
      </c>
      <c r="J221" s="156"/>
      <c r="K221" s="156">
        <f t="shared" si="11"/>
        <v>0</v>
      </c>
      <c r="L221" s="156">
        <v>21</v>
      </c>
      <c r="M221" s="156">
        <f t="shared" si="12"/>
        <v>0</v>
      </c>
      <c r="N221" s="147">
        <v>0</v>
      </c>
      <c r="O221" s="147">
        <f t="shared" si="13"/>
        <v>0</v>
      </c>
      <c r="P221" s="147">
        <v>0</v>
      </c>
      <c r="Q221" s="147">
        <f t="shared" si="14"/>
        <v>0</v>
      </c>
      <c r="R221" s="147"/>
      <c r="S221" s="147"/>
      <c r="T221" s="148">
        <v>0</v>
      </c>
      <c r="U221" s="147">
        <f t="shared" si="15"/>
        <v>0</v>
      </c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 t="s">
        <v>150</v>
      </c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</row>
    <row r="222" spans="1:60" ht="22.5" outlineLevel="1" x14ac:dyDescent="0.2">
      <c r="A222" s="140">
        <v>118</v>
      </c>
      <c r="B222" s="140" t="s">
        <v>472</v>
      </c>
      <c r="C222" s="175" t="s">
        <v>473</v>
      </c>
      <c r="D222" s="147" t="s">
        <v>190</v>
      </c>
      <c r="E222" s="152">
        <v>0.5</v>
      </c>
      <c r="F222" s="155">
        <f t="shared" si="8"/>
        <v>0</v>
      </c>
      <c r="G222" s="156">
        <f t="shared" si="9"/>
        <v>0</v>
      </c>
      <c r="H222" s="156"/>
      <c r="I222" s="156">
        <f t="shared" si="10"/>
        <v>0</v>
      </c>
      <c r="J222" s="156"/>
      <c r="K222" s="156">
        <f t="shared" si="11"/>
        <v>0</v>
      </c>
      <c r="L222" s="156">
        <v>21</v>
      </c>
      <c r="M222" s="156">
        <f t="shared" si="12"/>
        <v>0</v>
      </c>
      <c r="N222" s="147">
        <v>0</v>
      </c>
      <c r="O222" s="147">
        <f t="shared" si="13"/>
        <v>0</v>
      </c>
      <c r="P222" s="147">
        <v>0</v>
      </c>
      <c r="Q222" s="147">
        <f t="shared" si="14"/>
        <v>0</v>
      </c>
      <c r="R222" s="147"/>
      <c r="S222" s="147"/>
      <c r="T222" s="148">
        <v>0</v>
      </c>
      <c r="U222" s="147">
        <f t="shared" si="15"/>
        <v>0</v>
      </c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 t="s">
        <v>150</v>
      </c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</row>
    <row r="223" spans="1:60" outlineLevel="1" x14ac:dyDescent="0.2">
      <c r="A223" s="140">
        <v>119</v>
      </c>
      <c r="B223" s="140" t="s">
        <v>474</v>
      </c>
      <c r="C223" s="175" t="s">
        <v>475</v>
      </c>
      <c r="D223" s="147" t="s">
        <v>190</v>
      </c>
      <c r="E223" s="152">
        <v>12</v>
      </c>
      <c r="F223" s="155">
        <f t="shared" si="8"/>
        <v>0</v>
      </c>
      <c r="G223" s="156">
        <f t="shared" si="9"/>
        <v>0</v>
      </c>
      <c r="H223" s="156"/>
      <c r="I223" s="156">
        <f t="shared" si="10"/>
        <v>0</v>
      </c>
      <c r="J223" s="156"/>
      <c r="K223" s="156">
        <f t="shared" si="11"/>
        <v>0</v>
      </c>
      <c r="L223" s="156">
        <v>21</v>
      </c>
      <c r="M223" s="156">
        <f t="shared" si="12"/>
        <v>0</v>
      </c>
      <c r="N223" s="147">
        <v>0</v>
      </c>
      <c r="O223" s="147">
        <f t="shared" si="13"/>
        <v>0</v>
      </c>
      <c r="P223" s="147">
        <v>0</v>
      </c>
      <c r="Q223" s="147">
        <f t="shared" si="14"/>
        <v>0</v>
      </c>
      <c r="R223" s="147"/>
      <c r="S223" s="147"/>
      <c r="T223" s="148">
        <v>0</v>
      </c>
      <c r="U223" s="147">
        <f t="shared" si="15"/>
        <v>0</v>
      </c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 t="s">
        <v>150</v>
      </c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</row>
    <row r="224" spans="1:60" x14ac:dyDescent="0.2">
      <c r="A224" s="141" t="s">
        <v>145</v>
      </c>
      <c r="B224" s="141" t="s">
        <v>84</v>
      </c>
      <c r="C224" s="177" t="s">
        <v>85</v>
      </c>
      <c r="D224" s="150"/>
      <c r="E224" s="154"/>
      <c r="F224" s="157"/>
      <c r="G224" s="157">
        <f>SUMIF(AE225:AE225,"&lt;&gt;NOR",G225:G225)</f>
        <v>0</v>
      </c>
      <c r="H224" s="157"/>
      <c r="I224" s="157">
        <f>SUM(I225:I225)</f>
        <v>0</v>
      </c>
      <c r="J224" s="157"/>
      <c r="K224" s="157">
        <f>SUM(K225:K225)</f>
        <v>0</v>
      </c>
      <c r="L224" s="157"/>
      <c r="M224" s="157">
        <f>SUM(M225:M225)</f>
        <v>0</v>
      </c>
      <c r="N224" s="150"/>
      <c r="O224" s="150">
        <f>SUM(O225:O225)</f>
        <v>0</v>
      </c>
      <c r="P224" s="150"/>
      <c r="Q224" s="150">
        <f>SUM(Q225:Q225)</f>
        <v>0</v>
      </c>
      <c r="R224" s="150"/>
      <c r="S224" s="150"/>
      <c r="T224" s="151"/>
      <c r="U224" s="150">
        <f>SUM(U225:U225)</f>
        <v>522.9</v>
      </c>
      <c r="AE224" t="s">
        <v>146</v>
      </c>
    </row>
    <row r="225" spans="1:60" ht="22.5" outlineLevel="1" x14ac:dyDescent="0.2">
      <c r="A225" s="140">
        <v>120</v>
      </c>
      <c r="B225" s="140" t="s">
        <v>476</v>
      </c>
      <c r="C225" s="175" t="s">
        <v>477</v>
      </c>
      <c r="D225" s="147" t="s">
        <v>190</v>
      </c>
      <c r="E225" s="152">
        <v>249</v>
      </c>
      <c r="F225" s="155">
        <f>H225+J225</f>
        <v>0</v>
      </c>
      <c r="G225" s="156">
        <f>ROUND(E225*F225,2)</f>
        <v>0</v>
      </c>
      <c r="H225" s="156"/>
      <c r="I225" s="156">
        <f>ROUND(E225*H225,2)</f>
        <v>0</v>
      </c>
      <c r="J225" s="156"/>
      <c r="K225" s="156">
        <f>ROUND(E225*J225,2)</f>
        <v>0</v>
      </c>
      <c r="L225" s="156">
        <v>21</v>
      </c>
      <c r="M225" s="156">
        <f>G225*(1+L225/100)</f>
        <v>0</v>
      </c>
      <c r="N225" s="147">
        <v>0</v>
      </c>
      <c r="O225" s="147">
        <f>ROUND(E225*N225,5)</f>
        <v>0</v>
      </c>
      <c r="P225" s="147">
        <v>0</v>
      </c>
      <c r="Q225" s="147">
        <f>ROUND(E225*P225,5)</f>
        <v>0</v>
      </c>
      <c r="R225" s="147"/>
      <c r="S225" s="147"/>
      <c r="T225" s="148">
        <v>2.1</v>
      </c>
      <c r="U225" s="147">
        <f>ROUND(E225*T225,2)</f>
        <v>522.9</v>
      </c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 t="s">
        <v>150</v>
      </c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</row>
    <row r="226" spans="1:60" x14ac:dyDescent="0.2">
      <c r="A226" s="141" t="s">
        <v>145</v>
      </c>
      <c r="B226" s="141" t="s">
        <v>86</v>
      </c>
      <c r="C226" s="177" t="s">
        <v>87</v>
      </c>
      <c r="D226" s="150"/>
      <c r="E226" s="154"/>
      <c r="F226" s="157"/>
      <c r="G226" s="157">
        <f>SUMIF(AE227:AE247,"&lt;&gt;NOR",G227:G247)</f>
        <v>0</v>
      </c>
      <c r="H226" s="157"/>
      <c r="I226" s="157">
        <f>SUM(I227:I247)</f>
        <v>0</v>
      </c>
      <c r="J226" s="157"/>
      <c r="K226" s="157">
        <f>SUM(K227:K247)</f>
        <v>0</v>
      </c>
      <c r="L226" s="157"/>
      <c r="M226" s="157">
        <f>SUM(M227:M247)</f>
        <v>0</v>
      </c>
      <c r="N226" s="150"/>
      <c r="O226" s="150">
        <f>SUM(O227:O247)</f>
        <v>1.1941000000000002</v>
      </c>
      <c r="P226" s="150"/>
      <c r="Q226" s="150">
        <f>SUM(Q227:Q247)</f>
        <v>0</v>
      </c>
      <c r="R226" s="150"/>
      <c r="S226" s="150"/>
      <c r="T226" s="151"/>
      <c r="U226" s="150">
        <f>SUM(U227:U247)</f>
        <v>68</v>
      </c>
      <c r="AE226" t="s">
        <v>146</v>
      </c>
    </row>
    <row r="227" spans="1:60" ht="33.75" outlineLevel="1" x14ac:dyDescent="0.2">
      <c r="A227" s="140">
        <v>121</v>
      </c>
      <c r="B227" s="140" t="s">
        <v>478</v>
      </c>
      <c r="C227" s="175" t="s">
        <v>479</v>
      </c>
      <c r="D227" s="147" t="s">
        <v>180</v>
      </c>
      <c r="E227" s="152">
        <v>63.55</v>
      </c>
      <c r="F227" s="155">
        <f>H227+J227</f>
        <v>0</v>
      </c>
      <c r="G227" s="156">
        <f>ROUND(E227*F227,2)</f>
        <v>0</v>
      </c>
      <c r="H227" s="156"/>
      <c r="I227" s="156">
        <f>ROUND(E227*H227,2)</f>
        <v>0</v>
      </c>
      <c r="J227" s="156"/>
      <c r="K227" s="156">
        <f>ROUND(E227*J227,2)</f>
        <v>0</v>
      </c>
      <c r="L227" s="156">
        <v>21</v>
      </c>
      <c r="M227" s="156">
        <f>G227*(1+L227/100)</f>
        <v>0</v>
      </c>
      <c r="N227" s="147">
        <v>3.3E-4</v>
      </c>
      <c r="O227" s="147">
        <f>ROUND(E227*N227,5)</f>
        <v>2.0969999999999999E-2</v>
      </c>
      <c r="P227" s="147">
        <v>0</v>
      </c>
      <c r="Q227" s="147">
        <f>ROUND(E227*P227,5)</f>
        <v>0</v>
      </c>
      <c r="R227" s="147"/>
      <c r="S227" s="147"/>
      <c r="T227" s="148">
        <v>2.75E-2</v>
      </c>
      <c r="U227" s="147">
        <f>ROUND(E227*T227,2)</f>
        <v>1.75</v>
      </c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 t="s">
        <v>150</v>
      </c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</row>
    <row r="228" spans="1:60" ht="33.75" outlineLevel="1" x14ac:dyDescent="0.2">
      <c r="A228" s="140">
        <v>122</v>
      </c>
      <c r="B228" s="140" t="s">
        <v>480</v>
      </c>
      <c r="C228" s="175" t="s">
        <v>481</v>
      </c>
      <c r="D228" s="147" t="s">
        <v>180</v>
      </c>
      <c r="E228" s="152">
        <v>20.114999999999998</v>
      </c>
      <c r="F228" s="155">
        <f>H228+J228</f>
        <v>0</v>
      </c>
      <c r="G228" s="156">
        <f>ROUND(E228*F228,2)</f>
        <v>0</v>
      </c>
      <c r="H228" s="156"/>
      <c r="I228" s="156">
        <f>ROUND(E228*H228,2)</f>
        <v>0</v>
      </c>
      <c r="J228" s="156"/>
      <c r="K228" s="156">
        <f>ROUND(E228*J228,2)</f>
        <v>0</v>
      </c>
      <c r="L228" s="156">
        <v>21</v>
      </c>
      <c r="M228" s="156">
        <f>G228*(1+L228/100)</f>
        <v>0</v>
      </c>
      <c r="N228" s="147">
        <v>5.1999999999999995E-4</v>
      </c>
      <c r="O228" s="147">
        <f>ROUND(E228*N228,5)</f>
        <v>1.0460000000000001E-2</v>
      </c>
      <c r="P228" s="147">
        <v>0</v>
      </c>
      <c r="Q228" s="147">
        <f>ROUND(E228*P228,5)</f>
        <v>0</v>
      </c>
      <c r="R228" s="147"/>
      <c r="S228" s="147"/>
      <c r="T228" s="148">
        <v>4.9000000000000002E-2</v>
      </c>
      <c r="U228" s="147">
        <f>ROUND(E228*T228,2)</f>
        <v>0.99</v>
      </c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 t="s">
        <v>150</v>
      </c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</row>
    <row r="229" spans="1:60" ht="33.75" outlineLevel="1" x14ac:dyDescent="0.2">
      <c r="A229" s="140">
        <v>123</v>
      </c>
      <c r="B229" s="140" t="s">
        <v>482</v>
      </c>
      <c r="C229" s="175" t="s">
        <v>483</v>
      </c>
      <c r="D229" s="147" t="s">
        <v>180</v>
      </c>
      <c r="E229" s="152">
        <v>63.55</v>
      </c>
      <c r="F229" s="155">
        <f>H229+J229</f>
        <v>0</v>
      </c>
      <c r="G229" s="156">
        <f>ROUND(E229*F229,2)</f>
        <v>0</v>
      </c>
      <c r="H229" s="156"/>
      <c r="I229" s="156">
        <f>ROUND(E229*H229,2)</f>
        <v>0</v>
      </c>
      <c r="J229" s="156"/>
      <c r="K229" s="156">
        <f>ROUND(E229*J229,2)</f>
        <v>0</v>
      </c>
      <c r="L229" s="156">
        <v>21</v>
      </c>
      <c r="M229" s="156">
        <f>G229*(1+L229/100)</f>
        <v>0</v>
      </c>
      <c r="N229" s="147">
        <v>8.1999999999999998E-4</v>
      </c>
      <c r="O229" s="147">
        <f>ROUND(E229*N229,5)</f>
        <v>5.2109999999999997E-2</v>
      </c>
      <c r="P229" s="147">
        <v>0</v>
      </c>
      <c r="Q229" s="147">
        <f>ROUND(E229*P229,5)</f>
        <v>0</v>
      </c>
      <c r="R229" s="147"/>
      <c r="S229" s="147"/>
      <c r="T229" s="148">
        <v>0.45982000000000001</v>
      </c>
      <c r="U229" s="147">
        <f>ROUND(E229*T229,2)</f>
        <v>29.22</v>
      </c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 t="s">
        <v>150</v>
      </c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</row>
    <row r="230" spans="1:60" ht="33.75" outlineLevel="1" x14ac:dyDescent="0.2">
      <c r="A230" s="140">
        <v>124</v>
      </c>
      <c r="B230" s="140" t="s">
        <v>484</v>
      </c>
      <c r="C230" s="175" t="s">
        <v>485</v>
      </c>
      <c r="D230" s="147" t="s">
        <v>180</v>
      </c>
      <c r="E230" s="152">
        <v>20.114999999999998</v>
      </c>
      <c r="F230" s="155">
        <f>H230+J230</f>
        <v>0</v>
      </c>
      <c r="G230" s="156">
        <f>ROUND(E230*F230,2)</f>
        <v>0</v>
      </c>
      <c r="H230" s="156"/>
      <c r="I230" s="156">
        <f>ROUND(E230*H230,2)</f>
        <v>0</v>
      </c>
      <c r="J230" s="156"/>
      <c r="K230" s="156">
        <f>ROUND(E230*J230,2)</f>
        <v>0</v>
      </c>
      <c r="L230" s="156">
        <v>21</v>
      </c>
      <c r="M230" s="156">
        <f>G230*(1+L230/100)</f>
        <v>0</v>
      </c>
      <c r="N230" s="147">
        <v>9.8999999999999999E-4</v>
      </c>
      <c r="O230" s="147">
        <f>ROUND(E230*N230,5)</f>
        <v>1.9910000000000001E-2</v>
      </c>
      <c r="P230" s="147">
        <v>0</v>
      </c>
      <c r="Q230" s="147">
        <f>ROUND(E230*P230,5)</f>
        <v>0</v>
      </c>
      <c r="R230" s="147"/>
      <c r="S230" s="147"/>
      <c r="T230" s="148">
        <v>0.53200000000000003</v>
      </c>
      <c r="U230" s="147">
        <f>ROUND(E230*T230,2)</f>
        <v>10.7</v>
      </c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 t="s">
        <v>150</v>
      </c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</row>
    <row r="231" spans="1:60" outlineLevel="1" x14ac:dyDescent="0.2">
      <c r="A231" s="140">
        <v>125</v>
      </c>
      <c r="B231" s="140" t="s">
        <v>486</v>
      </c>
      <c r="C231" s="175" t="s">
        <v>487</v>
      </c>
      <c r="D231" s="147" t="s">
        <v>180</v>
      </c>
      <c r="E231" s="152">
        <v>101.0254875</v>
      </c>
      <c r="F231" s="155">
        <f>H231+J231</f>
        <v>0</v>
      </c>
      <c r="G231" s="156">
        <f>ROUND(E231*F231,2)</f>
        <v>0</v>
      </c>
      <c r="H231" s="156"/>
      <c r="I231" s="156">
        <f>ROUND(E231*H231,2)</f>
        <v>0</v>
      </c>
      <c r="J231" s="156"/>
      <c r="K231" s="156">
        <f>ROUND(E231*J231,2)</f>
        <v>0</v>
      </c>
      <c r="L231" s="156">
        <v>21</v>
      </c>
      <c r="M231" s="156">
        <f>G231*(1+L231/100)</f>
        <v>0</v>
      </c>
      <c r="N231" s="147">
        <v>4.5999999999999999E-3</v>
      </c>
      <c r="O231" s="147">
        <f>ROUND(E231*N231,5)</f>
        <v>0.46472000000000002</v>
      </c>
      <c r="P231" s="147">
        <v>0</v>
      </c>
      <c r="Q231" s="147">
        <f>ROUND(E231*P231,5)</f>
        <v>0</v>
      </c>
      <c r="R231" s="147"/>
      <c r="S231" s="147"/>
      <c r="T231" s="148">
        <v>0</v>
      </c>
      <c r="U231" s="147">
        <f>ROUND(E231*T231,2)</f>
        <v>0</v>
      </c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 t="s">
        <v>337</v>
      </c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</row>
    <row r="232" spans="1:60" outlineLevel="1" x14ac:dyDescent="0.2">
      <c r="A232" s="140"/>
      <c r="B232" s="140"/>
      <c r="C232" s="176" t="s">
        <v>488</v>
      </c>
      <c r="D232" s="149"/>
      <c r="E232" s="153">
        <v>101.0254875</v>
      </c>
      <c r="F232" s="156"/>
      <c r="G232" s="156"/>
      <c r="H232" s="156"/>
      <c r="I232" s="156"/>
      <c r="J232" s="156"/>
      <c r="K232" s="156"/>
      <c r="L232" s="156"/>
      <c r="M232" s="156"/>
      <c r="N232" s="147"/>
      <c r="O232" s="147"/>
      <c r="P232" s="147"/>
      <c r="Q232" s="147"/>
      <c r="R232" s="147"/>
      <c r="S232" s="147"/>
      <c r="T232" s="148"/>
      <c r="U232" s="147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 t="s">
        <v>152</v>
      </c>
      <c r="AF232" s="139">
        <v>0</v>
      </c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</row>
    <row r="233" spans="1:60" outlineLevel="1" x14ac:dyDescent="0.2">
      <c r="A233" s="140">
        <v>126</v>
      </c>
      <c r="B233" s="140" t="s">
        <v>489</v>
      </c>
      <c r="C233" s="175" t="s">
        <v>487</v>
      </c>
      <c r="D233" s="147" t="s">
        <v>180</v>
      </c>
      <c r="E233" s="152">
        <v>101.02549</v>
      </c>
      <c r="F233" s="155">
        <f>H233+J233</f>
        <v>0</v>
      </c>
      <c r="G233" s="156">
        <f>ROUND(E233*F233,2)</f>
        <v>0</v>
      </c>
      <c r="H233" s="156"/>
      <c r="I233" s="156">
        <f>ROUND(E233*H233,2)</f>
        <v>0</v>
      </c>
      <c r="J233" s="156"/>
      <c r="K233" s="156">
        <f>ROUND(E233*J233,2)</f>
        <v>0</v>
      </c>
      <c r="L233" s="156">
        <v>21</v>
      </c>
      <c r="M233" s="156">
        <f>G233*(1+L233/100)</f>
        <v>0</v>
      </c>
      <c r="N233" s="147">
        <v>4.4999999999999997E-3</v>
      </c>
      <c r="O233" s="147">
        <f>ROUND(E233*N233,5)</f>
        <v>0.45461000000000001</v>
      </c>
      <c r="P233" s="147">
        <v>0</v>
      </c>
      <c r="Q233" s="147">
        <f>ROUND(E233*P233,5)</f>
        <v>0</v>
      </c>
      <c r="R233" s="147"/>
      <c r="S233" s="147"/>
      <c r="T233" s="148">
        <v>0</v>
      </c>
      <c r="U233" s="147">
        <f>ROUND(E233*T233,2)</f>
        <v>0</v>
      </c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 t="s">
        <v>337</v>
      </c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</row>
    <row r="234" spans="1:60" outlineLevel="1" x14ac:dyDescent="0.2">
      <c r="A234" s="140">
        <v>127</v>
      </c>
      <c r="B234" s="140" t="s">
        <v>490</v>
      </c>
      <c r="C234" s="175" t="s">
        <v>491</v>
      </c>
      <c r="D234" s="147" t="s">
        <v>180</v>
      </c>
      <c r="E234" s="152">
        <v>7.41</v>
      </c>
      <c r="F234" s="155">
        <f>H234+J234</f>
        <v>0</v>
      </c>
      <c r="G234" s="156">
        <f>ROUND(E234*F234,2)</f>
        <v>0</v>
      </c>
      <c r="H234" s="156"/>
      <c r="I234" s="156">
        <f>ROUND(E234*H234,2)</f>
        <v>0</v>
      </c>
      <c r="J234" s="156"/>
      <c r="K234" s="156">
        <f>ROUND(E234*J234,2)</f>
        <v>0</v>
      </c>
      <c r="L234" s="156">
        <v>21</v>
      </c>
      <c r="M234" s="156">
        <f>G234*(1+L234/100)</f>
        <v>0</v>
      </c>
      <c r="N234" s="147">
        <v>3.82E-3</v>
      </c>
      <c r="O234" s="147">
        <f>ROUND(E234*N234,5)</f>
        <v>2.8309999999999998E-2</v>
      </c>
      <c r="P234" s="147">
        <v>0</v>
      </c>
      <c r="Q234" s="147">
        <f>ROUND(E234*P234,5)</f>
        <v>0</v>
      </c>
      <c r="R234" s="147"/>
      <c r="S234" s="147"/>
      <c r="T234" s="148">
        <v>0.40500000000000003</v>
      </c>
      <c r="U234" s="147">
        <f>ROUND(E234*T234,2)</f>
        <v>3</v>
      </c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 t="s">
        <v>150</v>
      </c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</row>
    <row r="235" spans="1:60" outlineLevel="1" x14ac:dyDescent="0.2">
      <c r="A235" s="140">
        <v>128</v>
      </c>
      <c r="B235" s="140" t="s">
        <v>492</v>
      </c>
      <c r="C235" s="175" t="s">
        <v>493</v>
      </c>
      <c r="D235" s="147" t="s">
        <v>180</v>
      </c>
      <c r="E235" s="152">
        <v>7.41</v>
      </c>
      <c r="F235" s="155">
        <f>H235+J235</f>
        <v>0</v>
      </c>
      <c r="G235" s="156">
        <f>ROUND(E235*F235,2)</f>
        <v>0</v>
      </c>
      <c r="H235" s="156"/>
      <c r="I235" s="156">
        <f>ROUND(E235*H235,2)</f>
        <v>0</v>
      </c>
      <c r="J235" s="156"/>
      <c r="K235" s="156">
        <f>ROUND(E235*J235,2)</f>
        <v>0</v>
      </c>
      <c r="L235" s="156">
        <v>21</v>
      </c>
      <c r="M235" s="156">
        <f>G235*(1+L235/100)</f>
        <v>0</v>
      </c>
      <c r="N235" s="147">
        <v>3.47E-3</v>
      </c>
      <c r="O235" s="147">
        <f>ROUND(E235*N235,5)</f>
        <v>2.571E-2</v>
      </c>
      <c r="P235" s="147">
        <v>0</v>
      </c>
      <c r="Q235" s="147">
        <f>ROUND(E235*P235,5)</f>
        <v>0</v>
      </c>
      <c r="R235" s="147"/>
      <c r="S235" s="147"/>
      <c r="T235" s="148">
        <v>0.38500000000000001</v>
      </c>
      <c r="U235" s="147">
        <f>ROUND(E235*T235,2)</f>
        <v>2.85</v>
      </c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 t="s">
        <v>150</v>
      </c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</row>
    <row r="236" spans="1:60" outlineLevel="1" x14ac:dyDescent="0.2">
      <c r="A236" s="140">
        <v>129</v>
      </c>
      <c r="B236" s="140" t="s">
        <v>494</v>
      </c>
      <c r="C236" s="175" t="s">
        <v>495</v>
      </c>
      <c r="D236" s="147" t="s">
        <v>237</v>
      </c>
      <c r="E236" s="152">
        <v>11.04</v>
      </c>
      <c r="F236" s="155">
        <f>H236+J236</f>
        <v>0</v>
      </c>
      <c r="G236" s="156">
        <f>ROUND(E236*F236,2)</f>
        <v>0</v>
      </c>
      <c r="H236" s="156"/>
      <c r="I236" s="156">
        <f>ROUND(E236*H236,2)</f>
        <v>0</v>
      </c>
      <c r="J236" s="156"/>
      <c r="K236" s="156">
        <f>ROUND(E236*J236,2)</f>
        <v>0</v>
      </c>
      <c r="L236" s="156">
        <v>21</v>
      </c>
      <c r="M236" s="156">
        <f>G236*(1+L236/100)</f>
        <v>0</v>
      </c>
      <c r="N236" s="147">
        <v>2.9E-4</v>
      </c>
      <c r="O236" s="147">
        <f>ROUND(E236*N236,5)</f>
        <v>3.2000000000000002E-3</v>
      </c>
      <c r="P236" s="147">
        <v>0</v>
      </c>
      <c r="Q236" s="147">
        <f>ROUND(E236*P236,5)</f>
        <v>0</v>
      </c>
      <c r="R236" s="147"/>
      <c r="S236" s="147"/>
      <c r="T236" s="148">
        <v>0.1</v>
      </c>
      <c r="U236" s="147">
        <f>ROUND(E236*T236,2)</f>
        <v>1.1000000000000001</v>
      </c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 t="s">
        <v>150</v>
      </c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</row>
    <row r="237" spans="1:60" outlineLevel="1" x14ac:dyDescent="0.2">
      <c r="A237" s="140"/>
      <c r="B237" s="140"/>
      <c r="C237" s="176" t="s">
        <v>496</v>
      </c>
      <c r="D237" s="149"/>
      <c r="E237" s="153">
        <v>11.04</v>
      </c>
      <c r="F237" s="156"/>
      <c r="G237" s="156"/>
      <c r="H237" s="156"/>
      <c r="I237" s="156"/>
      <c r="J237" s="156"/>
      <c r="K237" s="156"/>
      <c r="L237" s="156"/>
      <c r="M237" s="156"/>
      <c r="N237" s="147"/>
      <c r="O237" s="147"/>
      <c r="P237" s="147"/>
      <c r="Q237" s="147"/>
      <c r="R237" s="147"/>
      <c r="S237" s="147"/>
      <c r="T237" s="148"/>
      <c r="U237" s="147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 t="s">
        <v>152</v>
      </c>
      <c r="AF237" s="139">
        <v>0</v>
      </c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</row>
    <row r="238" spans="1:60" ht="22.5" outlineLevel="1" x14ac:dyDescent="0.2">
      <c r="A238" s="140">
        <v>130</v>
      </c>
      <c r="B238" s="140" t="s">
        <v>497</v>
      </c>
      <c r="C238" s="175" t="s">
        <v>498</v>
      </c>
      <c r="D238" s="147" t="s">
        <v>180</v>
      </c>
      <c r="E238" s="152">
        <v>25.539400000000001</v>
      </c>
      <c r="F238" s="155">
        <f>H238+J238</f>
        <v>0</v>
      </c>
      <c r="G238" s="156">
        <f>ROUND(E238*F238,2)</f>
        <v>0</v>
      </c>
      <c r="H238" s="156"/>
      <c r="I238" s="156">
        <f>ROUND(E238*H238,2)</f>
        <v>0</v>
      </c>
      <c r="J238" s="156"/>
      <c r="K238" s="156">
        <f>ROUND(E238*J238,2)</f>
        <v>0</v>
      </c>
      <c r="L238" s="156">
        <v>21</v>
      </c>
      <c r="M238" s="156">
        <f>G238*(1+L238/100)</f>
        <v>0</v>
      </c>
      <c r="N238" s="147">
        <v>2.1000000000000001E-4</v>
      </c>
      <c r="O238" s="147">
        <f>ROUND(E238*N238,5)</f>
        <v>5.3600000000000002E-3</v>
      </c>
      <c r="P238" s="147">
        <v>0</v>
      </c>
      <c r="Q238" s="147">
        <f>ROUND(E238*P238,5)</f>
        <v>0</v>
      </c>
      <c r="R238" s="147"/>
      <c r="S238" s="147"/>
      <c r="T238" s="148">
        <v>9.5000000000000001E-2</v>
      </c>
      <c r="U238" s="147">
        <f>ROUND(E238*T238,2)</f>
        <v>2.4300000000000002</v>
      </c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 t="s">
        <v>150</v>
      </c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</row>
    <row r="239" spans="1:60" outlineLevel="1" x14ac:dyDescent="0.2">
      <c r="A239" s="140"/>
      <c r="B239" s="140"/>
      <c r="C239" s="176" t="s">
        <v>499</v>
      </c>
      <c r="D239" s="149"/>
      <c r="E239" s="153">
        <v>14.73</v>
      </c>
      <c r="F239" s="156"/>
      <c r="G239" s="156"/>
      <c r="H239" s="156"/>
      <c r="I239" s="156"/>
      <c r="J239" s="156"/>
      <c r="K239" s="156"/>
      <c r="L239" s="156"/>
      <c r="M239" s="156"/>
      <c r="N239" s="147"/>
      <c r="O239" s="147"/>
      <c r="P239" s="147"/>
      <c r="Q239" s="147"/>
      <c r="R239" s="147"/>
      <c r="S239" s="147"/>
      <c r="T239" s="148"/>
      <c r="U239" s="147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 t="s">
        <v>152</v>
      </c>
      <c r="AF239" s="139">
        <v>0</v>
      </c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</row>
    <row r="240" spans="1:60" ht="22.5" outlineLevel="1" x14ac:dyDescent="0.2">
      <c r="A240" s="140"/>
      <c r="B240" s="140"/>
      <c r="C240" s="176" t="s">
        <v>500</v>
      </c>
      <c r="D240" s="149"/>
      <c r="E240" s="153">
        <v>10.8094</v>
      </c>
      <c r="F240" s="156"/>
      <c r="G240" s="156"/>
      <c r="H240" s="156"/>
      <c r="I240" s="156"/>
      <c r="J240" s="156"/>
      <c r="K240" s="156"/>
      <c r="L240" s="156"/>
      <c r="M240" s="156"/>
      <c r="N240" s="147"/>
      <c r="O240" s="147"/>
      <c r="P240" s="147"/>
      <c r="Q240" s="147"/>
      <c r="R240" s="147"/>
      <c r="S240" s="147"/>
      <c r="T240" s="148"/>
      <c r="U240" s="147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 t="s">
        <v>152</v>
      </c>
      <c r="AF240" s="139">
        <v>0</v>
      </c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</row>
    <row r="241" spans="1:60" outlineLevel="1" x14ac:dyDescent="0.2">
      <c r="A241" s="140">
        <v>131</v>
      </c>
      <c r="B241" s="140" t="s">
        <v>501</v>
      </c>
      <c r="C241" s="175" t="s">
        <v>502</v>
      </c>
      <c r="D241" s="147" t="s">
        <v>180</v>
      </c>
      <c r="E241" s="152">
        <v>25.539400000000001</v>
      </c>
      <c r="F241" s="155">
        <f>H241+J241</f>
        <v>0</v>
      </c>
      <c r="G241" s="156">
        <f>ROUND(E241*F241,2)</f>
        <v>0</v>
      </c>
      <c r="H241" s="156"/>
      <c r="I241" s="156">
        <f>ROUND(E241*H241,2)</f>
        <v>0</v>
      </c>
      <c r="J241" s="156"/>
      <c r="K241" s="156">
        <f>ROUND(E241*J241,2)</f>
        <v>0</v>
      </c>
      <c r="L241" s="156">
        <v>21</v>
      </c>
      <c r="M241" s="156">
        <f>G241*(1+L241/100)</f>
        <v>0</v>
      </c>
      <c r="N241" s="147">
        <v>3.6800000000000001E-3</v>
      </c>
      <c r="O241" s="147">
        <f>ROUND(E241*N241,5)</f>
        <v>9.3979999999999994E-2</v>
      </c>
      <c r="P241" s="147">
        <v>0</v>
      </c>
      <c r="Q241" s="147">
        <f>ROUND(E241*P241,5)</f>
        <v>0</v>
      </c>
      <c r="R241" s="147"/>
      <c r="S241" s="147"/>
      <c r="T241" s="148">
        <v>0.38500000000000001</v>
      </c>
      <c r="U241" s="147">
        <f>ROUND(E241*T241,2)</f>
        <v>9.83</v>
      </c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 t="s">
        <v>150</v>
      </c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</row>
    <row r="242" spans="1:60" ht="22.5" outlineLevel="1" x14ac:dyDescent="0.2">
      <c r="A242" s="140">
        <v>132</v>
      </c>
      <c r="B242" s="140" t="s">
        <v>503</v>
      </c>
      <c r="C242" s="175" t="s">
        <v>504</v>
      </c>
      <c r="D242" s="147" t="s">
        <v>237</v>
      </c>
      <c r="E242" s="152">
        <v>24.698</v>
      </c>
      <c r="F242" s="155">
        <f>H242+J242</f>
        <v>0</v>
      </c>
      <c r="G242" s="156">
        <f>ROUND(E242*F242,2)</f>
        <v>0</v>
      </c>
      <c r="H242" s="156"/>
      <c r="I242" s="156">
        <f>ROUND(E242*H242,2)</f>
        <v>0</v>
      </c>
      <c r="J242" s="156"/>
      <c r="K242" s="156">
        <f>ROUND(E242*J242,2)</f>
        <v>0</v>
      </c>
      <c r="L242" s="156">
        <v>21</v>
      </c>
      <c r="M242" s="156">
        <f>G242*(1+L242/100)</f>
        <v>0</v>
      </c>
      <c r="N242" s="147">
        <v>3.2000000000000003E-4</v>
      </c>
      <c r="O242" s="147">
        <f>ROUND(E242*N242,5)</f>
        <v>7.9000000000000008E-3</v>
      </c>
      <c r="P242" s="147">
        <v>0</v>
      </c>
      <c r="Q242" s="147">
        <f>ROUND(E242*P242,5)</f>
        <v>0</v>
      </c>
      <c r="R242" s="147"/>
      <c r="S242" s="147"/>
      <c r="T242" s="148">
        <v>0.11</v>
      </c>
      <c r="U242" s="147">
        <f>ROUND(E242*T242,2)</f>
        <v>2.72</v>
      </c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 t="s">
        <v>150</v>
      </c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</row>
    <row r="243" spans="1:60" ht="22.5" outlineLevel="1" x14ac:dyDescent="0.2">
      <c r="A243" s="140"/>
      <c r="B243" s="140"/>
      <c r="C243" s="176" t="s">
        <v>505</v>
      </c>
      <c r="D243" s="149"/>
      <c r="E243" s="153">
        <v>24.698</v>
      </c>
      <c r="F243" s="156"/>
      <c r="G243" s="156"/>
      <c r="H243" s="156"/>
      <c r="I243" s="156"/>
      <c r="J243" s="156"/>
      <c r="K243" s="156"/>
      <c r="L243" s="156"/>
      <c r="M243" s="156"/>
      <c r="N243" s="147"/>
      <c r="O243" s="147"/>
      <c r="P243" s="147"/>
      <c r="Q243" s="147"/>
      <c r="R243" s="147"/>
      <c r="S243" s="147"/>
      <c r="T243" s="148"/>
      <c r="U243" s="147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 t="s">
        <v>152</v>
      </c>
      <c r="AF243" s="139">
        <v>0</v>
      </c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</row>
    <row r="244" spans="1:60" ht="22.5" outlineLevel="1" x14ac:dyDescent="0.2">
      <c r="A244" s="140">
        <v>133</v>
      </c>
      <c r="B244" s="140" t="s">
        <v>506</v>
      </c>
      <c r="C244" s="175" t="s">
        <v>507</v>
      </c>
      <c r="D244" s="147" t="s">
        <v>209</v>
      </c>
      <c r="E244" s="152">
        <v>12</v>
      </c>
      <c r="F244" s="155">
        <f>H244+J244</f>
        <v>0</v>
      </c>
      <c r="G244" s="156">
        <f>ROUND(E244*F244,2)</f>
        <v>0</v>
      </c>
      <c r="H244" s="156"/>
      <c r="I244" s="156">
        <f>ROUND(E244*H244,2)</f>
        <v>0</v>
      </c>
      <c r="J244" s="156"/>
      <c r="K244" s="156">
        <f>ROUND(E244*J244,2)</f>
        <v>0</v>
      </c>
      <c r="L244" s="156">
        <v>21</v>
      </c>
      <c r="M244" s="156">
        <f>G244*(1+L244/100)</f>
        <v>0</v>
      </c>
      <c r="N244" s="147">
        <v>4.2999999999999999E-4</v>
      </c>
      <c r="O244" s="147">
        <f>ROUND(E244*N244,5)</f>
        <v>5.1599999999999997E-3</v>
      </c>
      <c r="P244" s="147">
        <v>0</v>
      </c>
      <c r="Q244" s="147">
        <f>ROUND(E244*P244,5)</f>
        <v>0</v>
      </c>
      <c r="R244" s="147"/>
      <c r="S244" s="147"/>
      <c r="T244" s="148">
        <v>6.7000000000000004E-2</v>
      </c>
      <c r="U244" s="147">
        <f>ROUND(E244*T244,2)</f>
        <v>0.8</v>
      </c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 t="s">
        <v>150</v>
      </c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</row>
    <row r="245" spans="1:60" ht="22.5" outlineLevel="1" x14ac:dyDescent="0.2">
      <c r="A245" s="140">
        <v>134</v>
      </c>
      <c r="B245" s="140" t="s">
        <v>508</v>
      </c>
      <c r="C245" s="175" t="s">
        <v>509</v>
      </c>
      <c r="D245" s="147" t="s">
        <v>237</v>
      </c>
      <c r="E245" s="152">
        <v>5.3</v>
      </c>
      <c r="F245" s="155">
        <f>H245+J245</f>
        <v>0</v>
      </c>
      <c r="G245" s="156">
        <f>ROUND(E245*F245,2)</f>
        <v>0</v>
      </c>
      <c r="H245" s="156"/>
      <c r="I245" s="156">
        <f>ROUND(E245*H245,2)</f>
        <v>0</v>
      </c>
      <c r="J245" s="156"/>
      <c r="K245" s="156">
        <f>ROUND(E245*J245,2)</f>
        <v>0</v>
      </c>
      <c r="L245" s="156">
        <v>21</v>
      </c>
      <c r="M245" s="156">
        <f>G245*(1+L245/100)</f>
        <v>0</v>
      </c>
      <c r="N245" s="147">
        <v>3.2000000000000003E-4</v>
      </c>
      <c r="O245" s="147">
        <f>ROUND(E245*N245,5)</f>
        <v>1.6999999999999999E-3</v>
      </c>
      <c r="P245" s="147">
        <v>0</v>
      </c>
      <c r="Q245" s="147">
        <f>ROUND(E245*P245,5)</f>
        <v>0</v>
      </c>
      <c r="R245" s="147"/>
      <c r="S245" s="147"/>
      <c r="T245" s="148">
        <v>0.14000000000000001</v>
      </c>
      <c r="U245" s="147">
        <f>ROUND(E245*T245,2)</f>
        <v>0.74</v>
      </c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 t="s">
        <v>150</v>
      </c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</row>
    <row r="246" spans="1:60" outlineLevel="1" x14ac:dyDescent="0.2">
      <c r="A246" s="140"/>
      <c r="B246" s="140"/>
      <c r="C246" s="176" t="s">
        <v>510</v>
      </c>
      <c r="D246" s="149"/>
      <c r="E246" s="153">
        <v>5.3</v>
      </c>
      <c r="F246" s="156"/>
      <c r="G246" s="156"/>
      <c r="H246" s="156"/>
      <c r="I246" s="156"/>
      <c r="J246" s="156"/>
      <c r="K246" s="156"/>
      <c r="L246" s="156"/>
      <c r="M246" s="156"/>
      <c r="N246" s="147"/>
      <c r="O246" s="147"/>
      <c r="P246" s="147"/>
      <c r="Q246" s="147"/>
      <c r="R246" s="147"/>
      <c r="S246" s="147"/>
      <c r="T246" s="148"/>
      <c r="U246" s="147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 t="s">
        <v>152</v>
      </c>
      <c r="AF246" s="139">
        <v>0</v>
      </c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</row>
    <row r="247" spans="1:60" outlineLevel="1" x14ac:dyDescent="0.2">
      <c r="A247" s="140">
        <v>135</v>
      </c>
      <c r="B247" s="140" t="s">
        <v>511</v>
      </c>
      <c r="C247" s="175" t="s">
        <v>512</v>
      </c>
      <c r="D247" s="147" t="s">
        <v>190</v>
      </c>
      <c r="E247" s="152">
        <v>1.194</v>
      </c>
      <c r="F247" s="155">
        <f>H247+J247</f>
        <v>0</v>
      </c>
      <c r="G247" s="156">
        <f>ROUND(E247*F247,2)</f>
        <v>0</v>
      </c>
      <c r="H247" s="156"/>
      <c r="I247" s="156">
        <f>ROUND(E247*H247,2)</f>
        <v>0</v>
      </c>
      <c r="J247" s="156"/>
      <c r="K247" s="156">
        <f>ROUND(E247*J247,2)</f>
        <v>0</v>
      </c>
      <c r="L247" s="156">
        <v>21</v>
      </c>
      <c r="M247" s="156">
        <f>G247*(1+L247/100)</f>
        <v>0</v>
      </c>
      <c r="N247" s="147">
        <v>0</v>
      </c>
      <c r="O247" s="147">
        <f>ROUND(E247*N247,5)</f>
        <v>0</v>
      </c>
      <c r="P247" s="147">
        <v>0</v>
      </c>
      <c r="Q247" s="147">
        <f>ROUND(E247*P247,5)</f>
        <v>0</v>
      </c>
      <c r="R247" s="147"/>
      <c r="S247" s="147"/>
      <c r="T247" s="148">
        <v>1.5669999999999999</v>
      </c>
      <c r="U247" s="147">
        <f>ROUND(E247*T247,2)</f>
        <v>1.87</v>
      </c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 t="s">
        <v>150</v>
      </c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</row>
    <row r="248" spans="1:60" x14ac:dyDescent="0.2">
      <c r="A248" s="141" t="s">
        <v>145</v>
      </c>
      <c r="B248" s="141" t="s">
        <v>88</v>
      </c>
      <c r="C248" s="177" t="s">
        <v>89</v>
      </c>
      <c r="D248" s="150"/>
      <c r="E248" s="154"/>
      <c r="F248" s="157"/>
      <c r="G248" s="157">
        <f>SUMIF(AE249:AE262,"&lt;&gt;NOR",G249:G262)</f>
        <v>0</v>
      </c>
      <c r="H248" s="157"/>
      <c r="I248" s="157">
        <f>SUM(I249:I262)</f>
        <v>0</v>
      </c>
      <c r="J248" s="157"/>
      <c r="K248" s="157">
        <f>SUM(K249:K262)</f>
        <v>0</v>
      </c>
      <c r="L248" s="157"/>
      <c r="M248" s="157">
        <f>SUM(M249:M262)</f>
        <v>0</v>
      </c>
      <c r="N248" s="150"/>
      <c r="O248" s="150">
        <f>SUM(O249:O262)</f>
        <v>1.1796100000000003</v>
      </c>
      <c r="P248" s="150"/>
      <c r="Q248" s="150">
        <f>SUM(Q249:Q262)</f>
        <v>0</v>
      </c>
      <c r="R248" s="150"/>
      <c r="S248" s="150"/>
      <c r="T248" s="151"/>
      <c r="U248" s="150">
        <f>SUM(U249:U262)</f>
        <v>62.290000000000006</v>
      </c>
      <c r="AE248" t="s">
        <v>146</v>
      </c>
    </row>
    <row r="249" spans="1:60" ht="22.5" outlineLevel="1" x14ac:dyDescent="0.2">
      <c r="A249" s="140">
        <v>136</v>
      </c>
      <c r="B249" s="140" t="s">
        <v>513</v>
      </c>
      <c r="C249" s="175" t="s">
        <v>514</v>
      </c>
      <c r="D249" s="147" t="s">
        <v>180</v>
      </c>
      <c r="E249" s="152">
        <v>96.69</v>
      </c>
      <c r="F249" s="155">
        <f>H249+J249</f>
        <v>0</v>
      </c>
      <c r="G249" s="156">
        <f>ROUND(E249*F249,2)</f>
        <v>0</v>
      </c>
      <c r="H249" s="156"/>
      <c r="I249" s="156">
        <f>ROUND(E249*H249,2)</f>
        <v>0</v>
      </c>
      <c r="J249" s="156"/>
      <c r="K249" s="156">
        <f>ROUND(E249*J249,2)</f>
        <v>0</v>
      </c>
      <c r="L249" s="156">
        <v>21</v>
      </c>
      <c r="M249" s="156">
        <f>G249*(1+L249/100)</f>
        <v>0</v>
      </c>
      <c r="N249" s="147">
        <v>0</v>
      </c>
      <c r="O249" s="147">
        <f>ROUND(E249*N249,5)</f>
        <v>0</v>
      </c>
      <c r="P249" s="147">
        <v>0</v>
      </c>
      <c r="Q249" s="147">
        <f>ROUND(E249*P249,5)</f>
        <v>0</v>
      </c>
      <c r="R249" s="147"/>
      <c r="S249" s="147"/>
      <c r="T249" s="148">
        <v>0.08</v>
      </c>
      <c r="U249" s="147">
        <f>ROUND(E249*T249,2)</f>
        <v>7.74</v>
      </c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 t="s">
        <v>150</v>
      </c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</row>
    <row r="250" spans="1:60" outlineLevel="1" x14ac:dyDescent="0.2">
      <c r="A250" s="140"/>
      <c r="B250" s="140"/>
      <c r="C250" s="176" t="s">
        <v>515</v>
      </c>
      <c r="D250" s="149"/>
      <c r="E250" s="153">
        <v>96.69</v>
      </c>
      <c r="F250" s="156"/>
      <c r="G250" s="156"/>
      <c r="H250" s="156"/>
      <c r="I250" s="156"/>
      <c r="J250" s="156"/>
      <c r="K250" s="156"/>
      <c r="L250" s="156"/>
      <c r="M250" s="156"/>
      <c r="N250" s="147"/>
      <c r="O250" s="147"/>
      <c r="P250" s="147"/>
      <c r="Q250" s="147"/>
      <c r="R250" s="147"/>
      <c r="S250" s="147"/>
      <c r="T250" s="148"/>
      <c r="U250" s="147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 t="s">
        <v>152</v>
      </c>
      <c r="AF250" s="139">
        <v>0</v>
      </c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</row>
    <row r="251" spans="1:60" outlineLevel="1" x14ac:dyDescent="0.2">
      <c r="A251" s="140">
        <v>137</v>
      </c>
      <c r="B251" s="140" t="s">
        <v>516</v>
      </c>
      <c r="C251" s="175" t="s">
        <v>517</v>
      </c>
      <c r="D251" s="147" t="s">
        <v>180</v>
      </c>
      <c r="E251" s="152">
        <v>101.5245</v>
      </c>
      <c r="F251" s="155">
        <f>H251+J251</f>
        <v>0</v>
      </c>
      <c r="G251" s="156">
        <f>ROUND(E251*F251,2)</f>
        <v>0</v>
      </c>
      <c r="H251" s="156"/>
      <c r="I251" s="156">
        <f>ROUND(E251*H251,2)</f>
        <v>0</v>
      </c>
      <c r="J251" s="156"/>
      <c r="K251" s="156">
        <f>ROUND(E251*J251,2)</f>
        <v>0</v>
      </c>
      <c r="L251" s="156">
        <v>21</v>
      </c>
      <c r="M251" s="156">
        <f>G251*(1+L251/100)</f>
        <v>0</v>
      </c>
      <c r="N251" s="147">
        <v>4.0000000000000001E-3</v>
      </c>
      <c r="O251" s="147">
        <f>ROUND(E251*N251,5)</f>
        <v>0.40610000000000002</v>
      </c>
      <c r="P251" s="147">
        <v>0</v>
      </c>
      <c r="Q251" s="147">
        <f>ROUND(E251*P251,5)</f>
        <v>0</v>
      </c>
      <c r="R251" s="147"/>
      <c r="S251" s="147"/>
      <c r="T251" s="148">
        <v>0</v>
      </c>
      <c r="U251" s="147">
        <f>ROUND(E251*T251,2)</f>
        <v>0</v>
      </c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 t="s">
        <v>337</v>
      </c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</row>
    <row r="252" spans="1:60" outlineLevel="1" x14ac:dyDescent="0.2">
      <c r="A252" s="140"/>
      <c r="B252" s="140"/>
      <c r="C252" s="176" t="s">
        <v>518</v>
      </c>
      <c r="D252" s="149"/>
      <c r="E252" s="153">
        <v>101.5245</v>
      </c>
      <c r="F252" s="156"/>
      <c r="G252" s="156"/>
      <c r="H252" s="156"/>
      <c r="I252" s="156"/>
      <c r="J252" s="156"/>
      <c r="K252" s="156"/>
      <c r="L252" s="156"/>
      <c r="M252" s="156"/>
      <c r="N252" s="147"/>
      <c r="O252" s="147"/>
      <c r="P252" s="147"/>
      <c r="Q252" s="147"/>
      <c r="R252" s="147"/>
      <c r="S252" s="147"/>
      <c r="T252" s="148"/>
      <c r="U252" s="147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 t="s">
        <v>152</v>
      </c>
      <c r="AF252" s="139">
        <v>0</v>
      </c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</row>
    <row r="253" spans="1:60" outlineLevel="1" x14ac:dyDescent="0.2">
      <c r="A253" s="140">
        <v>138</v>
      </c>
      <c r="B253" s="140" t="s">
        <v>519</v>
      </c>
      <c r="C253" s="175" t="s">
        <v>520</v>
      </c>
      <c r="D253" s="147" t="s">
        <v>180</v>
      </c>
      <c r="E253" s="152">
        <v>63.8855</v>
      </c>
      <c r="F253" s="155">
        <f>H253+J253</f>
        <v>0</v>
      </c>
      <c r="G253" s="156">
        <f>ROUND(E253*F253,2)</f>
        <v>0</v>
      </c>
      <c r="H253" s="156"/>
      <c r="I253" s="156">
        <f>ROUND(E253*H253,2)</f>
        <v>0</v>
      </c>
      <c r="J253" s="156"/>
      <c r="K253" s="156">
        <f>ROUND(E253*J253,2)</f>
        <v>0</v>
      </c>
      <c r="L253" s="156">
        <v>21</v>
      </c>
      <c r="M253" s="156">
        <f>G253*(1+L253/100)</f>
        <v>0</v>
      </c>
      <c r="N253" s="147">
        <v>0</v>
      </c>
      <c r="O253" s="147">
        <f>ROUND(E253*N253,5)</f>
        <v>0</v>
      </c>
      <c r="P253" s="147">
        <v>0</v>
      </c>
      <c r="Q253" s="147">
        <f>ROUND(E253*P253,5)</f>
        <v>0</v>
      </c>
      <c r="R253" s="147"/>
      <c r="S253" s="147"/>
      <c r="T253" s="148">
        <v>0.15</v>
      </c>
      <c r="U253" s="147">
        <f>ROUND(E253*T253,2)</f>
        <v>9.58</v>
      </c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 t="s">
        <v>150</v>
      </c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</row>
    <row r="254" spans="1:60" outlineLevel="1" x14ac:dyDescent="0.2">
      <c r="A254" s="140">
        <v>139</v>
      </c>
      <c r="B254" s="140" t="s">
        <v>521</v>
      </c>
      <c r="C254" s="175" t="s">
        <v>522</v>
      </c>
      <c r="D254" s="147" t="s">
        <v>149</v>
      </c>
      <c r="E254" s="152">
        <v>10.061966249999999</v>
      </c>
      <c r="F254" s="155">
        <f>H254+J254</f>
        <v>0</v>
      </c>
      <c r="G254" s="156">
        <f>ROUND(E254*F254,2)</f>
        <v>0</v>
      </c>
      <c r="H254" s="156"/>
      <c r="I254" s="156">
        <f>ROUND(E254*H254,2)</f>
        <v>0</v>
      </c>
      <c r="J254" s="156"/>
      <c r="K254" s="156">
        <f>ROUND(E254*J254,2)</f>
        <v>0</v>
      </c>
      <c r="L254" s="156">
        <v>21</v>
      </c>
      <c r="M254" s="156">
        <f>G254*(1+L254/100)</f>
        <v>0</v>
      </c>
      <c r="N254" s="147">
        <v>2.5000000000000001E-2</v>
      </c>
      <c r="O254" s="147">
        <f>ROUND(E254*N254,5)</f>
        <v>0.25155</v>
      </c>
      <c r="P254" s="147">
        <v>0</v>
      </c>
      <c r="Q254" s="147">
        <f>ROUND(E254*P254,5)</f>
        <v>0</v>
      </c>
      <c r="R254" s="147"/>
      <c r="S254" s="147"/>
      <c r="T254" s="148">
        <v>0</v>
      </c>
      <c r="U254" s="147">
        <f>ROUND(E254*T254,2)</f>
        <v>0</v>
      </c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 t="s">
        <v>337</v>
      </c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</row>
    <row r="255" spans="1:60" outlineLevel="1" x14ac:dyDescent="0.2">
      <c r="A255" s="140"/>
      <c r="B255" s="140"/>
      <c r="C255" s="176" t="s">
        <v>523</v>
      </c>
      <c r="D255" s="149"/>
      <c r="E255" s="153">
        <v>10.061966249999999</v>
      </c>
      <c r="F255" s="156"/>
      <c r="G255" s="156"/>
      <c r="H255" s="156"/>
      <c r="I255" s="156"/>
      <c r="J255" s="156"/>
      <c r="K255" s="156"/>
      <c r="L255" s="156"/>
      <c r="M255" s="156"/>
      <c r="N255" s="147"/>
      <c r="O255" s="147"/>
      <c r="P255" s="147"/>
      <c r="Q255" s="147"/>
      <c r="R255" s="147"/>
      <c r="S255" s="147"/>
      <c r="T255" s="148"/>
      <c r="U255" s="147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 t="s">
        <v>152</v>
      </c>
      <c r="AF255" s="139">
        <v>0</v>
      </c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</row>
    <row r="256" spans="1:60" outlineLevel="1" x14ac:dyDescent="0.2">
      <c r="A256" s="140">
        <v>140</v>
      </c>
      <c r="B256" s="140" t="s">
        <v>524</v>
      </c>
      <c r="C256" s="175" t="s">
        <v>525</v>
      </c>
      <c r="D256" s="147" t="s">
        <v>180</v>
      </c>
      <c r="E256" s="152">
        <v>96.69</v>
      </c>
      <c r="F256" s="155">
        <f>H256+J256</f>
        <v>0</v>
      </c>
      <c r="G256" s="156">
        <f>ROUND(E256*F256,2)</f>
        <v>0</v>
      </c>
      <c r="H256" s="156"/>
      <c r="I256" s="156">
        <f>ROUND(E256*H256,2)</f>
        <v>0</v>
      </c>
      <c r="J256" s="156"/>
      <c r="K256" s="156">
        <f>ROUND(E256*J256,2)</f>
        <v>0</v>
      </c>
      <c r="L256" s="156">
        <v>21</v>
      </c>
      <c r="M256" s="156">
        <f>G256*(1+L256/100)</f>
        <v>0</v>
      </c>
      <c r="N256" s="147">
        <v>1.0000000000000001E-5</v>
      </c>
      <c r="O256" s="147">
        <f>ROUND(E256*N256,5)</f>
        <v>9.7000000000000005E-4</v>
      </c>
      <c r="P256" s="147">
        <v>0</v>
      </c>
      <c r="Q256" s="147">
        <f>ROUND(E256*P256,5)</f>
        <v>0</v>
      </c>
      <c r="R256" s="147"/>
      <c r="S256" s="147"/>
      <c r="T256" s="148">
        <v>7.0000000000000007E-2</v>
      </c>
      <c r="U256" s="147">
        <f>ROUND(E256*T256,2)</f>
        <v>6.77</v>
      </c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 t="s">
        <v>150</v>
      </c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</row>
    <row r="257" spans="1:60" ht="22.5" outlineLevel="1" x14ac:dyDescent="0.2">
      <c r="A257" s="140">
        <v>141</v>
      </c>
      <c r="B257" s="140" t="s">
        <v>526</v>
      </c>
      <c r="C257" s="175" t="s">
        <v>527</v>
      </c>
      <c r="D257" s="147" t="s">
        <v>180</v>
      </c>
      <c r="E257" s="152">
        <v>106</v>
      </c>
      <c r="F257" s="155">
        <f>H257+J257</f>
        <v>0</v>
      </c>
      <c r="G257" s="156">
        <f>ROUND(E257*F257,2)</f>
        <v>0</v>
      </c>
      <c r="H257" s="156"/>
      <c r="I257" s="156">
        <f>ROUND(E257*H257,2)</f>
        <v>0</v>
      </c>
      <c r="J257" s="156"/>
      <c r="K257" s="156">
        <f>ROUND(E257*J257,2)</f>
        <v>0</v>
      </c>
      <c r="L257" s="156">
        <v>21</v>
      </c>
      <c r="M257" s="156">
        <f>G257*(1+L257/100)</f>
        <v>0</v>
      </c>
      <c r="N257" s="147">
        <v>0</v>
      </c>
      <c r="O257" s="147">
        <f>ROUND(E257*N257,5)</f>
        <v>0</v>
      </c>
      <c r="P257" s="147">
        <v>0</v>
      </c>
      <c r="Q257" s="147">
        <f>ROUND(E257*P257,5)</f>
        <v>0</v>
      </c>
      <c r="R257" s="147"/>
      <c r="S257" s="147"/>
      <c r="T257" s="148">
        <v>0.18</v>
      </c>
      <c r="U257" s="147">
        <f>ROUND(E257*T257,2)</f>
        <v>19.079999999999998</v>
      </c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 t="s">
        <v>150</v>
      </c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</row>
    <row r="258" spans="1:60" outlineLevel="1" x14ac:dyDescent="0.2">
      <c r="A258" s="140">
        <v>142</v>
      </c>
      <c r="B258" s="140" t="s">
        <v>528</v>
      </c>
      <c r="C258" s="175" t="s">
        <v>529</v>
      </c>
      <c r="D258" s="147" t="s">
        <v>180</v>
      </c>
      <c r="E258" s="152">
        <v>111.3</v>
      </c>
      <c r="F258" s="155">
        <f>H258+J258</f>
        <v>0</v>
      </c>
      <c r="G258" s="156">
        <f>ROUND(E258*F258,2)</f>
        <v>0</v>
      </c>
      <c r="H258" s="156"/>
      <c r="I258" s="156">
        <f>ROUND(E258*H258,2)</f>
        <v>0</v>
      </c>
      <c r="J258" s="156"/>
      <c r="K258" s="156">
        <f>ROUND(E258*J258,2)</f>
        <v>0</v>
      </c>
      <c r="L258" s="156">
        <v>21</v>
      </c>
      <c r="M258" s="156">
        <f>G258*(1+L258/100)</f>
        <v>0</v>
      </c>
      <c r="N258" s="147">
        <v>2.0999999999999999E-3</v>
      </c>
      <c r="O258" s="147">
        <f>ROUND(E258*N258,5)</f>
        <v>0.23372999999999999</v>
      </c>
      <c r="P258" s="147">
        <v>0</v>
      </c>
      <c r="Q258" s="147">
        <f>ROUND(E258*P258,5)</f>
        <v>0</v>
      </c>
      <c r="R258" s="147"/>
      <c r="S258" s="147"/>
      <c r="T258" s="148">
        <v>0</v>
      </c>
      <c r="U258" s="147">
        <f>ROUND(E258*T258,2)</f>
        <v>0</v>
      </c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 t="s">
        <v>337</v>
      </c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</row>
    <row r="259" spans="1:60" outlineLevel="1" x14ac:dyDescent="0.2">
      <c r="A259" s="140"/>
      <c r="B259" s="140"/>
      <c r="C259" s="176" t="s">
        <v>530</v>
      </c>
      <c r="D259" s="149"/>
      <c r="E259" s="153">
        <v>111.3</v>
      </c>
      <c r="F259" s="156"/>
      <c r="G259" s="156"/>
      <c r="H259" s="156"/>
      <c r="I259" s="156"/>
      <c r="J259" s="156"/>
      <c r="K259" s="156"/>
      <c r="L259" s="156"/>
      <c r="M259" s="156"/>
      <c r="N259" s="147"/>
      <c r="O259" s="147"/>
      <c r="P259" s="147"/>
      <c r="Q259" s="147"/>
      <c r="R259" s="147"/>
      <c r="S259" s="147"/>
      <c r="T259" s="148"/>
      <c r="U259" s="147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 t="s">
        <v>152</v>
      </c>
      <c r="AF259" s="139">
        <v>0</v>
      </c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</row>
    <row r="260" spans="1:60" outlineLevel="1" x14ac:dyDescent="0.2">
      <c r="A260" s="140">
        <v>143</v>
      </c>
      <c r="B260" s="140" t="s">
        <v>531</v>
      </c>
      <c r="C260" s="175" t="s">
        <v>532</v>
      </c>
      <c r="D260" s="147" t="s">
        <v>180</v>
      </c>
      <c r="E260" s="152">
        <v>111.3</v>
      </c>
      <c r="F260" s="155">
        <f>H260+J260</f>
        <v>0</v>
      </c>
      <c r="G260" s="156">
        <f>ROUND(E260*F260,2)</f>
        <v>0</v>
      </c>
      <c r="H260" s="156"/>
      <c r="I260" s="156">
        <f>ROUND(E260*H260,2)</f>
        <v>0</v>
      </c>
      <c r="J260" s="156"/>
      <c r="K260" s="156">
        <f>ROUND(E260*J260,2)</f>
        <v>0</v>
      </c>
      <c r="L260" s="156">
        <v>21</v>
      </c>
      <c r="M260" s="156">
        <f>G260*(1+L260/100)</f>
        <v>0</v>
      </c>
      <c r="N260" s="147">
        <v>2.3999999999999998E-3</v>
      </c>
      <c r="O260" s="147">
        <f>ROUND(E260*N260,5)</f>
        <v>0.26712000000000002</v>
      </c>
      <c r="P260" s="147">
        <v>0</v>
      </c>
      <c r="Q260" s="147">
        <f>ROUND(E260*P260,5)</f>
        <v>0</v>
      </c>
      <c r="R260" s="147"/>
      <c r="S260" s="147"/>
      <c r="T260" s="148">
        <v>0</v>
      </c>
      <c r="U260" s="147">
        <f>ROUND(E260*T260,2)</f>
        <v>0</v>
      </c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 t="s">
        <v>337</v>
      </c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</row>
    <row r="261" spans="1:60" ht="22.5" outlineLevel="1" x14ac:dyDescent="0.2">
      <c r="A261" s="140">
        <v>144</v>
      </c>
      <c r="B261" s="140" t="s">
        <v>533</v>
      </c>
      <c r="C261" s="175" t="s">
        <v>534</v>
      </c>
      <c r="D261" s="147" t="s">
        <v>180</v>
      </c>
      <c r="E261" s="152">
        <v>106</v>
      </c>
      <c r="F261" s="155">
        <f>H261+J261</f>
        <v>0</v>
      </c>
      <c r="G261" s="156">
        <f>ROUND(E261*F261,2)</f>
        <v>0</v>
      </c>
      <c r="H261" s="156"/>
      <c r="I261" s="156">
        <f>ROUND(E261*H261,2)</f>
        <v>0</v>
      </c>
      <c r="J261" s="156"/>
      <c r="K261" s="156">
        <f>ROUND(E261*J261,2)</f>
        <v>0</v>
      </c>
      <c r="L261" s="156">
        <v>21</v>
      </c>
      <c r="M261" s="156">
        <f>G261*(1+L261/100)</f>
        <v>0</v>
      </c>
      <c r="N261" s="147">
        <v>1.9000000000000001E-4</v>
      </c>
      <c r="O261" s="147">
        <f>ROUND(E261*N261,5)</f>
        <v>2.0140000000000002E-2</v>
      </c>
      <c r="P261" s="147">
        <v>0</v>
      </c>
      <c r="Q261" s="147">
        <f>ROUND(E261*P261,5)</f>
        <v>0</v>
      </c>
      <c r="R261" s="147"/>
      <c r="S261" s="147"/>
      <c r="T261" s="148">
        <v>0.16</v>
      </c>
      <c r="U261" s="147">
        <f>ROUND(E261*T261,2)</f>
        <v>16.96</v>
      </c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 t="s">
        <v>150</v>
      </c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</row>
    <row r="262" spans="1:60" outlineLevel="1" x14ac:dyDescent="0.2">
      <c r="A262" s="140">
        <v>145</v>
      </c>
      <c r="B262" s="140" t="s">
        <v>535</v>
      </c>
      <c r="C262" s="175" t="s">
        <v>536</v>
      </c>
      <c r="D262" s="147" t="s">
        <v>190</v>
      </c>
      <c r="E262" s="152">
        <v>1.179</v>
      </c>
      <c r="F262" s="155">
        <f>H262+J262</f>
        <v>0</v>
      </c>
      <c r="G262" s="156">
        <f>ROUND(E262*F262,2)</f>
        <v>0</v>
      </c>
      <c r="H262" s="156"/>
      <c r="I262" s="156">
        <f>ROUND(E262*H262,2)</f>
        <v>0</v>
      </c>
      <c r="J262" s="156"/>
      <c r="K262" s="156">
        <f>ROUND(E262*J262,2)</f>
        <v>0</v>
      </c>
      <c r="L262" s="156">
        <v>21</v>
      </c>
      <c r="M262" s="156">
        <f>G262*(1+L262/100)</f>
        <v>0</v>
      </c>
      <c r="N262" s="147">
        <v>0</v>
      </c>
      <c r="O262" s="147">
        <f>ROUND(E262*N262,5)</f>
        <v>0</v>
      </c>
      <c r="P262" s="147">
        <v>0</v>
      </c>
      <c r="Q262" s="147">
        <f>ROUND(E262*P262,5)</f>
        <v>0</v>
      </c>
      <c r="R262" s="147"/>
      <c r="S262" s="147"/>
      <c r="T262" s="148">
        <v>1.831</v>
      </c>
      <c r="U262" s="147">
        <f>ROUND(E262*T262,2)</f>
        <v>2.16</v>
      </c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 t="s">
        <v>150</v>
      </c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</row>
    <row r="263" spans="1:60" x14ac:dyDescent="0.2">
      <c r="A263" s="141" t="s">
        <v>145</v>
      </c>
      <c r="B263" s="141" t="s">
        <v>90</v>
      </c>
      <c r="C263" s="177" t="s">
        <v>91</v>
      </c>
      <c r="D263" s="150"/>
      <c r="E263" s="154"/>
      <c r="F263" s="157"/>
      <c r="G263" s="157">
        <f>SUMIF(AE264:AE269,"&lt;&gt;NOR",G264:G269)</f>
        <v>0</v>
      </c>
      <c r="H263" s="157"/>
      <c r="I263" s="157">
        <f>SUM(I264:I269)</f>
        <v>0</v>
      </c>
      <c r="J263" s="157"/>
      <c r="K263" s="157">
        <f>SUM(K264:K269)</f>
        <v>0</v>
      </c>
      <c r="L263" s="157"/>
      <c r="M263" s="157">
        <f>SUM(M264:M269)</f>
        <v>0</v>
      </c>
      <c r="N263" s="150"/>
      <c r="O263" s="150">
        <f>SUM(O264:O269)</f>
        <v>0</v>
      </c>
      <c r="P263" s="150"/>
      <c r="Q263" s="150">
        <f>SUM(Q264:Q269)</f>
        <v>0</v>
      </c>
      <c r="R263" s="150"/>
      <c r="S263" s="150"/>
      <c r="T263" s="151"/>
      <c r="U263" s="150">
        <f>SUM(U264:U269)</f>
        <v>0</v>
      </c>
      <c r="AE263" t="s">
        <v>146</v>
      </c>
    </row>
    <row r="264" spans="1:60" outlineLevel="1" x14ac:dyDescent="0.2">
      <c r="A264" s="140">
        <v>146</v>
      </c>
      <c r="B264" s="140" t="s">
        <v>537</v>
      </c>
      <c r="C264" s="175" t="s">
        <v>538</v>
      </c>
      <c r="D264" s="147" t="s">
        <v>539</v>
      </c>
      <c r="E264" s="152">
        <v>1</v>
      </c>
      <c r="F264" s="155">
        <f>H264+J264</f>
        <v>0</v>
      </c>
      <c r="G264" s="156">
        <f>ROUND(E264*F264,2)</f>
        <v>0</v>
      </c>
      <c r="H264" s="156"/>
      <c r="I264" s="156">
        <f>ROUND(E264*H264,2)</f>
        <v>0</v>
      </c>
      <c r="J264" s="156"/>
      <c r="K264" s="156">
        <f>ROUND(E264*J264,2)</f>
        <v>0</v>
      </c>
      <c r="L264" s="156">
        <v>21</v>
      </c>
      <c r="M264" s="156">
        <f>G264*(1+L264/100)</f>
        <v>0</v>
      </c>
      <c r="N264" s="147">
        <v>0</v>
      </c>
      <c r="O264" s="147">
        <f>ROUND(E264*N264,5)</f>
        <v>0</v>
      </c>
      <c r="P264" s="147">
        <v>0</v>
      </c>
      <c r="Q264" s="147">
        <f>ROUND(E264*P264,5)</f>
        <v>0</v>
      </c>
      <c r="R264" s="147"/>
      <c r="S264" s="147"/>
      <c r="T264" s="148">
        <v>0</v>
      </c>
      <c r="U264" s="147">
        <f>ROUND(E264*T264,2)</f>
        <v>0</v>
      </c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 t="s">
        <v>150</v>
      </c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</row>
    <row r="265" spans="1:60" outlineLevel="1" x14ac:dyDescent="0.2">
      <c r="A265" s="140"/>
      <c r="B265" s="140"/>
      <c r="C265" s="249" t="s">
        <v>540</v>
      </c>
      <c r="D265" s="250"/>
      <c r="E265" s="251"/>
      <c r="F265" s="252"/>
      <c r="G265" s="253"/>
      <c r="H265" s="156"/>
      <c r="I265" s="156"/>
      <c r="J265" s="156"/>
      <c r="K265" s="156"/>
      <c r="L265" s="156"/>
      <c r="M265" s="156"/>
      <c r="N265" s="147"/>
      <c r="O265" s="147"/>
      <c r="P265" s="147"/>
      <c r="Q265" s="147"/>
      <c r="R265" s="147"/>
      <c r="S265" s="147"/>
      <c r="T265" s="148"/>
      <c r="U265" s="147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 t="s">
        <v>541</v>
      </c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42" t="str">
        <f>C265</f>
        <v>položka není dle RTS, ale dle přiložené cenové nabídky</v>
      </c>
      <c r="BB265" s="139"/>
      <c r="BC265" s="139"/>
      <c r="BD265" s="139"/>
      <c r="BE265" s="139"/>
      <c r="BF265" s="139"/>
      <c r="BG265" s="139"/>
      <c r="BH265" s="139"/>
    </row>
    <row r="266" spans="1:60" outlineLevel="1" x14ac:dyDescent="0.2">
      <c r="A266" s="140">
        <v>147</v>
      </c>
      <c r="B266" s="140" t="s">
        <v>542</v>
      </c>
      <c r="C266" s="175" t="s">
        <v>543</v>
      </c>
      <c r="D266" s="147" t="s">
        <v>539</v>
      </c>
      <c r="E266" s="152">
        <v>1</v>
      </c>
      <c r="F266" s="155">
        <f>H266+J266</f>
        <v>0</v>
      </c>
      <c r="G266" s="156">
        <f>ROUND(E266*F266,2)</f>
        <v>0</v>
      </c>
      <c r="H266" s="156"/>
      <c r="I266" s="156">
        <f>ROUND(E266*H266,2)</f>
        <v>0</v>
      </c>
      <c r="J266" s="156"/>
      <c r="K266" s="156">
        <f>ROUND(E266*J266,2)</f>
        <v>0</v>
      </c>
      <c r="L266" s="156">
        <v>21</v>
      </c>
      <c r="M266" s="156">
        <f>G266*(1+L266/100)</f>
        <v>0</v>
      </c>
      <c r="N266" s="147">
        <v>0</v>
      </c>
      <c r="O266" s="147">
        <f>ROUND(E266*N266,5)</f>
        <v>0</v>
      </c>
      <c r="P266" s="147">
        <v>0</v>
      </c>
      <c r="Q266" s="147">
        <f>ROUND(E266*P266,5)</f>
        <v>0</v>
      </c>
      <c r="R266" s="147"/>
      <c r="S266" s="147"/>
      <c r="T266" s="148">
        <v>0</v>
      </c>
      <c r="U266" s="147">
        <f>ROUND(E266*T266,2)</f>
        <v>0</v>
      </c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 t="s">
        <v>150</v>
      </c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</row>
    <row r="267" spans="1:60" outlineLevel="1" x14ac:dyDescent="0.2">
      <c r="A267" s="140"/>
      <c r="B267" s="140"/>
      <c r="C267" s="249" t="s">
        <v>540</v>
      </c>
      <c r="D267" s="250"/>
      <c r="E267" s="251"/>
      <c r="F267" s="252"/>
      <c r="G267" s="253"/>
      <c r="H267" s="156"/>
      <c r="I267" s="156"/>
      <c r="J267" s="156"/>
      <c r="K267" s="156"/>
      <c r="L267" s="156"/>
      <c r="M267" s="156"/>
      <c r="N267" s="147"/>
      <c r="O267" s="147"/>
      <c r="P267" s="147"/>
      <c r="Q267" s="147"/>
      <c r="R267" s="147"/>
      <c r="S267" s="147"/>
      <c r="T267" s="148"/>
      <c r="U267" s="147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 t="s">
        <v>541</v>
      </c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42" t="str">
        <f>C267</f>
        <v>položka není dle RTS, ale dle přiložené cenové nabídky</v>
      </c>
      <c r="BB267" s="139"/>
      <c r="BC267" s="139"/>
      <c r="BD267" s="139"/>
      <c r="BE267" s="139"/>
      <c r="BF267" s="139"/>
      <c r="BG267" s="139"/>
      <c r="BH267" s="139"/>
    </row>
    <row r="268" spans="1:60" ht="22.5" outlineLevel="1" x14ac:dyDescent="0.2">
      <c r="A268" s="140">
        <v>148</v>
      </c>
      <c r="B268" s="140" t="s">
        <v>544</v>
      </c>
      <c r="C268" s="175" t="s">
        <v>545</v>
      </c>
      <c r="D268" s="147" t="s">
        <v>539</v>
      </c>
      <c r="E268" s="152">
        <v>1</v>
      </c>
      <c r="F268" s="155">
        <f>H268+J268</f>
        <v>0</v>
      </c>
      <c r="G268" s="156">
        <f>ROUND(E268*F268,2)</f>
        <v>0</v>
      </c>
      <c r="H268" s="156"/>
      <c r="I268" s="156">
        <f>ROUND(E268*H268,2)</f>
        <v>0</v>
      </c>
      <c r="J268" s="156"/>
      <c r="K268" s="156">
        <f>ROUND(E268*J268,2)</f>
        <v>0</v>
      </c>
      <c r="L268" s="156">
        <v>21</v>
      </c>
      <c r="M268" s="156">
        <f>G268*(1+L268/100)</f>
        <v>0</v>
      </c>
      <c r="N268" s="147">
        <v>0</v>
      </c>
      <c r="O268" s="147">
        <f>ROUND(E268*N268,5)</f>
        <v>0</v>
      </c>
      <c r="P268" s="147">
        <v>0</v>
      </c>
      <c r="Q268" s="147">
        <f>ROUND(E268*P268,5)</f>
        <v>0</v>
      </c>
      <c r="R268" s="147"/>
      <c r="S268" s="147"/>
      <c r="T268" s="148">
        <v>0</v>
      </c>
      <c r="U268" s="147">
        <f>ROUND(E268*T268,2)</f>
        <v>0</v>
      </c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 t="s">
        <v>150</v>
      </c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</row>
    <row r="269" spans="1:60" outlineLevel="1" x14ac:dyDescent="0.2">
      <c r="A269" s="140"/>
      <c r="B269" s="140"/>
      <c r="C269" s="249" t="s">
        <v>540</v>
      </c>
      <c r="D269" s="250"/>
      <c r="E269" s="251"/>
      <c r="F269" s="252"/>
      <c r="G269" s="253"/>
      <c r="H269" s="156"/>
      <c r="I269" s="156"/>
      <c r="J269" s="156"/>
      <c r="K269" s="156"/>
      <c r="L269" s="156"/>
      <c r="M269" s="156"/>
      <c r="N269" s="147"/>
      <c r="O269" s="147"/>
      <c r="P269" s="147"/>
      <c r="Q269" s="147"/>
      <c r="R269" s="147"/>
      <c r="S269" s="147"/>
      <c r="T269" s="148"/>
      <c r="U269" s="147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 t="s">
        <v>541</v>
      </c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42" t="str">
        <f>C269</f>
        <v>položka není dle RTS, ale dle přiložené cenové nabídky</v>
      </c>
      <c r="BB269" s="139"/>
      <c r="BC269" s="139"/>
      <c r="BD269" s="139"/>
      <c r="BE269" s="139"/>
      <c r="BF269" s="139"/>
      <c r="BG269" s="139"/>
      <c r="BH269" s="139"/>
    </row>
    <row r="270" spans="1:60" x14ac:dyDescent="0.2">
      <c r="A270" s="141" t="s">
        <v>145</v>
      </c>
      <c r="B270" s="141" t="s">
        <v>92</v>
      </c>
      <c r="C270" s="177" t="s">
        <v>93</v>
      </c>
      <c r="D270" s="150"/>
      <c r="E270" s="154"/>
      <c r="F270" s="157"/>
      <c r="G270" s="157">
        <f>SUMIF(AE271:AE272,"&lt;&gt;NOR",G271:G272)</f>
        <v>0</v>
      </c>
      <c r="H270" s="157"/>
      <c r="I270" s="157">
        <f>SUM(I271:I272)</f>
        <v>0</v>
      </c>
      <c r="J270" s="157"/>
      <c r="K270" s="157">
        <f>SUM(K271:K272)</f>
        <v>0</v>
      </c>
      <c r="L270" s="157"/>
      <c r="M270" s="157">
        <f>SUM(M271:M272)</f>
        <v>0</v>
      </c>
      <c r="N270" s="150"/>
      <c r="O270" s="150">
        <f>SUM(O271:O272)</f>
        <v>0</v>
      </c>
      <c r="P270" s="150"/>
      <c r="Q270" s="150">
        <f>SUM(Q271:Q272)</f>
        <v>0</v>
      </c>
      <c r="R270" s="150"/>
      <c r="S270" s="150"/>
      <c r="T270" s="151"/>
      <c r="U270" s="150">
        <f>SUM(U271:U272)</f>
        <v>0</v>
      </c>
      <c r="AE270" t="s">
        <v>146</v>
      </c>
    </row>
    <row r="271" spans="1:60" outlineLevel="1" x14ac:dyDescent="0.2">
      <c r="A271" s="140">
        <v>149</v>
      </c>
      <c r="B271" s="140" t="s">
        <v>537</v>
      </c>
      <c r="C271" s="175" t="s">
        <v>546</v>
      </c>
      <c r="D271" s="147" t="s">
        <v>539</v>
      </c>
      <c r="E271" s="152">
        <v>1</v>
      </c>
      <c r="F271" s="155">
        <f>H271+J271</f>
        <v>0</v>
      </c>
      <c r="G271" s="156">
        <f>ROUND(E271*F271,2)</f>
        <v>0</v>
      </c>
      <c r="H271" s="156"/>
      <c r="I271" s="156">
        <f>ROUND(E271*H271,2)</f>
        <v>0</v>
      </c>
      <c r="J271" s="156"/>
      <c r="K271" s="156">
        <f>ROUND(E271*J271,2)</f>
        <v>0</v>
      </c>
      <c r="L271" s="156">
        <v>21</v>
      </c>
      <c r="M271" s="156">
        <f>G271*(1+L271/100)</f>
        <v>0</v>
      </c>
      <c r="N271" s="147">
        <v>0</v>
      </c>
      <c r="O271" s="147">
        <f>ROUND(E271*N271,5)</f>
        <v>0</v>
      </c>
      <c r="P271" s="147">
        <v>0</v>
      </c>
      <c r="Q271" s="147">
        <f>ROUND(E271*P271,5)</f>
        <v>0</v>
      </c>
      <c r="R271" s="147"/>
      <c r="S271" s="147"/>
      <c r="T271" s="148">
        <v>0</v>
      </c>
      <c r="U271" s="147">
        <f>ROUND(E271*T271,2)</f>
        <v>0</v>
      </c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 t="s">
        <v>150</v>
      </c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</row>
    <row r="272" spans="1:60" outlineLevel="1" x14ac:dyDescent="0.2">
      <c r="A272" s="140"/>
      <c r="B272" s="140"/>
      <c r="C272" s="249" t="s">
        <v>540</v>
      </c>
      <c r="D272" s="250"/>
      <c r="E272" s="251"/>
      <c r="F272" s="252"/>
      <c r="G272" s="253"/>
      <c r="H272" s="156"/>
      <c r="I272" s="156"/>
      <c r="J272" s="156"/>
      <c r="K272" s="156"/>
      <c r="L272" s="156"/>
      <c r="M272" s="156"/>
      <c r="N272" s="147"/>
      <c r="O272" s="147"/>
      <c r="P272" s="147"/>
      <c r="Q272" s="147"/>
      <c r="R272" s="147"/>
      <c r="S272" s="147"/>
      <c r="T272" s="148"/>
      <c r="U272" s="147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 t="s">
        <v>541</v>
      </c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42" t="str">
        <f>C272</f>
        <v>položka není dle RTS, ale dle přiložené cenové nabídky</v>
      </c>
      <c r="BB272" s="139"/>
      <c r="BC272" s="139"/>
      <c r="BD272" s="139"/>
      <c r="BE272" s="139"/>
      <c r="BF272" s="139"/>
      <c r="BG272" s="139"/>
      <c r="BH272" s="139"/>
    </row>
    <row r="273" spans="1:60" x14ac:dyDescent="0.2">
      <c r="A273" s="141" t="s">
        <v>145</v>
      </c>
      <c r="B273" s="141" t="s">
        <v>94</v>
      </c>
      <c r="C273" s="177" t="s">
        <v>95</v>
      </c>
      <c r="D273" s="150"/>
      <c r="E273" s="154"/>
      <c r="F273" s="157"/>
      <c r="G273" s="157">
        <f>SUMIF(AE274:AE300,"&lt;&gt;NOR",G274:G300)</f>
        <v>0</v>
      </c>
      <c r="H273" s="157"/>
      <c r="I273" s="157">
        <f>SUM(I274:I300)</f>
        <v>0</v>
      </c>
      <c r="J273" s="157"/>
      <c r="K273" s="157">
        <f>SUM(K274:K300)</f>
        <v>0</v>
      </c>
      <c r="L273" s="157"/>
      <c r="M273" s="157">
        <f>SUM(M274:M300)</f>
        <v>0</v>
      </c>
      <c r="N273" s="150"/>
      <c r="O273" s="150">
        <f>SUM(O274:O300)</f>
        <v>7.1691899999999995</v>
      </c>
      <c r="P273" s="150"/>
      <c r="Q273" s="150">
        <f>SUM(Q274:Q300)</f>
        <v>12.169080000000001</v>
      </c>
      <c r="R273" s="150"/>
      <c r="S273" s="150"/>
      <c r="T273" s="151"/>
      <c r="U273" s="150">
        <f>SUM(U274:U300)</f>
        <v>316.2</v>
      </c>
      <c r="AE273" t="s">
        <v>146</v>
      </c>
    </row>
    <row r="274" spans="1:60" outlineLevel="1" x14ac:dyDescent="0.2">
      <c r="A274" s="140">
        <v>150</v>
      </c>
      <c r="B274" s="140" t="s">
        <v>547</v>
      </c>
      <c r="C274" s="175" t="s">
        <v>548</v>
      </c>
      <c r="D274" s="147" t="s">
        <v>180</v>
      </c>
      <c r="E274" s="152">
        <v>45.1</v>
      </c>
      <c r="F274" s="155">
        <f>H274+J274</f>
        <v>0</v>
      </c>
      <c r="G274" s="156">
        <f>ROUND(E274*F274,2)</f>
        <v>0</v>
      </c>
      <c r="H274" s="156"/>
      <c r="I274" s="156">
        <f>ROUND(E274*H274,2)</f>
        <v>0</v>
      </c>
      <c r="J274" s="156"/>
      <c r="K274" s="156">
        <f>ROUND(E274*J274,2)</f>
        <v>0</v>
      </c>
      <c r="L274" s="156">
        <v>21</v>
      </c>
      <c r="M274" s="156">
        <f>G274*(1+L274/100)</f>
        <v>0</v>
      </c>
      <c r="N274" s="147">
        <v>0</v>
      </c>
      <c r="O274" s="147">
        <f>ROUND(E274*N274,5)</f>
        <v>0</v>
      </c>
      <c r="P274" s="147">
        <v>1.4999999999999999E-2</v>
      </c>
      <c r="Q274" s="147">
        <f>ROUND(E274*P274,5)</f>
        <v>0.67649999999999999</v>
      </c>
      <c r="R274" s="147"/>
      <c r="S274" s="147"/>
      <c r="T274" s="148">
        <v>0.09</v>
      </c>
      <c r="U274" s="147">
        <f>ROUND(E274*T274,2)</f>
        <v>4.0599999999999996</v>
      </c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 t="s">
        <v>150</v>
      </c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</row>
    <row r="275" spans="1:60" outlineLevel="1" x14ac:dyDescent="0.2">
      <c r="A275" s="140">
        <v>151</v>
      </c>
      <c r="B275" s="140" t="s">
        <v>549</v>
      </c>
      <c r="C275" s="175" t="s">
        <v>550</v>
      </c>
      <c r="D275" s="147" t="s">
        <v>180</v>
      </c>
      <c r="E275" s="152">
        <v>96.6</v>
      </c>
      <c r="F275" s="155">
        <f>H275+J275</f>
        <v>0</v>
      </c>
      <c r="G275" s="156">
        <f>ROUND(E275*F275,2)</f>
        <v>0</v>
      </c>
      <c r="H275" s="156"/>
      <c r="I275" s="156">
        <f>ROUND(E275*H275,2)</f>
        <v>0</v>
      </c>
      <c r="J275" s="156"/>
      <c r="K275" s="156">
        <f>ROUND(E275*J275,2)</f>
        <v>0</v>
      </c>
      <c r="L275" s="156">
        <v>21</v>
      </c>
      <c r="M275" s="156">
        <f>G275*(1+L275/100)</f>
        <v>0</v>
      </c>
      <c r="N275" s="147">
        <v>0</v>
      </c>
      <c r="O275" s="147">
        <f>ROUND(E275*N275,5)</f>
        <v>0</v>
      </c>
      <c r="P275" s="147">
        <v>7.0000000000000001E-3</v>
      </c>
      <c r="Q275" s="147">
        <f>ROUND(E275*P275,5)</f>
        <v>0.67620000000000002</v>
      </c>
      <c r="R275" s="147"/>
      <c r="S275" s="147"/>
      <c r="T275" s="148">
        <v>0.06</v>
      </c>
      <c r="U275" s="147">
        <f>ROUND(E275*T275,2)</f>
        <v>5.8</v>
      </c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 t="s">
        <v>150</v>
      </c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</row>
    <row r="276" spans="1:60" outlineLevel="1" x14ac:dyDescent="0.2">
      <c r="A276" s="140">
        <v>152</v>
      </c>
      <c r="B276" s="140" t="s">
        <v>551</v>
      </c>
      <c r="C276" s="175" t="s">
        <v>552</v>
      </c>
      <c r="D276" s="147" t="s">
        <v>237</v>
      </c>
      <c r="E276" s="152">
        <v>175.5</v>
      </c>
      <c r="F276" s="155">
        <f>H276+J276</f>
        <v>0</v>
      </c>
      <c r="G276" s="156">
        <f>ROUND(E276*F276,2)</f>
        <v>0</v>
      </c>
      <c r="H276" s="156"/>
      <c r="I276" s="156">
        <f>ROUND(E276*H276,2)</f>
        <v>0</v>
      </c>
      <c r="J276" s="156"/>
      <c r="K276" s="156">
        <f>ROUND(E276*J276,2)</f>
        <v>0</v>
      </c>
      <c r="L276" s="156">
        <v>21</v>
      </c>
      <c r="M276" s="156">
        <f>G276*(1+L276/100)</f>
        <v>0</v>
      </c>
      <c r="N276" s="147">
        <v>0</v>
      </c>
      <c r="O276" s="147">
        <f>ROUND(E276*N276,5)</f>
        <v>0</v>
      </c>
      <c r="P276" s="147">
        <v>2.4E-2</v>
      </c>
      <c r="Q276" s="147">
        <f>ROUND(E276*P276,5)</f>
        <v>4.2119999999999997</v>
      </c>
      <c r="R276" s="147"/>
      <c r="S276" s="147"/>
      <c r="T276" s="148">
        <v>0.154</v>
      </c>
      <c r="U276" s="147">
        <f>ROUND(E276*T276,2)</f>
        <v>27.03</v>
      </c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 t="s">
        <v>150</v>
      </c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</row>
    <row r="277" spans="1:60" outlineLevel="1" x14ac:dyDescent="0.2">
      <c r="A277" s="140"/>
      <c r="B277" s="140"/>
      <c r="C277" s="176" t="s">
        <v>553</v>
      </c>
      <c r="D277" s="149"/>
      <c r="E277" s="153">
        <v>175.5</v>
      </c>
      <c r="F277" s="156"/>
      <c r="G277" s="156"/>
      <c r="H277" s="156"/>
      <c r="I277" s="156"/>
      <c r="J277" s="156"/>
      <c r="K277" s="156"/>
      <c r="L277" s="156"/>
      <c r="M277" s="156"/>
      <c r="N277" s="147"/>
      <c r="O277" s="147"/>
      <c r="P277" s="147"/>
      <c r="Q277" s="147"/>
      <c r="R277" s="147"/>
      <c r="S277" s="147"/>
      <c r="T277" s="148"/>
      <c r="U277" s="147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 t="s">
        <v>152</v>
      </c>
      <c r="AF277" s="139">
        <v>0</v>
      </c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</row>
    <row r="278" spans="1:60" outlineLevel="1" x14ac:dyDescent="0.2">
      <c r="A278" s="140">
        <v>153</v>
      </c>
      <c r="B278" s="140" t="s">
        <v>554</v>
      </c>
      <c r="C278" s="175" t="s">
        <v>555</v>
      </c>
      <c r="D278" s="147" t="s">
        <v>237</v>
      </c>
      <c r="E278" s="152">
        <v>53</v>
      </c>
      <c r="F278" s="155">
        <f>H278+J278</f>
        <v>0</v>
      </c>
      <c r="G278" s="156">
        <f>ROUND(E278*F278,2)</f>
        <v>0</v>
      </c>
      <c r="H278" s="156"/>
      <c r="I278" s="156">
        <f>ROUND(E278*H278,2)</f>
        <v>0</v>
      </c>
      <c r="J278" s="156"/>
      <c r="K278" s="156">
        <f>ROUND(E278*J278,2)</f>
        <v>0</v>
      </c>
      <c r="L278" s="156">
        <v>21</v>
      </c>
      <c r="M278" s="156">
        <f>G278*(1+L278/100)</f>
        <v>0</v>
      </c>
      <c r="N278" s="147">
        <v>1.6000000000000001E-4</v>
      </c>
      <c r="O278" s="147">
        <f>ROUND(E278*N278,5)</f>
        <v>8.4799999999999997E-3</v>
      </c>
      <c r="P278" s="147">
        <v>2.5000000000000001E-2</v>
      </c>
      <c r="Q278" s="147">
        <f>ROUND(E278*P278,5)</f>
        <v>1.325</v>
      </c>
      <c r="R278" s="147"/>
      <c r="S278" s="147"/>
      <c r="T278" s="148">
        <v>0.156</v>
      </c>
      <c r="U278" s="147">
        <f>ROUND(E278*T278,2)</f>
        <v>8.27</v>
      </c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 t="s">
        <v>150</v>
      </c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</row>
    <row r="279" spans="1:60" outlineLevel="1" x14ac:dyDescent="0.2">
      <c r="A279" s="140">
        <v>154</v>
      </c>
      <c r="B279" s="140" t="s">
        <v>556</v>
      </c>
      <c r="C279" s="175" t="s">
        <v>557</v>
      </c>
      <c r="D279" s="147" t="s">
        <v>180</v>
      </c>
      <c r="E279" s="152">
        <v>63.885550000000002</v>
      </c>
      <c r="F279" s="155">
        <f>H279+J279</f>
        <v>0</v>
      </c>
      <c r="G279" s="156">
        <f>ROUND(E279*F279,2)</f>
        <v>0</v>
      </c>
      <c r="H279" s="156"/>
      <c r="I279" s="156">
        <f>ROUND(E279*H279,2)</f>
        <v>0</v>
      </c>
      <c r="J279" s="156"/>
      <c r="K279" s="156">
        <f>ROUND(E279*J279,2)</f>
        <v>0</v>
      </c>
      <c r="L279" s="156">
        <v>21</v>
      </c>
      <c r="M279" s="156">
        <f>G279*(1+L279/100)</f>
        <v>0</v>
      </c>
      <c r="N279" s="147">
        <v>1.6000000000000001E-4</v>
      </c>
      <c r="O279" s="147">
        <f>ROUND(E279*N279,5)</f>
        <v>1.022E-2</v>
      </c>
      <c r="P279" s="147">
        <v>6.4000000000000001E-2</v>
      </c>
      <c r="Q279" s="147">
        <f>ROUND(E279*P279,5)</f>
        <v>4.0886800000000001</v>
      </c>
      <c r="R279" s="147"/>
      <c r="S279" s="147"/>
      <c r="T279" s="148">
        <v>0.26600000000000001</v>
      </c>
      <c r="U279" s="147">
        <f>ROUND(E279*T279,2)</f>
        <v>16.989999999999998</v>
      </c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 t="s">
        <v>150</v>
      </c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</row>
    <row r="280" spans="1:60" ht="22.5" outlineLevel="1" x14ac:dyDescent="0.2">
      <c r="A280" s="140"/>
      <c r="B280" s="140"/>
      <c r="C280" s="176" t="s">
        <v>558</v>
      </c>
      <c r="D280" s="149"/>
      <c r="E280" s="153">
        <v>63.885550000000002</v>
      </c>
      <c r="F280" s="156"/>
      <c r="G280" s="156"/>
      <c r="H280" s="156"/>
      <c r="I280" s="156"/>
      <c r="J280" s="156"/>
      <c r="K280" s="156"/>
      <c r="L280" s="156"/>
      <c r="M280" s="156"/>
      <c r="N280" s="147"/>
      <c r="O280" s="147"/>
      <c r="P280" s="147"/>
      <c r="Q280" s="147"/>
      <c r="R280" s="147"/>
      <c r="S280" s="147"/>
      <c r="T280" s="148"/>
      <c r="U280" s="147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 t="s">
        <v>152</v>
      </c>
      <c r="AF280" s="139">
        <v>0</v>
      </c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</row>
    <row r="281" spans="1:60" outlineLevel="1" x14ac:dyDescent="0.2">
      <c r="A281" s="140">
        <v>155</v>
      </c>
      <c r="B281" s="140" t="s">
        <v>559</v>
      </c>
      <c r="C281" s="175" t="s">
        <v>560</v>
      </c>
      <c r="D281" s="147" t="s">
        <v>180</v>
      </c>
      <c r="E281" s="152">
        <v>85.05</v>
      </c>
      <c r="F281" s="155">
        <f>H281+J281</f>
        <v>0</v>
      </c>
      <c r="G281" s="156">
        <f>ROUND(E281*F281,2)</f>
        <v>0</v>
      </c>
      <c r="H281" s="156"/>
      <c r="I281" s="156">
        <f>ROUND(E281*H281,2)</f>
        <v>0</v>
      </c>
      <c r="J281" s="156"/>
      <c r="K281" s="156">
        <f>ROUND(E281*J281,2)</f>
        <v>0</v>
      </c>
      <c r="L281" s="156">
        <v>21</v>
      </c>
      <c r="M281" s="156">
        <f>G281*(1+L281/100)</f>
        <v>0</v>
      </c>
      <c r="N281" s="147">
        <v>0</v>
      </c>
      <c r="O281" s="147">
        <f>ROUND(E281*N281,5)</f>
        <v>0</v>
      </c>
      <c r="P281" s="147">
        <v>1.4E-2</v>
      </c>
      <c r="Q281" s="147">
        <f>ROUND(E281*P281,5)</f>
        <v>1.1907000000000001</v>
      </c>
      <c r="R281" s="147"/>
      <c r="S281" s="147"/>
      <c r="T281" s="148">
        <v>0.08</v>
      </c>
      <c r="U281" s="147">
        <f>ROUND(E281*T281,2)</f>
        <v>6.8</v>
      </c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 t="s">
        <v>150</v>
      </c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</row>
    <row r="282" spans="1:60" outlineLevel="1" x14ac:dyDescent="0.2">
      <c r="A282" s="140"/>
      <c r="B282" s="140"/>
      <c r="C282" s="176" t="s">
        <v>561</v>
      </c>
      <c r="D282" s="149"/>
      <c r="E282" s="153">
        <v>85.05</v>
      </c>
      <c r="F282" s="156"/>
      <c r="G282" s="156"/>
      <c r="H282" s="156"/>
      <c r="I282" s="156"/>
      <c r="J282" s="156"/>
      <c r="K282" s="156"/>
      <c r="L282" s="156"/>
      <c r="M282" s="156"/>
      <c r="N282" s="147"/>
      <c r="O282" s="147"/>
      <c r="P282" s="147"/>
      <c r="Q282" s="147"/>
      <c r="R282" s="147"/>
      <c r="S282" s="147"/>
      <c r="T282" s="148"/>
      <c r="U282" s="147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 t="s">
        <v>152</v>
      </c>
      <c r="AF282" s="139">
        <v>0</v>
      </c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</row>
    <row r="283" spans="1:60" ht="22.5" outlineLevel="1" x14ac:dyDescent="0.2">
      <c r="A283" s="140">
        <v>156</v>
      </c>
      <c r="B283" s="140" t="s">
        <v>562</v>
      </c>
      <c r="C283" s="175" t="s">
        <v>563</v>
      </c>
      <c r="D283" s="147" t="s">
        <v>180</v>
      </c>
      <c r="E283" s="152">
        <v>85.05</v>
      </c>
      <c r="F283" s="155">
        <f>H283+J283</f>
        <v>0</v>
      </c>
      <c r="G283" s="156">
        <f>ROUND(E283*F283,2)</f>
        <v>0</v>
      </c>
      <c r="H283" s="156"/>
      <c r="I283" s="156">
        <f>ROUND(E283*H283,2)</f>
        <v>0</v>
      </c>
      <c r="J283" s="156"/>
      <c r="K283" s="156">
        <f>ROUND(E283*J283,2)</f>
        <v>0</v>
      </c>
      <c r="L283" s="156">
        <v>21</v>
      </c>
      <c r="M283" s="156">
        <f>G283*(1+L283/100)</f>
        <v>0</v>
      </c>
      <c r="N283" s="147">
        <v>1.426E-2</v>
      </c>
      <c r="O283" s="147">
        <f>ROUND(E283*N283,5)</f>
        <v>1.2128099999999999</v>
      </c>
      <c r="P283" s="147">
        <v>0</v>
      </c>
      <c r="Q283" s="147">
        <f>ROUND(E283*P283,5)</f>
        <v>0</v>
      </c>
      <c r="R283" s="147"/>
      <c r="S283" s="147"/>
      <c r="T283" s="148">
        <v>0.16200000000000001</v>
      </c>
      <c r="U283" s="147">
        <f>ROUND(E283*T283,2)</f>
        <v>13.78</v>
      </c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 t="s">
        <v>150</v>
      </c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</row>
    <row r="284" spans="1:60" outlineLevel="1" x14ac:dyDescent="0.2">
      <c r="A284" s="140">
        <v>157</v>
      </c>
      <c r="B284" s="140" t="s">
        <v>564</v>
      </c>
      <c r="C284" s="175" t="s">
        <v>565</v>
      </c>
      <c r="D284" s="147" t="s">
        <v>237</v>
      </c>
      <c r="E284" s="152">
        <v>260.73700000000002</v>
      </c>
      <c r="F284" s="155">
        <f>H284+J284</f>
        <v>0</v>
      </c>
      <c r="G284" s="156">
        <f>ROUND(E284*F284,2)</f>
        <v>0</v>
      </c>
      <c r="H284" s="156"/>
      <c r="I284" s="156">
        <f>ROUND(E284*H284,2)</f>
        <v>0</v>
      </c>
      <c r="J284" s="156"/>
      <c r="K284" s="156">
        <f>ROUND(E284*J284,2)</f>
        <v>0</v>
      </c>
      <c r="L284" s="156">
        <v>21</v>
      </c>
      <c r="M284" s="156">
        <f>G284*(1+L284/100)</f>
        <v>0</v>
      </c>
      <c r="N284" s="147">
        <v>9.8999999999999999E-4</v>
      </c>
      <c r="O284" s="147">
        <f>ROUND(E284*N284,5)</f>
        <v>0.25813000000000003</v>
      </c>
      <c r="P284" s="147">
        <v>0</v>
      </c>
      <c r="Q284" s="147">
        <f>ROUND(E284*P284,5)</f>
        <v>0</v>
      </c>
      <c r="R284" s="147"/>
      <c r="S284" s="147"/>
      <c r="T284" s="148">
        <v>0.36099999999999999</v>
      </c>
      <c r="U284" s="147">
        <f>ROUND(E284*T284,2)</f>
        <v>94.13</v>
      </c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 t="s">
        <v>150</v>
      </c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</row>
    <row r="285" spans="1:60" outlineLevel="1" x14ac:dyDescent="0.2">
      <c r="A285" s="140"/>
      <c r="B285" s="140"/>
      <c r="C285" s="176" t="s">
        <v>566</v>
      </c>
      <c r="D285" s="149"/>
      <c r="E285" s="153">
        <v>37.737000000000002</v>
      </c>
      <c r="F285" s="156"/>
      <c r="G285" s="156"/>
      <c r="H285" s="156"/>
      <c r="I285" s="156"/>
      <c r="J285" s="156"/>
      <c r="K285" s="156"/>
      <c r="L285" s="156"/>
      <c r="M285" s="156"/>
      <c r="N285" s="147"/>
      <c r="O285" s="147"/>
      <c r="P285" s="147"/>
      <c r="Q285" s="147"/>
      <c r="R285" s="147"/>
      <c r="S285" s="147"/>
      <c r="T285" s="148"/>
      <c r="U285" s="147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 t="s">
        <v>152</v>
      </c>
      <c r="AF285" s="139">
        <v>0</v>
      </c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</row>
    <row r="286" spans="1:60" outlineLevel="1" x14ac:dyDescent="0.2">
      <c r="A286" s="140"/>
      <c r="B286" s="140"/>
      <c r="C286" s="176" t="s">
        <v>567</v>
      </c>
      <c r="D286" s="149"/>
      <c r="E286" s="153">
        <v>223</v>
      </c>
      <c r="F286" s="156"/>
      <c r="G286" s="156"/>
      <c r="H286" s="156"/>
      <c r="I286" s="156"/>
      <c r="J286" s="156"/>
      <c r="K286" s="156"/>
      <c r="L286" s="156"/>
      <c r="M286" s="156"/>
      <c r="N286" s="147"/>
      <c r="O286" s="147"/>
      <c r="P286" s="147"/>
      <c r="Q286" s="147"/>
      <c r="R286" s="147"/>
      <c r="S286" s="147"/>
      <c r="T286" s="148"/>
      <c r="U286" s="147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 t="s">
        <v>152</v>
      </c>
      <c r="AF286" s="139">
        <v>0</v>
      </c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</row>
    <row r="287" spans="1:60" outlineLevel="1" x14ac:dyDescent="0.2">
      <c r="A287" s="140">
        <v>158</v>
      </c>
      <c r="B287" s="140" t="s">
        <v>568</v>
      </c>
      <c r="C287" s="175" t="s">
        <v>569</v>
      </c>
      <c r="D287" s="147" t="s">
        <v>237</v>
      </c>
      <c r="E287" s="152">
        <v>104.5</v>
      </c>
      <c r="F287" s="155">
        <f>H287+J287</f>
        <v>0</v>
      </c>
      <c r="G287" s="156">
        <f>ROUND(E287*F287,2)</f>
        <v>0</v>
      </c>
      <c r="H287" s="156"/>
      <c r="I287" s="156">
        <f>ROUND(E287*H287,2)</f>
        <v>0</v>
      </c>
      <c r="J287" s="156"/>
      <c r="K287" s="156">
        <f>ROUND(E287*J287,2)</f>
        <v>0</v>
      </c>
      <c r="L287" s="156">
        <v>21</v>
      </c>
      <c r="M287" s="156">
        <f>G287*(1+L287/100)</f>
        <v>0</v>
      </c>
      <c r="N287" s="147">
        <v>9.8999999999999999E-4</v>
      </c>
      <c r="O287" s="147">
        <f>ROUND(E287*N287,5)</f>
        <v>0.10346</v>
      </c>
      <c r="P287" s="147">
        <v>0</v>
      </c>
      <c r="Q287" s="147">
        <f>ROUND(E287*P287,5)</f>
        <v>0</v>
      </c>
      <c r="R287" s="147"/>
      <c r="S287" s="147"/>
      <c r="T287" s="148">
        <v>0.26200000000000001</v>
      </c>
      <c r="U287" s="147">
        <f>ROUND(E287*T287,2)</f>
        <v>27.38</v>
      </c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 t="s">
        <v>150</v>
      </c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</row>
    <row r="288" spans="1:60" outlineLevel="1" x14ac:dyDescent="0.2">
      <c r="A288" s="140"/>
      <c r="B288" s="140"/>
      <c r="C288" s="176" t="s">
        <v>570</v>
      </c>
      <c r="D288" s="149"/>
      <c r="E288" s="153">
        <v>104.5</v>
      </c>
      <c r="F288" s="156"/>
      <c r="G288" s="156"/>
      <c r="H288" s="156"/>
      <c r="I288" s="156"/>
      <c r="J288" s="156"/>
      <c r="K288" s="156"/>
      <c r="L288" s="156"/>
      <c r="M288" s="156"/>
      <c r="N288" s="147"/>
      <c r="O288" s="147"/>
      <c r="P288" s="147"/>
      <c r="Q288" s="147"/>
      <c r="R288" s="147"/>
      <c r="S288" s="147"/>
      <c r="T288" s="148"/>
      <c r="U288" s="147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 t="s">
        <v>152</v>
      </c>
      <c r="AF288" s="139">
        <v>0</v>
      </c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</row>
    <row r="289" spans="1:60" outlineLevel="1" x14ac:dyDescent="0.2">
      <c r="A289" s="140">
        <v>159</v>
      </c>
      <c r="B289" s="140" t="s">
        <v>571</v>
      </c>
      <c r="C289" s="175" t="s">
        <v>572</v>
      </c>
      <c r="D289" s="147" t="s">
        <v>149</v>
      </c>
      <c r="E289" s="152">
        <v>5.6117087999999997</v>
      </c>
      <c r="F289" s="155">
        <f>H289+J289</f>
        <v>0</v>
      </c>
      <c r="G289" s="156">
        <f>ROUND(E289*F289,2)</f>
        <v>0</v>
      </c>
      <c r="H289" s="156"/>
      <c r="I289" s="156">
        <f>ROUND(E289*H289,2)</f>
        <v>0</v>
      </c>
      <c r="J289" s="156"/>
      <c r="K289" s="156">
        <f>ROUND(E289*J289,2)</f>
        <v>0</v>
      </c>
      <c r="L289" s="156">
        <v>21</v>
      </c>
      <c r="M289" s="156">
        <f>G289*(1+L289/100)</f>
        <v>0</v>
      </c>
      <c r="N289" s="147">
        <v>0.55000000000000004</v>
      </c>
      <c r="O289" s="147">
        <f>ROUND(E289*N289,5)</f>
        <v>3.0864400000000001</v>
      </c>
      <c r="P289" s="147">
        <v>0</v>
      </c>
      <c r="Q289" s="147">
        <f>ROUND(E289*P289,5)</f>
        <v>0</v>
      </c>
      <c r="R289" s="147"/>
      <c r="S289" s="147"/>
      <c r="T289" s="148">
        <v>0</v>
      </c>
      <c r="U289" s="147">
        <f>ROUND(E289*T289,2)</f>
        <v>0</v>
      </c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 t="s">
        <v>337</v>
      </c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</row>
    <row r="290" spans="1:60" ht="22.5" outlineLevel="1" x14ac:dyDescent="0.2">
      <c r="A290" s="140"/>
      <c r="B290" s="140"/>
      <c r="C290" s="176" t="s">
        <v>573</v>
      </c>
      <c r="D290" s="149"/>
      <c r="E290" s="153">
        <v>0.84530879999999997</v>
      </c>
      <c r="F290" s="156"/>
      <c r="G290" s="156"/>
      <c r="H290" s="156"/>
      <c r="I290" s="156"/>
      <c r="J290" s="156"/>
      <c r="K290" s="156"/>
      <c r="L290" s="156"/>
      <c r="M290" s="156"/>
      <c r="N290" s="147"/>
      <c r="O290" s="147"/>
      <c r="P290" s="147"/>
      <c r="Q290" s="147"/>
      <c r="R290" s="147"/>
      <c r="S290" s="147"/>
      <c r="T290" s="148"/>
      <c r="U290" s="147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 t="s">
        <v>152</v>
      </c>
      <c r="AF290" s="139">
        <v>0</v>
      </c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</row>
    <row r="291" spans="1:60" ht="22.5" outlineLevel="1" x14ac:dyDescent="0.2">
      <c r="A291" s="140"/>
      <c r="B291" s="140"/>
      <c r="C291" s="176" t="s">
        <v>574</v>
      </c>
      <c r="D291" s="149"/>
      <c r="E291" s="153">
        <v>4.0140000000000002</v>
      </c>
      <c r="F291" s="156"/>
      <c r="G291" s="156"/>
      <c r="H291" s="156"/>
      <c r="I291" s="156"/>
      <c r="J291" s="156"/>
      <c r="K291" s="156"/>
      <c r="L291" s="156"/>
      <c r="M291" s="156"/>
      <c r="N291" s="147"/>
      <c r="O291" s="147"/>
      <c r="P291" s="147"/>
      <c r="Q291" s="147"/>
      <c r="R291" s="147"/>
      <c r="S291" s="147"/>
      <c r="T291" s="148"/>
      <c r="U291" s="147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 t="s">
        <v>152</v>
      </c>
      <c r="AF291" s="139">
        <v>0</v>
      </c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</row>
    <row r="292" spans="1:60" outlineLevel="1" x14ac:dyDescent="0.2">
      <c r="A292" s="140"/>
      <c r="B292" s="140"/>
      <c r="C292" s="176" t="s">
        <v>575</v>
      </c>
      <c r="D292" s="149"/>
      <c r="E292" s="153">
        <v>0.75239999999999996</v>
      </c>
      <c r="F292" s="156"/>
      <c r="G292" s="156"/>
      <c r="H292" s="156"/>
      <c r="I292" s="156"/>
      <c r="J292" s="156"/>
      <c r="K292" s="156"/>
      <c r="L292" s="156"/>
      <c r="M292" s="156"/>
      <c r="N292" s="147"/>
      <c r="O292" s="147"/>
      <c r="P292" s="147"/>
      <c r="Q292" s="147"/>
      <c r="R292" s="147"/>
      <c r="S292" s="147"/>
      <c r="T292" s="148"/>
      <c r="U292" s="147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 t="s">
        <v>152</v>
      </c>
      <c r="AF292" s="139">
        <v>0</v>
      </c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</row>
    <row r="293" spans="1:60" ht="22.5" outlineLevel="1" x14ac:dyDescent="0.2">
      <c r="A293" s="140">
        <v>160</v>
      </c>
      <c r="B293" s="140" t="s">
        <v>576</v>
      </c>
      <c r="C293" s="175" t="s">
        <v>577</v>
      </c>
      <c r="D293" s="147" t="s">
        <v>180</v>
      </c>
      <c r="E293" s="152">
        <v>195.84800000000001</v>
      </c>
      <c r="F293" s="155">
        <f>H293+J293</f>
        <v>0</v>
      </c>
      <c r="G293" s="156">
        <f>ROUND(E293*F293,2)</f>
        <v>0</v>
      </c>
      <c r="H293" s="156"/>
      <c r="I293" s="156">
        <f>ROUND(E293*H293,2)</f>
        <v>0</v>
      </c>
      <c r="J293" s="156"/>
      <c r="K293" s="156">
        <f>ROUND(E293*J293,2)</f>
        <v>0</v>
      </c>
      <c r="L293" s="156">
        <v>21</v>
      </c>
      <c r="M293" s="156">
        <f>G293*(1+L293/100)</f>
        <v>0</v>
      </c>
      <c r="N293" s="147">
        <v>1.47E-3</v>
      </c>
      <c r="O293" s="147">
        <f>ROUND(E293*N293,5)</f>
        <v>0.28789999999999999</v>
      </c>
      <c r="P293" s="147">
        <v>0</v>
      </c>
      <c r="Q293" s="147">
        <f>ROUND(E293*P293,5)</f>
        <v>0</v>
      </c>
      <c r="R293" s="147"/>
      <c r="S293" s="147"/>
      <c r="T293" s="148">
        <v>0.08</v>
      </c>
      <c r="U293" s="147">
        <f>ROUND(E293*T293,2)</f>
        <v>15.67</v>
      </c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 t="s">
        <v>150</v>
      </c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</row>
    <row r="294" spans="1:60" ht="22.5" outlineLevel="1" x14ac:dyDescent="0.2">
      <c r="A294" s="140">
        <v>161</v>
      </c>
      <c r="B294" s="140" t="s">
        <v>578</v>
      </c>
      <c r="C294" s="175" t="s">
        <v>579</v>
      </c>
      <c r="D294" s="147" t="s">
        <v>180</v>
      </c>
      <c r="E294" s="152">
        <v>195.84800000000001</v>
      </c>
      <c r="F294" s="155">
        <f>H294+J294</f>
        <v>0</v>
      </c>
      <c r="G294" s="156">
        <f>ROUND(E294*F294,2)</f>
        <v>0</v>
      </c>
      <c r="H294" s="156"/>
      <c r="I294" s="156">
        <f>ROUND(E294*H294,2)</f>
        <v>0</v>
      </c>
      <c r="J294" s="156"/>
      <c r="K294" s="156">
        <f>ROUND(E294*J294,2)</f>
        <v>0</v>
      </c>
      <c r="L294" s="156">
        <v>21</v>
      </c>
      <c r="M294" s="156">
        <f>G294*(1+L294/100)</f>
        <v>0</v>
      </c>
      <c r="N294" s="147">
        <v>6.6E-3</v>
      </c>
      <c r="O294" s="147">
        <f>ROUND(E294*N294,5)</f>
        <v>1.2926</v>
      </c>
      <c r="P294" s="147">
        <v>0</v>
      </c>
      <c r="Q294" s="147">
        <f>ROUND(E294*P294,5)</f>
        <v>0</v>
      </c>
      <c r="R294" s="147"/>
      <c r="S294" s="147"/>
      <c r="T294" s="148">
        <v>0.20799999999999999</v>
      </c>
      <c r="U294" s="147">
        <f>ROUND(E294*T294,2)</f>
        <v>40.74</v>
      </c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 t="s">
        <v>150</v>
      </c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</row>
    <row r="295" spans="1:60" outlineLevel="1" x14ac:dyDescent="0.2">
      <c r="A295" s="140">
        <v>162</v>
      </c>
      <c r="B295" s="140" t="s">
        <v>580</v>
      </c>
      <c r="C295" s="175" t="s">
        <v>581</v>
      </c>
      <c r="D295" s="147" t="s">
        <v>149</v>
      </c>
      <c r="E295" s="152">
        <v>9.9954699999999992</v>
      </c>
      <c r="F295" s="155">
        <f>H295+J295</f>
        <v>0</v>
      </c>
      <c r="G295" s="156">
        <f>ROUND(E295*F295,2)</f>
        <v>0</v>
      </c>
      <c r="H295" s="156"/>
      <c r="I295" s="156">
        <f>ROUND(E295*H295,2)</f>
        <v>0</v>
      </c>
      <c r="J295" s="156"/>
      <c r="K295" s="156">
        <f>ROUND(E295*J295,2)</f>
        <v>0</v>
      </c>
      <c r="L295" s="156">
        <v>21</v>
      </c>
      <c r="M295" s="156">
        <f>G295*(1+L295/100)</f>
        <v>0</v>
      </c>
      <c r="N295" s="147">
        <v>1.6500000000000001E-2</v>
      </c>
      <c r="O295" s="147">
        <f>ROUND(E295*N295,5)</f>
        <v>0.16492999999999999</v>
      </c>
      <c r="P295" s="147">
        <v>0</v>
      </c>
      <c r="Q295" s="147">
        <f>ROUND(E295*P295,5)</f>
        <v>0</v>
      </c>
      <c r="R295" s="147"/>
      <c r="S295" s="147"/>
      <c r="T295" s="148">
        <v>0</v>
      </c>
      <c r="U295" s="147">
        <f>ROUND(E295*T295,2)</f>
        <v>0</v>
      </c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 t="s">
        <v>150</v>
      </c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</row>
    <row r="296" spans="1:60" ht="33.75" outlineLevel="1" x14ac:dyDescent="0.2">
      <c r="A296" s="140">
        <v>163</v>
      </c>
      <c r="B296" s="140" t="s">
        <v>582</v>
      </c>
      <c r="C296" s="175" t="s">
        <v>583</v>
      </c>
      <c r="D296" s="147" t="s">
        <v>180</v>
      </c>
      <c r="E296" s="152">
        <v>49.429200000000002</v>
      </c>
      <c r="F296" s="155">
        <f>H296+J296</f>
        <v>0</v>
      </c>
      <c r="G296" s="156">
        <f>ROUND(E296*F296,2)</f>
        <v>0</v>
      </c>
      <c r="H296" s="156"/>
      <c r="I296" s="156">
        <f>ROUND(E296*H296,2)</f>
        <v>0</v>
      </c>
      <c r="J296" s="156"/>
      <c r="K296" s="156">
        <f>ROUND(E296*J296,2)</f>
        <v>0</v>
      </c>
      <c r="L296" s="156">
        <v>21</v>
      </c>
      <c r="M296" s="156">
        <f>G296*(1+L296/100)</f>
        <v>0</v>
      </c>
      <c r="N296" s="147">
        <v>1.0290000000000001E-2</v>
      </c>
      <c r="O296" s="147">
        <f>ROUND(E296*N296,5)</f>
        <v>0.50863000000000003</v>
      </c>
      <c r="P296" s="147">
        <v>0</v>
      </c>
      <c r="Q296" s="147">
        <f>ROUND(E296*P296,5)</f>
        <v>0</v>
      </c>
      <c r="R296" s="147"/>
      <c r="S296" s="147"/>
      <c r="T296" s="148">
        <v>0.87</v>
      </c>
      <c r="U296" s="147">
        <f>ROUND(E296*T296,2)</f>
        <v>43</v>
      </c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 t="s">
        <v>150</v>
      </c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</row>
    <row r="297" spans="1:60" outlineLevel="1" x14ac:dyDescent="0.2">
      <c r="A297" s="140"/>
      <c r="B297" s="140"/>
      <c r="C297" s="176" t="s">
        <v>584</v>
      </c>
      <c r="D297" s="149"/>
      <c r="E297" s="153">
        <v>49.429200000000002</v>
      </c>
      <c r="F297" s="156"/>
      <c r="G297" s="156"/>
      <c r="H297" s="156"/>
      <c r="I297" s="156"/>
      <c r="J297" s="156"/>
      <c r="K297" s="156"/>
      <c r="L297" s="156"/>
      <c r="M297" s="156"/>
      <c r="N297" s="147"/>
      <c r="O297" s="147"/>
      <c r="P297" s="147"/>
      <c r="Q297" s="147"/>
      <c r="R297" s="147"/>
      <c r="S297" s="147"/>
      <c r="T297" s="148"/>
      <c r="U297" s="147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 t="s">
        <v>152</v>
      </c>
      <c r="AF297" s="139">
        <v>0</v>
      </c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</row>
    <row r="298" spans="1:60" outlineLevel="1" x14ac:dyDescent="0.2">
      <c r="A298" s="140">
        <v>164</v>
      </c>
      <c r="B298" s="140" t="s">
        <v>585</v>
      </c>
      <c r="C298" s="175" t="s">
        <v>586</v>
      </c>
      <c r="D298" s="147" t="s">
        <v>149</v>
      </c>
      <c r="E298" s="152">
        <v>9.9954748000000002</v>
      </c>
      <c r="F298" s="155">
        <f>H298+J298</f>
        <v>0</v>
      </c>
      <c r="G298" s="156">
        <f>ROUND(E298*F298,2)</f>
        <v>0</v>
      </c>
      <c r="H298" s="156"/>
      <c r="I298" s="156">
        <f>ROUND(E298*H298,2)</f>
        <v>0</v>
      </c>
      <c r="J298" s="156"/>
      <c r="K298" s="156">
        <f>ROUND(E298*J298,2)</f>
        <v>0</v>
      </c>
      <c r="L298" s="156">
        <v>21</v>
      </c>
      <c r="M298" s="156">
        <f>G298*(1+L298/100)</f>
        <v>0</v>
      </c>
      <c r="N298" s="147">
        <v>2.3570000000000001E-2</v>
      </c>
      <c r="O298" s="147">
        <f>ROUND(E298*N298,5)</f>
        <v>0.23558999999999999</v>
      </c>
      <c r="P298" s="147">
        <v>0</v>
      </c>
      <c r="Q298" s="147">
        <f>ROUND(E298*P298,5)</f>
        <v>0</v>
      </c>
      <c r="R298" s="147"/>
      <c r="S298" s="147"/>
      <c r="T298" s="148">
        <v>0</v>
      </c>
      <c r="U298" s="147">
        <f>ROUND(E298*T298,2)</f>
        <v>0</v>
      </c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 t="s">
        <v>150</v>
      </c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</row>
    <row r="299" spans="1:60" ht="22.5" outlineLevel="1" x14ac:dyDescent="0.2">
      <c r="A299" s="140"/>
      <c r="B299" s="140"/>
      <c r="C299" s="176" t="s">
        <v>587</v>
      </c>
      <c r="D299" s="149"/>
      <c r="E299" s="153">
        <v>9.9954748000000002</v>
      </c>
      <c r="F299" s="156"/>
      <c r="G299" s="156"/>
      <c r="H299" s="156"/>
      <c r="I299" s="156"/>
      <c r="J299" s="156"/>
      <c r="K299" s="156"/>
      <c r="L299" s="156"/>
      <c r="M299" s="156"/>
      <c r="N299" s="147"/>
      <c r="O299" s="147"/>
      <c r="P299" s="147"/>
      <c r="Q299" s="147"/>
      <c r="R299" s="147"/>
      <c r="S299" s="147"/>
      <c r="T299" s="148"/>
      <c r="U299" s="147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 t="s">
        <v>152</v>
      </c>
      <c r="AF299" s="139">
        <v>0</v>
      </c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</row>
    <row r="300" spans="1:60" ht="22.5" outlineLevel="1" x14ac:dyDescent="0.2">
      <c r="A300" s="140">
        <v>165</v>
      </c>
      <c r="B300" s="140" t="s">
        <v>588</v>
      </c>
      <c r="C300" s="175" t="s">
        <v>589</v>
      </c>
      <c r="D300" s="147" t="s">
        <v>190</v>
      </c>
      <c r="E300" s="152">
        <v>7.1689999999999996</v>
      </c>
      <c r="F300" s="155">
        <f>H300+J300</f>
        <v>0</v>
      </c>
      <c r="G300" s="156">
        <f>ROUND(E300*F300,2)</f>
        <v>0</v>
      </c>
      <c r="H300" s="156"/>
      <c r="I300" s="156">
        <f>ROUND(E300*H300,2)</f>
        <v>0</v>
      </c>
      <c r="J300" s="156"/>
      <c r="K300" s="156">
        <f>ROUND(E300*J300,2)</f>
        <v>0</v>
      </c>
      <c r="L300" s="156">
        <v>21</v>
      </c>
      <c r="M300" s="156">
        <f>G300*(1+L300/100)</f>
        <v>0</v>
      </c>
      <c r="N300" s="147">
        <v>0</v>
      </c>
      <c r="O300" s="147">
        <f>ROUND(E300*N300,5)</f>
        <v>0</v>
      </c>
      <c r="P300" s="147">
        <v>0</v>
      </c>
      <c r="Q300" s="147">
        <f>ROUND(E300*P300,5)</f>
        <v>0</v>
      </c>
      <c r="R300" s="147"/>
      <c r="S300" s="147"/>
      <c r="T300" s="148">
        <v>1.7509999999999999</v>
      </c>
      <c r="U300" s="147">
        <f>ROUND(E300*T300,2)</f>
        <v>12.55</v>
      </c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 t="s">
        <v>150</v>
      </c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</row>
    <row r="301" spans="1:60" x14ac:dyDescent="0.2">
      <c r="A301" s="141" t="s">
        <v>145</v>
      </c>
      <c r="B301" s="141" t="s">
        <v>96</v>
      </c>
      <c r="C301" s="177" t="s">
        <v>97</v>
      </c>
      <c r="D301" s="150"/>
      <c r="E301" s="154"/>
      <c r="F301" s="157"/>
      <c r="G301" s="157">
        <f>SUMIF(AE302:AE314,"&lt;&gt;NOR",G302:G314)</f>
        <v>0</v>
      </c>
      <c r="H301" s="157"/>
      <c r="I301" s="157">
        <f>SUM(I302:I314)</f>
        <v>0</v>
      </c>
      <c r="J301" s="157"/>
      <c r="K301" s="157">
        <f>SUM(K302:K314)</f>
        <v>0</v>
      </c>
      <c r="L301" s="157"/>
      <c r="M301" s="157">
        <f>SUM(M302:M314)</f>
        <v>0</v>
      </c>
      <c r="N301" s="150"/>
      <c r="O301" s="150">
        <f>SUM(O302:O314)</f>
        <v>0.27656999999999998</v>
      </c>
      <c r="P301" s="150"/>
      <c r="Q301" s="150">
        <f>SUM(Q302:Q314)</f>
        <v>6.9100000000000003E-3</v>
      </c>
      <c r="R301" s="150"/>
      <c r="S301" s="150"/>
      <c r="T301" s="151"/>
      <c r="U301" s="150">
        <f>SUM(U302:U314)</f>
        <v>38.75</v>
      </c>
      <c r="AE301" t="s">
        <v>146</v>
      </c>
    </row>
    <row r="302" spans="1:60" ht="22.5" outlineLevel="1" x14ac:dyDescent="0.2">
      <c r="A302" s="140">
        <v>166</v>
      </c>
      <c r="B302" s="140" t="s">
        <v>590</v>
      </c>
      <c r="C302" s="175" t="s">
        <v>591</v>
      </c>
      <c r="D302" s="147" t="s">
        <v>237</v>
      </c>
      <c r="E302" s="152">
        <v>5.12</v>
      </c>
      <c r="F302" s="155">
        <f>H302+J302</f>
        <v>0</v>
      </c>
      <c r="G302" s="156">
        <f>ROUND(E302*F302,2)</f>
        <v>0</v>
      </c>
      <c r="H302" s="156"/>
      <c r="I302" s="156">
        <f>ROUND(E302*H302,2)</f>
        <v>0</v>
      </c>
      <c r="J302" s="156"/>
      <c r="K302" s="156">
        <f>ROUND(E302*J302,2)</f>
        <v>0</v>
      </c>
      <c r="L302" s="156">
        <v>21</v>
      </c>
      <c r="M302" s="156">
        <f>G302*(1+L302/100)</f>
        <v>0</v>
      </c>
      <c r="N302" s="147">
        <v>0</v>
      </c>
      <c r="O302" s="147">
        <f>ROUND(E302*N302,5)</f>
        <v>0</v>
      </c>
      <c r="P302" s="147">
        <v>1.3500000000000001E-3</v>
      </c>
      <c r="Q302" s="147">
        <f>ROUND(E302*P302,5)</f>
        <v>6.9100000000000003E-3</v>
      </c>
      <c r="R302" s="147"/>
      <c r="S302" s="147"/>
      <c r="T302" s="148">
        <v>9.1999999999999998E-2</v>
      </c>
      <c r="U302" s="147">
        <f>ROUND(E302*T302,2)</f>
        <v>0.47</v>
      </c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 t="s">
        <v>150</v>
      </c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</row>
    <row r="303" spans="1:60" outlineLevel="1" x14ac:dyDescent="0.2">
      <c r="A303" s="140"/>
      <c r="B303" s="140"/>
      <c r="C303" s="176" t="s">
        <v>592</v>
      </c>
      <c r="D303" s="149"/>
      <c r="E303" s="153">
        <v>5.12</v>
      </c>
      <c r="F303" s="156"/>
      <c r="G303" s="156"/>
      <c r="H303" s="156"/>
      <c r="I303" s="156"/>
      <c r="J303" s="156"/>
      <c r="K303" s="156"/>
      <c r="L303" s="156"/>
      <c r="M303" s="156"/>
      <c r="N303" s="147"/>
      <c r="O303" s="147"/>
      <c r="P303" s="147"/>
      <c r="Q303" s="147"/>
      <c r="R303" s="147"/>
      <c r="S303" s="147"/>
      <c r="T303" s="148"/>
      <c r="U303" s="147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 t="s">
        <v>152</v>
      </c>
      <c r="AF303" s="139">
        <v>0</v>
      </c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</row>
    <row r="304" spans="1:60" outlineLevel="1" x14ac:dyDescent="0.2">
      <c r="A304" s="140">
        <v>167</v>
      </c>
      <c r="B304" s="140" t="s">
        <v>593</v>
      </c>
      <c r="C304" s="175" t="s">
        <v>594</v>
      </c>
      <c r="D304" s="147" t="s">
        <v>237</v>
      </c>
      <c r="E304" s="152">
        <v>41.191000000000003</v>
      </c>
      <c r="F304" s="155">
        <f>H304+J304</f>
        <v>0</v>
      </c>
      <c r="G304" s="156">
        <f>ROUND(E304*F304,2)</f>
        <v>0</v>
      </c>
      <c r="H304" s="156"/>
      <c r="I304" s="156">
        <f>ROUND(E304*H304,2)</f>
        <v>0</v>
      </c>
      <c r="J304" s="156"/>
      <c r="K304" s="156">
        <f>ROUND(E304*J304,2)</f>
        <v>0</v>
      </c>
      <c r="L304" s="156">
        <v>21</v>
      </c>
      <c r="M304" s="156">
        <f>G304*(1+L304/100)</f>
        <v>0</v>
      </c>
      <c r="N304" s="147">
        <v>2.3999999999999998E-3</v>
      </c>
      <c r="O304" s="147">
        <f>ROUND(E304*N304,5)</f>
        <v>9.8860000000000003E-2</v>
      </c>
      <c r="P304" s="147">
        <v>0</v>
      </c>
      <c r="Q304" s="147">
        <f>ROUND(E304*P304,5)</f>
        <v>0</v>
      </c>
      <c r="R304" s="147"/>
      <c r="S304" s="147"/>
      <c r="T304" s="148">
        <v>0.26</v>
      </c>
      <c r="U304" s="147">
        <f>ROUND(E304*T304,2)</f>
        <v>10.71</v>
      </c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 t="s">
        <v>150</v>
      </c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</row>
    <row r="305" spans="1:60" outlineLevel="1" x14ac:dyDescent="0.2">
      <c r="A305" s="140"/>
      <c r="B305" s="140"/>
      <c r="C305" s="176" t="s">
        <v>595</v>
      </c>
      <c r="D305" s="149"/>
      <c r="E305" s="153">
        <v>41.191000000000003</v>
      </c>
      <c r="F305" s="156"/>
      <c r="G305" s="156"/>
      <c r="H305" s="156"/>
      <c r="I305" s="156"/>
      <c r="J305" s="156"/>
      <c r="K305" s="156"/>
      <c r="L305" s="156"/>
      <c r="M305" s="156"/>
      <c r="N305" s="147"/>
      <c r="O305" s="147"/>
      <c r="P305" s="147"/>
      <c r="Q305" s="147"/>
      <c r="R305" s="147"/>
      <c r="S305" s="147"/>
      <c r="T305" s="148"/>
      <c r="U305" s="147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 t="s">
        <v>152</v>
      </c>
      <c r="AF305" s="139">
        <v>0</v>
      </c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</row>
    <row r="306" spans="1:60" outlineLevel="1" x14ac:dyDescent="0.2">
      <c r="A306" s="140">
        <v>168</v>
      </c>
      <c r="B306" s="140" t="s">
        <v>596</v>
      </c>
      <c r="C306" s="175" t="s">
        <v>597</v>
      </c>
      <c r="D306" s="147" t="s">
        <v>209</v>
      </c>
      <c r="E306" s="152">
        <v>6</v>
      </c>
      <c r="F306" s="155">
        <f>H306+J306</f>
        <v>0</v>
      </c>
      <c r="G306" s="156">
        <f>ROUND(E306*F306,2)</f>
        <v>0</v>
      </c>
      <c r="H306" s="156"/>
      <c r="I306" s="156">
        <f>ROUND(E306*H306,2)</f>
        <v>0</v>
      </c>
      <c r="J306" s="156"/>
      <c r="K306" s="156">
        <f>ROUND(E306*J306,2)</f>
        <v>0</v>
      </c>
      <c r="L306" s="156">
        <v>21</v>
      </c>
      <c r="M306" s="156">
        <f>G306*(1+L306/100)</f>
        <v>0</v>
      </c>
      <c r="N306" s="147">
        <v>4.0000000000000002E-4</v>
      </c>
      <c r="O306" s="147">
        <f>ROUND(E306*N306,5)</f>
        <v>2.3999999999999998E-3</v>
      </c>
      <c r="P306" s="147">
        <v>0</v>
      </c>
      <c r="Q306" s="147">
        <f>ROUND(E306*P306,5)</f>
        <v>0</v>
      </c>
      <c r="R306" s="147"/>
      <c r="S306" s="147"/>
      <c r="T306" s="148">
        <v>0.41</v>
      </c>
      <c r="U306" s="147">
        <f>ROUND(E306*T306,2)</f>
        <v>2.46</v>
      </c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 t="s">
        <v>150</v>
      </c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</row>
    <row r="307" spans="1:60" outlineLevel="1" x14ac:dyDescent="0.2">
      <c r="A307" s="140">
        <v>169</v>
      </c>
      <c r="B307" s="140" t="s">
        <v>598</v>
      </c>
      <c r="C307" s="175" t="s">
        <v>599</v>
      </c>
      <c r="D307" s="147" t="s">
        <v>237</v>
      </c>
      <c r="E307" s="152">
        <v>24</v>
      </c>
      <c r="F307" s="155">
        <f>H307+J307</f>
        <v>0</v>
      </c>
      <c r="G307" s="156">
        <f>ROUND(E307*F307,2)</f>
        <v>0</v>
      </c>
      <c r="H307" s="156"/>
      <c r="I307" s="156">
        <f>ROUND(E307*H307,2)</f>
        <v>0</v>
      </c>
      <c r="J307" s="156"/>
      <c r="K307" s="156">
        <f>ROUND(E307*J307,2)</f>
        <v>0</v>
      </c>
      <c r="L307" s="156">
        <v>21</v>
      </c>
      <c r="M307" s="156">
        <f>G307*(1+L307/100)</f>
        <v>0</v>
      </c>
      <c r="N307" s="147">
        <v>3.1700000000000001E-3</v>
      </c>
      <c r="O307" s="147">
        <f>ROUND(E307*N307,5)</f>
        <v>7.6079999999999995E-2</v>
      </c>
      <c r="P307" s="147">
        <v>0</v>
      </c>
      <c r="Q307" s="147">
        <f>ROUND(E307*P307,5)</f>
        <v>0</v>
      </c>
      <c r="R307" s="147"/>
      <c r="S307" s="147"/>
      <c r="T307" s="148">
        <v>0.219</v>
      </c>
      <c r="U307" s="147">
        <f>ROUND(E307*T307,2)</f>
        <v>5.26</v>
      </c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 t="s">
        <v>150</v>
      </c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</row>
    <row r="308" spans="1:60" ht="22.5" outlineLevel="1" x14ac:dyDescent="0.2">
      <c r="A308" s="140">
        <v>170</v>
      </c>
      <c r="B308" s="140" t="s">
        <v>600</v>
      </c>
      <c r="C308" s="175" t="s">
        <v>601</v>
      </c>
      <c r="D308" s="147" t="s">
        <v>237</v>
      </c>
      <c r="E308" s="152">
        <v>7.4530000000000003</v>
      </c>
      <c r="F308" s="155">
        <f>H308+J308</f>
        <v>0</v>
      </c>
      <c r="G308" s="156">
        <f>ROUND(E308*F308,2)</f>
        <v>0</v>
      </c>
      <c r="H308" s="156"/>
      <c r="I308" s="156">
        <f>ROUND(E308*H308,2)</f>
        <v>0</v>
      </c>
      <c r="J308" s="156"/>
      <c r="K308" s="156">
        <f>ROUND(E308*J308,2)</f>
        <v>0</v>
      </c>
      <c r="L308" s="156">
        <v>21</v>
      </c>
      <c r="M308" s="156">
        <f>G308*(1+L308/100)</f>
        <v>0</v>
      </c>
      <c r="N308" s="147">
        <v>2.63E-3</v>
      </c>
      <c r="O308" s="147">
        <f>ROUND(E308*N308,5)</f>
        <v>1.9599999999999999E-2</v>
      </c>
      <c r="P308" s="147">
        <v>0</v>
      </c>
      <c r="Q308" s="147">
        <f>ROUND(E308*P308,5)</f>
        <v>0</v>
      </c>
      <c r="R308" s="147"/>
      <c r="S308" s="147"/>
      <c r="T308" s="148">
        <v>0.28000000000000003</v>
      </c>
      <c r="U308" s="147">
        <f>ROUND(E308*T308,2)</f>
        <v>2.09</v>
      </c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 t="s">
        <v>150</v>
      </c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</row>
    <row r="309" spans="1:60" outlineLevel="1" x14ac:dyDescent="0.2">
      <c r="A309" s="140"/>
      <c r="B309" s="140"/>
      <c r="C309" s="176" t="s">
        <v>602</v>
      </c>
      <c r="D309" s="149"/>
      <c r="E309" s="153">
        <v>6.8029999999999999</v>
      </c>
      <c r="F309" s="156"/>
      <c r="G309" s="156"/>
      <c r="H309" s="156"/>
      <c r="I309" s="156"/>
      <c r="J309" s="156"/>
      <c r="K309" s="156"/>
      <c r="L309" s="156"/>
      <c r="M309" s="156"/>
      <c r="N309" s="147"/>
      <c r="O309" s="147"/>
      <c r="P309" s="147"/>
      <c r="Q309" s="147"/>
      <c r="R309" s="147"/>
      <c r="S309" s="147"/>
      <c r="T309" s="148"/>
      <c r="U309" s="147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 t="s">
        <v>152</v>
      </c>
      <c r="AF309" s="139">
        <v>0</v>
      </c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</row>
    <row r="310" spans="1:60" outlineLevel="1" x14ac:dyDescent="0.2">
      <c r="A310" s="140"/>
      <c r="B310" s="140"/>
      <c r="C310" s="176" t="s">
        <v>603</v>
      </c>
      <c r="D310" s="149"/>
      <c r="E310" s="153">
        <v>0.65</v>
      </c>
      <c r="F310" s="156"/>
      <c r="G310" s="156"/>
      <c r="H310" s="156"/>
      <c r="I310" s="156"/>
      <c r="J310" s="156"/>
      <c r="K310" s="156"/>
      <c r="L310" s="156"/>
      <c r="M310" s="156"/>
      <c r="N310" s="147"/>
      <c r="O310" s="147"/>
      <c r="P310" s="147"/>
      <c r="Q310" s="147"/>
      <c r="R310" s="147"/>
      <c r="S310" s="147"/>
      <c r="T310" s="148"/>
      <c r="U310" s="147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 t="s">
        <v>152</v>
      </c>
      <c r="AF310" s="139">
        <v>0</v>
      </c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</row>
    <row r="311" spans="1:60" outlineLevel="1" x14ac:dyDescent="0.2">
      <c r="A311" s="140">
        <v>171</v>
      </c>
      <c r="B311" s="140" t="s">
        <v>604</v>
      </c>
      <c r="C311" s="175" t="s">
        <v>605</v>
      </c>
      <c r="D311" s="147" t="s">
        <v>237</v>
      </c>
      <c r="E311" s="152">
        <v>19</v>
      </c>
      <c r="F311" s="155">
        <f>H311+J311</f>
        <v>0</v>
      </c>
      <c r="G311" s="156">
        <f>ROUND(E311*F311,2)</f>
        <v>0</v>
      </c>
      <c r="H311" s="156"/>
      <c r="I311" s="156">
        <f>ROUND(E311*H311,2)</f>
        <v>0</v>
      </c>
      <c r="J311" s="156"/>
      <c r="K311" s="156">
        <f>ROUND(E311*J311,2)</f>
        <v>0</v>
      </c>
      <c r="L311" s="156">
        <v>21</v>
      </c>
      <c r="M311" s="156">
        <f>G311*(1+L311/100)</f>
        <v>0</v>
      </c>
      <c r="N311" s="147">
        <v>1.5299999999999999E-3</v>
      </c>
      <c r="O311" s="147">
        <f>ROUND(E311*N311,5)</f>
        <v>2.9069999999999999E-2</v>
      </c>
      <c r="P311" s="147">
        <v>0</v>
      </c>
      <c r="Q311" s="147">
        <f>ROUND(E311*P311,5)</f>
        <v>0</v>
      </c>
      <c r="R311" s="147"/>
      <c r="S311" s="147"/>
      <c r="T311" s="148">
        <v>0.24</v>
      </c>
      <c r="U311" s="147">
        <f>ROUND(E311*T311,2)</f>
        <v>4.5599999999999996</v>
      </c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 t="s">
        <v>150</v>
      </c>
      <c r="AF311" s="139"/>
      <c r="AG311" s="139"/>
      <c r="AH311" s="139"/>
      <c r="AI311" s="139"/>
      <c r="AJ311" s="139"/>
      <c r="AK311" s="139"/>
      <c r="AL311" s="139"/>
      <c r="AM311" s="139"/>
      <c r="AN311" s="139"/>
      <c r="AO311" s="139"/>
      <c r="AP311" s="139"/>
      <c r="AQ311" s="139"/>
      <c r="AR311" s="139"/>
      <c r="AS311" s="139"/>
      <c r="AT311" s="139"/>
      <c r="AU311" s="139"/>
      <c r="AV311" s="139"/>
      <c r="AW311" s="139"/>
      <c r="AX311" s="139"/>
      <c r="AY311" s="139"/>
      <c r="AZ311" s="139"/>
      <c r="BA311" s="139"/>
      <c r="BB311" s="139"/>
      <c r="BC311" s="139"/>
      <c r="BD311" s="139"/>
      <c r="BE311" s="139"/>
      <c r="BF311" s="139"/>
      <c r="BG311" s="139"/>
      <c r="BH311" s="139"/>
    </row>
    <row r="312" spans="1:60" outlineLevel="1" x14ac:dyDescent="0.2">
      <c r="A312" s="140">
        <v>172</v>
      </c>
      <c r="B312" s="140" t="s">
        <v>606</v>
      </c>
      <c r="C312" s="175" t="s">
        <v>607</v>
      </c>
      <c r="D312" s="147" t="s">
        <v>237</v>
      </c>
      <c r="E312" s="152">
        <v>41.191000000000003</v>
      </c>
      <c r="F312" s="155">
        <f>H312+J312</f>
        <v>0</v>
      </c>
      <c r="G312" s="156">
        <f>ROUND(E312*F312,2)</f>
        <v>0</v>
      </c>
      <c r="H312" s="156"/>
      <c r="I312" s="156">
        <f>ROUND(E312*H312,2)</f>
        <v>0</v>
      </c>
      <c r="J312" s="156"/>
      <c r="K312" s="156">
        <f>ROUND(E312*J312,2)</f>
        <v>0</v>
      </c>
      <c r="L312" s="156">
        <v>21</v>
      </c>
      <c r="M312" s="156">
        <f>G312*(1+L312/100)</f>
        <v>0</v>
      </c>
      <c r="N312" s="147">
        <v>1.1900000000000001E-3</v>
      </c>
      <c r="O312" s="147">
        <f>ROUND(E312*N312,5)</f>
        <v>4.9020000000000001E-2</v>
      </c>
      <c r="P312" s="147">
        <v>0</v>
      </c>
      <c r="Q312" s="147">
        <f>ROUND(E312*P312,5)</f>
        <v>0</v>
      </c>
      <c r="R312" s="147"/>
      <c r="S312" s="147"/>
      <c r="T312" s="148">
        <v>0.28000000000000003</v>
      </c>
      <c r="U312" s="147">
        <f>ROUND(E312*T312,2)</f>
        <v>11.53</v>
      </c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 t="s">
        <v>150</v>
      </c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  <c r="AV312" s="139"/>
      <c r="AW312" s="139"/>
      <c r="AX312" s="139"/>
      <c r="AY312" s="139"/>
      <c r="AZ312" s="139"/>
      <c r="BA312" s="139"/>
      <c r="BB312" s="139"/>
      <c r="BC312" s="139"/>
      <c r="BD312" s="139"/>
      <c r="BE312" s="139"/>
      <c r="BF312" s="139"/>
      <c r="BG312" s="139"/>
      <c r="BH312" s="139"/>
    </row>
    <row r="313" spans="1:60" outlineLevel="1" x14ac:dyDescent="0.2">
      <c r="A313" s="140">
        <v>173</v>
      </c>
      <c r="B313" s="140" t="s">
        <v>608</v>
      </c>
      <c r="C313" s="175" t="s">
        <v>609</v>
      </c>
      <c r="D313" s="147" t="s">
        <v>209</v>
      </c>
      <c r="E313" s="152">
        <v>1</v>
      </c>
      <c r="F313" s="155">
        <f>H313+J313</f>
        <v>0</v>
      </c>
      <c r="G313" s="156">
        <f>ROUND(E313*F313,2)</f>
        <v>0</v>
      </c>
      <c r="H313" s="156"/>
      <c r="I313" s="156">
        <f>ROUND(E313*H313,2)</f>
        <v>0</v>
      </c>
      <c r="J313" s="156"/>
      <c r="K313" s="156">
        <f>ROUND(E313*J313,2)</f>
        <v>0</v>
      </c>
      <c r="L313" s="156">
        <v>21</v>
      </c>
      <c r="M313" s="156">
        <f>G313*(1+L313/100)</f>
        <v>0</v>
      </c>
      <c r="N313" s="147">
        <v>1.5399999999999999E-3</v>
      </c>
      <c r="O313" s="147">
        <f>ROUND(E313*N313,5)</f>
        <v>1.5399999999999999E-3</v>
      </c>
      <c r="P313" s="147">
        <v>0</v>
      </c>
      <c r="Q313" s="147">
        <f>ROUND(E313*P313,5)</f>
        <v>0</v>
      </c>
      <c r="R313" s="147"/>
      <c r="S313" s="147"/>
      <c r="T313" s="148">
        <v>0.34350000000000003</v>
      </c>
      <c r="U313" s="147">
        <f>ROUND(E313*T313,2)</f>
        <v>0.34</v>
      </c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 t="s">
        <v>150</v>
      </c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  <c r="AV313" s="139"/>
      <c r="AW313" s="139"/>
      <c r="AX313" s="139"/>
      <c r="AY313" s="139"/>
      <c r="AZ313" s="139"/>
      <c r="BA313" s="139"/>
      <c r="BB313" s="139"/>
      <c r="BC313" s="139"/>
      <c r="BD313" s="139"/>
      <c r="BE313" s="139"/>
      <c r="BF313" s="139"/>
      <c r="BG313" s="139"/>
      <c r="BH313" s="139"/>
    </row>
    <row r="314" spans="1:60" outlineLevel="1" x14ac:dyDescent="0.2">
      <c r="A314" s="140">
        <v>174</v>
      </c>
      <c r="B314" s="140" t="s">
        <v>610</v>
      </c>
      <c r="C314" s="175" t="s">
        <v>611</v>
      </c>
      <c r="D314" s="147" t="s">
        <v>190</v>
      </c>
      <c r="E314" s="152">
        <v>0.27500000000000002</v>
      </c>
      <c r="F314" s="155">
        <f>H314+J314</f>
        <v>0</v>
      </c>
      <c r="G314" s="156">
        <f>ROUND(E314*F314,2)</f>
        <v>0</v>
      </c>
      <c r="H314" s="156"/>
      <c r="I314" s="156">
        <f>ROUND(E314*H314,2)</f>
        <v>0</v>
      </c>
      <c r="J314" s="156"/>
      <c r="K314" s="156">
        <f>ROUND(E314*J314,2)</f>
        <v>0</v>
      </c>
      <c r="L314" s="156">
        <v>21</v>
      </c>
      <c r="M314" s="156">
        <f>G314*(1+L314/100)</f>
        <v>0</v>
      </c>
      <c r="N314" s="147">
        <v>0</v>
      </c>
      <c r="O314" s="147">
        <f>ROUND(E314*N314,5)</f>
        <v>0</v>
      </c>
      <c r="P314" s="147">
        <v>0</v>
      </c>
      <c r="Q314" s="147">
        <f>ROUND(E314*P314,5)</f>
        <v>0</v>
      </c>
      <c r="R314" s="147"/>
      <c r="S314" s="147"/>
      <c r="T314" s="148">
        <v>4.82</v>
      </c>
      <c r="U314" s="147">
        <f>ROUND(E314*T314,2)</f>
        <v>1.33</v>
      </c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 t="s">
        <v>150</v>
      </c>
      <c r="AF314" s="139"/>
      <c r="AG314" s="139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  <c r="AV314" s="139"/>
      <c r="AW314" s="139"/>
      <c r="AX314" s="139"/>
      <c r="AY314" s="139"/>
      <c r="AZ314" s="139"/>
      <c r="BA314" s="139"/>
      <c r="BB314" s="139"/>
      <c r="BC314" s="139"/>
      <c r="BD314" s="139"/>
      <c r="BE314" s="139"/>
      <c r="BF314" s="139"/>
      <c r="BG314" s="139"/>
      <c r="BH314" s="139"/>
    </row>
    <row r="315" spans="1:60" x14ac:dyDescent="0.2">
      <c r="A315" s="141" t="s">
        <v>145</v>
      </c>
      <c r="B315" s="141" t="s">
        <v>98</v>
      </c>
      <c r="C315" s="177" t="s">
        <v>99</v>
      </c>
      <c r="D315" s="150"/>
      <c r="E315" s="154"/>
      <c r="F315" s="157"/>
      <c r="G315" s="157">
        <f>SUMIF(AE316:AE332,"&lt;&gt;NOR",G316:G332)</f>
        <v>0</v>
      </c>
      <c r="H315" s="157"/>
      <c r="I315" s="157">
        <f>SUM(I316:I332)</f>
        <v>0</v>
      </c>
      <c r="J315" s="157"/>
      <c r="K315" s="157">
        <f>SUM(K316:K332)</f>
        <v>0</v>
      </c>
      <c r="L315" s="157"/>
      <c r="M315" s="157">
        <f>SUM(M316:M332)</f>
        <v>0</v>
      </c>
      <c r="N315" s="150"/>
      <c r="O315" s="150">
        <f>SUM(O316:O332)</f>
        <v>10.020299999999999</v>
      </c>
      <c r="P315" s="150"/>
      <c r="Q315" s="150">
        <f>SUM(Q316:Q332)</f>
        <v>4.6886000000000001</v>
      </c>
      <c r="R315" s="150"/>
      <c r="S315" s="150"/>
      <c r="T315" s="151"/>
      <c r="U315" s="150">
        <f>SUM(U316:U332)</f>
        <v>193.54</v>
      </c>
      <c r="AE315" t="s">
        <v>146</v>
      </c>
    </row>
    <row r="316" spans="1:60" outlineLevel="1" x14ac:dyDescent="0.2">
      <c r="A316" s="140">
        <v>175</v>
      </c>
      <c r="B316" s="140" t="s">
        <v>612</v>
      </c>
      <c r="C316" s="175" t="s">
        <v>613</v>
      </c>
      <c r="D316" s="147" t="s">
        <v>180</v>
      </c>
      <c r="E316" s="152">
        <v>96.6</v>
      </c>
      <c r="F316" s="155">
        <f>H316+J316</f>
        <v>0</v>
      </c>
      <c r="G316" s="156">
        <f>ROUND(E316*F316,2)</f>
        <v>0</v>
      </c>
      <c r="H316" s="156"/>
      <c r="I316" s="156">
        <f>ROUND(E316*H316,2)</f>
        <v>0</v>
      </c>
      <c r="J316" s="156"/>
      <c r="K316" s="156">
        <f>ROUND(E316*J316,2)</f>
        <v>0</v>
      </c>
      <c r="L316" s="156">
        <v>21</v>
      </c>
      <c r="M316" s="156">
        <f>G316*(1+L316/100)</f>
        <v>0</v>
      </c>
      <c r="N316" s="147">
        <v>0</v>
      </c>
      <c r="O316" s="147">
        <f>ROUND(E316*N316,5)</f>
        <v>0</v>
      </c>
      <c r="P316" s="147">
        <v>4.2000000000000003E-2</v>
      </c>
      <c r="Q316" s="147">
        <f>ROUND(E316*P316,5)</f>
        <v>4.0571999999999999</v>
      </c>
      <c r="R316" s="147"/>
      <c r="S316" s="147"/>
      <c r="T316" s="148">
        <v>0.14199999999999999</v>
      </c>
      <c r="U316" s="147">
        <f>ROUND(E316*T316,2)</f>
        <v>13.72</v>
      </c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 t="s">
        <v>150</v>
      </c>
      <c r="AF316" s="139"/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  <c r="AV316" s="139"/>
      <c r="AW316" s="139"/>
      <c r="AX316" s="139"/>
      <c r="AY316" s="139"/>
      <c r="AZ316" s="139"/>
      <c r="BA316" s="139"/>
      <c r="BB316" s="139"/>
      <c r="BC316" s="139"/>
      <c r="BD316" s="139"/>
      <c r="BE316" s="139"/>
      <c r="BF316" s="139"/>
      <c r="BG316" s="139"/>
      <c r="BH316" s="139"/>
    </row>
    <row r="317" spans="1:60" outlineLevel="1" x14ac:dyDescent="0.2">
      <c r="A317" s="140"/>
      <c r="B317" s="140"/>
      <c r="C317" s="176" t="s">
        <v>614</v>
      </c>
      <c r="D317" s="149"/>
      <c r="E317" s="153">
        <v>96.6</v>
      </c>
      <c r="F317" s="156"/>
      <c r="G317" s="156"/>
      <c r="H317" s="156"/>
      <c r="I317" s="156"/>
      <c r="J317" s="156"/>
      <c r="K317" s="156"/>
      <c r="L317" s="156"/>
      <c r="M317" s="156"/>
      <c r="N317" s="147"/>
      <c r="O317" s="147"/>
      <c r="P317" s="147"/>
      <c r="Q317" s="147"/>
      <c r="R317" s="147"/>
      <c r="S317" s="147"/>
      <c r="T317" s="148"/>
      <c r="U317" s="147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 t="s">
        <v>152</v>
      </c>
      <c r="AF317" s="139">
        <v>0</v>
      </c>
      <c r="AG317" s="139"/>
      <c r="AH317" s="139"/>
      <c r="AI317" s="139"/>
      <c r="AJ317" s="139"/>
      <c r="AK317" s="139"/>
      <c r="AL317" s="139"/>
      <c r="AM317" s="139"/>
      <c r="AN317" s="139"/>
      <c r="AO317" s="139"/>
      <c r="AP317" s="139"/>
      <c r="AQ317" s="139"/>
      <c r="AR317" s="139"/>
      <c r="AS317" s="139"/>
      <c r="AT317" s="139"/>
      <c r="AU317" s="139"/>
      <c r="AV317" s="139"/>
      <c r="AW317" s="139"/>
      <c r="AX317" s="139"/>
      <c r="AY317" s="139"/>
      <c r="AZ317" s="139"/>
      <c r="BA317" s="139"/>
      <c r="BB317" s="139"/>
      <c r="BC317" s="139"/>
      <c r="BD317" s="139"/>
      <c r="BE317" s="139"/>
      <c r="BF317" s="139"/>
      <c r="BG317" s="139"/>
      <c r="BH317" s="139"/>
    </row>
    <row r="318" spans="1:60" ht="22.5" outlineLevel="1" x14ac:dyDescent="0.2">
      <c r="A318" s="140">
        <v>176</v>
      </c>
      <c r="B318" s="140" t="s">
        <v>615</v>
      </c>
      <c r="C318" s="175" t="s">
        <v>616</v>
      </c>
      <c r="D318" s="147" t="s">
        <v>180</v>
      </c>
      <c r="E318" s="152">
        <v>45.1</v>
      </c>
      <c r="F318" s="155">
        <f>H318+J318</f>
        <v>0</v>
      </c>
      <c r="G318" s="156">
        <f>ROUND(E318*F318,2)</f>
        <v>0</v>
      </c>
      <c r="H318" s="156"/>
      <c r="I318" s="156">
        <f>ROUND(E318*H318,2)</f>
        <v>0</v>
      </c>
      <c r="J318" s="156"/>
      <c r="K318" s="156">
        <f>ROUND(E318*J318,2)</f>
        <v>0</v>
      </c>
      <c r="L318" s="156">
        <v>21</v>
      </c>
      <c r="M318" s="156">
        <f>G318*(1+L318/100)</f>
        <v>0</v>
      </c>
      <c r="N318" s="147">
        <v>0</v>
      </c>
      <c r="O318" s="147">
        <f>ROUND(E318*N318,5)</f>
        <v>0</v>
      </c>
      <c r="P318" s="147">
        <v>1.4E-2</v>
      </c>
      <c r="Q318" s="147">
        <f>ROUND(E318*P318,5)</f>
        <v>0.63139999999999996</v>
      </c>
      <c r="R318" s="147"/>
      <c r="S318" s="147"/>
      <c r="T318" s="148">
        <v>0.28860000000000002</v>
      </c>
      <c r="U318" s="147">
        <f>ROUND(E318*T318,2)</f>
        <v>13.02</v>
      </c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 t="s">
        <v>150</v>
      </c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39"/>
      <c r="AZ318" s="139"/>
      <c r="BA318" s="139"/>
      <c r="BB318" s="139"/>
      <c r="BC318" s="139"/>
      <c r="BD318" s="139"/>
      <c r="BE318" s="139"/>
      <c r="BF318" s="139"/>
      <c r="BG318" s="139"/>
      <c r="BH318" s="139"/>
    </row>
    <row r="319" spans="1:60" outlineLevel="1" x14ac:dyDescent="0.2">
      <c r="A319" s="140"/>
      <c r="B319" s="140"/>
      <c r="C319" s="176" t="s">
        <v>617</v>
      </c>
      <c r="D319" s="149"/>
      <c r="E319" s="153">
        <v>45.1</v>
      </c>
      <c r="F319" s="156"/>
      <c r="G319" s="156"/>
      <c r="H319" s="156"/>
      <c r="I319" s="156"/>
      <c r="J319" s="156"/>
      <c r="K319" s="156"/>
      <c r="L319" s="156"/>
      <c r="M319" s="156"/>
      <c r="N319" s="147"/>
      <c r="O319" s="147"/>
      <c r="P319" s="147"/>
      <c r="Q319" s="147"/>
      <c r="R319" s="147"/>
      <c r="S319" s="147"/>
      <c r="T319" s="148"/>
      <c r="U319" s="147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 t="s">
        <v>152</v>
      </c>
      <c r="AF319" s="139">
        <v>0</v>
      </c>
      <c r="AG319" s="139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  <c r="AV319" s="139"/>
      <c r="AW319" s="139"/>
      <c r="AX319" s="139"/>
      <c r="AY319" s="139"/>
      <c r="AZ319" s="139"/>
      <c r="BA319" s="139"/>
      <c r="BB319" s="139"/>
      <c r="BC319" s="139"/>
      <c r="BD319" s="139"/>
      <c r="BE319" s="139"/>
      <c r="BF319" s="139"/>
      <c r="BG319" s="139"/>
      <c r="BH319" s="139"/>
    </row>
    <row r="320" spans="1:60" ht="22.5" outlineLevel="1" x14ac:dyDescent="0.2">
      <c r="A320" s="140">
        <v>177</v>
      </c>
      <c r="B320" s="140" t="s">
        <v>618</v>
      </c>
      <c r="C320" s="175" t="s">
        <v>619</v>
      </c>
      <c r="D320" s="147" t="s">
        <v>180</v>
      </c>
      <c r="E320" s="152">
        <v>195.84800000000001</v>
      </c>
      <c r="F320" s="155">
        <f>H320+J320</f>
        <v>0</v>
      </c>
      <c r="G320" s="156">
        <f>ROUND(E320*F320,2)</f>
        <v>0</v>
      </c>
      <c r="H320" s="156"/>
      <c r="I320" s="156">
        <f>ROUND(E320*H320,2)</f>
        <v>0</v>
      </c>
      <c r="J320" s="156"/>
      <c r="K320" s="156">
        <f>ROUND(E320*J320,2)</f>
        <v>0</v>
      </c>
      <c r="L320" s="156">
        <v>21</v>
      </c>
      <c r="M320" s="156">
        <f>G320*(1+L320/100)</f>
        <v>0</v>
      </c>
      <c r="N320" s="147">
        <v>0</v>
      </c>
      <c r="O320" s="147">
        <f>ROUND(E320*N320,5)</f>
        <v>0</v>
      </c>
      <c r="P320" s="147">
        <v>0</v>
      </c>
      <c r="Q320" s="147">
        <f>ROUND(E320*P320,5)</f>
        <v>0</v>
      </c>
      <c r="R320" s="147"/>
      <c r="S320" s="147"/>
      <c r="T320" s="148">
        <v>0.36599999999999999</v>
      </c>
      <c r="U320" s="147">
        <f>ROUND(E320*T320,2)</f>
        <v>71.680000000000007</v>
      </c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 t="s">
        <v>150</v>
      </c>
      <c r="AF320" s="139"/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  <c r="AV320" s="139"/>
      <c r="AW320" s="139"/>
      <c r="AX320" s="139"/>
      <c r="AY320" s="139"/>
      <c r="AZ320" s="139"/>
      <c r="BA320" s="139"/>
      <c r="BB320" s="139"/>
      <c r="BC320" s="139"/>
      <c r="BD320" s="139"/>
      <c r="BE320" s="139"/>
      <c r="BF320" s="139"/>
      <c r="BG320" s="139"/>
      <c r="BH320" s="139"/>
    </row>
    <row r="321" spans="1:60" outlineLevel="1" x14ac:dyDescent="0.2">
      <c r="A321" s="140">
        <v>178</v>
      </c>
      <c r="B321" s="140" t="s">
        <v>620</v>
      </c>
      <c r="C321" s="175" t="s">
        <v>621</v>
      </c>
      <c r="D321" s="147" t="s">
        <v>209</v>
      </c>
      <c r="E321" s="152">
        <v>3181.5680000000002</v>
      </c>
      <c r="F321" s="155">
        <f>H321+J321</f>
        <v>0</v>
      </c>
      <c r="G321" s="156">
        <f>ROUND(E321*F321,2)</f>
        <v>0</v>
      </c>
      <c r="H321" s="156"/>
      <c r="I321" s="156">
        <f>ROUND(E321*H321,2)</f>
        <v>0</v>
      </c>
      <c r="J321" s="156"/>
      <c r="K321" s="156">
        <f>ROUND(E321*J321,2)</f>
        <v>0</v>
      </c>
      <c r="L321" s="156">
        <v>21</v>
      </c>
      <c r="M321" s="156">
        <f>G321*(1+L321/100)</f>
        <v>0</v>
      </c>
      <c r="N321" s="147">
        <v>2.8999999999999998E-3</v>
      </c>
      <c r="O321" s="147">
        <f>ROUND(E321*N321,5)</f>
        <v>9.2265499999999996</v>
      </c>
      <c r="P321" s="147">
        <v>0</v>
      </c>
      <c r="Q321" s="147">
        <f>ROUND(E321*P321,5)</f>
        <v>0</v>
      </c>
      <c r="R321" s="147"/>
      <c r="S321" s="147"/>
      <c r="T321" s="148">
        <v>0</v>
      </c>
      <c r="U321" s="147">
        <f>ROUND(E321*T321,2)</f>
        <v>0</v>
      </c>
      <c r="V321" s="139"/>
      <c r="W321" s="139"/>
      <c r="X321" s="139"/>
      <c r="Y321" s="139"/>
      <c r="Z321" s="139"/>
      <c r="AA321" s="139"/>
      <c r="AB321" s="139"/>
      <c r="AC321" s="139"/>
      <c r="AD321" s="139"/>
      <c r="AE321" s="139" t="s">
        <v>337</v>
      </c>
      <c r="AF321" s="139"/>
      <c r="AG321" s="139"/>
      <c r="AH321" s="139"/>
      <c r="AI321" s="139"/>
      <c r="AJ321" s="139"/>
      <c r="AK321" s="139"/>
      <c r="AL321" s="139"/>
      <c r="AM321" s="139"/>
      <c r="AN321" s="139"/>
      <c r="AO321" s="139"/>
      <c r="AP321" s="139"/>
      <c r="AQ321" s="139"/>
      <c r="AR321" s="139"/>
      <c r="AS321" s="139"/>
      <c r="AT321" s="139"/>
      <c r="AU321" s="139"/>
      <c r="AV321" s="139"/>
      <c r="AW321" s="139"/>
      <c r="AX321" s="139"/>
      <c r="AY321" s="139"/>
      <c r="AZ321" s="139"/>
      <c r="BA321" s="139"/>
      <c r="BB321" s="139"/>
      <c r="BC321" s="139"/>
      <c r="BD321" s="139"/>
      <c r="BE321" s="139"/>
      <c r="BF321" s="139"/>
      <c r="BG321" s="139"/>
      <c r="BH321" s="139"/>
    </row>
    <row r="322" spans="1:60" outlineLevel="1" x14ac:dyDescent="0.2">
      <c r="A322" s="140"/>
      <c r="B322" s="140"/>
      <c r="C322" s="176" t="s">
        <v>622</v>
      </c>
      <c r="D322" s="149"/>
      <c r="E322" s="153">
        <v>3181.5680000000002</v>
      </c>
      <c r="F322" s="156"/>
      <c r="G322" s="156"/>
      <c r="H322" s="156"/>
      <c r="I322" s="156"/>
      <c r="J322" s="156"/>
      <c r="K322" s="156"/>
      <c r="L322" s="156"/>
      <c r="M322" s="156"/>
      <c r="N322" s="147"/>
      <c r="O322" s="147"/>
      <c r="P322" s="147"/>
      <c r="Q322" s="147"/>
      <c r="R322" s="147"/>
      <c r="S322" s="147"/>
      <c r="T322" s="148"/>
      <c r="U322" s="147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 t="s">
        <v>152</v>
      </c>
      <c r="AF322" s="139">
        <v>0</v>
      </c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  <c r="AV322" s="139"/>
      <c r="AW322" s="139"/>
      <c r="AX322" s="139"/>
      <c r="AY322" s="139"/>
      <c r="AZ322" s="139"/>
      <c r="BA322" s="139"/>
      <c r="BB322" s="139"/>
      <c r="BC322" s="139"/>
      <c r="BD322" s="139"/>
      <c r="BE322" s="139"/>
      <c r="BF322" s="139"/>
      <c r="BG322" s="139"/>
      <c r="BH322" s="139"/>
    </row>
    <row r="323" spans="1:60" outlineLevel="1" x14ac:dyDescent="0.2">
      <c r="A323" s="140">
        <v>179</v>
      </c>
      <c r="B323" s="140" t="s">
        <v>623</v>
      </c>
      <c r="C323" s="175" t="s">
        <v>624</v>
      </c>
      <c r="D323" s="147" t="s">
        <v>209</v>
      </c>
      <c r="E323" s="152">
        <v>114</v>
      </c>
      <c r="F323" s="155">
        <f>H323+J323</f>
        <v>0</v>
      </c>
      <c r="G323" s="156">
        <f>ROUND(E323*F323,2)</f>
        <v>0</v>
      </c>
      <c r="H323" s="156"/>
      <c r="I323" s="156">
        <f>ROUND(E323*H323,2)</f>
        <v>0</v>
      </c>
      <c r="J323" s="156"/>
      <c r="K323" s="156">
        <f>ROUND(E323*J323,2)</f>
        <v>0</v>
      </c>
      <c r="L323" s="156">
        <v>21</v>
      </c>
      <c r="M323" s="156">
        <f>G323*(1+L323/100)</f>
        <v>0</v>
      </c>
      <c r="N323" s="147">
        <v>2.8999999999999998E-3</v>
      </c>
      <c r="O323" s="147">
        <f>ROUND(E323*N323,5)</f>
        <v>0.3306</v>
      </c>
      <c r="P323" s="147">
        <v>0</v>
      </c>
      <c r="Q323" s="147">
        <f>ROUND(E323*P323,5)</f>
        <v>0</v>
      </c>
      <c r="R323" s="147"/>
      <c r="S323" s="147"/>
      <c r="T323" s="148">
        <v>0</v>
      </c>
      <c r="U323" s="147">
        <f>ROUND(E323*T323,2)</f>
        <v>0</v>
      </c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 t="s">
        <v>337</v>
      </c>
      <c r="AF323" s="139"/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  <c r="AV323" s="139"/>
      <c r="AW323" s="139"/>
      <c r="AX323" s="139"/>
      <c r="AY323" s="139"/>
      <c r="AZ323" s="139"/>
      <c r="BA323" s="139"/>
      <c r="BB323" s="139"/>
      <c r="BC323" s="139"/>
      <c r="BD323" s="139"/>
      <c r="BE323" s="139"/>
      <c r="BF323" s="139"/>
      <c r="BG323" s="139"/>
      <c r="BH323" s="139"/>
    </row>
    <row r="324" spans="1:60" outlineLevel="1" x14ac:dyDescent="0.2">
      <c r="A324" s="140"/>
      <c r="B324" s="140"/>
      <c r="C324" s="176" t="s">
        <v>625</v>
      </c>
      <c r="D324" s="149"/>
      <c r="E324" s="153">
        <v>114</v>
      </c>
      <c r="F324" s="156"/>
      <c r="G324" s="156"/>
      <c r="H324" s="156"/>
      <c r="I324" s="156"/>
      <c r="J324" s="156"/>
      <c r="K324" s="156"/>
      <c r="L324" s="156"/>
      <c r="M324" s="156"/>
      <c r="N324" s="147"/>
      <c r="O324" s="147"/>
      <c r="P324" s="147"/>
      <c r="Q324" s="147"/>
      <c r="R324" s="147"/>
      <c r="S324" s="147"/>
      <c r="T324" s="148"/>
      <c r="U324" s="147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 t="s">
        <v>152</v>
      </c>
      <c r="AF324" s="139">
        <v>0</v>
      </c>
      <c r="AG324" s="139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  <c r="AV324" s="139"/>
      <c r="AW324" s="139"/>
      <c r="AX324" s="139"/>
      <c r="AY324" s="139"/>
      <c r="AZ324" s="139"/>
      <c r="BA324" s="139"/>
      <c r="BB324" s="139"/>
      <c r="BC324" s="139"/>
      <c r="BD324" s="139"/>
      <c r="BE324" s="139"/>
      <c r="BF324" s="139"/>
      <c r="BG324" s="139"/>
      <c r="BH324" s="139"/>
    </row>
    <row r="325" spans="1:60" ht="22.5" outlineLevel="1" x14ac:dyDescent="0.2">
      <c r="A325" s="140">
        <v>180</v>
      </c>
      <c r="B325" s="140" t="s">
        <v>626</v>
      </c>
      <c r="C325" s="175" t="s">
        <v>627</v>
      </c>
      <c r="D325" s="147" t="s">
        <v>209</v>
      </c>
      <c r="E325" s="152">
        <v>3</v>
      </c>
      <c r="F325" s="155">
        <f t="shared" ref="F325:F332" si="16">H325+J325</f>
        <v>0</v>
      </c>
      <c r="G325" s="156">
        <f t="shared" ref="G325:G332" si="17">ROUND(E325*F325,2)</f>
        <v>0</v>
      </c>
      <c r="H325" s="156"/>
      <c r="I325" s="156">
        <f t="shared" ref="I325:I332" si="18">ROUND(E325*H325,2)</f>
        <v>0</v>
      </c>
      <c r="J325" s="156"/>
      <c r="K325" s="156">
        <f t="shared" ref="K325:K332" si="19">ROUND(E325*J325,2)</f>
        <v>0</v>
      </c>
      <c r="L325" s="156">
        <v>21</v>
      </c>
      <c r="M325" s="156">
        <f t="shared" ref="M325:M332" si="20">G325*(1+L325/100)</f>
        <v>0</v>
      </c>
      <c r="N325" s="147">
        <v>3.8500000000000001E-3</v>
      </c>
      <c r="O325" s="147">
        <f t="shared" ref="O325:O332" si="21">ROUND(E325*N325,5)</f>
        <v>1.155E-2</v>
      </c>
      <c r="P325" s="147">
        <v>0</v>
      </c>
      <c r="Q325" s="147">
        <f t="shared" ref="Q325:Q332" si="22">ROUND(E325*P325,5)</f>
        <v>0</v>
      </c>
      <c r="R325" s="147"/>
      <c r="S325" s="147"/>
      <c r="T325" s="148">
        <v>0.24</v>
      </c>
      <c r="U325" s="147">
        <f t="shared" ref="U325:U332" si="23">ROUND(E325*T325,2)</f>
        <v>0.72</v>
      </c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 t="s">
        <v>150</v>
      </c>
      <c r="AF325" s="139"/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  <c r="AV325" s="139"/>
      <c r="AW325" s="139"/>
      <c r="AX325" s="139"/>
      <c r="AY325" s="139"/>
      <c r="AZ325" s="139"/>
      <c r="BA325" s="139"/>
      <c r="BB325" s="139"/>
      <c r="BC325" s="139"/>
      <c r="BD325" s="139"/>
      <c r="BE325" s="139"/>
      <c r="BF325" s="139"/>
      <c r="BG325" s="139"/>
      <c r="BH325" s="139"/>
    </row>
    <row r="326" spans="1:60" ht="22.5" outlineLevel="1" x14ac:dyDescent="0.2">
      <c r="A326" s="140">
        <v>181</v>
      </c>
      <c r="B326" s="140" t="s">
        <v>628</v>
      </c>
      <c r="C326" s="175" t="s">
        <v>629</v>
      </c>
      <c r="D326" s="147" t="s">
        <v>209</v>
      </c>
      <c r="E326" s="152">
        <v>1</v>
      </c>
      <c r="F326" s="155">
        <f t="shared" si="16"/>
        <v>0</v>
      </c>
      <c r="G326" s="156">
        <f t="shared" si="17"/>
        <v>0</v>
      </c>
      <c r="H326" s="156"/>
      <c r="I326" s="156">
        <f t="shared" si="18"/>
        <v>0</v>
      </c>
      <c r="J326" s="156"/>
      <c r="K326" s="156">
        <f t="shared" si="19"/>
        <v>0</v>
      </c>
      <c r="L326" s="156">
        <v>21</v>
      </c>
      <c r="M326" s="156">
        <f t="shared" si="20"/>
        <v>0</v>
      </c>
      <c r="N326" s="147">
        <v>3.8500000000000001E-3</v>
      </c>
      <c r="O326" s="147">
        <f t="shared" si="21"/>
        <v>3.8500000000000001E-3</v>
      </c>
      <c r="P326" s="147">
        <v>0</v>
      </c>
      <c r="Q326" s="147">
        <f t="shared" si="22"/>
        <v>0</v>
      </c>
      <c r="R326" s="147"/>
      <c r="S326" s="147"/>
      <c r="T326" s="148">
        <v>0.24</v>
      </c>
      <c r="U326" s="147">
        <f t="shared" si="23"/>
        <v>0.24</v>
      </c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 t="s">
        <v>150</v>
      </c>
      <c r="AF326" s="139"/>
      <c r="AG326" s="139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  <c r="AV326" s="139"/>
      <c r="AW326" s="139"/>
      <c r="AX326" s="139"/>
      <c r="AY326" s="139"/>
      <c r="AZ326" s="139"/>
      <c r="BA326" s="139"/>
      <c r="BB326" s="139"/>
      <c r="BC326" s="139"/>
      <c r="BD326" s="139"/>
      <c r="BE326" s="139"/>
      <c r="BF326" s="139"/>
      <c r="BG326" s="139"/>
      <c r="BH326" s="139"/>
    </row>
    <row r="327" spans="1:60" outlineLevel="1" x14ac:dyDescent="0.2">
      <c r="A327" s="140">
        <v>182</v>
      </c>
      <c r="B327" s="140" t="s">
        <v>630</v>
      </c>
      <c r="C327" s="175" t="s">
        <v>631</v>
      </c>
      <c r="D327" s="147" t="s">
        <v>237</v>
      </c>
      <c r="E327" s="152">
        <v>38</v>
      </c>
      <c r="F327" s="155">
        <f t="shared" si="16"/>
        <v>0</v>
      </c>
      <c r="G327" s="156">
        <f t="shared" si="17"/>
        <v>0</v>
      </c>
      <c r="H327" s="156"/>
      <c r="I327" s="156">
        <f t="shared" si="18"/>
        <v>0</v>
      </c>
      <c r="J327" s="156"/>
      <c r="K327" s="156">
        <f t="shared" si="19"/>
        <v>0</v>
      </c>
      <c r="L327" s="156">
        <v>21</v>
      </c>
      <c r="M327" s="156">
        <f t="shared" si="20"/>
        <v>0</v>
      </c>
      <c r="N327" s="147">
        <v>5.1000000000000004E-4</v>
      </c>
      <c r="O327" s="147">
        <f t="shared" si="21"/>
        <v>1.9380000000000001E-2</v>
      </c>
      <c r="P327" s="147">
        <v>0</v>
      </c>
      <c r="Q327" s="147">
        <f t="shared" si="22"/>
        <v>0</v>
      </c>
      <c r="R327" s="147"/>
      <c r="S327" s="147"/>
      <c r="T327" s="148">
        <v>6.7000000000000004E-2</v>
      </c>
      <c r="U327" s="147">
        <f t="shared" si="23"/>
        <v>2.5499999999999998</v>
      </c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 t="s">
        <v>150</v>
      </c>
      <c r="AF327" s="139"/>
      <c r="AG327" s="139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  <c r="AV327" s="139"/>
      <c r="AW327" s="139"/>
      <c r="AX327" s="139"/>
      <c r="AY327" s="139"/>
      <c r="AZ327" s="139"/>
      <c r="BA327" s="139"/>
      <c r="BB327" s="139"/>
      <c r="BC327" s="139"/>
      <c r="BD327" s="139"/>
      <c r="BE327" s="139"/>
      <c r="BF327" s="139"/>
      <c r="BG327" s="139"/>
      <c r="BH327" s="139"/>
    </row>
    <row r="328" spans="1:60" ht="22.5" outlineLevel="1" x14ac:dyDescent="0.2">
      <c r="A328" s="140">
        <v>183</v>
      </c>
      <c r="B328" s="140" t="s">
        <v>632</v>
      </c>
      <c r="C328" s="175" t="s">
        <v>633</v>
      </c>
      <c r="D328" s="147" t="s">
        <v>237</v>
      </c>
      <c r="E328" s="152">
        <v>20</v>
      </c>
      <c r="F328" s="155">
        <f t="shared" si="16"/>
        <v>0</v>
      </c>
      <c r="G328" s="156">
        <f t="shared" si="17"/>
        <v>0</v>
      </c>
      <c r="H328" s="156"/>
      <c r="I328" s="156">
        <f t="shared" si="18"/>
        <v>0</v>
      </c>
      <c r="J328" s="156"/>
      <c r="K328" s="156">
        <f t="shared" si="19"/>
        <v>0</v>
      </c>
      <c r="L328" s="156">
        <v>21</v>
      </c>
      <c r="M328" s="156">
        <f t="shared" si="20"/>
        <v>0</v>
      </c>
      <c r="N328" s="147">
        <v>9.9100000000000004E-3</v>
      </c>
      <c r="O328" s="147">
        <f t="shared" si="21"/>
        <v>0.19819999999999999</v>
      </c>
      <c r="P328" s="147">
        <v>0</v>
      </c>
      <c r="Q328" s="147">
        <f t="shared" si="22"/>
        <v>0</v>
      </c>
      <c r="R328" s="147"/>
      <c r="S328" s="147"/>
      <c r="T328" s="148">
        <v>0.33</v>
      </c>
      <c r="U328" s="147">
        <f t="shared" si="23"/>
        <v>6.6</v>
      </c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 t="s">
        <v>150</v>
      </c>
      <c r="AF328" s="139"/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  <c r="AV328" s="139"/>
      <c r="AW328" s="139"/>
      <c r="AX328" s="139"/>
      <c r="AY328" s="139"/>
      <c r="AZ328" s="139"/>
      <c r="BA328" s="139"/>
      <c r="BB328" s="139"/>
      <c r="BC328" s="139"/>
      <c r="BD328" s="139"/>
      <c r="BE328" s="139"/>
      <c r="BF328" s="139"/>
      <c r="BG328" s="139"/>
      <c r="BH328" s="139"/>
    </row>
    <row r="329" spans="1:60" outlineLevel="1" x14ac:dyDescent="0.2">
      <c r="A329" s="140">
        <v>184</v>
      </c>
      <c r="B329" s="140" t="s">
        <v>634</v>
      </c>
      <c r="C329" s="175" t="s">
        <v>635</v>
      </c>
      <c r="D329" s="147" t="s">
        <v>237</v>
      </c>
      <c r="E329" s="152">
        <v>16</v>
      </c>
      <c r="F329" s="155">
        <f t="shared" si="16"/>
        <v>0</v>
      </c>
      <c r="G329" s="156">
        <f t="shared" si="17"/>
        <v>0</v>
      </c>
      <c r="H329" s="156"/>
      <c r="I329" s="156">
        <f t="shared" si="18"/>
        <v>0</v>
      </c>
      <c r="J329" s="156"/>
      <c r="K329" s="156">
        <f t="shared" si="19"/>
        <v>0</v>
      </c>
      <c r="L329" s="156">
        <v>21</v>
      </c>
      <c r="M329" s="156">
        <f t="shared" si="20"/>
        <v>0</v>
      </c>
      <c r="N329" s="147">
        <v>1.157E-2</v>
      </c>
      <c r="O329" s="147">
        <f t="shared" si="21"/>
        <v>0.18512000000000001</v>
      </c>
      <c r="P329" s="147">
        <v>0</v>
      </c>
      <c r="Q329" s="147">
        <f t="shared" si="22"/>
        <v>0</v>
      </c>
      <c r="R329" s="147"/>
      <c r="S329" s="147"/>
      <c r="T329" s="148">
        <v>0.2</v>
      </c>
      <c r="U329" s="147">
        <f t="shared" si="23"/>
        <v>3.2</v>
      </c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 t="s">
        <v>150</v>
      </c>
      <c r="AF329" s="139"/>
      <c r="AG329" s="139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  <c r="AV329" s="139"/>
      <c r="AW329" s="139"/>
      <c r="AX329" s="139"/>
      <c r="AY329" s="139"/>
      <c r="AZ329" s="139"/>
      <c r="BA329" s="139"/>
      <c r="BB329" s="139"/>
      <c r="BC329" s="139"/>
      <c r="BD329" s="139"/>
      <c r="BE329" s="139"/>
      <c r="BF329" s="139"/>
      <c r="BG329" s="139"/>
      <c r="BH329" s="139"/>
    </row>
    <row r="330" spans="1:60" outlineLevel="1" x14ac:dyDescent="0.2">
      <c r="A330" s="140">
        <v>185</v>
      </c>
      <c r="B330" s="140" t="s">
        <v>636</v>
      </c>
      <c r="C330" s="175" t="s">
        <v>637</v>
      </c>
      <c r="D330" s="147" t="s">
        <v>237</v>
      </c>
      <c r="E330" s="152">
        <v>25</v>
      </c>
      <c r="F330" s="155">
        <f t="shared" si="16"/>
        <v>0</v>
      </c>
      <c r="G330" s="156">
        <f t="shared" si="17"/>
        <v>0</v>
      </c>
      <c r="H330" s="156"/>
      <c r="I330" s="156">
        <f t="shared" si="18"/>
        <v>0</v>
      </c>
      <c r="J330" s="156"/>
      <c r="K330" s="156">
        <f t="shared" si="19"/>
        <v>0</v>
      </c>
      <c r="L330" s="156">
        <v>21</v>
      </c>
      <c r="M330" s="156">
        <f t="shared" si="20"/>
        <v>0</v>
      </c>
      <c r="N330" s="147">
        <v>0</v>
      </c>
      <c r="O330" s="147">
        <f t="shared" si="21"/>
        <v>0</v>
      </c>
      <c r="P330" s="147">
        <v>0</v>
      </c>
      <c r="Q330" s="147">
        <f t="shared" si="22"/>
        <v>0</v>
      </c>
      <c r="R330" s="147"/>
      <c r="S330" s="147"/>
      <c r="T330" s="148">
        <v>0.64</v>
      </c>
      <c r="U330" s="147">
        <f t="shared" si="23"/>
        <v>16</v>
      </c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 t="s">
        <v>150</v>
      </c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  <c r="AV330" s="139"/>
      <c r="AW330" s="139"/>
      <c r="AX330" s="139"/>
      <c r="AY330" s="139"/>
      <c r="AZ330" s="139"/>
      <c r="BA330" s="139"/>
      <c r="BB330" s="139"/>
      <c r="BC330" s="139"/>
      <c r="BD330" s="139"/>
      <c r="BE330" s="139"/>
      <c r="BF330" s="139"/>
      <c r="BG330" s="139"/>
      <c r="BH330" s="139"/>
    </row>
    <row r="331" spans="1:60" outlineLevel="1" x14ac:dyDescent="0.2">
      <c r="A331" s="140">
        <v>186</v>
      </c>
      <c r="B331" s="140" t="s">
        <v>638</v>
      </c>
      <c r="C331" s="175" t="s">
        <v>639</v>
      </c>
      <c r="D331" s="147" t="s">
        <v>180</v>
      </c>
      <c r="E331" s="152">
        <v>195.84800000000001</v>
      </c>
      <c r="F331" s="155">
        <f t="shared" si="16"/>
        <v>0</v>
      </c>
      <c r="G331" s="156">
        <f t="shared" si="17"/>
        <v>0</v>
      </c>
      <c r="H331" s="156"/>
      <c r="I331" s="156">
        <f t="shared" si="18"/>
        <v>0</v>
      </c>
      <c r="J331" s="156"/>
      <c r="K331" s="156">
        <f t="shared" si="19"/>
        <v>0</v>
      </c>
      <c r="L331" s="156">
        <v>21</v>
      </c>
      <c r="M331" s="156">
        <f t="shared" si="20"/>
        <v>0</v>
      </c>
      <c r="N331" s="147">
        <v>2.3000000000000001E-4</v>
      </c>
      <c r="O331" s="147">
        <f t="shared" si="21"/>
        <v>4.505E-2</v>
      </c>
      <c r="P331" s="147">
        <v>0</v>
      </c>
      <c r="Q331" s="147">
        <f t="shared" si="22"/>
        <v>0</v>
      </c>
      <c r="R331" s="147"/>
      <c r="S331" s="147"/>
      <c r="T331" s="148">
        <v>0.1</v>
      </c>
      <c r="U331" s="147">
        <f t="shared" si="23"/>
        <v>19.579999999999998</v>
      </c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 t="s">
        <v>150</v>
      </c>
      <c r="AF331" s="139"/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  <c r="AV331" s="139"/>
      <c r="AW331" s="139"/>
      <c r="AX331" s="139"/>
      <c r="AY331" s="139"/>
      <c r="AZ331" s="139"/>
      <c r="BA331" s="139"/>
      <c r="BB331" s="139"/>
      <c r="BC331" s="139"/>
      <c r="BD331" s="139"/>
      <c r="BE331" s="139"/>
      <c r="BF331" s="139"/>
      <c r="BG331" s="139"/>
      <c r="BH331" s="139"/>
    </row>
    <row r="332" spans="1:60" outlineLevel="1" x14ac:dyDescent="0.2">
      <c r="A332" s="140">
        <v>187</v>
      </c>
      <c r="B332" s="140" t="s">
        <v>640</v>
      </c>
      <c r="C332" s="175" t="s">
        <v>641</v>
      </c>
      <c r="D332" s="147" t="s">
        <v>190</v>
      </c>
      <c r="E332" s="152">
        <v>19.850000000000001</v>
      </c>
      <c r="F332" s="155">
        <f t="shared" si="16"/>
        <v>0</v>
      </c>
      <c r="G332" s="156">
        <f t="shared" si="17"/>
        <v>0</v>
      </c>
      <c r="H332" s="156"/>
      <c r="I332" s="156">
        <f t="shared" si="18"/>
        <v>0</v>
      </c>
      <c r="J332" s="156"/>
      <c r="K332" s="156">
        <f t="shared" si="19"/>
        <v>0</v>
      </c>
      <c r="L332" s="156">
        <v>21</v>
      </c>
      <c r="M332" s="156">
        <f t="shared" si="20"/>
        <v>0</v>
      </c>
      <c r="N332" s="147">
        <v>0</v>
      </c>
      <c r="O332" s="147">
        <f t="shared" si="21"/>
        <v>0</v>
      </c>
      <c r="P332" s="147">
        <v>0</v>
      </c>
      <c r="Q332" s="147">
        <f t="shared" si="22"/>
        <v>0</v>
      </c>
      <c r="R332" s="147"/>
      <c r="S332" s="147"/>
      <c r="T332" s="148">
        <v>2.3290000000000002</v>
      </c>
      <c r="U332" s="147">
        <f t="shared" si="23"/>
        <v>46.23</v>
      </c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 t="s">
        <v>150</v>
      </c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  <c r="AV332" s="139"/>
      <c r="AW332" s="139"/>
      <c r="AX332" s="139"/>
      <c r="AY332" s="139"/>
      <c r="AZ332" s="139"/>
      <c r="BA332" s="139"/>
      <c r="BB332" s="139"/>
      <c r="BC332" s="139"/>
      <c r="BD332" s="139"/>
      <c r="BE332" s="139"/>
      <c r="BF332" s="139"/>
      <c r="BG332" s="139"/>
      <c r="BH332" s="139"/>
    </row>
    <row r="333" spans="1:60" x14ac:dyDescent="0.2">
      <c r="A333" s="141" t="s">
        <v>145</v>
      </c>
      <c r="B333" s="141" t="s">
        <v>100</v>
      </c>
      <c r="C333" s="177" t="s">
        <v>101</v>
      </c>
      <c r="D333" s="150"/>
      <c r="E333" s="154"/>
      <c r="F333" s="157"/>
      <c r="G333" s="157">
        <f>SUMIF(AE334:AE362,"&lt;&gt;NOR",G334:G362)</f>
        <v>0</v>
      </c>
      <c r="H333" s="157"/>
      <c r="I333" s="157">
        <f>SUM(I334:I362)</f>
        <v>0</v>
      </c>
      <c r="J333" s="157"/>
      <c r="K333" s="157">
        <f>SUM(K334:K362)</f>
        <v>0</v>
      </c>
      <c r="L333" s="157"/>
      <c r="M333" s="157">
        <f>SUM(M334:M362)</f>
        <v>0</v>
      </c>
      <c r="N333" s="150"/>
      <c r="O333" s="150">
        <f>SUM(O334:O362)</f>
        <v>1.6983000000000001</v>
      </c>
      <c r="P333" s="150"/>
      <c r="Q333" s="150">
        <f>SUM(Q334:Q362)</f>
        <v>0</v>
      </c>
      <c r="R333" s="150"/>
      <c r="S333" s="150"/>
      <c r="T333" s="151"/>
      <c r="U333" s="150">
        <f>SUM(U334:U362)</f>
        <v>119.24</v>
      </c>
      <c r="AE333" t="s">
        <v>146</v>
      </c>
    </row>
    <row r="334" spans="1:60" outlineLevel="1" x14ac:dyDescent="0.2">
      <c r="A334" s="140">
        <v>188</v>
      </c>
      <c r="B334" s="140" t="s">
        <v>642</v>
      </c>
      <c r="C334" s="175" t="s">
        <v>643</v>
      </c>
      <c r="D334" s="147" t="s">
        <v>209</v>
      </c>
      <c r="E334" s="152">
        <v>11</v>
      </c>
      <c r="F334" s="155">
        <f>H334+J334</f>
        <v>0</v>
      </c>
      <c r="G334" s="156">
        <f>ROUND(E334*F334,2)</f>
        <v>0</v>
      </c>
      <c r="H334" s="156"/>
      <c r="I334" s="156">
        <f>ROUND(E334*H334,2)</f>
        <v>0</v>
      </c>
      <c r="J334" s="156"/>
      <c r="K334" s="156">
        <f>ROUND(E334*J334,2)</f>
        <v>0</v>
      </c>
      <c r="L334" s="156">
        <v>21</v>
      </c>
      <c r="M334" s="156">
        <f>G334*(1+L334/100)</f>
        <v>0</v>
      </c>
      <c r="N334" s="147">
        <v>2.7999999999999998E-4</v>
      </c>
      <c r="O334" s="147">
        <f>ROUND(E334*N334,5)</f>
        <v>3.0799999999999998E-3</v>
      </c>
      <c r="P334" s="147">
        <v>0</v>
      </c>
      <c r="Q334" s="147">
        <f>ROUND(E334*P334,5)</f>
        <v>0</v>
      </c>
      <c r="R334" s="147"/>
      <c r="S334" s="147"/>
      <c r="T334" s="148">
        <v>3.528</v>
      </c>
      <c r="U334" s="147">
        <f>ROUND(E334*T334,2)</f>
        <v>38.81</v>
      </c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 t="s">
        <v>150</v>
      </c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  <c r="AV334" s="139"/>
      <c r="AW334" s="139"/>
      <c r="AX334" s="139"/>
      <c r="AY334" s="139"/>
      <c r="AZ334" s="139"/>
      <c r="BA334" s="139"/>
      <c r="BB334" s="139"/>
      <c r="BC334" s="139"/>
      <c r="BD334" s="139"/>
      <c r="BE334" s="139"/>
      <c r="BF334" s="139"/>
      <c r="BG334" s="139"/>
      <c r="BH334" s="139"/>
    </row>
    <row r="335" spans="1:60" outlineLevel="1" x14ac:dyDescent="0.2">
      <c r="A335" s="140">
        <v>189</v>
      </c>
      <c r="B335" s="140" t="s">
        <v>644</v>
      </c>
      <c r="C335" s="175" t="s">
        <v>645</v>
      </c>
      <c r="D335" s="147" t="s">
        <v>209</v>
      </c>
      <c r="E335" s="152">
        <v>11</v>
      </c>
      <c r="F335" s="155">
        <f>H335+J335</f>
        <v>0</v>
      </c>
      <c r="G335" s="156">
        <f>ROUND(E335*F335,2)</f>
        <v>0</v>
      </c>
      <c r="H335" s="156"/>
      <c r="I335" s="156">
        <f>ROUND(E335*H335,2)</f>
        <v>0</v>
      </c>
      <c r="J335" s="156"/>
      <c r="K335" s="156">
        <f>ROUND(E335*J335,2)</f>
        <v>0</v>
      </c>
      <c r="L335" s="156">
        <v>21</v>
      </c>
      <c r="M335" s="156">
        <f>G335*(1+L335/100)</f>
        <v>0</v>
      </c>
      <c r="N335" s="147">
        <v>4.1200000000000001E-2</v>
      </c>
      <c r="O335" s="147">
        <f>ROUND(E335*N335,5)</f>
        <v>0.45319999999999999</v>
      </c>
      <c r="P335" s="147">
        <v>0</v>
      </c>
      <c r="Q335" s="147">
        <f>ROUND(E335*P335,5)</f>
        <v>0</v>
      </c>
      <c r="R335" s="147"/>
      <c r="S335" s="147"/>
      <c r="T335" s="148">
        <v>0</v>
      </c>
      <c r="U335" s="147">
        <f>ROUND(E335*T335,2)</f>
        <v>0</v>
      </c>
      <c r="V335" s="139"/>
      <c r="W335" s="139"/>
      <c r="X335" s="139"/>
      <c r="Y335" s="139"/>
      <c r="Z335" s="139"/>
      <c r="AA335" s="139"/>
      <c r="AB335" s="139"/>
      <c r="AC335" s="139"/>
      <c r="AD335" s="139"/>
      <c r="AE335" s="139" t="s">
        <v>337</v>
      </c>
      <c r="AF335" s="139"/>
      <c r="AG335" s="139"/>
      <c r="AH335" s="139"/>
      <c r="AI335" s="139"/>
      <c r="AJ335" s="139"/>
      <c r="AK335" s="139"/>
      <c r="AL335" s="139"/>
      <c r="AM335" s="139"/>
      <c r="AN335" s="139"/>
      <c r="AO335" s="139"/>
      <c r="AP335" s="139"/>
      <c r="AQ335" s="139"/>
      <c r="AR335" s="139"/>
      <c r="AS335" s="139"/>
      <c r="AT335" s="139"/>
      <c r="AU335" s="139"/>
      <c r="AV335" s="139"/>
      <c r="AW335" s="139"/>
      <c r="AX335" s="139"/>
      <c r="AY335" s="139"/>
      <c r="AZ335" s="139"/>
      <c r="BA335" s="139"/>
      <c r="BB335" s="139"/>
      <c r="BC335" s="139"/>
      <c r="BD335" s="139"/>
      <c r="BE335" s="139"/>
      <c r="BF335" s="139"/>
      <c r="BG335" s="139"/>
      <c r="BH335" s="139"/>
    </row>
    <row r="336" spans="1:60" outlineLevel="1" x14ac:dyDescent="0.2">
      <c r="A336" s="140">
        <v>190</v>
      </c>
      <c r="B336" s="140" t="s">
        <v>646</v>
      </c>
      <c r="C336" s="175" t="s">
        <v>647</v>
      </c>
      <c r="D336" s="147" t="s">
        <v>209</v>
      </c>
      <c r="E336" s="152">
        <v>11</v>
      </c>
      <c r="F336" s="155">
        <f>H336+J336</f>
        <v>0</v>
      </c>
      <c r="G336" s="156">
        <f>ROUND(E336*F336,2)</f>
        <v>0</v>
      </c>
      <c r="H336" s="156"/>
      <c r="I336" s="156">
        <f>ROUND(E336*H336,2)</f>
        <v>0</v>
      </c>
      <c r="J336" s="156"/>
      <c r="K336" s="156">
        <f>ROUND(E336*J336,2)</f>
        <v>0</v>
      </c>
      <c r="L336" s="156">
        <v>21</v>
      </c>
      <c r="M336" s="156">
        <f>G336*(1+L336/100)</f>
        <v>0</v>
      </c>
      <c r="N336" s="147">
        <v>7.9799999999999992E-3</v>
      </c>
      <c r="O336" s="147">
        <f>ROUND(E336*N336,5)</f>
        <v>8.7779999999999997E-2</v>
      </c>
      <c r="P336" s="147">
        <v>0</v>
      </c>
      <c r="Q336" s="147">
        <f>ROUND(E336*P336,5)</f>
        <v>0</v>
      </c>
      <c r="R336" s="147"/>
      <c r="S336" s="147"/>
      <c r="T336" s="148">
        <v>0</v>
      </c>
      <c r="U336" s="147">
        <f>ROUND(E336*T336,2)</f>
        <v>0</v>
      </c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 t="s">
        <v>337</v>
      </c>
      <c r="AF336" s="139"/>
      <c r="AG336" s="139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  <c r="AV336" s="139"/>
      <c r="AW336" s="139"/>
      <c r="AX336" s="139"/>
      <c r="AY336" s="139"/>
      <c r="AZ336" s="139"/>
      <c r="BA336" s="139"/>
      <c r="BB336" s="139"/>
      <c r="BC336" s="139"/>
      <c r="BD336" s="139"/>
      <c r="BE336" s="139"/>
      <c r="BF336" s="139"/>
      <c r="BG336" s="139"/>
      <c r="BH336" s="139"/>
    </row>
    <row r="337" spans="1:60" outlineLevel="1" x14ac:dyDescent="0.2">
      <c r="A337" s="140">
        <v>191</v>
      </c>
      <c r="B337" s="140" t="s">
        <v>648</v>
      </c>
      <c r="C337" s="175" t="s">
        <v>649</v>
      </c>
      <c r="D337" s="147" t="s">
        <v>180</v>
      </c>
      <c r="E337" s="152">
        <v>10.345995</v>
      </c>
      <c r="F337" s="155">
        <f>H337+J337</f>
        <v>0</v>
      </c>
      <c r="G337" s="156">
        <f>ROUND(E337*F337,2)</f>
        <v>0</v>
      </c>
      <c r="H337" s="156"/>
      <c r="I337" s="156">
        <f>ROUND(E337*H337,2)</f>
        <v>0</v>
      </c>
      <c r="J337" s="156"/>
      <c r="K337" s="156">
        <f>ROUND(E337*J337,2)</f>
        <v>0</v>
      </c>
      <c r="L337" s="156">
        <v>21</v>
      </c>
      <c r="M337" s="156">
        <f>G337*(1+L337/100)</f>
        <v>0</v>
      </c>
      <c r="N337" s="147">
        <v>2.0369999999999999E-2</v>
      </c>
      <c r="O337" s="147">
        <f>ROUND(E337*N337,5)</f>
        <v>0.21074999999999999</v>
      </c>
      <c r="P337" s="147">
        <v>0</v>
      </c>
      <c r="Q337" s="147">
        <f>ROUND(E337*P337,5)</f>
        <v>0</v>
      </c>
      <c r="R337" s="147"/>
      <c r="S337" s="147"/>
      <c r="T337" s="148">
        <v>0.72702999999999995</v>
      </c>
      <c r="U337" s="147">
        <f>ROUND(E337*T337,2)</f>
        <v>7.52</v>
      </c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 t="s">
        <v>150</v>
      </c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  <c r="AV337" s="139"/>
      <c r="AW337" s="139"/>
      <c r="AX337" s="139"/>
      <c r="AY337" s="139"/>
      <c r="AZ337" s="139"/>
      <c r="BA337" s="139"/>
      <c r="BB337" s="139"/>
      <c r="BC337" s="139"/>
      <c r="BD337" s="139"/>
      <c r="BE337" s="139"/>
      <c r="BF337" s="139"/>
      <c r="BG337" s="139"/>
      <c r="BH337" s="139"/>
    </row>
    <row r="338" spans="1:60" outlineLevel="1" x14ac:dyDescent="0.2">
      <c r="A338" s="140"/>
      <c r="B338" s="140"/>
      <c r="C338" s="249" t="s">
        <v>540</v>
      </c>
      <c r="D338" s="250"/>
      <c r="E338" s="251"/>
      <c r="F338" s="252"/>
      <c r="G338" s="253"/>
      <c r="H338" s="156"/>
      <c r="I338" s="156"/>
      <c r="J338" s="156"/>
      <c r="K338" s="156"/>
      <c r="L338" s="156"/>
      <c r="M338" s="156"/>
      <c r="N338" s="147"/>
      <c r="O338" s="147"/>
      <c r="P338" s="147"/>
      <c r="Q338" s="147"/>
      <c r="R338" s="147"/>
      <c r="S338" s="147"/>
      <c r="T338" s="148"/>
      <c r="U338" s="147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39" t="s">
        <v>541</v>
      </c>
      <c r="AF338" s="139"/>
      <c r="AG338" s="139"/>
      <c r="AH338" s="139"/>
      <c r="AI338" s="139"/>
      <c r="AJ338" s="139"/>
      <c r="AK338" s="139"/>
      <c r="AL338" s="139"/>
      <c r="AM338" s="139"/>
      <c r="AN338" s="139"/>
      <c r="AO338" s="139"/>
      <c r="AP338" s="139"/>
      <c r="AQ338" s="139"/>
      <c r="AR338" s="139"/>
      <c r="AS338" s="139"/>
      <c r="AT338" s="139"/>
      <c r="AU338" s="139"/>
      <c r="AV338" s="139"/>
      <c r="AW338" s="139"/>
      <c r="AX338" s="139"/>
      <c r="AY338" s="139"/>
      <c r="AZ338" s="139"/>
      <c r="BA338" s="142" t="str">
        <f>C338</f>
        <v>položka není dle RTS, ale dle přiložené cenové nabídky</v>
      </c>
      <c r="BB338" s="139"/>
      <c r="BC338" s="139"/>
      <c r="BD338" s="139"/>
      <c r="BE338" s="139"/>
      <c r="BF338" s="139"/>
      <c r="BG338" s="139"/>
      <c r="BH338" s="139"/>
    </row>
    <row r="339" spans="1:60" ht="22.5" outlineLevel="1" x14ac:dyDescent="0.2">
      <c r="A339" s="140"/>
      <c r="B339" s="140"/>
      <c r="C339" s="176" t="s">
        <v>650</v>
      </c>
      <c r="D339" s="149"/>
      <c r="E339" s="153">
        <v>10.020994999999999</v>
      </c>
      <c r="F339" s="156"/>
      <c r="G339" s="156"/>
      <c r="H339" s="156"/>
      <c r="I339" s="156"/>
      <c r="J339" s="156"/>
      <c r="K339" s="156"/>
      <c r="L339" s="156"/>
      <c r="M339" s="156"/>
      <c r="N339" s="147"/>
      <c r="O339" s="147"/>
      <c r="P339" s="147"/>
      <c r="Q339" s="147"/>
      <c r="R339" s="147"/>
      <c r="S339" s="147"/>
      <c r="T339" s="148"/>
      <c r="U339" s="147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 t="s">
        <v>152</v>
      </c>
      <c r="AF339" s="139">
        <v>0</v>
      </c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  <c r="AV339" s="139"/>
      <c r="AW339" s="139"/>
      <c r="AX339" s="139"/>
      <c r="AY339" s="139"/>
      <c r="AZ339" s="139"/>
      <c r="BA339" s="139"/>
      <c r="BB339" s="139"/>
      <c r="BC339" s="139"/>
      <c r="BD339" s="139"/>
      <c r="BE339" s="139"/>
      <c r="BF339" s="139"/>
      <c r="BG339" s="139"/>
      <c r="BH339" s="139"/>
    </row>
    <row r="340" spans="1:60" outlineLevel="1" x14ac:dyDescent="0.2">
      <c r="A340" s="140"/>
      <c r="B340" s="140"/>
      <c r="C340" s="176" t="s">
        <v>651</v>
      </c>
      <c r="D340" s="149"/>
      <c r="E340" s="153">
        <v>0.32500000000000001</v>
      </c>
      <c r="F340" s="156"/>
      <c r="G340" s="156"/>
      <c r="H340" s="156"/>
      <c r="I340" s="156"/>
      <c r="J340" s="156"/>
      <c r="K340" s="156"/>
      <c r="L340" s="156"/>
      <c r="M340" s="156"/>
      <c r="N340" s="147"/>
      <c r="O340" s="147"/>
      <c r="P340" s="147"/>
      <c r="Q340" s="147"/>
      <c r="R340" s="147"/>
      <c r="S340" s="147"/>
      <c r="T340" s="148"/>
      <c r="U340" s="147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 t="s">
        <v>152</v>
      </c>
      <c r="AF340" s="139">
        <v>0</v>
      </c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  <c r="AV340" s="139"/>
      <c r="AW340" s="139"/>
      <c r="AX340" s="139"/>
      <c r="AY340" s="139"/>
      <c r="AZ340" s="139"/>
      <c r="BA340" s="139"/>
      <c r="BB340" s="139"/>
      <c r="BC340" s="139"/>
      <c r="BD340" s="139"/>
      <c r="BE340" s="139"/>
      <c r="BF340" s="139"/>
      <c r="BG340" s="139"/>
      <c r="BH340" s="139"/>
    </row>
    <row r="341" spans="1:60" outlineLevel="1" x14ac:dyDescent="0.2">
      <c r="A341" s="140">
        <v>192</v>
      </c>
      <c r="B341" s="140" t="s">
        <v>652</v>
      </c>
      <c r="C341" s="175" t="s">
        <v>653</v>
      </c>
      <c r="D341" s="147" t="s">
        <v>209</v>
      </c>
      <c r="E341" s="152">
        <v>7</v>
      </c>
      <c r="F341" s="155">
        <f>H341+J341</f>
        <v>0</v>
      </c>
      <c r="G341" s="156">
        <f>ROUND(E341*F341,2)</f>
        <v>0</v>
      </c>
      <c r="H341" s="156"/>
      <c r="I341" s="156">
        <f>ROUND(E341*H341,2)</f>
        <v>0</v>
      </c>
      <c r="J341" s="156"/>
      <c r="K341" s="156">
        <f>ROUND(E341*J341,2)</f>
        <v>0</v>
      </c>
      <c r="L341" s="156">
        <v>21</v>
      </c>
      <c r="M341" s="156">
        <f>G341*(1+L341/100)</f>
        <v>0</v>
      </c>
      <c r="N341" s="147">
        <v>2.0000000000000002E-5</v>
      </c>
      <c r="O341" s="147">
        <f>ROUND(E341*N341,5)</f>
        <v>1.3999999999999999E-4</v>
      </c>
      <c r="P341" s="147">
        <v>0</v>
      </c>
      <c r="Q341" s="147">
        <f>ROUND(E341*P341,5)</f>
        <v>0</v>
      </c>
      <c r="R341" s="147"/>
      <c r="S341" s="147"/>
      <c r="T341" s="148">
        <v>0.74034</v>
      </c>
      <c r="U341" s="147">
        <f>ROUND(E341*T341,2)</f>
        <v>5.18</v>
      </c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 t="s">
        <v>150</v>
      </c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  <c r="AV341" s="139"/>
      <c r="AW341" s="139"/>
      <c r="AX341" s="139"/>
      <c r="AY341" s="139"/>
      <c r="AZ341" s="139"/>
      <c r="BA341" s="139"/>
      <c r="BB341" s="139"/>
      <c r="BC341" s="139"/>
      <c r="BD341" s="139"/>
      <c r="BE341" s="139"/>
      <c r="BF341" s="139"/>
      <c r="BG341" s="139"/>
      <c r="BH341" s="139"/>
    </row>
    <row r="342" spans="1:60" ht="22.5" outlineLevel="1" x14ac:dyDescent="0.2">
      <c r="A342" s="140">
        <v>193</v>
      </c>
      <c r="B342" s="140" t="s">
        <v>654</v>
      </c>
      <c r="C342" s="175" t="s">
        <v>655</v>
      </c>
      <c r="D342" s="147" t="s">
        <v>237</v>
      </c>
      <c r="E342" s="152">
        <v>7.4530000000000003</v>
      </c>
      <c r="F342" s="155">
        <f>H342+J342</f>
        <v>0</v>
      </c>
      <c r="G342" s="156">
        <f>ROUND(E342*F342,2)</f>
        <v>0</v>
      </c>
      <c r="H342" s="156"/>
      <c r="I342" s="156">
        <f>ROUND(E342*H342,2)</f>
        <v>0</v>
      </c>
      <c r="J342" s="156"/>
      <c r="K342" s="156">
        <f>ROUND(E342*J342,2)</f>
        <v>0</v>
      </c>
      <c r="L342" s="156">
        <v>21</v>
      </c>
      <c r="M342" s="156">
        <f>G342*(1+L342/100)</f>
        <v>0</v>
      </c>
      <c r="N342" s="147">
        <v>4.9500000000000004E-3</v>
      </c>
      <c r="O342" s="147">
        <f>ROUND(E342*N342,5)</f>
        <v>3.6889999999999999E-2</v>
      </c>
      <c r="P342" s="147">
        <v>0</v>
      </c>
      <c r="Q342" s="147">
        <f>ROUND(E342*P342,5)</f>
        <v>0</v>
      </c>
      <c r="R342" s="147"/>
      <c r="S342" s="147"/>
      <c r="T342" s="148">
        <v>0</v>
      </c>
      <c r="U342" s="147">
        <f>ROUND(E342*T342,2)</f>
        <v>0</v>
      </c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 t="s">
        <v>337</v>
      </c>
      <c r="AF342" s="139"/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  <c r="AV342" s="139"/>
      <c r="AW342" s="139"/>
      <c r="AX342" s="139"/>
      <c r="AY342" s="139"/>
      <c r="AZ342" s="139"/>
      <c r="BA342" s="139"/>
      <c r="BB342" s="139"/>
      <c r="BC342" s="139"/>
      <c r="BD342" s="139"/>
      <c r="BE342" s="139"/>
      <c r="BF342" s="139"/>
      <c r="BG342" s="139"/>
      <c r="BH342" s="139"/>
    </row>
    <row r="343" spans="1:60" outlineLevel="1" x14ac:dyDescent="0.2">
      <c r="A343" s="140">
        <v>194</v>
      </c>
      <c r="B343" s="140" t="s">
        <v>656</v>
      </c>
      <c r="C343" s="175" t="s">
        <v>657</v>
      </c>
      <c r="D343" s="147" t="s">
        <v>180</v>
      </c>
      <c r="E343" s="152">
        <v>7.9527000000000001</v>
      </c>
      <c r="F343" s="155">
        <f>H343+J343</f>
        <v>0</v>
      </c>
      <c r="G343" s="156">
        <f>ROUND(E343*F343,2)</f>
        <v>0</v>
      </c>
      <c r="H343" s="156"/>
      <c r="I343" s="156">
        <f>ROUND(E343*H343,2)</f>
        <v>0</v>
      </c>
      <c r="J343" s="156"/>
      <c r="K343" s="156">
        <f>ROUND(E343*J343,2)</f>
        <v>0</v>
      </c>
      <c r="L343" s="156">
        <v>21</v>
      </c>
      <c r="M343" s="156">
        <f>G343*(1+L343/100)</f>
        <v>0</v>
      </c>
      <c r="N343" s="147">
        <v>3.0300000000000001E-2</v>
      </c>
      <c r="O343" s="147">
        <f>ROUND(E343*N343,5)</f>
        <v>0.24096999999999999</v>
      </c>
      <c r="P343" s="147">
        <v>0</v>
      </c>
      <c r="Q343" s="147">
        <f>ROUND(E343*P343,5)</f>
        <v>0</v>
      </c>
      <c r="R343" s="147"/>
      <c r="S343" s="147"/>
      <c r="T343" s="148">
        <v>0.60536000000000001</v>
      </c>
      <c r="U343" s="147">
        <f>ROUND(E343*T343,2)</f>
        <v>4.8099999999999996</v>
      </c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 t="s">
        <v>150</v>
      </c>
      <c r="AF343" s="139"/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  <c r="AV343" s="139"/>
      <c r="AW343" s="139"/>
      <c r="AX343" s="139"/>
      <c r="AY343" s="139"/>
      <c r="AZ343" s="139"/>
      <c r="BA343" s="139"/>
      <c r="BB343" s="139"/>
      <c r="BC343" s="139"/>
      <c r="BD343" s="139"/>
      <c r="BE343" s="139"/>
      <c r="BF343" s="139"/>
      <c r="BG343" s="139"/>
      <c r="BH343" s="139"/>
    </row>
    <row r="344" spans="1:60" outlineLevel="1" x14ac:dyDescent="0.2">
      <c r="A344" s="140"/>
      <c r="B344" s="140"/>
      <c r="C344" s="249" t="s">
        <v>540</v>
      </c>
      <c r="D344" s="250"/>
      <c r="E344" s="251"/>
      <c r="F344" s="252"/>
      <c r="G344" s="253"/>
      <c r="H344" s="156"/>
      <c r="I344" s="156"/>
      <c r="J344" s="156"/>
      <c r="K344" s="156"/>
      <c r="L344" s="156"/>
      <c r="M344" s="156"/>
      <c r="N344" s="147"/>
      <c r="O344" s="147"/>
      <c r="P344" s="147"/>
      <c r="Q344" s="147"/>
      <c r="R344" s="147"/>
      <c r="S344" s="147"/>
      <c r="T344" s="148"/>
      <c r="U344" s="147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 t="s">
        <v>541</v>
      </c>
      <c r="AF344" s="139"/>
      <c r="AG344" s="139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  <c r="AV344" s="139"/>
      <c r="AW344" s="139"/>
      <c r="AX344" s="139"/>
      <c r="AY344" s="139"/>
      <c r="AZ344" s="139"/>
      <c r="BA344" s="142" t="str">
        <f>C344</f>
        <v>položka není dle RTS, ale dle přiložené cenové nabídky</v>
      </c>
      <c r="BB344" s="139"/>
      <c r="BC344" s="139"/>
      <c r="BD344" s="139"/>
      <c r="BE344" s="139"/>
      <c r="BF344" s="139"/>
      <c r="BG344" s="139"/>
      <c r="BH344" s="139"/>
    </row>
    <row r="345" spans="1:60" outlineLevel="1" x14ac:dyDescent="0.2">
      <c r="A345" s="140"/>
      <c r="B345" s="140"/>
      <c r="C345" s="176" t="s">
        <v>658</v>
      </c>
      <c r="D345" s="149"/>
      <c r="E345" s="153">
        <v>3.9626999999999999</v>
      </c>
      <c r="F345" s="156"/>
      <c r="G345" s="156"/>
      <c r="H345" s="156"/>
      <c r="I345" s="156"/>
      <c r="J345" s="156"/>
      <c r="K345" s="156"/>
      <c r="L345" s="156"/>
      <c r="M345" s="156"/>
      <c r="N345" s="147"/>
      <c r="O345" s="147"/>
      <c r="P345" s="147"/>
      <c r="Q345" s="147"/>
      <c r="R345" s="147"/>
      <c r="S345" s="147"/>
      <c r="T345" s="148"/>
      <c r="U345" s="147"/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39" t="s">
        <v>152</v>
      </c>
      <c r="AF345" s="139">
        <v>0</v>
      </c>
      <c r="AG345" s="139"/>
      <c r="AH345" s="139"/>
      <c r="AI345" s="139"/>
      <c r="AJ345" s="139"/>
      <c r="AK345" s="139"/>
      <c r="AL345" s="139"/>
      <c r="AM345" s="139"/>
      <c r="AN345" s="139"/>
      <c r="AO345" s="139"/>
      <c r="AP345" s="139"/>
      <c r="AQ345" s="139"/>
      <c r="AR345" s="139"/>
      <c r="AS345" s="139"/>
      <c r="AT345" s="139"/>
      <c r="AU345" s="139"/>
      <c r="AV345" s="139"/>
      <c r="AW345" s="139"/>
      <c r="AX345" s="139"/>
      <c r="AY345" s="139"/>
      <c r="AZ345" s="139"/>
      <c r="BA345" s="139"/>
      <c r="BB345" s="139"/>
      <c r="BC345" s="139"/>
      <c r="BD345" s="139"/>
      <c r="BE345" s="139"/>
      <c r="BF345" s="139"/>
      <c r="BG345" s="139"/>
      <c r="BH345" s="139"/>
    </row>
    <row r="346" spans="1:60" outlineLevel="1" x14ac:dyDescent="0.2">
      <c r="A346" s="140"/>
      <c r="B346" s="140"/>
      <c r="C346" s="176" t="s">
        <v>659</v>
      </c>
      <c r="D346" s="149"/>
      <c r="E346" s="153">
        <v>3.99</v>
      </c>
      <c r="F346" s="156"/>
      <c r="G346" s="156"/>
      <c r="H346" s="156"/>
      <c r="I346" s="156"/>
      <c r="J346" s="156"/>
      <c r="K346" s="156"/>
      <c r="L346" s="156"/>
      <c r="M346" s="156"/>
      <c r="N346" s="147"/>
      <c r="O346" s="147"/>
      <c r="P346" s="147"/>
      <c r="Q346" s="147"/>
      <c r="R346" s="147"/>
      <c r="S346" s="147"/>
      <c r="T346" s="148"/>
      <c r="U346" s="147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 t="s">
        <v>152</v>
      </c>
      <c r="AF346" s="139">
        <v>0</v>
      </c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/>
      <c r="BH346" s="139"/>
    </row>
    <row r="347" spans="1:60" outlineLevel="1" x14ac:dyDescent="0.2">
      <c r="A347" s="140">
        <v>195</v>
      </c>
      <c r="B347" s="140" t="s">
        <v>660</v>
      </c>
      <c r="C347" s="175" t="s">
        <v>661</v>
      </c>
      <c r="D347" s="147" t="s">
        <v>539</v>
      </c>
      <c r="E347" s="152">
        <v>1</v>
      </c>
      <c r="F347" s="155">
        <f>H347+J347</f>
        <v>0</v>
      </c>
      <c r="G347" s="156">
        <f>ROUND(E347*F347,2)</f>
        <v>0</v>
      </c>
      <c r="H347" s="156"/>
      <c r="I347" s="156">
        <f>ROUND(E347*H347,2)</f>
        <v>0</v>
      </c>
      <c r="J347" s="156"/>
      <c r="K347" s="156">
        <f>ROUND(E347*J347,2)</f>
        <v>0</v>
      </c>
      <c r="L347" s="156">
        <v>21</v>
      </c>
      <c r="M347" s="156">
        <f>G347*(1+L347/100)</f>
        <v>0</v>
      </c>
      <c r="N347" s="147">
        <v>5.3109999999999997E-2</v>
      </c>
      <c r="O347" s="147">
        <f>ROUND(E347*N347,5)</f>
        <v>5.3109999999999997E-2</v>
      </c>
      <c r="P347" s="147">
        <v>0</v>
      </c>
      <c r="Q347" s="147">
        <f>ROUND(E347*P347,5)</f>
        <v>0</v>
      </c>
      <c r="R347" s="147"/>
      <c r="S347" s="147"/>
      <c r="T347" s="148">
        <v>2.65578</v>
      </c>
      <c r="U347" s="147">
        <f>ROUND(E347*T347,2)</f>
        <v>2.66</v>
      </c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39" t="s">
        <v>150</v>
      </c>
      <c r="AF347" s="139"/>
      <c r="AG347" s="139"/>
      <c r="AH347" s="139"/>
      <c r="AI347" s="139"/>
      <c r="AJ347" s="139"/>
      <c r="AK347" s="139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39"/>
      <c r="AZ347" s="139"/>
      <c r="BA347" s="139"/>
      <c r="BB347" s="139"/>
      <c r="BC347" s="139"/>
      <c r="BD347" s="139"/>
      <c r="BE347" s="139"/>
      <c r="BF347" s="139"/>
      <c r="BG347" s="139"/>
      <c r="BH347" s="139"/>
    </row>
    <row r="348" spans="1:60" outlineLevel="1" x14ac:dyDescent="0.2">
      <c r="A348" s="140"/>
      <c r="B348" s="140"/>
      <c r="C348" s="249" t="s">
        <v>540</v>
      </c>
      <c r="D348" s="250"/>
      <c r="E348" s="251"/>
      <c r="F348" s="252"/>
      <c r="G348" s="253"/>
      <c r="H348" s="156"/>
      <c r="I348" s="156"/>
      <c r="J348" s="156"/>
      <c r="K348" s="156"/>
      <c r="L348" s="156"/>
      <c r="M348" s="156"/>
      <c r="N348" s="147"/>
      <c r="O348" s="147"/>
      <c r="P348" s="147"/>
      <c r="Q348" s="147"/>
      <c r="R348" s="147"/>
      <c r="S348" s="147"/>
      <c r="T348" s="148"/>
      <c r="U348" s="147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 t="s">
        <v>541</v>
      </c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/>
      <c r="AX348" s="139"/>
      <c r="AY348" s="139"/>
      <c r="AZ348" s="139"/>
      <c r="BA348" s="142" t="str">
        <f>C348</f>
        <v>položka není dle RTS, ale dle přiložené cenové nabídky</v>
      </c>
      <c r="BB348" s="139"/>
      <c r="BC348" s="139"/>
      <c r="BD348" s="139"/>
      <c r="BE348" s="139"/>
      <c r="BF348" s="139"/>
      <c r="BG348" s="139"/>
      <c r="BH348" s="139"/>
    </row>
    <row r="349" spans="1:60" outlineLevel="1" x14ac:dyDescent="0.2">
      <c r="A349" s="140">
        <v>196</v>
      </c>
      <c r="B349" s="140" t="s">
        <v>662</v>
      </c>
      <c r="C349" s="175" t="s">
        <v>663</v>
      </c>
      <c r="D349" s="147" t="s">
        <v>209</v>
      </c>
      <c r="E349" s="152">
        <v>9</v>
      </c>
      <c r="F349" s="155">
        <f t="shared" ref="F349:F362" si="24">H349+J349</f>
        <v>0</v>
      </c>
      <c r="G349" s="156">
        <f t="shared" ref="G349:G362" si="25">ROUND(E349*F349,2)</f>
        <v>0</v>
      </c>
      <c r="H349" s="156"/>
      <c r="I349" s="156">
        <f t="shared" ref="I349:I362" si="26">ROUND(E349*H349,2)</f>
        <v>0</v>
      </c>
      <c r="J349" s="156"/>
      <c r="K349" s="156">
        <f t="shared" ref="K349:K362" si="27">ROUND(E349*J349,2)</f>
        <v>0</v>
      </c>
      <c r="L349" s="156">
        <v>21</v>
      </c>
      <c r="M349" s="156">
        <f t="shared" ref="M349:M362" si="28">G349*(1+L349/100)</f>
        <v>0</v>
      </c>
      <c r="N349" s="147">
        <v>2.0000000000000002E-5</v>
      </c>
      <c r="O349" s="147">
        <f t="shared" ref="O349:O362" si="29">ROUND(E349*N349,5)</f>
        <v>1.8000000000000001E-4</v>
      </c>
      <c r="P349" s="147">
        <v>0</v>
      </c>
      <c r="Q349" s="147">
        <f t="shared" ref="Q349:Q362" si="30">ROUND(E349*P349,5)</f>
        <v>0</v>
      </c>
      <c r="R349" s="147"/>
      <c r="S349" s="147"/>
      <c r="T349" s="148">
        <v>4.0199999999999996</v>
      </c>
      <c r="U349" s="147">
        <f t="shared" ref="U349:U362" si="31">ROUND(E349*T349,2)</f>
        <v>36.18</v>
      </c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 t="s">
        <v>150</v>
      </c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</row>
    <row r="350" spans="1:60" outlineLevel="1" x14ac:dyDescent="0.2">
      <c r="A350" s="140">
        <v>197</v>
      </c>
      <c r="B350" s="140" t="s">
        <v>664</v>
      </c>
      <c r="C350" s="175" t="s">
        <v>665</v>
      </c>
      <c r="D350" s="147" t="s">
        <v>209</v>
      </c>
      <c r="E350" s="152">
        <v>10</v>
      </c>
      <c r="F350" s="155">
        <f t="shared" si="24"/>
        <v>0</v>
      </c>
      <c r="G350" s="156">
        <f t="shared" si="25"/>
        <v>0</v>
      </c>
      <c r="H350" s="156"/>
      <c r="I350" s="156">
        <f t="shared" si="26"/>
        <v>0</v>
      </c>
      <c r="J350" s="156"/>
      <c r="K350" s="156">
        <f t="shared" si="27"/>
        <v>0</v>
      </c>
      <c r="L350" s="156">
        <v>21</v>
      </c>
      <c r="M350" s="156">
        <f t="shared" si="28"/>
        <v>0</v>
      </c>
      <c r="N350" s="147">
        <v>0</v>
      </c>
      <c r="O350" s="147">
        <f t="shared" si="29"/>
        <v>0</v>
      </c>
      <c r="P350" s="147">
        <v>0</v>
      </c>
      <c r="Q350" s="147">
        <f t="shared" si="30"/>
        <v>0</v>
      </c>
      <c r="R350" s="147"/>
      <c r="S350" s="147"/>
      <c r="T350" s="148">
        <v>0.77500000000000002</v>
      </c>
      <c r="U350" s="147">
        <f t="shared" si="31"/>
        <v>7.75</v>
      </c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39" t="s">
        <v>150</v>
      </c>
      <c r="AF350" s="139"/>
      <c r="AG350" s="139"/>
      <c r="AH350" s="139"/>
      <c r="AI350" s="139"/>
      <c r="AJ350" s="139"/>
      <c r="AK350" s="139"/>
      <c r="AL350" s="139"/>
      <c r="AM350" s="139"/>
      <c r="AN350" s="139"/>
      <c r="AO350" s="139"/>
      <c r="AP350" s="139"/>
      <c r="AQ350" s="139"/>
      <c r="AR350" s="139"/>
      <c r="AS350" s="139"/>
      <c r="AT350" s="139"/>
      <c r="AU350" s="139"/>
      <c r="AV350" s="139"/>
      <c r="AW350" s="139"/>
      <c r="AX350" s="139"/>
      <c r="AY350" s="139"/>
      <c r="AZ350" s="139"/>
      <c r="BA350" s="139"/>
      <c r="BB350" s="139"/>
      <c r="BC350" s="139"/>
      <c r="BD350" s="139"/>
      <c r="BE350" s="139"/>
      <c r="BF350" s="139"/>
      <c r="BG350" s="139"/>
      <c r="BH350" s="139"/>
    </row>
    <row r="351" spans="1:60" outlineLevel="1" x14ac:dyDescent="0.2">
      <c r="A351" s="140">
        <v>198</v>
      </c>
      <c r="B351" s="140" t="s">
        <v>666</v>
      </c>
      <c r="C351" s="175" t="s">
        <v>667</v>
      </c>
      <c r="D351" s="147" t="s">
        <v>209</v>
      </c>
      <c r="E351" s="152">
        <v>9</v>
      </c>
      <c r="F351" s="155">
        <f t="shared" si="24"/>
        <v>0</v>
      </c>
      <c r="G351" s="156">
        <f t="shared" si="25"/>
        <v>0</v>
      </c>
      <c r="H351" s="156"/>
      <c r="I351" s="156">
        <f t="shared" si="26"/>
        <v>0</v>
      </c>
      <c r="J351" s="156"/>
      <c r="K351" s="156">
        <f t="shared" si="27"/>
        <v>0</v>
      </c>
      <c r="L351" s="156">
        <v>21</v>
      </c>
      <c r="M351" s="156">
        <f t="shared" si="28"/>
        <v>0</v>
      </c>
      <c r="N351" s="147">
        <v>7.5000000000000002E-4</v>
      </c>
      <c r="O351" s="147">
        <f t="shared" si="29"/>
        <v>6.7499999999999999E-3</v>
      </c>
      <c r="P351" s="147">
        <v>0</v>
      </c>
      <c r="Q351" s="147">
        <f t="shared" si="30"/>
        <v>0</v>
      </c>
      <c r="R351" s="147"/>
      <c r="S351" s="147"/>
      <c r="T351" s="148">
        <v>0</v>
      </c>
      <c r="U351" s="147">
        <f t="shared" si="31"/>
        <v>0</v>
      </c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 t="s">
        <v>337</v>
      </c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</row>
    <row r="352" spans="1:60" outlineLevel="1" x14ac:dyDescent="0.2">
      <c r="A352" s="140">
        <v>199</v>
      </c>
      <c r="B352" s="140" t="s">
        <v>668</v>
      </c>
      <c r="C352" s="175" t="s">
        <v>669</v>
      </c>
      <c r="D352" s="147" t="s">
        <v>209</v>
      </c>
      <c r="E352" s="152">
        <v>1</v>
      </c>
      <c r="F352" s="155">
        <f t="shared" si="24"/>
        <v>0</v>
      </c>
      <c r="G352" s="156">
        <f t="shared" si="25"/>
        <v>0</v>
      </c>
      <c r="H352" s="156"/>
      <c r="I352" s="156">
        <f t="shared" si="26"/>
        <v>0</v>
      </c>
      <c r="J352" s="156"/>
      <c r="K352" s="156">
        <f t="shared" si="27"/>
        <v>0</v>
      </c>
      <c r="L352" s="156">
        <v>21</v>
      </c>
      <c r="M352" s="156">
        <f t="shared" si="28"/>
        <v>0</v>
      </c>
      <c r="N352" s="147">
        <v>0</v>
      </c>
      <c r="O352" s="147">
        <f t="shared" si="29"/>
        <v>0</v>
      </c>
      <c r="P352" s="147">
        <v>0</v>
      </c>
      <c r="Q352" s="147">
        <f t="shared" si="30"/>
        <v>0</v>
      </c>
      <c r="R352" s="147"/>
      <c r="S352" s="147"/>
      <c r="T352" s="148">
        <v>0</v>
      </c>
      <c r="U352" s="147">
        <f t="shared" si="31"/>
        <v>0</v>
      </c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 t="s">
        <v>337</v>
      </c>
      <c r="AF352" s="139"/>
      <c r="AG352" s="139"/>
      <c r="AH352" s="139"/>
      <c r="AI352" s="139"/>
      <c r="AJ352" s="139"/>
      <c r="AK352" s="139"/>
      <c r="AL352" s="139"/>
      <c r="AM352" s="139"/>
      <c r="AN352" s="139"/>
      <c r="AO352" s="139"/>
      <c r="AP352" s="139"/>
      <c r="AQ352" s="139"/>
      <c r="AR352" s="139"/>
      <c r="AS352" s="139"/>
      <c r="AT352" s="139"/>
      <c r="AU352" s="139"/>
      <c r="AV352" s="139"/>
      <c r="AW352" s="139"/>
      <c r="AX352" s="139"/>
      <c r="AY352" s="139"/>
      <c r="AZ352" s="139"/>
      <c r="BA352" s="139"/>
      <c r="BB352" s="139"/>
      <c r="BC352" s="139"/>
      <c r="BD352" s="139"/>
      <c r="BE352" s="139"/>
      <c r="BF352" s="139"/>
      <c r="BG352" s="139"/>
      <c r="BH352" s="139"/>
    </row>
    <row r="353" spans="1:60" outlineLevel="1" x14ac:dyDescent="0.2">
      <c r="A353" s="140">
        <v>200</v>
      </c>
      <c r="B353" s="140" t="s">
        <v>670</v>
      </c>
      <c r="C353" s="175" t="s">
        <v>671</v>
      </c>
      <c r="D353" s="147" t="s">
        <v>209</v>
      </c>
      <c r="E353" s="152">
        <v>2</v>
      </c>
      <c r="F353" s="155">
        <f t="shared" si="24"/>
        <v>0</v>
      </c>
      <c r="G353" s="156">
        <f t="shared" si="25"/>
        <v>0</v>
      </c>
      <c r="H353" s="156"/>
      <c r="I353" s="156">
        <f t="shared" si="26"/>
        <v>0</v>
      </c>
      <c r="J353" s="156"/>
      <c r="K353" s="156">
        <f t="shared" si="27"/>
        <v>0</v>
      </c>
      <c r="L353" s="156">
        <v>21</v>
      </c>
      <c r="M353" s="156">
        <f t="shared" si="28"/>
        <v>0</v>
      </c>
      <c r="N353" s="147">
        <v>1.7000000000000001E-2</v>
      </c>
      <c r="O353" s="147">
        <f t="shared" si="29"/>
        <v>3.4000000000000002E-2</v>
      </c>
      <c r="P353" s="147">
        <v>0</v>
      </c>
      <c r="Q353" s="147">
        <f t="shared" si="30"/>
        <v>0</v>
      </c>
      <c r="R353" s="147"/>
      <c r="S353" s="147"/>
      <c r="T353" s="148">
        <v>0</v>
      </c>
      <c r="U353" s="147">
        <f t="shared" si="31"/>
        <v>0</v>
      </c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39" t="s">
        <v>337</v>
      </c>
      <c r="AF353" s="139"/>
      <c r="AG353" s="139"/>
      <c r="AH353" s="139"/>
      <c r="AI353" s="139"/>
      <c r="AJ353" s="139"/>
      <c r="AK353" s="139"/>
      <c r="AL353" s="139"/>
      <c r="AM353" s="139"/>
      <c r="AN353" s="139"/>
      <c r="AO353" s="139"/>
      <c r="AP353" s="139"/>
      <c r="AQ353" s="139"/>
      <c r="AR353" s="139"/>
      <c r="AS353" s="139"/>
      <c r="AT353" s="139"/>
      <c r="AU353" s="139"/>
      <c r="AV353" s="139"/>
      <c r="AW353" s="139"/>
      <c r="AX353" s="139"/>
      <c r="AY353" s="139"/>
      <c r="AZ353" s="139"/>
      <c r="BA353" s="139"/>
      <c r="BB353" s="139"/>
      <c r="BC353" s="139"/>
      <c r="BD353" s="139"/>
      <c r="BE353" s="139"/>
      <c r="BF353" s="139"/>
      <c r="BG353" s="139"/>
      <c r="BH353" s="139"/>
    </row>
    <row r="354" spans="1:60" outlineLevel="1" x14ac:dyDescent="0.2">
      <c r="A354" s="140">
        <v>201</v>
      </c>
      <c r="B354" s="140" t="s">
        <v>672</v>
      </c>
      <c r="C354" s="175" t="s">
        <v>673</v>
      </c>
      <c r="D354" s="147" t="s">
        <v>209</v>
      </c>
      <c r="E354" s="152">
        <v>7</v>
      </c>
      <c r="F354" s="155">
        <f t="shared" si="24"/>
        <v>0</v>
      </c>
      <c r="G354" s="156">
        <f t="shared" si="25"/>
        <v>0</v>
      </c>
      <c r="H354" s="156"/>
      <c r="I354" s="156">
        <f t="shared" si="26"/>
        <v>0</v>
      </c>
      <c r="J354" s="156"/>
      <c r="K354" s="156">
        <f t="shared" si="27"/>
        <v>0</v>
      </c>
      <c r="L354" s="156">
        <v>21</v>
      </c>
      <c r="M354" s="156">
        <f t="shared" si="28"/>
        <v>0</v>
      </c>
      <c r="N354" s="147">
        <v>1.9E-2</v>
      </c>
      <c r="O354" s="147">
        <f t="shared" si="29"/>
        <v>0.13300000000000001</v>
      </c>
      <c r="P354" s="147">
        <v>0</v>
      </c>
      <c r="Q354" s="147">
        <f t="shared" si="30"/>
        <v>0</v>
      </c>
      <c r="R354" s="147"/>
      <c r="S354" s="147"/>
      <c r="T354" s="148">
        <v>0</v>
      </c>
      <c r="U354" s="147">
        <f t="shared" si="31"/>
        <v>0</v>
      </c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39" t="s">
        <v>337</v>
      </c>
      <c r="AF354" s="139"/>
      <c r="AG354" s="139"/>
      <c r="AH354" s="139"/>
      <c r="AI354" s="139"/>
      <c r="AJ354" s="139"/>
      <c r="AK354" s="139"/>
      <c r="AL354" s="139"/>
      <c r="AM354" s="139"/>
      <c r="AN354" s="139"/>
      <c r="AO354" s="139"/>
      <c r="AP354" s="139"/>
      <c r="AQ354" s="139"/>
      <c r="AR354" s="139"/>
      <c r="AS354" s="139"/>
      <c r="AT354" s="139"/>
      <c r="AU354" s="139"/>
      <c r="AV354" s="139"/>
      <c r="AW354" s="139"/>
      <c r="AX354" s="139"/>
      <c r="AY354" s="139"/>
      <c r="AZ354" s="139"/>
      <c r="BA354" s="139"/>
      <c r="BB354" s="139"/>
      <c r="BC354" s="139"/>
      <c r="BD354" s="139"/>
      <c r="BE354" s="139"/>
      <c r="BF354" s="139"/>
      <c r="BG354" s="139"/>
      <c r="BH354" s="139"/>
    </row>
    <row r="355" spans="1:60" outlineLevel="1" x14ac:dyDescent="0.2">
      <c r="A355" s="140">
        <v>202</v>
      </c>
      <c r="B355" s="140" t="s">
        <v>674</v>
      </c>
      <c r="C355" s="175" t="s">
        <v>675</v>
      </c>
      <c r="D355" s="147" t="s">
        <v>209</v>
      </c>
      <c r="E355" s="152">
        <v>2</v>
      </c>
      <c r="F355" s="155">
        <f t="shared" si="24"/>
        <v>0</v>
      </c>
      <c r="G355" s="156">
        <f t="shared" si="25"/>
        <v>0</v>
      </c>
      <c r="H355" s="156"/>
      <c r="I355" s="156">
        <f t="shared" si="26"/>
        <v>0</v>
      </c>
      <c r="J355" s="156"/>
      <c r="K355" s="156">
        <f t="shared" si="27"/>
        <v>0</v>
      </c>
      <c r="L355" s="156">
        <v>21</v>
      </c>
      <c r="M355" s="156">
        <f t="shared" si="28"/>
        <v>0</v>
      </c>
      <c r="N355" s="147">
        <v>2.5000000000000001E-2</v>
      </c>
      <c r="O355" s="147">
        <f t="shared" si="29"/>
        <v>0.05</v>
      </c>
      <c r="P355" s="147">
        <v>0</v>
      </c>
      <c r="Q355" s="147">
        <f t="shared" si="30"/>
        <v>0</v>
      </c>
      <c r="R355" s="147"/>
      <c r="S355" s="147"/>
      <c r="T355" s="148">
        <v>0</v>
      </c>
      <c r="U355" s="147">
        <f t="shared" si="31"/>
        <v>0</v>
      </c>
      <c r="V355" s="139"/>
      <c r="W355" s="139"/>
      <c r="X355" s="139"/>
      <c r="Y355" s="139"/>
      <c r="Z355" s="139"/>
      <c r="AA355" s="139"/>
      <c r="AB355" s="139"/>
      <c r="AC355" s="139"/>
      <c r="AD355" s="139"/>
      <c r="AE355" s="139" t="s">
        <v>337</v>
      </c>
      <c r="AF355" s="139"/>
      <c r="AG355" s="139"/>
      <c r="AH355" s="139"/>
      <c r="AI355" s="139"/>
      <c r="AJ355" s="139"/>
      <c r="AK355" s="139"/>
      <c r="AL355" s="139"/>
      <c r="AM355" s="139"/>
      <c r="AN355" s="139"/>
      <c r="AO355" s="139"/>
      <c r="AP355" s="139"/>
      <c r="AQ355" s="139"/>
      <c r="AR355" s="139"/>
      <c r="AS355" s="139"/>
      <c r="AT355" s="139"/>
      <c r="AU355" s="139"/>
      <c r="AV355" s="139"/>
      <c r="AW355" s="139"/>
      <c r="AX355" s="139"/>
      <c r="AY355" s="139"/>
      <c r="AZ355" s="139"/>
      <c r="BA355" s="139"/>
      <c r="BB355" s="139"/>
      <c r="BC355" s="139"/>
      <c r="BD355" s="139"/>
      <c r="BE355" s="139"/>
      <c r="BF355" s="139"/>
      <c r="BG355" s="139"/>
      <c r="BH355" s="139"/>
    </row>
    <row r="356" spans="1:60" ht="22.5" outlineLevel="1" x14ac:dyDescent="0.2">
      <c r="A356" s="140">
        <v>203</v>
      </c>
      <c r="B356" s="140" t="s">
        <v>676</v>
      </c>
      <c r="C356" s="175" t="s">
        <v>677</v>
      </c>
      <c r="D356" s="147" t="s">
        <v>209</v>
      </c>
      <c r="E356" s="152">
        <v>7</v>
      </c>
      <c r="F356" s="155">
        <f t="shared" si="24"/>
        <v>0</v>
      </c>
      <c r="G356" s="156">
        <f t="shared" si="25"/>
        <v>0</v>
      </c>
      <c r="H356" s="156"/>
      <c r="I356" s="156">
        <f t="shared" si="26"/>
        <v>0</v>
      </c>
      <c r="J356" s="156"/>
      <c r="K356" s="156">
        <f t="shared" si="27"/>
        <v>0</v>
      </c>
      <c r="L356" s="156">
        <v>21</v>
      </c>
      <c r="M356" s="156">
        <f t="shared" si="28"/>
        <v>0</v>
      </c>
      <c r="N356" s="147">
        <v>2.5000000000000001E-2</v>
      </c>
      <c r="O356" s="147">
        <f t="shared" si="29"/>
        <v>0.17499999999999999</v>
      </c>
      <c r="P356" s="147">
        <v>0</v>
      </c>
      <c r="Q356" s="147">
        <f t="shared" si="30"/>
        <v>0</v>
      </c>
      <c r="R356" s="147"/>
      <c r="S356" s="147"/>
      <c r="T356" s="148">
        <v>0</v>
      </c>
      <c r="U356" s="147">
        <f t="shared" si="31"/>
        <v>0</v>
      </c>
      <c r="V356" s="139"/>
      <c r="W356" s="139"/>
      <c r="X356" s="139"/>
      <c r="Y356" s="139"/>
      <c r="Z356" s="139"/>
      <c r="AA356" s="139"/>
      <c r="AB356" s="139"/>
      <c r="AC356" s="139"/>
      <c r="AD356" s="139"/>
      <c r="AE356" s="139" t="s">
        <v>337</v>
      </c>
      <c r="AF356" s="139"/>
      <c r="AG356" s="139"/>
      <c r="AH356" s="139"/>
      <c r="AI356" s="139"/>
      <c r="AJ356" s="139"/>
      <c r="AK356" s="139"/>
      <c r="AL356" s="139"/>
      <c r="AM356" s="139"/>
      <c r="AN356" s="139"/>
      <c r="AO356" s="139"/>
      <c r="AP356" s="139"/>
      <c r="AQ356" s="139"/>
      <c r="AR356" s="139"/>
      <c r="AS356" s="139"/>
      <c r="AT356" s="139"/>
      <c r="AU356" s="139"/>
      <c r="AV356" s="139"/>
      <c r="AW356" s="139"/>
      <c r="AX356" s="139"/>
      <c r="AY356" s="139"/>
      <c r="AZ356" s="139"/>
      <c r="BA356" s="139"/>
      <c r="BB356" s="139"/>
      <c r="BC356" s="139"/>
      <c r="BD356" s="139"/>
      <c r="BE356" s="139"/>
      <c r="BF356" s="139"/>
      <c r="BG356" s="139"/>
      <c r="BH356" s="139"/>
    </row>
    <row r="357" spans="1:60" outlineLevel="1" x14ac:dyDescent="0.2">
      <c r="A357" s="140">
        <v>204</v>
      </c>
      <c r="B357" s="140" t="s">
        <v>678</v>
      </c>
      <c r="C357" s="175" t="s">
        <v>679</v>
      </c>
      <c r="D357" s="147" t="s">
        <v>237</v>
      </c>
      <c r="E357" s="152">
        <v>15</v>
      </c>
      <c r="F357" s="155">
        <f t="shared" si="24"/>
        <v>0</v>
      </c>
      <c r="G357" s="156">
        <f t="shared" si="25"/>
        <v>0</v>
      </c>
      <c r="H357" s="156"/>
      <c r="I357" s="156">
        <f t="shared" si="26"/>
        <v>0</v>
      </c>
      <c r="J357" s="156"/>
      <c r="K357" s="156">
        <f t="shared" si="27"/>
        <v>0</v>
      </c>
      <c r="L357" s="156">
        <v>21</v>
      </c>
      <c r="M357" s="156">
        <f t="shared" si="28"/>
        <v>0</v>
      </c>
      <c r="N357" s="147">
        <v>1.3999999999999999E-4</v>
      </c>
      <c r="O357" s="147">
        <f t="shared" si="29"/>
        <v>2.0999999999999999E-3</v>
      </c>
      <c r="P357" s="147">
        <v>0</v>
      </c>
      <c r="Q357" s="147">
        <f t="shared" si="30"/>
        <v>0</v>
      </c>
      <c r="R357" s="147"/>
      <c r="S357" s="147"/>
      <c r="T357" s="148">
        <v>0.42</v>
      </c>
      <c r="U357" s="147">
        <f t="shared" si="31"/>
        <v>6.3</v>
      </c>
      <c r="V357" s="139"/>
      <c r="W357" s="139"/>
      <c r="X357" s="139"/>
      <c r="Y357" s="139"/>
      <c r="Z357" s="139"/>
      <c r="AA357" s="139"/>
      <c r="AB357" s="139"/>
      <c r="AC357" s="139"/>
      <c r="AD357" s="139"/>
      <c r="AE357" s="139" t="s">
        <v>150</v>
      </c>
      <c r="AF357" s="139"/>
      <c r="AG357" s="139"/>
      <c r="AH357" s="139"/>
      <c r="AI357" s="139"/>
      <c r="AJ357" s="139"/>
      <c r="AK357" s="139"/>
      <c r="AL357" s="139"/>
      <c r="AM357" s="139"/>
      <c r="AN357" s="139"/>
      <c r="AO357" s="139"/>
      <c r="AP357" s="139"/>
      <c r="AQ357" s="139"/>
      <c r="AR357" s="139"/>
      <c r="AS357" s="139"/>
      <c r="AT357" s="139"/>
      <c r="AU357" s="139"/>
      <c r="AV357" s="139"/>
      <c r="AW357" s="139"/>
      <c r="AX357" s="139"/>
      <c r="AY357" s="139"/>
      <c r="AZ357" s="139"/>
      <c r="BA357" s="139"/>
      <c r="BB357" s="139"/>
      <c r="BC357" s="139"/>
      <c r="BD357" s="139"/>
      <c r="BE357" s="139"/>
      <c r="BF357" s="139"/>
      <c r="BG357" s="139"/>
      <c r="BH357" s="139"/>
    </row>
    <row r="358" spans="1:60" outlineLevel="1" x14ac:dyDescent="0.2">
      <c r="A358" s="140">
        <v>205</v>
      </c>
      <c r="B358" s="140" t="s">
        <v>680</v>
      </c>
      <c r="C358" s="175" t="s">
        <v>681</v>
      </c>
      <c r="D358" s="147" t="s">
        <v>237</v>
      </c>
      <c r="E358" s="152">
        <v>15</v>
      </c>
      <c r="F358" s="155">
        <f t="shared" si="24"/>
        <v>0</v>
      </c>
      <c r="G358" s="156">
        <f t="shared" si="25"/>
        <v>0</v>
      </c>
      <c r="H358" s="156"/>
      <c r="I358" s="156">
        <f t="shared" si="26"/>
        <v>0</v>
      </c>
      <c r="J358" s="156"/>
      <c r="K358" s="156">
        <f t="shared" si="27"/>
        <v>0</v>
      </c>
      <c r="L358" s="156">
        <v>21</v>
      </c>
      <c r="M358" s="156">
        <f t="shared" si="28"/>
        <v>0</v>
      </c>
      <c r="N358" s="147">
        <v>9.0000000000000006E-5</v>
      </c>
      <c r="O358" s="147">
        <f t="shared" si="29"/>
        <v>1.3500000000000001E-3</v>
      </c>
      <c r="P358" s="147">
        <v>0</v>
      </c>
      <c r="Q358" s="147">
        <f t="shared" si="30"/>
        <v>0</v>
      </c>
      <c r="R358" s="147"/>
      <c r="S358" s="147"/>
      <c r="T358" s="148">
        <v>0.42</v>
      </c>
      <c r="U358" s="147">
        <f t="shared" si="31"/>
        <v>6.3</v>
      </c>
      <c r="V358" s="139"/>
      <c r="W358" s="139"/>
      <c r="X358" s="139"/>
      <c r="Y358" s="139"/>
      <c r="Z358" s="139"/>
      <c r="AA358" s="139"/>
      <c r="AB358" s="139"/>
      <c r="AC358" s="139"/>
      <c r="AD358" s="139"/>
      <c r="AE358" s="139" t="s">
        <v>150</v>
      </c>
      <c r="AF358" s="139"/>
      <c r="AG358" s="139"/>
      <c r="AH358" s="139"/>
      <c r="AI358" s="139"/>
      <c r="AJ358" s="139"/>
      <c r="AK358" s="139"/>
      <c r="AL358" s="139"/>
      <c r="AM358" s="139"/>
      <c r="AN358" s="139"/>
      <c r="AO358" s="139"/>
      <c r="AP358" s="139"/>
      <c r="AQ358" s="139"/>
      <c r="AR358" s="139"/>
      <c r="AS358" s="139"/>
      <c r="AT358" s="139"/>
      <c r="AU358" s="139"/>
      <c r="AV358" s="139"/>
      <c r="AW358" s="139"/>
      <c r="AX358" s="139"/>
      <c r="AY358" s="139"/>
      <c r="AZ358" s="139"/>
      <c r="BA358" s="139"/>
      <c r="BB358" s="139"/>
      <c r="BC358" s="139"/>
      <c r="BD358" s="139"/>
      <c r="BE358" s="139"/>
      <c r="BF358" s="139"/>
      <c r="BG358" s="139"/>
      <c r="BH358" s="139"/>
    </row>
    <row r="359" spans="1:60" ht="22.5" outlineLevel="1" x14ac:dyDescent="0.2">
      <c r="A359" s="140">
        <v>206</v>
      </c>
      <c r="B359" s="140" t="s">
        <v>682</v>
      </c>
      <c r="C359" s="175" t="s">
        <v>683</v>
      </c>
      <c r="D359" s="147" t="s">
        <v>209</v>
      </c>
      <c r="E359" s="152">
        <v>15</v>
      </c>
      <c r="F359" s="155">
        <f t="shared" si="24"/>
        <v>0</v>
      </c>
      <c r="G359" s="156">
        <f t="shared" si="25"/>
        <v>0</v>
      </c>
      <c r="H359" s="156"/>
      <c r="I359" s="156">
        <f t="shared" si="26"/>
        <v>0</v>
      </c>
      <c r="J359" s="156"/>
      <c r="K359" s="156">
        <f t="shared" si="27"/>
        <v>0</v>
      </c>
      <c r="L359" s="156">
        <v>21</v>
      </c>
      <c r="M359" s="156">
        <f t="shared" si="28"/>
        <v>0</v>
      </c>
      <c r="N359" s="147">
        <v>8.9999999999999993E-3</v>
      </c>
      <c r="O359" s="147">
        <f t="shared" si="29"/>
        <v>0.13500000000000001</v>
      </c>
      <c r="P359" s="147">
        <v>0</v>
      </c>
      <c r="Q359" s="147">
        <f t="shared" si="30"/>
        <v>0</v>
      </c>
      <c r="R359" s="147"/>
      <c r="S359" s="147"/>
      <c r="T359" s="148">
        <v>0</v>
      </c>
      <c r="U359" s="147">
        <f t="shared" si="31"/>
        <v>0</v>
      </c>
      <c r="V359" s="139"/>
      <c r="W359" s="139"/>
      <c r="X359" s="139"/>
      <c r="Y359" s="139"/>
      <c r="Z359" s="139"/>
      <c r="AA359" s="139"/>
      <c r="AB359" s="139"/>
      <c r="AC359" s="139"/>
      <c r="AD359" s="139"/>
      <c r="AE359" s="139" t="s">
        <v>337</v>
      </c>
      <c r="AF359" s="139"/>
      <c r="AG359" s="139"/>
      <c r="AH359" s="139"/>
      <c r="AI359" s="139"/>
      <c r="AJ359" s="139"/>
      <c r="AK359" s="139"/>
      <c r="AL359" s="139"/>
      <c r="AM359" s="139"/>
      <c r="AN359" s="139"/>
      <c r="AO359" s="139"/>
      <c r="AP359" s="139"/>
      <c r="AQ359" s="139"/>
      <c r="AR359" s="139"/>
      <c r="AS359" s="139"/>
      <c r="AT359" s="139"/>
      <c r="AU359" s="139"/>
      <c r="AV359" s="139"/>
      <c r="AW359" s="139"/>
      <c r="AX359" s="139"/>
      <c r="AY359" s="139"/>
      <c r="AZ359" s="139"/>
      <c r="BA359" s="139"/>
      <c r="BB359" s="139"/>
      <c r="BC359" s="139"/>
      <c r="BD359" s="139"/>
      <c r="BE359" s="139"/>
      <c r="BF359" s="139"/>
      <c r="BG359" s="139"/>
      <c r="BH359" s="139"/>
    </row>
    <row r="360" spans="1:60" ht="22.5" outlineLevel="1" x14ac:dyDescent="0.2">
      <c r="A360" s="140">
        <v>207</v>
      </c>
      <c r="B360" s="140" t="s">
        <v>684</v>
      </c>
      <c r="C360" s="175" t="s">
        <v>685</v>
      </c>
      <c r="D360" s="147" t="s">
        <v>209</v>
      </c>
      <c r="E360" s="152">
        <v>15</v>
      </c>
      <c r="F360" s="155">
        <f t="shared" si="24"/>
        <v>0</v>
      </c>
      <c r="G360" s="156">
        <f t="shared" si="25"/>
        <v>0</v>
      </c>
      <c r="H360" s="156"/>
      <c r="I360" s="156">
        <f t="shared" si="26"/>
        <v>0</v>
      </c>
      <c r="J360" s="156"/>
      <c r="K360" s="156">
        <f t="shared" si="27"/>
        <v>0</v>
      </c>
      <c r="L360" s="156">
        <v>21</v>
      </c>
      <c r="M360" s="156">
        <f t="shared" si="28"/>
        <v>0</v>
      </c>
      <c r="N360" s="147">
        <v>3.0000000000000001E-3</v>
      </c>
      <c r="O360" s="147">
        <f t="shared" si="29"/>
        <v>4.4999999999999998E-2</v>
      </c>
      <c r="P360" s="147">
        <v>0</v>
      </c>
      <c r="Q360" s="147">
        <f t="shared" si="30"/>
        <v>0</v>
      </c>
      <c r="R360" s="147"/>
      <c r="S360" s="147"/>
      <c r="T360" s="148">
        <v>0</v>
      </c>
      <c r="U360" s="147">
        <f t="shared" si="31"/>
        <v>0</v>
      </c>
      <c r="V360" s="139"/>
      <c r="W360" s="139"/>
      <c r="X360" s="139"/>
      <c r="Y360" s="139"/>
      <c r="Z360" s="139"/>
      <c r="AA360" s="139"/>
      <c r="AB360" s="139"/>
      <c r="AC360" s="139"/>
      <c r="AD360" s="139"/>
      <c r="AE360" s="139" t="s">
        <v>337</v>
      </c>
      <c r="AF360" s="139"/>
      <c r="AG360" s="139"/>
      <c r="AH360" s="139"/>
      <c r="AI360" s="139"/>
      <c r="AJ360" s="139"/>
      <c r="AK360" s="139"/>
      <c r="AL360" s="139"/>
      <c r="AM360" s="139"/>
      <c r="AN360" s="139"/>
      <c r="AO360" s="139"/>
      <c r="AP360" s="139"/>
      <c r="AQ360" s="139"/>
      <c r="AR360" s="139"/>
      <c r="AS360" s="139"/>
      <c r="AT360" s="139"/>
      <c r="AU360" s="139"/>
      <c r="AV360" s="139"/>
      <c r="AW360" s="139"/>
      <c r="AX360" s="139"/>
      <c r="AY360" s="139"/>
      <c r="AZ360" s="139"/>
      <c r="BA360" s="139"/>
      <c r="BB360" s="139"/>
      <c r="BC360" s="139"/>
      <c r="BD360" s="139"/>
      <c r="BE360" s="139"/>
      <c r="BF360" s="139"/>
      <c r="BG360" s="139"/>
      <c r="BH360" s="139"/>
    </row>
    <row r="361" spans="1:60" outlineLevel="1" x14ac:dyDescent="0.2">
      <c r="A361" s="140">
        <v>208</v>
      </c>
      <c r="B361" s="140" t="s">
        <v>686</v>
      </c>
      <c r="C361" s="175" t="s">
        <v>687</v>
      </c>
      <c r="D361" s="147" t="s">
        <v>180</v>
      </c>
      <c r="E361" s="152">
        <v>1</v>
      </c>
      <c r="F361" s="155">
        <f t="shared" si="24"/>
        <v>0</v>
      </c>
      <c r="G361" s="156">
        <f t="shared" si="25"/>
        <v>0</v>
      </c>
      <c r="H361" s="156"/>
      <c r="I361" s="156">
        <f t="shared" si="26"/>
        <v>0</v>
      </c>
      <c r="J361" s="156"/>
      <c r="K361" s="156">
        <f t="shared" si="27"/>
        <v>0</v>
      </c>
      <c r="L361" s="156">
        <v>21</v>
      </c>
      <c r="M361" s="156">
        <f t="shared" si="28"/>
        <v>0</v>
      </c>
      <c r="N361" s="147">
        <v>0.03</v>
      </c>
      <c r="O361" s="147">
        <f t="shared" si="29"/>
        <v>0.03</v>
      </c>
      <c r="P361" s="147">
        <v>0</v>
      </c>
      <c r="Q361" s="147">
        <f t="shared" si="30"/>
        <v>0</v>
      </c>
      <c r="R361" s="147"/>
      <c r="S361" s="147"/>
      <c r="T361" s="148">
        <v>0</v>
      </c>
      <c r="U361" s="147">
        <f t="shared" si="31"/>
        <v>0</v>
      </c>
      <c r="V361" s="139"/>
      <c r="W361" s="139"/>
      <c r="X361" s="139"/>
      <c r="Y361" s="139"/>
      <c r="Z361" s="139"/>
      <c r="AA361" s="139"/>
      <c r="AB361" s="139"/>
      <c r="AC361" s="139"/>
      <c r="AD361" s="139"/>
      <c r="AE361" s="139" t="s">
        <v>337</v>
      </c>
      <c r="AF361" s="139"/>
      <c r="AG361" s="139"/>
      <c r="AH361" s="139"/>
      <c r="AI361" s="139"/>
      <c r="AJ361" s="139"/>
      <c r="AK361" s="139"/>
      <c r="AL361" s="139"/>
      <c r="AM361" s="139"/>
      <c r="AN361" s="139"/>
      <c r="AO361" s="139"/>
      <c r="AP361" s="139"/>
      <c r="AQ361" s="139"/>
      <c r="AR361" s="139"/>
      <c r="AS361" s="139"/>
      <c r="AT361" s="139"/>
      <c r="AU361" s="139"/>
      <c r="AV361" s="139"/>
      <c r="AW361" s="139"/>
      <c r="AX361" s="139"/>
      <c r="AY361" s="139"/>
      <c r="AZ361" s="139"/>
      <c r="BA361" s="139"/>
      <c r="BB361" s="139"/>
      <c r="BC361" s="139"/>
      <c r="BD361" s="139"/>
      <c r="BE361" s="139"/>
      <c r="BF361" s="139"/>
      <c r="BG361" s="139"/>
      <c r="BH361" s="139"/>
    </row>
    <row r="362" spans="1:60" outlineLevel="1" x14ac:dyDescent="0.2">
      <c r="A362" s="140">
        <v>209</v>
      </c>
      <c r="B362" s="140" t="s">
        <v>688</v>
      </c>
      <c r="C362" s="175" t="s">
        <v>689</v>
      </c>
      <c r="D362" s="147" t="s">
        <v>190</v>
      </c>
      <c r="E362" s="152">
        <v>1.6539999999999999</v>
      </c>
      <c r="F362" s="155">
        <f t="shared" si="24"/>
        <v>0</v>
      </c>
      <c r="G362" s="156">
        <f t="shared" si="25"/>
        <v>0</v>
      </c>
      <c r="H362" s="156"/>
      <c r="I362" s="156">
        <f t="shared" si="26"/>
        <v>0</v>
      </c>
      <c r="J362" s="156"/>
      <c r="K362" s="156">
        <f t="shared" si="27"/>
        <v>0</v>
      </c>
      <c r="L362" s="156">
        <v>21</v>
      </c>
      <c r="M362" s="156">
        <f t="shared" si="28"/>
        <v>0</v>
      </c>
      <c r="N362" s="147">
        <v>0</v>
      </c>
      <c r="O362" s="147">
        <f t="shared" si="29"/>
        <v>0</v>
      </c>
      <c r="P362" s="147">
        <v>0</v>
      </c>
      <c r="Q362" s="147">
        <f t="shared" si="30"/>
        <v>0</v>
      </c>
      <c r="R362" s="147"/>
      <c r="S362" s="147"/>
      <c r="T362" s="148">
        <v>2.2549999999999999</v>
      </c>
      <c r="U362" s="147">
        <f t="shared" si="31"/>
        <v>3.73</v>
      </c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39" t="s">
        <v>150</v>
      </c>
      <c r="AF362" s="139"/>
      <c r="AG362" s="139"/>
      <c r="AH362" s="139"/>
      <c r="AI362" s="139"/>
      <c r="AJ362" s="139"/>
      <c r="AK362" s="139"/>
      <c r="AL362" s="139"/>
      <c r="AM362" s="139"/>
      <c r="AN362" s="139"/>
      <c r="AO362" s="139"/>
      <c r="AP362" s="139"/>
      <c r="AQ362" s="139"/>
      <c r="AR362" s="139"/>
      <c r="AS362" s="139"/>
      <c r="AT362" s="139"/>
      <c r="AU362" s="139"/>
      <c r="AV362" s="139"/>
      <c r="AW362" s="139"/>
      <c r="AX362" s="139"/>
      <c r="AY362" s="139"/>
      <c r="AZ362" s="139"/>
      <c r="BA362" s="139"/>
      <c r="BB362" s="139"/>
      <c r="BC362" s="139"/>
      <c r="BD362" s="139"/>
      <c r="BE362" s="139"/>
      <c r="BF362" s="139"/>
      <c r="BG362" s="139"/>
      <c r="BH362" s="139"/>
    </row>
    <row r="363" spans="1:60" x14ac:dyDescent="0.2">
      <c r="A363" s="141" t="s">
        <v>145</v>
      </c>
      <c r="B363" s="141" t="s">
        <v>102</v>
      </c>
      <c r="C363" s="177" t="s">
        <v>103</v>
      </c>
      <c r="D363" s="150"/>
      <c r="E363" s="154"/>
      <c r="F363" s="157"/>
      <c r="G363" s="157">
        <f>SUMIF(AE364:AE368,"&lt;&gt;NOR",G364:G368)</f>
        <v>0</v>
      </c>
      <c r="H363" s="157"/>
      <c r="I363" s="157">
        <f>SUM(I364:I368)</f>
        <v>0</v>
      </c>
      <c r="J363" s="157"/>
      <c r="K363" s="157">
        <f>SUM(K364:K368)</f>
        <v>0</v>
      </c>
      <c r="L363" s="157"/>
      <c r="M363" s="157">
        <f>SUM(M364:M368)</f>
        <v>0</v>
      </c>
      <c r="N363" s="150"/>
      <c r="O363" s="150">
        <f>SUM(O364:O368)</f>
        <v>2.07E-2</v>
      </c>
      <c r="P363" s="150"/>
      <c r="Q363" s="150">
        <f>SUM(Q364:Q368)</f>
        <v>0</v>
      </c>
      <c r="R363" s="150"/>
      <c r="S363" s="150"/>
      <c r="T363" s="151"/>
      <c r="U363" s="150">
        <f>SUM(U364:U368)</f>
        <v>148.12</v>
      </c>
      <c r="AE363" t="s">
        <v>146</v>
      </c>
    </row>
    <row r="364" spans="1:60" outlineLevel="1" x14ac:dyDescent="0.2">
      <c r="A364" s="140">
        <v>210</v>
      </c>
      <c r="B364" s="140" t="s">
        <v>690</v>
      </c>
      <c r="C364" s="175" t="s">
        <v>691</v>
      </c>
      <c r="D364" s="147" t="s">
        <v>692</v>
      </c>
      <c r="E364" s="152">
        <v>345</v>
      </c>
      <c r="F364" s="155">
        <f>H364+J364</f>
        <v>0</v>
      </c>
      <c r="G364" s="156">
        <f>ROUND(E364*F364,2)</f>
        <v>0</v>
      </c>
      <c r="H364" s="156"/>
      <c r="I364" s="156">
        <f>ROUND(E364*H364,2)</f>
        <v>0</v>
      </c>
      <c r="J364" s="156"/>
      <c r="K364" s="156">
        <f>ROUND(E364*J364,2)</f>
        <v>0</v>
      </c>
      <c r="L364" s="156">
        <v>21</v>
      </c>
      <c r="M364" s="156">
        <f>G364*(1+L364/100)</f>
        <v>0</v>
      </c>
      <c r="N364" s="147">
        <v>6.0000000000000002E-5</v>
      </c>
      <c r="O364" s="147">
        <f>ROUND(E364*N364,5)</f>
        <v>2.07E-2</v>
      </c>
      <c r="P364" s="147">
        <v>0</v>
      </c>
      <c r="Q364" s="147">
        <f>ROUND(E364*P364,5)</f>
        <v>0</v>
      </c>
      <c r="R364" s="147"/>
      <c r="S364" s="147"/>
      <c r="T364" s="148">
        <v>0.42599999999999999</v>
      </c>
      <c r="U364" s="147">
        <f>ROUND(E364*T364,2)</f>
        <v>146.97</v>
      </c>
      <c r="V364" s="139"/>
      <c r="W364" s="139"/>
      <c r="X364" s="139"/>
      <c r="Y364" s="139"/>
      <c r="Z364" s="139"/>
      <c r="AA364" s="139"/>
      <c r="AB364" s="139"/>
      <c r="AC364" s="139"/>
      <c r="AD364" s="139"/>
      <c r="AE364" s="139" t="s">
        <v>150</v>
      </c>
      <c r="AF364" s="139"/>
      <c r="AG364" s="139"/>
      <c r="AH364" s="139"/>
      <c r="AI364" s="139"/>
      <c r="AJ364" s="139"/>
      <c r="AK364" s="139"/>
      <c r="AL364" s="139"/>
      <c r="AM364" s="139"/>
      <c r="AN364" s="139"/>
      <c r="AO364" s="139"/>
      <c r="AP364" s="139"/>
      <c r="AQ364" s="139"/>
      <c r="AR364" s="139"/>
      <c r="AS364" s="139"/>
      <c r="AT364" s="139"/>
      <c r="AU364" s="139"/>
      <c r="AV364" s="139"/>
      <c r="AW364" s="139"/>
      <c r="AX364" s="139"/>
      <c r="AY364" s="139"/>
      <c r="AZ364" s="139"/>
      <c r="BA364" s="139"/>
      <c r="BB364" s="139"/>
      <c r="BC364" s="139"/>
      <c r="BD364" s="139"/>
      <c r="BE364" s="139"/>
      <c r="BF364" s="139"/>
      <c r="BG364" s="139"/>
      <c r="BH364" s="139"/>
    </row>
    <row r="365" spans="1:60" outlineLevel="1" x14ac:dyDescent="0.2">
      <c r="A365" s="140"/>
      <c r="B365" s="140"/>
      <c r="C365" s="176" t="s">
        <v>693</v>
      </c>
      <c r="D365" s="149"/>
      <c r="E365" s="153">
        <v>250</v>
      </c>
      <c r="F365" s="156"/>
      <c r="G365" s="156"/>
      <c r="H365" s="156"/>
      <c r="I365" s="156"/>
      <c r="J365" s="156"/>
      <c r="K365" s="156"/>
      <c r="L365" s="156"/>
      <c r="M365" s="156"/>
      <c r="N365" s="147"/>
      <c r="O365" s="147"/>
      <c r="P365" s="147"/>
      <c r="Q365" s="147"/>
      <c r="R365" s="147"/>
      <c r="S365" s="147"/>
      <c r="T365" s="148"/>
      <c r="U365" s="147"/>
      <c r="V365" s="139"/>
      <c r="W365" s="139"/>
      <c r="X365" s="139"/>
      <c r="Y365" s="139"/>
      <c r="Z365" s="139"/>
      <c r="AA365" s="139"/>
      <c r="AB365" s="139"/>
      <c r="AC365" s="139"/>
      <c r="AD365" s="139"/>
      <c r="AE365" s="139" t="s">
        <v>152</v>
      </c>
      <c r="AF365" s="139">
        <v>0</v>
      </c>
      <c r="AG365" s="139"/>
      <c r="AH365" s="139"/>
      <c r="AI365" s="139"/>
      <c r="AJ365" s="139"/>
      <c r="AK365" s="139"/>
      <c r="AL365" s="139"/>
      <c r="AM365" s="139"/>
      <c r="AN365" s="139"/>
      <c r="AO365" s="139"/>
      <c r="AP365" s="139"/>
      <c r="AQ365" s="139"/>
      <c r="AR365" s="139"/>
      <c r="AS365" s="139"/>
      <c r="AT365" s="139"/>
      <c r="AU365" s="139"/>
      <c r="AV365" s="139"/>
      <c r="AW365" s="139"/>
      <c r="AX365" s="139"/>
      <c r="AY365" s="139"/>
      <c r="AZ365" s="139"/>
      <c r="BA365" s="139"/>
      <c r="BB365" s="139"/>
      <c r="BC365" s="139"/>
      <c r="BD365" s="139"/>
      <c r="BE365" s="139"/>
      <c r="BF365" s="139"/>
      <c r="BG365" s="139"/>
      <c r="BH365" s="139"/>
    </row>
    <row r="366" spans="1:60" outlineLevel="1" x14ac:dyDescent="0.2">
      <c r="A366" s="140"/>
      <c r="B366" s="140"/>
      <c r="C366" s="176" t="s">
        <v>694</v>
      </c>
      <c r="D366" s="149"/>
      <c r="E366" s="153">
        <v>60</v>
      </c>
      <c r="F366" s="156"/>
      <c r="G366" s="156"/>
      <c r="H366" s="156"/>
      <c r="I366" s="156"/>
      <c r="J366" s="156"/>
      <c r="K366" s="156"/>
      <c r="L366" s="156"/>
      <c r="M366" s="156"/>
      <c r="N366" s="147"/>
      <c r="O366" s="147"/>
      <c r="P366" s="147"/>
      <c r="Q366" s="147"/>
      <c r="R366" s="147"/>
      <c r="S366" s="147"/>
      <c r="T366" s="148"/>
      <c r="U366" s="147"/>
      <c r="V366" s="139"/>
      <c r="W366" s="139"/>
      <c r="X366" s="139"/>
      <c r="Y366" s="139"/>
      <c r="Z366" s="139"/>
      <c r="AA366" s="139"/>
      <c r="AB366" s="139"/>
      <c r="AC366" s="139"/>
      <c r="AD366" s="139"/>
      <c r="AE366" s="139" t="s">
        <v>152</v>
      </c>
      <c r="AF366" s="139">
        <v>0</v>
      </c>
      <c r="AG366" s="139"/>
      <c r="AH366" s="139"/>
      <c r="AI366" s="139"/>
      <c r="AJ366" s="139"/>
      <c r="AK366" s="139"/>
      <c r="AL366" s="139"/>
      <c r="AM366" s="139"/>
      <c r="AN366" s="139"/>
      <c r="AO366" s="139"/>
      <c r="AP366" s="139"/>
      <c r="AQ366" s="139"/>
      <c r="AR366" s="139"/>
      <c r="AS366" s="139"/>
      <c r="AT366" s="139"/>
      <c r="AU366" s="139"/>
      <c r="AV366" s="139"/>
      <c r="AW366" s="139"/>
      <c r="AX366" s="139"/>
      <c r="AY366" s="139"/>
      <c r="AZ366" s="139"/>
      <c r="BA366" s="139"/>
      <c r="BB366" s="139"/>
      <c r="BC366" s="139"/>
      <c r="BD366" s="139"/>
      <c r="BE366" s="139"/>
      <c r="BF366" s="139"/>
      <c r="BG366" s="139"/>
      <c r="BH366" s="139"/>
    </row>
    <row r="367" spans="1:60" outlineLevel="1" x14ac:dyDescent="0.2">
      <c r="A367" s="140"/>
      <c r="B367" s="140"/>
      <c r="C367" s="176" t="s">
        <v>695</v>
      </c>
      <c r="D367" s="149"/>
      <c r="E367" s="153">
        <v>35</v>
      </c>
      <c r="F367" s="156"/>
      <c r="G367" s="156"/>
      <c r="H367" s="156"/>
      <c r="I367" s="156"/>
      <c r="J367" s="156"/>
      <c r="K367" s="156"/>
      <c r="L367" s="156"/>
      <c r="M367" s="156"/>
      <c r="N367" s="147"/>
      <c r="O367" s="147"/>
      <c r="P367" s="147"/>
      <c r="Q367" s="147"/>
      <c r="R367" s="147"/>
      <c r="S367" s="147"/>
      <c r="T367" s="148"/>
      <c r="U367" s="147"/>
      <c r="V367" s="139"/>
      <c r="W367" s="139"/>
      <c r="X367" s="139"/>
      <c r="Y367" s="139"/>
      <c r="Z367" s="139"/>
      <c r="AA367" s="139"/>
      <c r="AB367" s="139"/>
      <c r="AC367" s="139"/>
      <c r="AD367" s="139"/>
      <c r="AE367" s="139" t="s">
        <v>152</v>
      </c>
      <c r="AF367" s="139">
        <v>0</v>
      </c>
      <c r="AG367" s="139"/>
      <c r="AH367" s="139"/>
      <c r="AI367" s="139"/>
      <c r="AJ367" s="139"/>
      <c r="AK367" s="139"/>
      <c r="AL367" s="139"/>
      <c r="AM367" s="139"/>
      <c r="AN367" s="139"/>
      <c r="AO367" s="139"/>
      <c r="AP367" s="139"/>
      <c r="AQ367" s="139"/>
      <c r="AR367" s="139"/>
      <c r="AS367" s="139"/>
      <c r="AT367" s="139"/>
      <c r="AU367" s="139"/>
      <c r="AV367" s="139"/>
      <c r="AW367" s="139"/>
      <c r="AX367" s="139"/>
      <c r="AY367" s="139"/>
      <c r="AZ367" s="139"/>
      <c r="BA367" s="139"/>
      <c r="BB367" s="139"/>
      <c r="BC367" s="139"/>
      <c r="BD367" s="139"/>
      <c r="BE367" s="139"/>
      <c r="BF367" s="139"/>
      <c r="BG367" s="139"/>
      <c r="BH367" s="139"/>
    </row>
    <row r="368" spans="1:60" outlineLevel="1" x14ac:dyDescent="0.2">
      <c r="A368" s="140">
        <v>211</v>
      </c>
      <c r="B368" s="140" t="s">
        <v>696</v>
      </c>
      <c r="C368" s="175" t="s">
        <v>697</v>
      </c>
      <c r="D368" s="147" t="s">
        <v>190</v>
      </c>
      <c r="E368" s="152">
        <v>0.34499999999999997</v>
      </c>
      <c r="F368" s="155">
        <f>H368+J368</f>
        <v>0</v>
      </c>
      <c r="G368" s="156">
        <f>ROUND(E368*F368,2)</f>
        <v>0</v>
      </c>
      <c r="H368" s="156"/>
      <c r="I368" s="156">
        <f>ROUND(E368*H368,2)</f>
        <v>0</v>
      </c>
      <c r="J368" s="156"/>
      <c r="K368" s="156">
        <f>ROUND(E368*J368,2)</f>
        <v>0</v>
      </c>
      <c r="L368" s="156">
        <v>21</v>
      </c>
      <c r="M368" s="156">
        <f>G368*(1+L368/100)</f>
        <v>0</v>
      </c>
      <c r="N368" s="147">
        <v>0</v>
      </c>
      <c r="O368" s="147">
        <f>ROUND(E368*N368,5)</f>
        <v>0</v>
      </c>
      <c r="P368" s="147">
        <v>0</v>
      </c>
      <c r="Q368" s="147">
        <f>ROUND(E368*P368,5)</f>
        <v>0</v>
      </c>
      <c r="R368" s="147"/>
      <c r="S368" s="147"/>
      <c r="T368" s="148">
        <v>3.327</v>
      </c>
      <c r="U368" s="147">
        <f>ROUND(E368*T368,2)</f>
        <v>1.1499999999999999</v>
      </c>
      <c r="V368" s="139"/>
      <c r="W368" s="139"/>
      <c r="X368" s="139"/>
      <c r="Y368" s="139"/>
      <c r="Z368" s="139"/>
      <c r="AA368" s="139"/>
      <c r="AB368" s="139"/>
      <c r="AC368" s="139"/>
      <c r="AD368" s="139"/>
      <c r="AE368" s="139" t="s">
        <v>150</v>
      </c>
      <c r="AF368" s="139"/>
      <c r="AG368" s="139"/>
      <c r="AH368" s="139"/>
      <c r="AI368" s="139"/>
      <c r="AJ368" s="139"/>
      <c r="AK368" s="139"/>
      <c r="AL368" s="139"/>
      <c r="AM368" s="139"/>
      <c r="AN368" s="139"/>
      <c r="AO368" s="139"/>
      <c r="AP368" s="139"/>
      <c r="AQ368" s="139"/>
      <c r="AR368" s="139"/>
      <c r="AS368" s="139"/>
      <c r="AT368" s="139"/>
      <c r="AU368" s="139"/>
      <c r="AV368" s="139"/>
      <c r="AW368" s="139"/>
      <c r="AX368" s="139"/>
      <c r="AY368" s="139"/>
      <c r="AZ368" s="139"/>
      <c r="BA368" s="139"/>
      <c r="BB368" s="139"/>
      <c r="BC368" s="139"/>
      <c r="BD368" s="139"/>
      <c r="BE368" s="139"/>
      <c r="BF368" s="139"/>
      <c r="BG368" s="139"/>
      <c r="BH368" s="139"/>
    </row>
    <row r="369" spans="1:60" x14ac:dyDescent="0.2">
      <c r="A369" s="141" t="s">
        <v>145</v>
      </c>
      <c r="B369" s="141" t="s">
        <v>104</v>
      </c>
      <c r="C369" s="177" t="s">
        <v>105</v>
      </c>
      <c r="D369" s="150"/>
      <c r="E369" s="154"/>
      <c r="F369" s="157"/>
      <c r="G369" s="157">
        <f>SUMIF(AE370:AE384,"&lt;&gt;NOR",G370:G384)</f>
        <v>0</v>
      </c>
      <c r="H369" s="157"/>
      <c r="I369" s="157">
        <f>SUM(I370:I384)</f>
        <v>0</v>
      </c>
      <c r="J369" s="157"/>
      <c r="K369" s="157">
        <f>SUM(K370:K384)</f>
        <v>0</v>
      </c>
      <c r="L369" s="157"/>
      <c r="M369" s="157">
        <f>SUM(M370:M384)</f>
        <v>0</v>
      </c>
      <c r="N369" s="150"/>
      <c r="O369" s="150">
        <f>SUM(O370:O384)</f>
        <v>4.6550199999999995</v>
      </c>
      <c r="P369" s="150"/>
      <c r="Q369" s="150">
        <f>SUM(Q370:Q384)</f>
        <v>0</v>
      </c>
      <c r="R369" s="150"/>
      <c r="S369" s="150"/>
      <c r="T369" s="151"/>
      <c r="U369" s="150">
        <f>SUM(U370:U384)</f>
        <v>281.49</v>
      </c>
      <c r="AE369" t="s">
        <v>146</v>
      </c>
    </row>
    <row r="370" spans="1:60" outlineLevel="1" x14ac:dyDescent="0.2">
      <c r="A370" s="140">
        <v>212</v>
      </c>
      <c r="B370" s="140" t="s">
        <v>698</v>
      </c>
      <c r="C370" s="175" t="s">
        <v>699</v>
      </c>
      <c r="D370" s="147" t="s">
        <v>180</v>
      </c>
      <c r="E370" s="152">
        <v>168.00555</v>
      </c>
      <c r="F370" s="155">
        <f>H370+J370</f>
        <v>0</v>
      </c>
      <c r="G370" s="156">
        <f>ROUND(E370*F370,2)</f>
        <v>0</v>
      </c>
      <c r="H370" s="156"/>
      <c r="I370" s="156">
        <f>ROUND(E370*H370,2)</f>
        <v>0</v>
      </c>
      <c r="J370" s="156"/>
      <c r="K370" s="156">
        <f>ROUND(E370*J370,2)</f>
        <v>0</v>
      </c>
      <c r="L370" s="156">
        <v>21</v>
      </c>
      <c r="M370" s="156">
        <f>G370*(1+L370/100)</f>
        <v>0</v>
      </c>
      <c r="N370" s="147">
        <v>2.1000000000000001E-4</v>
      </c>
      <c r="O370" s="147">
        <f>ROUND(E370*N370,5)</f>
        <v>3.5279999999999999E-2</v>
      </c>
      <c r="P370" s="147">
        <v>0</v>
      </c>
      <c r="Q370" s="147">
        <f>ROUND(E370*P370,5)</f>
        <v>0</v>
      </c>
      <c r="R370" s="147"/>
      <c r="S370" s="147"/>
      <c r="T370" s="148">
        <v>0.05</v>
      </c>
      <c r="U370" s="147">
        <f>ROUND(E370*T370,2)</f>
        <v>8.4</v>
      </c>
      <c r="V370" s="139"/>
      <c r="W370" s="139"/>
      <c r="X370" s="139"/>
      <c r="Y370" s="139"/>
      <c r="Z370" s="139"/>
      <c r="AA370" s="139"/>
      <c r="AB370" s="139"/>
      <c r="AC370" s="139"/>
      <c r="AD370" s="139"/>
      <c r="AE370" s="139" t="s">
        <v>150</v>
      </c>
      <c r="AF370" s="139"/>
      <c r="AG370" s="139"/>
      <c r="AH370" s="139"/>
      <c r="AI370" s="139"/>
      <c r="AJ370" s="139"/>
      <c r="AK370" s="139"/>
      <c r="AL370" s="139"/>
      <c r="AM370" s="139"/>
      <c r="AN370" s="139"/>
      <c r="AO370" s="139"/>
      <c r="AP370" s="139"/>
      <c r="AQ370" s="139"/>
      <c r="AR370" s="139"/>
      <c r="AS370" s="139"/>
      <c r="AT370" s="139"/>
      <c r="AU370" s="139"/>
      <c r="AV370" s="139"/>
      <c r="AW370" s="139"/>
      <c r="AX370" s="139"/>
      <c r="AY370" s="139"/>
      <c r="AZ370" s="139"/>
      <c r="BA370" s="139"/>
      <c r="BB370" s="139"/>
      <c r="BC370" s="139"/>
      <c r="BD370" s="139"/>
      <c r="BE370" s="139"/>
      <c r="BF370" s="139"/>
      <c r="BG370" s="139"/>
      <c r="BH370" s="139"/>
    </row>
    <row r="371" spans="1:60" outlineLevel="1" x14ac:dyDescent="0.2">
      <c r="A371" s="140"/>
      <c r="B371" s="140"/>
      <c r="C371" s="176" t="s">
        <v>700</v>
      </c>
      <c r="D371" s="149"/>
      <c r="E371" s="153">
        <v>160.57554999999999</v>
      </c>
      <c r="F371" s="156"/>
      <c r="G371" s="156"/>
      <c r="H371" s="156"/>
      <c r="I371" s="156"/>
      <c r="J371" s="156"/>
      <c r="K371" s="156"/>
      <c r="L371" s="156"/>
      <c r="M371" s="156"/>
      <c r="N371" s="147"/>
      <c r="O371" s="147"/>
      <c r="P371" s="147"/>
      <c r="Q371" s="147"/>
      <c r="R371" s="147"/>
      <c r="S371" s="147"/>
      <c r="T371" s="148"/>
      <c r="U371" s="147"/>
      <c r="V371" s="139"/>
      <c r="W371" s="139"/>
      <c r="X371" s="139"/>
      <c r="Y371" s="139"/>
      <c r="Z371" s="139"/>
      <c r="AA371" s="139"/>
      <c r="AB371" s="139"/>
      <c r="AC371" s="139"/>
      <c r="AD371" s="139"/>
      <c r="AE371" s="139" t="s">
        <v>152</v>
      </c>
      <c r="AF371" s="139">
        <v>0</v>
      </c>
      <c r="AG371" s="139"/>
      <c r="AH371" s="139"/>
      <c r="AI371" s="139"/>
      <c r="AJ371" s="139"/>
      <c r="AK371" s="139"/>
      <c r="AL371" s="139"/>
      <c r="AM371" s="139"/>
      <c r="AN371" s="139"/>
      <c r="AO371" s="139"/>
      <c r="AP371" s="139"/>
      <c r="AQ371" s="139"/>
      <c r="AR371" s="139"/>
      <c r="AS371" s="139"/>
      <c r="AT371" s="139"/>
      <c r="AU371" s="139"/>
      <c r="AV371" s="139"/>
      <c r="AW371" s="139"/>
      <c r="AX371" s="139"/>
      <c r="AY371" s="139"/>
      <c r="AZ371" s="139"/>
      <c r="BA371" s="139"/>
      <c r="BB371" s="139"/>
      <c r="BC371" s="139"/>
      <c r="BD371" s="139"/>
      <c r="BE371" s="139"/>
      <c r="BF371" s="139"/>
      <c r="BG371" s="139"/>
      <c r="BH371" s="139"/>
    </row>
    <row r="372" spans="1:60" outlineLevel="1" x14ac:dyDescent="0.2">
      <c r="A372" s="140"/>
      <c r="B372" s="140"/>
      <c r="C372" s="176" t="s">
        <v>701</v>
      </c>
      <c r="D372" s="149"/>
      <c r="E372" s="153">
        <v>7.43</v>
      </c>
      <c r="F372" s="156"/>
      <c r="G372" s="156"/>
      <c r="H372" s="156"/>
      <c r="I372" s="156"/>
      <c r="J372" s="156"/>
      <c r="K372" s="156"/>
      <c r="L372" s="156"/>
      <c r="M372" s="156"/>
      <c r="N372" s="147"/>
      <c r="O372" s="147"/>
      <c r="P372" s="147"/>
      <c r="Q372" s="147"/>
      <c r="R372" s="147"/>
      <c r="S372" s="147"/>
      <c r="T372" s="148"/>
      <c r="U372" s="147"/>
      <c r="V372" s="139"/>
      <c r="W372" s="139"/>
      <c r="X372" s="139"/>
      <c r="Y372" s="139"/>
      <c r="Z372" s="139"/>
      <c r="AA372" s="139"/>
      <c r="AB372" s="139"/>
      <c r="AC372" s="139"/>
      <c r="AD372" s="139"/>
      <c r="AE372" s="139" t="s">
        <v>152</v>
      </c>
      <c r="AF372" s="139">
        <v>0</v>
      </c>
      <c r="AG372" s="139"/>
      <c r="AH372" s="139"/>
      <c r="AI372" s="139"/>
      <c r="AJ372" s="139"/>
      <c r="AK372" s="139"/>
      <c r="AL372" s="139"/>
      <c r="AM372" s="139"/>
      <c r="AN372" s="139"/>
      <c r="AO372" s="139"/>
      <c r="AP372" s="139"/>
      <c r="AQ372" s="139"/>
      <c r="AR372" s="139"/>
      <c r="AS372" s="139"/>
      <c r="AT372" s="139"/>
      <c r="AU372" s="139"/>
      <c r="AV372" s="139"/>
      <c r="AW372" s="139"/>
      <c r="AX372" s="139"/>
      <c r="AY372" s="139"/>
      <c r="AZ372" s="139"/>
      <c r="BA372" s="139"/>
      <c r="BB372" s="139"/>
      <c r="BC372" s="139"/>
      <c r="BD372" s="139"/>
      <c r="BE372" s="139"/>
      <c r="BF372" s="139"/>
      <c r="BG372" s="139"/>
      <c r="BH372" s="139"/>
    </row>
    <row r="373" spans="1:60" outlineLevel="1" x14ac:dyDescent="0.2">
      <c r="A373" s="140">
        <v>213</v>
      </c>
      <c r="B373" s="140" t="s">
        <v>702</v>
      </c>
      <c r="C373" s="175" t="s">
        <v>703</v>
      </c>
      <c r="D373" s="147" t="s">
        <v>180</v>
      </c>
      <c r="E373" s="152">
        <v>7.43</v>
      </c>
      <c r="F373" s="155">
        <f>H373+J373</f>
        <v>0</v>
      </c>
      <c r="G373" s="156">
        <f>ROUND(E373*F373,2)</f>
        <v>0</v>
      </c>
      <c r="H373" s="156"/>
      <c r="I373" s="156">
        <f>ROUND(E373*H373,2)</f>
        <v>0</v>
      </c>
      <c r="J373" s="156"/>
      <c r="K373" s="156">
        <f>ROUND(E373*J373,2)</f>
        <v>0</v>
      </c>
      <c r="L373" s="156">
        <v>21</v>
      </c>
      <c r="M373" s="156">
        <f>G373*(1+L373/100)</f>
        <v>0</v>
      </c>
      <c r="N373" s="147">
        <v>5.5100000000000001E-3</v>
      </c>
      <c r="O373" s="147">
        <f>ROUND(E373*N373,5)</f>
        <v>4.0939999999999997E-2</v>
      </c>
      <c r="P373" s="147">
        <v>0</v>
      </c>
      <c r="Q373" s="147">
        <f>ROUND(E373*P373,5)</f>
        <v>0</v>
      </c>
      <c r="R373" s="147"/>
      <c r="S373" s="147"/>
      <c r="T373" s="148">
        <v>1.1366000000000001</v>
      </c>
      <c r="U373" s="147">
        <f>ROUND(E373*T373,2)</f>
        <v>8.44</v>
      </c>
      <c r="V373" s="139"/>
      <c r="W373" s="139"/>
      <c r="X373" s="139"/>
      <c r="Y373" s="139"/>
      <c r="Z373" s="139"/>
      <c r="AA373" s="139"/>
      <c r="AB373" s="139"/>
      <c r="AC373" s="139"/>
      <c r="AD373" s="139"/>
      <c r="AE373" s="139" t="s">
        <v>150</v>
      </c>
      <c r="AF373" s="139"/>
      <c r="AG373" s="139"/>
      <c r="AH373" s="139"/>
      <c r="AI373" s="139"/>
      <c r="AJ373" s="139"/>
      <c r="AK373" s="139"/>
      <c r="AL373" s="139"/>
      <c r="AM373" s="139"/>
      <c r="AN373" s="139"/>
      <c r="AO373" s="139"/>
      <c r="AP373" s="139"/>
      <c r="AQ373" s="139"/>
      <c r="AR373" s="139"/>
      <c r="AS373" s="139"/>
      <c r="AT373" s="139"/>
      <c r="AU373" s="139"/>
      <c r="AV373" s="139"/>
      <c r="AW373" s="139"/>
      <c r="AX373" s="139"/>
      <c r="AY373" s="139"/>
      <c r="AZ373" s="139"/>
      <c r="BA373" s="139"/>
      <c r="BB373" s="139"/>
      <c r="BC373" s="139"/>
      <c r="BD373" s="139"/>
      <c r="BE373" s="139"/>
      <c r="BF373" s="139"/>
      <c r="BG373" s="139"/>
      <c r="BH373" s="139"/>
    </row>
    <row r="374" spans="1:60" outlineLevel="1" x14ac:dyDescent="0.2">
      <c r="A374" s="140"/>
      <c r="B374" s="140"/>
      <c r="C374" s="176" t="s">
        <v>701</v>
      </c>
      <c r="D374" s="149"/>
      <c r="E374" s="153">
        <v>7.43</v>
      </c>
      <c r="F374" s="156"/>
      <c r="G374" s="156"/>
      <c r="H374" s="156"/>
      <c r="I374" s="156"/>
      <c r="J374" s="156"/>
      <c r="K374" s="156"/>
      <c r="L374" s="156"/>
      <c r="M374" s="156"/>
      <c r="N374" s="147"/>
      <c r="O374" s="147"/>
      <c r="P374" s="147"/>
      <c r="Q374" s="147"/>
      <c r="R374" s="147"/>
      <c r="S374" s="147"/>
      <c r="T374" s="148"/>
      <c r="U374" s="147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39" t="s">
        <v>152</v>
      </c>
      <c r="AF374" s="139">
        <v>0</v>
      </c>
      <c r="AG374" s="139"/>
      <c r="AH374" s="139"/>
      <c r="AI374" s="139"/>
      <c r="AJ374" s="139"/>
      <c r="AK374" s="139"/>
      <c r="AL374" s="139"/>
      <c r="AM374" s="139"/>
      <c r="AN374" s="139"/>
      <c r="AO374" s="139"/>
      <c r="AP374" s="139"/>
      <c r="AQ374" s="139"/>
      <c r="AR374" s="139"/>
      <c r="AS374" s="139"/>
      <c r="AT374" s="139"/>
      <c r="AU374" s="139"/>
      <c r="AV374" s="139"/>
      <c r="AW374" s="139"/>
      <c r="AX374" s="139"/>
      <c r="AY374" s="139"/>
      <c r="AZ374" s="139"/>
      <c r="BA374" s="139"/>
      <c r="BB374" s="139"/>
      <c r="BC374" s="139"/>
      <c r="BD374" s="139"/>
      <c r="BE374" s="139"/>
      <c r="BF374" s="139"/>
      <c r="BG374" s="139"/>
      <c r="BH374" s="139"/>
    </row>
    <row r="375" spans="1:60" outlineLevel="1" x14ac:dyDescent="0.2">
      <c r="A375" s="140">
        <v>214</v>
      </c>
      <c r="B375" s="140" t="s">
        <v>704</v>
      </c>
      <c r="C375" s="175" t="s">
        <v>705</v>
      </c>
      <c r="D375" s="147" t="s">
        <v>180</v>
      </c>
      <c r="E375" s="152">
        <v>160.57554999999999</v>
      </c>
      <c r="F375" s="155">
        <f>H375+J375</f>
        <v>0</v>
      </c>
      <c r="G375" s="156">
        <f>ROUND(E375*F375,2)</f>
        <v>0</v>
      </c>
      <c r="H375" s="156"/>
      <c r="I375" s="156">
        <f>ROUND(E375*H375,2)</f>
        <v>0</v>
      </c>
      <c r="J375" s="156"/>
      <c r="K375" s="156">
        <f>ROUND(E375*J375,2)</f>
        <v>0</v>
      </c>
      <c r="L375" s="156">
        <v>21</v>
      </c>
      <c r="M375" s="156">
        <f>G375*(1+L375/100)</f>
        <v>0</v>
      </c>
      <c r="N375" s="147">
        <v>5.1500000000000001E-3</v>
      </c>
      <c r="O375" s="147">
        <f>ROUND(E375*N375,5)</f>
        <v>0.82696000000000003</v>
      </c>
      <c r="P375" s="147">
        <v>0</v>
      </c>
      <c r="Q375" s="147">
        <f>ROUND(E375*P375,5)</f>
        <v>0</v>
      </c>
      <c r="R375" s="147"/>
      <c r="S375" s="147"/>
      <c r="T375" s="148">
        <v>1.04</v>
      </c>
      <c r="U375" s="147">
        <f>ROUND(E375*T375,2)</f>
        <v>167</v>
      </c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39" t="s">
        <v>150</v>
      </c>
      <c r="AF375" s="139"/>
      <c r="AG375" s="139"/>
      <c r="AH375" s="139"/>
      <c r="AI375" s="139"/>
      <c r="AJ375" s="139"/>
      <c r="AK375" s="139"/>
      <c r="AL375" s="139"/>
      <c r="AM375" s="139"/>
      <c r="AN375" s="139"/>
      <c r="AO375" s="139"/>
      <c r="AP375" s="139"/>
      <c r="AQ375" s="139"/>
      <c r="AR375" s="139"/>
      <c r="AS375" s="139"/>
      <c r="AT375" s="139"/>
      <c r="AU375" s="139"/>
      <c r="AV375" s="139"/>
      <c r="AW375" s="139"/>
      <c r="AX375" s="139"/>
      <c r="AY375" s="139"/>
      <c r="AZ375" s="139"/>
      <c r="BA375" s="139"/>
      <c r="BB375" s="139"/>
      <c r="BC375" s="139"/>
      <c r="BD375" s="139"/>
      <c r="BE375" s="139"/>
      <c r="BF375" s="139"/>
      <c r="BG375" s="139"/>
      <c r="BH375" s="139"/>
    </row>
    <row r="376" spans="1:60" outlineLevel="1" x14ac:dyDescent="0.2">
      <c r="A376" s="140"/>
      <c r="B376" s="140"/>
      <c r="C376" s="176" t="s">
        <v>700</v>
      </c>
      <c r="D376" s="149"/>
      <c r="E376" s="153">
        <v>160.57554999999999</v>
      </c>
      <c r="F376" s="156"/>
      <c r="G376" s="156"/>
      <c r="H376" s="156"/>
      <c r="I376" s="156"/>
      <c r="J376" s="156"/>
      <c r="K376" s="156"/>
      <c r="L376" s="156"/>
      <c r="M376" s="156"/>
      <c r="N376" s="147"/>
      <c r="O376" s="147"/>
      <c r="P376" s="147"/>
      <c r="Q376" s="147"/>
      <c r="R376" s="147"/>
      <c r="S376" s="147"/>
      <c r="T376" s="148"/>
      <c r="U376" s="147"/>
      <c r="V376" s="139"/>
      <c r="W376" s="139"/>
      <c r="X376" s="139"/>
      <c r="Y376" s="139"/>
      <c r="Z376" s="139"/>
      <c r="AA376" s="139"/>
      <c r="AB376" s="139"/>
      <c r="AC376" s="139"/>
      <c r="AD376" s="139"/>
      <c r="AE376" s="139" t="s">
        <v>152</v>
      </c>
      <c r="AF376" s="139">
        <v>0</v>
      </c>
      <c r="AG376" s="139"/>
      <c r="AH376" s="139"/>
      <c r="AI376" s="139"/>
      <c r="AJ376" s="139"/>
      <c r="AK376" s="139"/>
      <c r="AL376" s="139"/>
      <c r="AM376" s="139"/>
      <c r="AN376" s="139"/>
      <c r="AO376" s="139"/>
      <c r="AP376" s="139"/>
      <c r="AQ376" s="139"/>
      <c r="AR376" s="139"/>
      <c r="AS376" s="139"/>
      <c r="AT376" s="139"/>
      <c r="AU376" s="139"/>
      <c r="AV376" s="139"/>
      <c r="AW376" s="139"/>
      <c r="AX376" s="139"/>
      <c r="AY376" s="139"/>
      <c r="AZ376" s="139"/>
      <c r="BA376" s="139"/>
      <c r="BB376" s="139"/>
      <c r="BC376" s="139"/>
      <c r="BD376" s="139"/>
      <c r="BE376" s="139"/>
      <c r="BF376" s="139"/>
      <c r="BG376" s="139"/>
      <c r="BH376" s="139"/>
    </row>
    <row r="377" spans="1:60" outlineLevel="1" x14ac:dyDescent="0.2">
      <c r="A377" s="140">
        <v>215</v>
      </c>
      <c r="B377" s="140" t="s">
        <v>706</v>
      </c>
      <c r="C377" s="175" t="s">
        <v>707</v>
      </c>
      <c r="D377" s="147" t="s">
        <v>237</v>
      </c>
      <c r="E377" s="152">
        <v>85</v>
      </c>
      <c r="F377" s="155">
        <f>H377+J377</f>
        <v>0</v>
      </c>
      <c r="G377" s="156">
        <f>ROUND(E377*F377,2)</f>
        <v>0</v>
      </c>
      <c r="H377" s="156"/>
      <c r="I377" s="156">
        <f>ROUND(E377*H377,2)</f>
        <v>0</v>
      </c>
      <c r="J377" s="156"/>
      <c r="K377" s="156">
        <f>ROUND(E377*J377,2)</f>
        <v>0</v>
      </c>
      <c r="L377" s="156">
        <v>21</v>
      </c>
      <c r="M377" s="156">
        <f>G377*(1+L377/100)</f>
        <v>0</v>
      </c>
      <c r="N377" s="147">
        <v>3.6000000000000002E-4</v>
      </c>
      <c r="O377" s="147">
        <f>ROUND(E377*N377,5)</f>
        <v>3.0599999999999999E-2</v>
      </c>
      <c r="P377" s="147">
        <v>0</v>
      </c>
      <c r="Q377" s="147">
        <f>ROUND(E377*P377,5)</f>
        <v>0</v>
      </c>
      <c r="R377" s="147"/>
      <c r="S377" s="147"/>
      <c r="T377" s="148">
        <v>0.74</v>
      </c>
      <c r="U377" s="147">
        <f>ROUND(E377*T377,2)</f>
        <v>62.9</v>
      </c>
      <c r="V377" s="139"/>
      <c r="W377" s="139"/>
      <c r="X377" s="139"/>
      <c r="Y377" s="139"/>
      <c r="Z377" s="139"/>
      <c r="AA377" s="139"/>
      <c r="AB377" s="139"/>
      <c r="AC377" s="139"/>
      <c r="AD377" s="139"/>
      <c r="AE377" s="139" t="s">
        <v>150</v>
      </c>
      <c r="AF377" s="139"/>
      <c r="AG377" s="139"/>
      <c r="AH377" s="139"/>
      <c r="AI377" s="139"/>
      <c r="AJ377" s="139"/>
      <c r="AK377" s="139"/>
      <c r="AL377" s="139"/>
      <c r="AM377" s="139"/>
      <c r="AN377" s="139"/>
      <c r="AO377" s="139"/>
      <c r="AP377" s="139"/>
      <c r="AQ377" s="139"/>
      <c r="AR377" s="139"/>
      <c r="AS377" s="139"/>
      <c r="AT377" s="139"/>
      <c r="AU377" s="139"/>
      <c r="AV377" s="139"/>
      <c r="AW377" s="139"/>
      <c r="AX377" s="139"/>
      <c r="AY377" s="139"/>
      <c r="AZ377" s="139"/>
      <c r="BA377" s="139"/>
      <c r="BB377" s="139"/>
      <c r="BC377" s="139"/>
      <c r="BD377" s="139"/>
      <c r="BE377" s="139"/>
      <c r="BF377" s="139"/>
      <c r="BG377" s="139"/>
      <c r="BH377" s="139"/>
    </row>
    <row r="378" spans="1:60" outlineLevel="1" x14ac:dyDescent="0.2">
      <c r="A378" s="140">
        <v>216</v>
      </c>
      <c r="B378" s="140" t="s">
        <v>708</v>
      </c>
      <c r="C378" s="175" t="s">
        <v>709</v>
      </c>
      <c r="D378" s="147" t="s">
        <v>237</v>
      </c>
      <c r="E378" s="152">
        <v>85</v>
      </c>
      <c r="F378" s="155">
        <f>H378+J378</f>
        <v>0</v>
      </c>
      <c r="G378" s="156">
        <f>ROUND(E378*F378,2)</f>
        <v>0</v>
      </c>
      <c r="H378" s="156"/>
      <c r="I378" s="156">
        <f>ROUND(E378*H378,2)</f>
        <v>0</v>
      </c>
      <c r="J378" s="156"/>
      <c r="K378" s="156">
        <f>ROUND(E378*J378,2)</f>
        <v>0</v>
      </c>
      <c r="L378" s="156">
        <v>21</v>
      </c>
      <c r="M378" s="156">
        <f>G378*(1+L378/100)</f>
        <v>0</v>
      </c>
      <c r="N378" s="147">
        <v>0</v>
      </c>
      <c r="O378" s="147">
        <f>ROUND(E378*N378,5)</f>
        <v>0</v>
      </c>
      <c r="P378" s="147">
        <v>0</v>
      </c>
      <c r="Q378" s="147">
        <f>ROUND(E378*P378,5)</f>
        <v>0</v>
      </c>
      <c r="R378" s="147"/>
      <c r="S378" s="147"/>
      <c r="T378" s="148">
        <v>0.154</v>
      </c>
      <c r="U378" s="147">
        <f>ROUND(E378*T378,2)</f>
        <v>13.09</v>
      </c>
      <c r="V378" s="139"/>
      <c r="W378" s="139"/>
      <c r="X378" s="139"/>
      <c r="Y378" s="139"/>
      <c r="Z378" s="139"/>
      <c r="AA378" s="139"/>
      <c r="AB378" s="139"/>
      <c r="AC378" s="139"/>
      <c r="AD378" s="139"/>
      <c r="AE378" s="139" t="s">
        <v>150</v>
      </c>
      <c r="AF378" s="139"/>
      <c r="AG378" s="139"/>
      <c r="AH378" s="139"/>
      <c r="AI378" s="139"/>
      <c r="AJ378" s="139"/>
      <c r="AK378" s="139"/>
      <c r="AL378" s="139"/>
      <c r="AM378" s="139"/>
      <c r="AN378" s="139"/>
      <c r="AO378" s="139"/>
      <c r="AP378" s="139"/>
      <c r="AQ378" s="139"/>
      <c r="AR378" s="139"/>
      <c r="AS378" s="139"/>
      <c r="AT378" s="139"/>
      <c r="AU378" s="139"/>
      <c r="AV378" s="139"/>
      <c r="AW378" s="139"/>
      <c r="AX378" s="139"/>
      <c r="AY378" s="139"/>
      <c r="AZ378" s="139"/>
      <c r="BA378" s="139"/>
      <c r="BB378" s="139"/>
      <c r="BC378" s="139"/>
      <c r="BD378" s="139"/>
      <c r="BE378" s="139"/>
      <c r="BF378" s="139"/>
      <c r="BG378" s="139"/>
      <c r="BH378" s="139"/>
    </row>
    <row r="379" spans="1:60" outlineLevel="1" x14ac:dyDescent="0.2">
      <c r="A379" s="140">
        <v>217</v>
      </c>
      <c r="B379" s="140" t="s">
        <v>710</v>
      </c>
      <c r="C379" s="175" t="s">
        <v>711</v>
      </c>
      <c r="D379" s="147" t="s">
        <v>237</v>
      </c>
      <c r="E379" s="152">
        <v>125</v>
      </c>
      <c r="F379" s="155">
        <f>H379+J379</f>
        <v>0</v>
      </c>
      <c r="G379" s="156">
        <f>ROUND(E379*F379,2)</f>
        <v>0</v>
      </c>
      <c r="H379" s="156"/>
      <c r="I379" s="156">
        <f>ROUND(E379*H379,2)</f>
        <v>0</v>
      </c>
      <c r="J379" s="156"/>
      <c r="K379" s="156">
        <f>ROUND(E379*J379,2)</f>
        <v>0</v>
      </c>
      <c r="L379" s="156">
        <v>21</v>
      </c>
      <c r="M379" s="156">
        <f>G379*(1+L379/100)</f>
        <v>0</v>
      </c>
      <c r="N379" s="147">
        <v>4.0000000000000003E-5</v>
      </c>
      <c r="O379" s="147">
        <f>ROUND(E379*N379,5)</f>
        <v>5.0000000000000001E-3</v>
      </c>
      <c r="P379" s="147">
        <v>0</v>
      </c>
      <c r="Q379" s="147">
        <f>ROUND(E379*P379,5)</f>
        <v>0</v>
      </c>
      <c r="R379" s="147"/>
      <c r="S379" s="147"/>
      <c r="T379" s="148">
        <v>7.0000000000000007E-2</v>
      </c>
      <c r="U379" s="147">
        <f>ROUND(E379*T379,2)</f>
        <v>8.75</v>
      </c>
      <c r="V379" s="139"/>
      <c r="W379" s="139"/>
      <c r="X379" s="139"/>
      <c r="Y379" s="139"/>
      <c r="Z379" s="139"/>
      <c r="AA379" s="139"/>
      <c r="AB379" s="139"/>
      <c r="AC379" s="139"/>
      <c r="AD379" s="139"/>
      <c r="AE379" s="139" t="s">
        <v>150</v>
      </c>
      <c r="AF379" s="139"/>
      <c r="AG379" s="139"/>
      <c r="AH379" s="139"/>
      <c r="AI379" s="139"/>
      <c r="AJ379" s="139"/>
      <c r="AK379" s="139"/>
      <c r="AL379" s="139"/>
      <c r="AM379" s="139"/>
      <c r="AN379" s="139"/>
      <c r="AO379" s="139"/>
      <c r="AP379" s="139"/>
      <c r="AQ379" s="139"/>
      <c r="AR379" s="139"/>
      <c r="AS379" s="139"/>
      <c r="AT379" s="139"/>
      <c r="AU379" s="139"/>
      <c r="AV379" s="139"/>
      <c r="AW379" s="139"/>
      <c r="AX379" s="139"/>
      <c r="AY379" s="139"/>
      <c r="AZ379" s="139"/>
      <c r="BA379" s="139"/>
      <c r="BB379" s="139"/>
      <c r="BC379" s="139"/>
      <c r="BD379" s="139"/>
      <c r="BE379" s="139"/>
      <c r="BF379" s="139"/>
      <c r="BG379" s="139"/>
      <c r="BH379" s="139"/>
    </row>
    <row r="380" spans="1:60" outlineLevel="1" x14ac:dyDescent="0.2">
      <c r="A380" s="140">
        <v>218</v>
      </c>
      <c r="B380" s="140" t="s">
        <v>712</v>
      </c>
      <c r="C380" s="175" t="s">
        <v>713</v>
      </c>
      <c r="D380" s="147" t="s">
        <v>180</v>
      </c>
      <c r="E380" s="152">
        <v>184.66188249999999</v>
      </c>
      <c r="F380" s="155">
        <f>H380+J380</f>
        <v>0</v>
      </c>
      <c r="G380" s="156">
        <f>ROUND(E380*F380,2)</f>
        <v>0</v>
      </c>
      <c r="H380" s="156"/>
      <c r="I380" s="156">
        <f>ROUND(E380*H380,2)</f>
        <v>0</v>
      </c>
      <c r="J380" s="156"/>
      <c r="K380" s="156">
        <f>ROUND(E380*J380,2)</f>
        <v>0</v>
      </c>
      <c r="L380" s="156">
        <v>21</v>
      </c>
      <c r="M380" s="156">
        <f>G380*(1+L380/100)</f>
        <v>0</v>
      </c>
      <c r="N380" s="147">
        <v>1.9199999999999998E-2</v>
      </c>
      <c r="O380" s="147">
        <f>ROUND(E380*N380,5)</f>
        <v>3.5455100000000002</v>
      </c>
      <c r="P380" s="147">
        <v>0</v>
      </c>
      <c r="Q380" s="147">
        <f>ROUND(E380*P380,5)</f>
        <v>0</v>
      </c>
      <c r="R380" s="147"/>
      <c r="S380" s="147"/>
      <c r="T380" s="148">
        <v>0</v>
      </c>
      <c r="U380" s="147">
        <f>ROUND(E380*T380,2)</f>
        <v>0</v>
      </c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 t="s">
        <v>337</v>
      </c>
      <c r="AF380" s="139"/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  <c r="AV380" s="139"/>
      <c r="AW380" s="139"/>
      <c r="AX380" s="139"/>
      <c r="AY380" s="139"/>
      <c r="AZ380" s="139"/>
      <c r="BA380" s="139"/>
      <c r="BB380" s="139"/>
      <c r="BC380" s="139"/>
      <c r="BD380" s="139"/>
      <c r="BE380" s="139"/>
      <c r="BF380" s="139"/>
      <c r="BG380" s="139"/>
      <c r="BH380" s="139"/>
    </row>
    <row r="381" spans="1:60" outlineLevel="1" x14ac:dyDescent="0.2">
      <c r="A381" s="140"/>
      <c r="B381" s="140"/>
      <c r="C381" s="176" t="s">
        <v>714</v>
      </c>
      <c r="D381" s="149"/>
      <c r="E381" s="153">
        <v>184.66188249999999</v>
      </c>
      <c r="F381" s="156"/>
      <c r="G381" s="156"/>
      <c r="H381" s="156"/>
      <c r="I381" s="156"/>
      <c r="J381" s="156"/>
      <c r="K381" s="156"/>
      <c r="L381" s="156"/>
      <c r="M381" s="156"/>
      <c r="N381" s="147"/>
      <c r="O381" s="147"/>
      <c r="P381" s="147"/>
      <c r="Q381" s="147"/>
      <c r="R381" s="147"/>
      <c r="S381" s="147"/>
      <c r="T381" s="148"/>
      <c r="U381" s="147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 t="s">
        <v>152</v>
      </c>
      <c r="AF381" s="139">
        <v>0</v>
      </c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  <c r="AV381" s="139"/>
      <c r="AW381" s="139"/>
      <c r="AX381" s="139"/>
      <c r="AY381" s="139"/>
      <c r="AZ381" s="139"/>
      <c r="BA381" s="139"/>
      <c r="BB381" s="139"/>
      <c r="BC381" s="139"/>
      <c r="BD381" s="139"/>
      <c r="BE381" s="139"/>
      <c r="BF381" s="139"/>
      <c r="BG381" s="139"/>
      <c r="BH381" s="139"/>
    </row>
    <row r="382" spans="1:60" outlineLevel="1" x14ac:dyDescent="0.2">
      <c r="A382" s="140">
        <v>219</v>
      </c>
      <c r="B382" s="140" t="s">
        <v>715</v>
      </c>
      <c r="C382" s="175" t="s">
        <v>716</v>
      </c>
      <c r="D382" s="147" t="s">
        <v>180</v>
      </c>
      <c r="E382" s="152">
        <v>8.8919999999999995</v>
      </c>
      <c r="F382" s="155">
        <f>H382+J382</f>
        <v>0</v>
      </c>
      <c r="G382" s="156">
        <f>ROUND(E382*F382,2)</f>
        <v>0</v>
      </c>
      <c r="H382" s="156"/>
      <c r="I382" s="156">
        <f>ROUND(E382*H382,2)</f>
        <v>0</v>
      </c>
      <c r="J382" s="156"/>
      <c r="K382" s="156">
        <f>ROUND(E382*J382,2)</f>
        <v>0</v>
      </c>
      <c r="L382" s="156">
        <v>21</v>
      </c>
      <c r="M382" s="156">
        <f>G382*(1+L382/100)</f>
        <v>0</v>
      </c>
      <c r="N382" s="147">
        <v>1.9199999999999998E-2</v>
      </c>
      <c r="O382" s="147">
        <f>ROUND(E382*N382,5)</f>
        <v>0.17072999999999999</v>
      </c>
      <c r="P382" s="147">
        <v>0</v>
      </c>
      <c r="Q382" s="147">
        <f>ROUND(E382*P382,5)</f>
        <v>0</v>
      </c>
      <c r="R382" s="147"/>
      <c r="S382" s="147"/>
      <c r="T382" s="148">
        <v>0</v>
      </c>
      <c r="U382" s="147">
        <f>ROUND(E382*T382,2)</f>
        <v>0</v>
      </c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 t="s">
        <v>337</v>
      </c>
      <c r="AF382" s="139"/>
      <c r="AG382" s="139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  <c r="AV382" s="139"/>
      <c r="AW382" s="139"/>
      <c r="AX382" s="139"/>
      <c r="AY382" s="139"/>
      <c r="AZ382" s="139"/>
      <c r="BA382" s="139"/>
      <c r="BB382" s="139"/>
      <c r="BC382" s="139"/>
      <c r="BD382" s="139"/>
      <c r="BE382" s="139"/>
      <c r="BF382" s="139"/>
      <c r="BG382" s="139"/>
      <c r="BH382" s="139"/>
    </row>
    <row r="383" spans="1:60" outlineLevel="1" x14ac:dyDescent="0.2">
      <c r="A383" s="140"/>
      <c r="B383" s="140"/>
      <c r="C383" s="176" t="s">
        <v>717</v>
      </c>
      <c r="D383" s="149"/>
      <c r="E383" s="153">
        <v>8.8919999999999995</v>
      </c>
      <c r="F383" s="156"/>
      <c r="G383" s="156"/>
      <c r="H383" s="156"/>
      <c r="I383" s="156"/>
      <c r="J383" s="156"/>
      <c r="K383" s="156"/>
      <c r="L383" s="156"/>
      <c r="M383" s="156"/>
      <c r="N383" s="147"/>
      <c r="O383" s="147"/>
      <c r="P383" s="147"/>
      <c r="Q383" s="147"/>
      <c r="R383" s="147"/>
      <c r="S383" s="147"/>
      <c r="T383" s="148"/>
      <c r="U383" s="147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 t="s">
        <v>152</v>
      </c>
      <c r="AF383" s="139">
        <v>0</v>
      </c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  <c r="AV383" s="139"/>
      <c r="AW383" s="139"/>
      <c r="AX383" s="139"/>
      <c r="AY383" s="139"/>
      <c r="AZ383" s="139"/>
      <c r="BA383" s="139"/>
      <c r="BB383" s="139"/>
      <c r="BC383" s="139"/>
      <c r="BD383" s="139"/>
      <c r="BE383" s="139"/>
      <c r="BF383" s="139"/>
      <c r="BG383" s="139"/>
      <c r="BH383" s="139"/>
    </row>
    <row r="384" spans="1:60" outlineLevel="1" x14ac:dyDescent="0.2">
      <c r="A384" s="140">
        <v>220</v>
      </c>
      <c r="B384" s="140" t="s">
        <v>718</v>
      </c>
      <c r="C384" s="175" t="s">
        <v>719</v>
      </c>
      <c r="D384" s="147" t="s">
        <v>190</v>
      </c>
      <c r="E384" s="152">
        <v>8.08</v>
      </c>
      <c r="F384" s="155">
        <f>H384+J384</f>
        <v>0</v>
      </c>
      <c r="G384" s="156">
        <f>ROUND(E384*F384,2)</f>
        <v>0</v>
      </c>
      <c r="H384" s="156"/>
      <c r="I384" s="156">
        <f>ROUND(E384*H384,2)</f>
        <v>0</v>
      </c>
      <c r="J384" s="156"/>
      <c r="K384" s="156">
        <f>ROUND(E384*J384,2)</f>
        <v>0</v>
      </c>
      <c r="L384" s="156">
        <v>21</v>
      </c>
      <c r="M384" s="156">
        <f>G384*(1+L384/100)</f>
        <v>0</v>
      </c>
      <c r="N384" s="147">
        <v>0</v>
      </c>
      <c r="O384" s="147">
        <f>ROUND(E384*N384,5)</f>
        <v>0</v>
      </c>
      <c r="P384" s="147">
        <v>0</v>
      </c>
      <c r="Q384" s="147">
        <f>ROUND(E384*P384,5)</f>
        <v>0</v>
      </c>
      <c r="R384" s="147"/>
      <c r="S384" s="147"/>
      <c r="T384" s="148">
        <v>1.5980000000000001</v>
      </c>
      <c r="U384" s="147">
        <f>ROUND(E384*T384,2)</f>
        <v>12.91</v>
      </c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 t="s">
        <v>150</v>
      </c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  <c r="AV384" s="139"/>
      <c r="AW384" s="139"/>
      <c r="AX384" s="139"/>
      <c r="AY384" s="139"/>
      <c r="AZ384" s="139"/>
      <c r="BA384" s="139"/>
      <c r="BB384" s="139"/>
      <c r="BC384" s="139"/>
      <c r="BD384" s="139"/>
      <c r="BE384" s="139"/>
      <c r="BF384" s="139"/>
      <c r="BG384" s="139"/>
      <c r="BH384" s="139"/>
    </row>
    <row r="385" spans="1:60" x14ac:dyDescent="0.2">
      <c r="A385" s="141" t="s">
        <v>145</v>
      </c>
      <c r="B385" s="141" t="s">
        <v>106</v>
      </c>
      <c r="C385" s="177" t="s">
        <v>107</v>
      </c>
      <c r="D385" s="150"/>
      <c r="E385" s="154"/>
      <c r="F385" s="157"/>
      <c r="G385" s="157">
        <f>SUMIF(AE386:AE394,"&lt;&gt;NOR",G386:G394)</f>
        <v>0</v>
      </c>
      <c r="H385" s="157"/>
      <c r="I385" s="157">
        <f>SUM(I386:I394)</f>
        <v>0</v>
      </c>
      <c r="J385" s="157"/>
      <c r="K385" s="157">
        <f>SUM(K386:K394)</f>
        <v>0</v>
      </c>
      <c r="L385" s="157"/>
      <c r="M385" s="157">
        <f>SUM(M386:M394)</f>
        <v>0</v>
      </c>
      <c r="N385" s="150"/>
      <c r="O385" s="150">
        <f>SUM(O386:O394)</f>
        <v>1.3646</v>
      </c>
      <c r="P385" s="150"/>
      <c r="Q385" s="150">
        <f>SUM(Q386:Q394)</f>
        <v>0</v>
      </c>
      <c r="R385" s="150"/>
      <c r="S385" s="150"/>
      <c r="T385" s="151"/>
      <c r="U385" s="150">
        <f>SUM(U386:U394)</f>
        <v>69.399999999999991</v>
      </c>
      <c r="AE385" t="s">
        <v>146</v>
      </c>
    </row>
    <row r="386" spans="1:60" outlineLevel="1" x14ac:dyDescent="0.2">
      <c r="A386" s="140">
        <v>221</v>
      </c>
      <c r="B386" s="140" t="s">
        <v>720</v>
      </c>
      <c r="C386" s="175" t="s">
        <v>721</v>
      </c>
      <c r="D386" s="147" t="s">
        <v>180</v>
      </c>
      <c r="E386" s="152">
        <v>48.902540999999999</v>
      </c>
      <c r="F386" s="155">
        <f>H386+J386</f>
        <v>0</v>
      </c>
      <c r="G386" s="156">
        <f>ROUND(E386*F386,2)</f>
        <v>0</v>
      </c>
      <c r="H386" s="156"/>
      <c r="I386" s="156">
        <f>ROUND(E386*H386,2)</f>
        <v>0</v>
      </c>
      <c r="J386" s="156"/>
      <c r="K386" s="156">
        <f>ROUND(E386*J386,2)</f>
        <v>0</v>
      </c>
      <c r="L386" s="156">
        <v>21</v>
      </c>
      <c r="M386" s="156">
        <f>G386*(1+L386/100)</f>
        <v>0</v>
      </c>
      <c r="N386" s="147">
        <v>2.1000000000000001E-4</v>
      </c>
      <c r="O386" s="147">
        <f>ROUND(E386*N386,5)</f>
        <v>1.027E-2</v>
      </c>
      <c r="P386" s="147">
        <v>0</v>
      </c>
      <c r="Q386" s="147">
        <f>ROUND(E386*P386,5)</f>
        <v>0</v>
      </c>
      <c r="R386" s="147"/>
      <c r="S386" s="147"/>
      <c r="T386" s="148">
        <v>0.05</v>
      </c>
      <c r="U386" s="147">
        <f>ROUND(E386*T386,2)</f>
        <v>2.4500000000000002</v>
      </c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 t="s">
        <v>150</v>
      </c>
      <c r="AF386" s="139"/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  <c r="AV386" s="139"/>
      <c r="AW386" s="139"/>
      <c r="AX386" s="139"/>
      <c r="AY386" s="139"/>
      <c r="AZ386" s="139"/>
      <c r="BA386" s="139"/>
      <c r="BB386" s="139"/>
      <c r="BC386" s="139"/>
      <c r="BD386" s="139"/>
      <c r="BE386" s="139"/>
      <c r="BF386" s="139"/>
      <c r="BG386" s="139"/>
      <c r="BH386" s="139"/>
    </row>
    <row r="387" spans="1:60" outlineLevel="1" x14ac:dyDescent="0.2">
      <c r="A387" s="140"/>
      <c r="B387" s="140"/>
      <c r="C387" s="176" t="s">
        <v>722</v>
      </c>
      <c r="D387" s="149"/>
      <c r="E387" s="153">
        <v>16.150541</v>
      </c>
      <c r="F387" s="156"/>
      <c r="G387" s="156"/>
      <c r="H387" s="156"/>
      <c r="I387" s="156"/>
      <c r="J387" s="156"/>
      <c r="K387" s="156"/>
      <c r="L387" s="156"/>
      <c r="M387" s="156"/>
      <c r="N387" s="147"/>
      <c r="O387" s="147"/>
      <c r="P387" s="147"/>
      <c r="Q387" s="147"/>
      <c r="R387" s="147"/>
      <c r="S387" s="147"/>
      <c r="T387" s="148"/>
      <c r="U387" s="147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 t="s">
        <v>152</v>
      </c>
      <c r="AF387" s="139">
        <v>0</v>
      </c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  <c r="AV387" s="139"/>
      <c r="AW387" s="139"/>
      <c r="AX387" s="139"/>
      <c r="AY387" s="139"/>
      <c r="AZ387" s="139"/>
      <c r="BA387" s="139"/>
      <c r="BB387" s="139"/>
      <c r="BC387" s="139"/>
      <c r="BD387" s="139"/>
      <c r="BE387" s="139"/>
      <c r="BF387" s="139"/>
      <c r="BG387" s="139"/>
      <c r="BH387" s="139"/>
    </row>
    <row r="388" spans="1:60" outlineLevel="1" x14ac:dyDescent="0.2">
      <c r="A388" s="140"/>
      <c r="B388" s="140"/>
      <c r="C388" s="176" t="s">
        <v>723</v>
      </c>
      <c r="D388" s="149"/>
      <c r="E388" s="153">
        <v>32.752000000000002</v>
      </c>
      <c r="F388" s="156"/>
      <c r="G388" s="156"/>
      <c r="H388" s="156"/>
      <c r="I388" s="156"/>
      <c r="J388" s="156"/>
      <c r="K388" s="156"/>
      <c r="L388" s="156"/>
      <c r="M388" s="156"/>
      <c r="N388" s="147"/>
      <c r="O388" s="147"/>
      <c r="P388" s="147"/>
      <c r="Q388" s="147"/>
      <c r="R388" s="147"/>
      <c r="S388" s="147"/>
      <c r="T388" s="148"/>
      <c r="U388" s="147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 t="s">
        <v>152</v>
      </c>
      <c r="AF388" s="139">
        <v>0</v>
      </c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  <c r="AV388" s="139"/>
      <c r="AW388" s="139"/>
      <c r="AX388" s="139"/>
      <c r="AY388" s="139"/>
      <c r="AZ388" s="139"/>
      <c r="BA388" s="139"/>
      <c r="BB388" s="139"/>
      <c r="BC388" s="139"/>
      <c r="BD388" s="139"/>
      <c r="BE388" s="139"/>
      <c r="BF388" s="139"/>
      <c r="BG388" s="139"/>
      <c r="BH388" s="139"/>
    </row>
    <row r="389" spans="1:60" outlineLevel="1" x14ac:dyDescent="0.2">
      <c r="A389" s="140">
        <v>222</v>
      </c>
      <c r="B389" s="140" t="s">
        <v>724</v>
      </c>
      <c r="C389" s="175" t="s">
        <v>725</v>
      </c>
      <c r="D389" s="147" t="s">
        <v>180</v>
      </c>
      <c r="E389" s="152">
        <v>48.902540999999999</v>
      </c>
      <c r="F389" s="155">
        <f>H389+J389</f>
        <v>0</v>
      </c>
      <c r="G389" s="156">
        <f>ROUND(E389*F389,2)</f>
        <v>0</v>
      </c>
      <c r="H389" s="156"/>
      <c r="I389" s="156">
        <f>ROUND(E389*H389,2)</f>
        <v>0</v>
      </c>
      <c r="J389" s="156"/>
      <c r="K389" s="156">
        <f>ROUND(E389*J389,2)</f>
        <v>0</v>
      </c>
      <c r="L389" s="156">
        <v>21</v>
      </c>
      <c r="M389" s="156">
        <f>G389*(1+L389/100)</f>
        <v>0</v>
      </c>
      <c r="N389" s="147">
        <v>5.3499999999999997E-3</v>
      </c>
      <c r="O389" s="147">
        <f>ROUND(E389*N389,5)</f>
        <v>0.26162999999999997</v>
      </c>
      <c r="P389" s="147">
        <v>0</v>
      </c>
      <c r="Q389" s="147">
        <f>ROUND(E389*P389,5)</f>
        <v>0</v>
      </c>
      <c r="R389" s="147"/>
      <c r="S389" s="147"/>
      <c r="T389" s="148">
        <v>1.288</v>
      </c>
      <c r="U389" s="147">
        <f>ROUND(E389*T389,2)</f>
        <v>62.99</v>
      </c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 t="s">
        <v>150</v>
      </c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  <c r="AV389" s="139"/>
      <c r="AW389" s="139"/>
      <c r="AX389" s="139"/>
      <c r="AY389" s="139"/>
      <c r="AZ389" s="139"/>
      <c r="BA389" s="139"/>
      <c r="BB389" s="139"/>
      <c r="BC389" s="139"/>
      <c r="BD389" s="139"/>
      <c r="BE389" s="139"/>
      <c r="BF389" s="139"/>
      <c r="BG389" s="139"/>
      <c r="BH389" s="139"/>
    </row>
    <row r="390" spans="1:60" outlineLevel="1" x14ac:dyDescent="0.2">
      <c r="A390" s="140"/>
      <c r="B390" s="140"/>
      <c r="C390" s="176" t="s">
        <v>722</v>
      </c>
      <c r="D390" s="149"/>
      <c r="E390" s="153">
        <v>16.150541</v>
      </c>
      <c r="F390" s="156"/>
      <c r="G390" s="156"/>
      <c r="H390" s="156"/>
      <c r="I390" s="156"/>
      <c r="J390" s="156"/>
      <c r="K390" s="156"/>
      <c r="L390" s="156"/>
      <c r="M390" s="156"/>
      <c r="N390" s="147"/>
      <c r="O390" s="147"/>
      <c r="P390" s="147"/>
      <c r="Q390" s="147"/>
      <c r="R390" s="147"/>
      <c r="S390" s="147"/>
      <c r="T390" s="148"/>
      <c r="U390" s="147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 t="s">
        <v>152</v>
      </c>
      <c r="AF390" s="139">
        <v>0</v>
      </c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  <c r="AV390" s="139"/>
      <c r="AW390" s="139"/>
      <c r="AX390" s="139"/>
      <c r="AY390" s="139"/>
      <c r="AZ390" s="139"/>
      <c r="BA390" s="139"/>
      <c r="BB390" s="139"/>
      <c r="BC390" s="139"/>
      <c r="BD390" s="139"/>
      <c r="BE390" s="139"/>
      <c r="BF390" s="139"/>
      <c r="BG390" s="139"/>
      <c r="BH390" s="139"/>
    </row>
    <row r="391" spans="1:60" outlineLevel="1" x14ac:dyDescent="0.2">
      <c r="A391" s="140"/>
      <c r="B391" s="140"/>
      <c r="C391" s="176" t="s">
        <v>723</v>
      </c>
      <c r="D391" s="149"/>
      <c r="E391" s="153">
        <v>32.752000000000002</v>
      </c>
      <c r="F391" s="156"/>
      <c r="G391" s="156"/>
      <c r="H391" s="156"/>
      <c r="I391" s="156"/>
      <c r="J391" s="156"/>
      <c r="K391" s="156"/>
      <c r="L391" s="156"/>
      <c r="M391" s="156"/>
      <c r="N391" s="147"/>
      <c r="O391" s="147"/>
      <c r="P391" s="147"/>
      <c r="Q391" s="147"/>
      <c r="R391" s="147"/>
      <c r="S391" s="147"/>
      <c r="T391" s="148"/>
      <c r="U391" s="147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 t="s">
        <v>152</v>
      </c>
      <c r="AF391" s="139">
        <v>0</v>
      </c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  <c r="AV391" s="139"/>
      <c r="AW391" s="139"/>
      <c r="AX391" s="139"/>
      <c r="AY391" s="139"/>
      <c r="AZ391" s="139"/>
      <c r="BA391" s="139"/>
      <c r="BB391" s="139"/>
      <c r="BC391" s="139"/>
      <c r="BD391" s="139"/>
      <c r="BE391" s="139"/>
      <c r="BF391" s="139"/>
      <c r="BG391" s="139"/>
      <c r="BH391" s="139"/>
    </row>
    <row r="392" spans="1:60" outlineLevel="1" x14ac:dyDescent="0.2">
      <c r="A392" s="140">
        <v>223</v>
      </c>
      <c r="B392" s="140" t="s">
        <v>726</v>
      </c>
      <c r="C392" s="175" t="s">
        <v>727</v>
      </c>
      <c r="D392" s="147" t="s">
        <v>180</v>
      </c>
      <c r="E392" s="152">
        <v>56.237921</v>
      </c>
      <c r="F392" s="155">
        <f>H392+J392</f>
        <v>0</v>
      </c>
      <c r="G392" s="156">
        <f>ROUND(E392*F392,2)</f>
        <v>0</v>
      </c>
      <c r="H392" s="156"/>
      <c r="I392" s="156">
        <f>ROUND(E392*H392,2)</f>
        <v>0</v>
      </c>
      <c r="J392" s="156"/>
      <c r="K392" s="156">
        <f>ROUND(E392*J392,2)</f>
        <v>0</v>
      </c>
      <c r="L392" s="156">
        <v>21</v>
      </c>
      <c r="M392" s="156">
        <f>G392*(1+L392/100)</f>
        <v>0</v>
      </c>
      <c r="N392" s="147">
        <v>1.9429999999999999E-2</v>
      </c>
      <c r="O392" s="147">
        <f>ROUND(E392*N392,5)</f>
        <v>1.0927</v>
      </c>
      <c r="P392" s="147">
        <v>0</v>
      </c>
      <c r="Q392" s="147">
        <f>ROUND(E392*P392,5)</f>
        <v>0</v>
      </c>
      <c r="R392" s="147"/>
      <c r="S392" s="147"/>
      <c r="T392" s="148">
        <v>0</v>
      </c>
      <c r="U392" s="147">
        <f>ROUND(E392*T392,2)</f>
        <v>0</v>
      </c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 t="s">
        <v>337</v>
      </c>
      <c r="AF392" s="139"/>
      <c r="AG392" s="139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  <c r="AV392" s="139"/>
      <c r="AW392" s="139"/>
      <c r="AX392" s="139"/>
      <c r="AY392" s="139"/>
      <c r="AZ392" s="139"/>
      <c r="BA392" s="139"/>
      <c r="BB392" s="139"/>
      <c r="BC392" s="139"/>
      <c r="BD392" s="139"/>
      <c r="BE392" s="139"/>
      <c r="BF392" s="139"/>
      <c r="BG392" s="139"/>
      <c r="BH392" s="139"/>
    </row>
    <row r="393" spans="1:60" outlineLevel="1" x14ac:dyDescent="0.2">
      <c r="A393" s="140"/>
      <c r="B393" s="140"/>
      <c r="C393" s="176" t="s">
        <v>728</v>
      </c>
      <c r="D393" s="149"/>
      <c r="E393" s="153">
        <v>56.237921</v>
      </c>
      <c r="F393" s="156"/>
      <c r="G393" s="156"/>
      <c r="H393" s="156"/>
      <c r="I393" s="156"/>
      <c r="J393" s="156"/>
      <c r="K393" s="156"/>
      <c r="L393" s="156"/>
      <c r="M393" s="156"/>
      <c r="N393" s="147"/>
      <c r="O393" s="147"/>
      <c r="P393" s="147"/>
      <c r="Q393" s="147"/>
      <c r="R393" s="147"/>
      <c r="S393" s="147"/>
      <c r="T393" s="148"/>
      <c r="U393" s="147"/>
      <c r="V393" s="139"/>
      <c r="W393" s="139"/>
      <c r="X393" s="139"/>
      <c r="Y393" s="139"/>
      <c r="Z393" s="139"/>
      <c r="AA393" s="139"/>
      <c r="AB393" s="139"/>
      <c r="AC393" s="139"/>
      <c r="AD393" s="139"/>
      <c r="AE393" s="139" t="s">
        <v>152</v>
      </c>
      <c r="AF393" s="139">
        <v>0</v>
      </c>
      <c r="AG393" s="139"/>
      <c r="AH393" s="139"/>
      <c r="AI393" s="139"/>
      <c r="AJ393" s="139"/>
      <c r="AK393" s="139"/>
      <c r="AL393" s="139"/>
      <c r="AM393" s="139"/>
      <c r="AN393" s="139"/>
      <c r="AO393" s="139"/>
      <c r="AP393" s="139"/>
      <c r="AQ393" s="139"/>
      <c r="AR393" s="139"/>
      <c r="AS393" s="139"/>
      <c r="AT393" s="139"/>
      <c r="AU393" s="139"/>
      <c r="AV393" s="139"/>
      <c r="AW393" s="139"/>
      <c r="AX393" s="139"/>
      <c r="AY393" s="139"/>
      <c r="AZ393" s="139"/>
      <c r="BA393" s="139"/>
      <c r="BB393" s="139"/>
      <c r="BC393" s="139"/>
      <c r="BD393" s="139"/>
      <c r="BE393" s="139"/>
      <c r="BF393" s="139"/>
      <c r="BG393" s="139"/>
      <c r="BH393" s="139"/>
    </row>
    <row r="394" spans="1:60" outlineLevel="1" x14ac:dyDescent="0.2">
      <c r="A394" s="140">
        <v>224</v>
      </c>
      <c r="B394" s="140" t="s">
        <v>729</v>
      </c>
      <c r="C394" s="175" t="s">
        <v>730</v>
      </c>
      <c r="D394" s="147" t="s">
        <v>190</v>
      </c>
      <c r="E394" s="152">
        <v>2.4780000000000002</v>
      </c>
      <c r="F394" s="155">
        <f>H394+J394</f>
        <v>0</v>
      </c>
      <c r="G394" s="156">
        <f>ROUND(E394*F394,2)</f>
        <v>0</v>
      </c>
      <c r="H394" s="156"/>
      <c r="I394" s="156">
        <f>ROUND(E394*H394,2)</f>
        <v>0</v>
      </c>
      <c r="J394" s="156"/>
      <c r="K394" s="156">
        <f>ROUND(E394*J394,2)</f>
        <v>0</v>
      </c>
      <c r="L394" s="156">
        <v>21</v>
      </c>
      <c r="M394" s="156">
        <f>G394*(1+L394/100)</f>
        <v>0</v>
      </c>
      <c r="N394" s="147">
        <v>0</v>
      </c>
      <c r="O394" s="147">
        <f>ROUND(E394*N394,5)</f>
        <v>0</v>
      </c>
      <c r="P394" s="147">
        <v>0</v>
      </c>
      <c r="Q394" s="147">
        <f>ROUND(E394*P394,5)</f>
        <v>0</v>
      </c>
      <c r="R394" s="147"/>
      <c r="S394" s="147"/>
      <c r="T394" s="148">
        <v>1.5980000000000001</v>
      </c>
      <c r="U394" s="147">
        <f>ROUND(E394*T394,2)</f>
        <v>3.96</v>
      </c>
      <c r="V394" s="139"/>
      <c r="W394" s="139"/>
      <c r="X394" s="139"/>
      <c r="Y394" s="139"/>
      <c r="Z394" s="139"/>
      <c r="AA394" s="139"/>
      <c r="AB394" s="139"/>
      <c r="AC394" s="139"/>
      <c r="AD394" s="139"/>
      <c r="AE394" s="139" t="s">
        <v>150</v>
      </c>
      <c r="AF394" s="139"/>
      <c r="AG394" s="139"/>
      <c r="AH394" s="139"/>
      <c r="AI394" s="139"/>
      <c r="AJ394" s="139"/>
      <c r="AK394" s="139"/>
      <c r="AL394" s="139"/>
      <c r="AM394" s="139"/>
      <c r="AN394" s="139"/>
      <c r="AO394" s="139"/>
      <c r="AP394" s="139"/>
      <c r="AQ394" s="139"/>
      <c r="AR394" s="139"/>
      <c r="AS394" s="139"/>
      <c r="AT394" s="139"/>
      <c r="AU394" s="139"/>
      <c r="AV394" s="139"/>
      <c r="AW394" s="139"/>
      <c r="AX394" s="139"/>
      <c r="AY394" s="139"/>
      <c r="AZ394" s="139"/>
      <c r="BA394" s="139"/>
      <c r="BB394" s="139"/>
      <c r="BC394" s="139"/>
      <c r="BD394" s="139"/>
      <c r="BE394" s="139"/>
      <c r="BF394" s="139"/>
      <c r="BG394" s="139"/>
      <c r="BH394" s="139"/>
    </row>
    <row r="395" spans="1:60" x14ac:dyDescent="0.2">
      <c r="A395" s="141" t="s">
        <v>145</v>
      </c>
      <c r="B395" s="141" t="s">
        <v>108</v>
      </c>
      <c r="C395" s="177" t="s">
        <v>109</v>
      </c>
      <c r="D395" s="150"/>
      <c r="E395" s="154"/>
      <c r="F395" s="157"/>
      <c r="G395" s="157">
        <f>SUMIF(AE396:AE396,"&lt;&gt;NOR",G396:G396)</f>
        <v>0</v>
      </c>
      <c r="H395" s="157"/>
      <c r="I395" s="157">
        <f>SUM(I396:I396)</f>
        <v>0</v>
      </c>
      <c r="J395" s="157"/>
      <c r="K395" s="157">
        <f>SUM(K396:K396)</f>
        <v>0</v>
      </c>
      <c r="L395" s="157"/>
      <c r="M395" s="157">
        <f>SUM(M396:M396)</f>
        <v>0</v>
      </c>
      <c r="N395" s="150"/>
      <c r="O395" s="150">
        <f>SUM(O396:O396)</f>
        <v>2.4219999999999998E-2</v>
      </c>
      <c r="P395" s="150"/>
      <c r="Q395" s="150">
        <f>SUM(Q396:Q396)</f>
        <v>0</v>
      </c>
      <c r="R395" s="150"/>
      <c r="S395" s="150"/>
      <c r="T395" s="151"/>
      <c r="U395" s="150">
        <f>SUM(U396:U396)</f>
        <v>6.08</v>
      </c>
      <c r="AE395" t="s">
        <v>146</v>
      </c>
    </row>
    <row r="396" spans="1:60" outlineLevel="1" x14ac:dyDescent="0.2">
      <c r="A396" s="140">
        <v>225</v>
      </c>
      <c r="B396" s="140" t="s">
        <v>731</v>
      </c>
      <c r="C396" s="175" t="s">
        <v>732</v>
      </c>
      <c r="D396" s="147" t="s">
        <v>180</v>
      </c>
      <c r="E396" s="152">
        <v>49.429200000000002</v>
      </c>
      <c r="F396" s="155">
        <f>H396+J396</f>
        <v>0</v>
      </c>
      <c r="G396" s="156">
        <f>ROUND(E396*F396,2)</f>
        <v>0</v>
      </c>
      <c r="H396" s="156"/>
      <c r="I396" s="156">
        <f>ROUND(E396*H396,2)</f>
        <v>0</v>
      </c>
      <c r="J396" s="156"/>
      <c r="K396" s="156">
        <f>ROUND(E396*J396,2)</f>
        <v>0</v>
      </c>
      <c r="L396" s="156">
        <v>21</v>
      </c>
      <c r="M396" s="156">
        <f>G396*(1+L396/100)</f>
        <v>0</v>
      </c>
      <c r="N396" s="147">
        <v>4.8999999999999998E-4</v>
      </c>
      <c r="O396" s="147">
        <f>ROUND(E396*N396,5)</f>
        <v>2.4219999999999998E-2</v>
      </c>
      <c r="P396" s="147">
        <v>0</v>
      </c>
      <c r="Q396" s="147">
        <f>ROUND(E396*P396,5)</f>
        <v>0</v>
      </c>
      <c r="R396" s="147"/>
      <c r="S396" s="147"/>
      <c r="T396" s="148">
        <v>0.123</v>
      </c>
      <c r="U396" s="147">
        <f>ROUND(E396*T396,2)</f>
        <v>6.08</v>
      </c>
      <c r="V396" s="139"/>
      <c r="W396" s="139"/>
      <c r="X396" s="139"/>
      <c r="Y396" s="139"/>
      <c r="Z396" s="139"/>
      <c r="AA396" s="139"/>
      <c r="AB396" s="139"/>
      <c r="AC396" s="139"/>
      <c r="AD396" s="139"/>
      <c r="AE396" s="139" t="s">
        <v>150</v>
      </c>
      <c r="AF396" s="139"/>
      <c r="AG396" s="139"/>
      <c r="AH396" s="139"/>
      <c r="AI396" s="139"/>
      <c r="AJ396" s="139"/>
      <c r="AK396" s="139"/>
      <c r="AL396" s="139"/>
      <c r="AM396" s="139"/>
      <c r="AN396" s="139"/>
      <c r="AO396" s="139"/>
      <c r="AP396" s="139"/>
      <c r="AQ396" s="139"/>
      <c r="AR396" s="139"/>
      <c r="AS396" s="139"/>
      <c r="AT396" s="139"/>
      <c r="AU396" s="139"/>
      <c r="AV396" s="139"/>
      <c r="AW396" s="139"/>
      <c r="AX396" s="139"/>
      <c r="AY396" s="139"/>
      <c r="AZ396" s="139"/>
      <c r="BA396" s="139"/>
      <c r="BB396" s="139"/>
      <c r="BC396" s="139"/>
      <c r="BD396" s="139"/>
      <c r="BE396" s="139"/>
      <c r="BF396" s="139"/>
      <c r="BG396" s="139"/>
      <c r="BH396" s="139"/>
    </row>
    <row r="397" spans="1:60" x14ac:dyDescent="0.2">
      <c r="A397" s="141" t="s">
        <v>145</v>
      </c>
      <c r="B397" s="141" t="s">
        <v>110</v>
      </c>
      <c r="C397" s="177" t="s">
        <v>111</v>
      </c>
      <c r="D397" s="150"/>
      <c r="E397" s="154"/>
      <c r="F397" s="157"/>
      <c r="G397" s="157">
        <f>SUMIF(AE398:AE401,"&lt;&gt;NOR",G398:G401)</f>
        <v>0</v>
      </c>
      <c r="H397" s="157"/>
      <c r="I397" s="157">
        <f>SUM(I398:I401)</f>
        <v>0</v>
      </c>
      <c r="J397" s="157"/>
      <c r="K397" s="157">
        <f>SUM(K398:K401)</f>
        <v>0</v>
      </c>
      <c r="L397" s="157"/>
      <c r="M397" s="157">
        <f>SUM(M398:M401)</f>
        <v>0</v>
      </c>
      <c r="N397" s="150"/>
      <c r="O397" s="150">
        <f>SUM(O398:O401)</f>
        <v>0.18336000000000002</v>
      </c>
      <c r="P397" s="150"/>
      <c r="Q397" s="150">
        <f>SUM(Q398:Q401)</f>
        <v>0</v>
      </c>
      <c r="R397" s="150"/>
      <c r="S397" s="150"/>
      <c r="T397" s="151"/>
      <c r="U397" s="150">
        <f>SUM(U398:U401)</f>
        <v>80.949999999999989</v>
      </c>
      <c r="AE397" t="s">
        <v>146</v>
      </c>
    </row>
    <row r="398" spans="1:60" ht="22.5" outlineLevel="1" x14ac:dyDescent="0.2">
      <c r="A398" s="140">
        <v>226</v>
      </c>
      <c r="B398" s="140" t="s">
        <v>733</v>
      </c>
      <c r="C398" s="175" t="s">
        <v>734</v>
      </c>
      <c r="D398" s="147" t="s">
        <v>180</v>
      </c>
      <c r="E398" s="152">
        <v>160.57550000000001</v>
      </c>
      <c r="F398" s="155">
        <f>H398+J398</f>
        <v>0</v>
      </c>
      <c r="G398" s="156">
        <f>ROUND(E398*F398,2)</f>
        <v>0</v>
      </c>
      <c r="H398" s="156"/>
      <c r="I398" s="156">
        <f>ROUND(E398*H398,2)</f>
        <v>0</v>
      </c>
      <c r="J398" s="156"/>
      <c r="K398" s="156">
        <f>ROUND(E398*J398,2)</f>
        <v>0</v>
      </c>
      <c r="L398" s="156">
        <v>21</v>
      </c>
      <c r="M398" s="156">
        <f>G398*(1+L398/100)</f>
        <v>0</v>
      </c>
      <c r="N398" s="147">
        <v>3.5E-4</v>
      </c>
      <c r="O398" s="147">
        <f>ROUND(E398*N398,5)</f>
        <v>5.62E-2</v>
      </c>
      <c r="P398" s="147">
        <v>0</v>
      </c>
      <c r="Q398" s="147">
        <f>ROUND(E398*P398,5)</f>
        <v>0</v>
      </c>
      <c r="R398" s="147"/>
      <c r="S398" s="147"/>
      <c r="T398" s="148">
        <v>1.35E-2</v>
      </c>
      <c r="U398" s="147">
        <f>ROUND(E398*T398,2)</f>
        <v>2.17</v>
      </c>
      <c r="V398" s="139"/>
      <c r="W398" s="139"/>
      <c r="X398" s="139"/>
      <c r="Y398" s="139"/>
      <c r="Z398" s="139"/>
      <c r="AA398" s="139"/>
      <c r="AB398" s="139"/>
      <c r="AC398" s="139"/>
      <c r="AD398" s="139"/>
      <c r="AE398" s="139" t="s">
        <v>150</v>
      </c>
      <c r="AF398" s="139"/>
      <c r="AG398" s="139"/>
      <c r="AH398" s="139"/>
      <c r="AI398" s="139"/>
      <c r="AJ398" s="139"/>
      <c r="AK398" s="139"/>
      <c r="AL398" s="139"/>
      <c r="AM398" s="139"/>
      <c r="AN398" s="139"/>
      <c r="AO398" s="139"/>
      <c r="AP398" s="139"/>
      <c r="AQ398" s="139"/>
      <c r="AR398" s="139"/>
      <c r="AS398" s="139"/>
      <c r="AT398" s="139"/>
      <c r="AU398" s="139"/>
      <c r="AV398" s="139"/>
      <c r="AW398" s="139"/>
      <c r="AX398" s="139"/>
      <c r="AY398" s="139"/>
      <c r="AZ398" s="139"/>
      <c r="BA398" s="139"/>
      <c r="BB398" s="139"/>
      <c r="BC398" s="139"/>
      <c r="BD398" s="139"/>
      <c r="BE398" s="139"/>
      <c r="BF398" s="139"/>
      <c r="BG398" s="139"/>
      <c r="BH398" s="139"/>
    </row>
    <row r="399" spans="1:60" ht="22.5" outlineLevel="1" x14ac:dyDescent="0.2">
      <c r="A399" s="140">
        <v>227</v>
      </c>
      <c r="B399" s="140" t="s">
        <v>735</v>
      </c>
      <c r="C399" s="175" t="s">
        <v>736</v>
      </c>
      <c r="D399" s="147" t="s">
        <v>180</v>
      </c>
      <c r="E399" s="152">
        <v>66</v>
      </c>
      <c r="F399" s="155">
        <f>H399+J399</f>
        <v>0</v>
      </c>
      <c r="G399" s="156">
        <f>ROUND(E399*F399,2)</f>
        <v>0</v>
      </c>
      <c r="H399" s="156"/>
      <c r="I399" s="156">
        <f>ROUND(E399*H399,2)</f>
        <v>0</v>
      </c>
      <c r="J399" s="156"/>
      <c r="K399" s="156">
        <f>ROUND(E399*J399,2)</f>
        <v>0</v>
      </c>
      <c r="L399" s="156">
        <v>21</v>
      </c>
      <c r="M399" s="156">
        <f>G399*(1+L399/100)</f>
        <v>0</v>
      </c>
      <c r="N399" s="147">
        <v>2.0000000000000002E-5</v>
      </c>
      <c r="O399" s="147">
        <f>ROUND(E399*N399,5)</f>
        <v>1.32E-3</v>
      </c>
      <c r="P399" s="147">
        <v>0</v>
      </c>
      <c r="Q399" s="147">
        <f>ROUND(E399*P399,5)</f>
        <v>0</v>
      </c>
      <c r="R399" s="147"/>
      <c r="S399" s="147"/>
      <c r="T399" s="148">
        <v>2.9000000000000001E-2</v>
      </c>
      <c r="U399" s="147">
        <f>ROUND(E399*T399,2)</f>
        <v>1.91</v>
      </c>
      <c r="V399" s="139"/>
      <c r="W399" s="139"/>
      <c r="X399" s="139"/>
      <c r="Y399" s="139"/>
      <c r="Z399" s="139"/>
      <c r="AA399" s="139"/>
      <c r="AB399" s="139"/>
      <c r="AC399" s="139"/>
      <c r="AD399" s="139"/>
      <c r="AE399" s="139" t="s">
        <v>150</v>
      </c>
      <c r="AF399" s="139"/>
      <c r="AG399" s="139"/>
      <c r="AH399" s="139"/>
      <c r="AI399" s="139"/>
      <c r="AJ399" s="139"/>
      <c r="AK399" s="139"/>
      <c r="AL399" s="139"/>
      <c r="AM399" s="139"/>
      <c r="AN399" s="139"/>
      <c r="AO399" s="139"/>
      <c r="AP399" s="139"/>
      <c r="AQ399" s="139"/>
      <c r="AR399" s="139"/>
      <c r="AS399" s="139"/>
      <c r="AT399" s="139"/>
      <c r="AU399" s="139"/>
      <c r="AV399" s="139"/>
      <c r="AW399" s="139"/>
      <c r="AX399" s="139"/>
      <c r="AY399" s="139"/>
      <c r="AZ399" s="139"/>
      <c r="BA399" s="139"/>
      <c r="BB399" s="139"/>
      <c r="BC399" s="139"/>
      <c r="BD399" s="139"/>
      <c r="BE399" s="139"/>
      <c r="BF399" s="139"/>
      <c r="BG399" s="139"/>
      <c r="BH399" s="139"/>
    </row>
    <row r="400" spans="1:60" outlineLevel="1" x14ac:dyDescent="0.2">
      <c r="A400" s="140">
        <v>228</v>
      </c>
      <c r="B400" s="140" t="s">
        <v>737</v>
      </c>
      <c r="C400" s="175" t="s">
        <v>738</v>
      </c>
      <c r="D400" s="147" t="s">
        <v>180</v>
      </c>
      <c r="E400" s="152">
        <v>572</v>
      </c>
      <c r="F400" s="155">
        <f>H400+J400</f>
        <v>0</v>
      </c>
      <c r="G400" s="156">
        <f>ROUND(E400*F400,2)</f>
        <v>0</v>
      </c>
      <c r="H400" s="156"/>
      <c r="I400" s="156">
        <f>ROUND(E400*H400,2)</f>
        <v>0</v>
      </c>
      <c r="J400" s="156"/>
      <c r="K400" s="156">
        <f>ROUND(E400*J400,2)</f>
        <v>0</v>
      </c>
      <c r="L400" s="156">
        <v>21</v>
      </c>
      <c r="M400" s="156">
        <f>G400*(1+L400/100)</f>
        <v>0</v>
      </c>
      <c r="N400" s="147">
        <v>6.9999999999999994E-5</v>
      </c>
      <c r="O400" s="147">
        <f>ROUND(E400*N400,5)</f>
        <v>4.0039999999999999E-2</v>
      </c>
      <c r="P400" s="147">
        <v>0</v>
      </c>
      <c r="Q400" s="147">
        <f>ROUND(E400*P400,5)</f>
        <v>0</v>
      </c>
      <c r="R400" s="147"/>
      <c r="S400" s="147"/>
      <c r="T400" s="148">
        <v>3.2480000000000002E-2</v>
      </c>
      <c r="U400" s="147">
        <f>ROUND(E400*T400,2)</f>
        <v>18.579999999999998</v>
      </c>
      <c r="V400" s="139"/>
      <c r="W400" s="139"/>
      <c r="X400" s="139"/>
      <c r="Y400" s="139"/>
      <c r="Z400" s="139"/>
      <c r="AA400" s="139"/>
      <c r="AB400" s="139"/>
      <c r="AC400" s="139"/>
      <c r="AD400" s="139"/>
      <c r="AE400" s="139" t="s">
        <v>150</v>
      </c>
      <c r="AF400" s="139"/>
      <c r="AG400" s="139"/>
      <c r="AH400" s="139"/>
      <c r="AI400" s="139"/>
      <c r="AJ400" s="139"/>
      <c r="AK400" s="139"/>
      <c r="AL400" s="139"/>
      <c r="AM400" s="139"/>
      <c r="AN400" s="139"/>
      <c r="AO400" s="139"/>
      <c r="AP400" s="139"/>
      <c r="AQ400" s="139"/>
      <c r="AR400" s="139"/>
      <c r="AS400" s="139"/>
      <c r="AT400" s="139"/>
      <c r="AU400" s="139"/>
      <c r="AV400" s="139"/>
      <c r="AW400" s="139"/>
      <c r="AX400" s="139"/>
      <c r="AY400" s="139"/>
      <c r="AZ400" s="139"/>
      <c r="BA400" s="139"/>
      <c r="BB400" s="139"/>
      <c r="BC400" s="139"/>
      <c r="BD400" s="139"/>
      <c r="BE400" s="139"/>
      <c r="BF400" s="139"/>
      <c r="BG400" s="139"/>
      <c r="BH400" s="139"/>
    </row>
    <row r="401" spans="1:60" outlineLevel="1" x14ac:dyDescent="0.2">
      <c r="A401" s="140">
        <v>229</v>
      </c>
      <c r="B401" s="140" t="s">
        <v>739</v>
      </c>
      <c r="C401" s="175" t="s">
        <v>740</v>
      </c>
      <c r="D401" s="147" t="s">
        <v>180</v>
      </c>
      <c r="E401" s="152">
        <v>572</v>
      </c>
      <c r="F401" s="155">
        <f>H401+J401</f>
        <v>0</v>
      </c>
      <c r="G401" s="156">
        <f>ROUND(E401*F401,2)</f>
        <v>0</v>
      </c>
      <c r="H401" s="156"/>
      <c r="I401" s="156">
        <f>ROUND(E401*H401,2)</f>
        <v>0</v>
      </c>
      <c r="J401" s="156"/>
      <c r="K401" s="156">
        <f>ROUND(E401*J401,2)</f>
        <v>0</v>
      </c>
      <c r="L401" s="156">
        <v>21</v>
      </c>
      <c r="M401" s="156">
        <f>G401*(1+L401/100)</f>
        <v>0</v>
      </c>
      <c r="N401" s="147">
        <v>1.4999999999999999E-4</v>
      </c>
      <c r="O401" s="147">
        <f>ROUND(E401*N401,5)</f>
        <v>8.5800000000000001E-2</v>
      </c>
      <c r="P401" s="147">
        <v>0</v>
      </c>
      <c r="Q401" s="147">
        <f>ROUND(E401*P401,5)</f>
        <v>0</v>
      </c>
      <c r="R401" s="147"/>
      <c r="S401" s="147"/>
      <c r="T401" s="148">
        <v>0.10191</v>
      </c>
      <c r="U401" s="147">
        <f>ROUND(E401*T401,2)</f>
        <v>58.29</v>
      </c>
      <c r="V401" s="139"/>
      <c r="W401" s="139"/>
      <c r="X401" s="139"/>
      <c r="Y401" s="139"/>
      <c r="Z401" s="139"/>
      <c r="AA401" s="139"/>
      <c r="AB401" s="139"/>
      <c r="AC401" s="139"/>
      <c r="AD401" s="139"/>
      <c r="AE401" s="139" t="s">
        <v>150</v>
      </c>
      <c r="AF401" s="139"/>
      <c r="AG401" s="139"/>
      <c r="AH401" s="139"/>
      <c r="AI401" s="139"/>
      <c r="AJ401" s="139"/>
      <c r="AK401" s="139"/>
      <c r="AL401" s="139"/>
      <c r="AM401" s="139"/>
      <c r="AN401" s="139"/>
      <c r="AO401" s="139"/>
      <c r="AP401" s="139"/>
      <c r="AQ401" s="139"/>
      <c r="AR401" s="139"/>
      <c r="AS401" s="139"/>
      <c r="AT401" s="139"/>
      <c r="AU401" s="139"/>
      <c r="AV401" s="139"/>
      <c r="AW401" s="139"/>
      <c r="AX401" s="139"/>
      <c r="AY401" s="139"/>
      <c r="AZ401" s="139"/>
      <c r="BA401" s="139"/>
      <c r="BB401" s="139"/>
      <c r="BC401" s="139"/>
      <c r="BD401" s="139"/>
      <c r="BE401" s="139"/>
      <c r="BF401" s="139"/>
      <c r="BG401" s="139"/>
      <c r="BH401" s="139"/>
    </row>
    <row r="402" spans="1:60" x14ac:dyDescent="0.2">
      <c r="A402" s="141" t="s">
        <v>145</v>
      </c>
      <c r="B402" s="141" t="s">
        <v>112</v>
      </c>
      <c r="C402" s="177" t="s">
        <v>113</v>
      </c>
      <c r="D402" s="150"/>
      <c r="E402" s="154"/>
      <c r="F402" s="157"/>
      <c r="G402" s="157">
        <f>SUMIF(AE403:AE406,"&lt;&gt;NOR",G403:G406)</f>
        <v>0</v>
      </c>
      <c r="H402" s="157"/>
      <c r="I402" s="157">
        <f>SUM(I403:I406)</f>
        <v>0</v>
      </c>
      <c r="J402" s="157"/>
      <c r="K402" s="157">
        <f>SUM(K403:K406)</f>
        <v>0</v>
      </c>
      <c r="L402" s="157"/>
      <c r="M402" s="157">
        <f>SUM(M403:M406)</f>
        <v>0</v>
      </c>
      <c r="N402" s="150"/>
      <c r="O402" s="150">
        <f>SUM(O403:O406)</f>
        <v>6.8639999999999993E-2</v>
      </c>
      <c r="P402" s="150"/>
      <c r="Q402" s="150">
        <f>SUM(Q403:Q406)</f>
        <v>0</v>
      </c>
      <c r="R402" s="150"/>
      <c r="S402" s="150"/>
      <c r="T402" s="151"/>
      <c r="U402" s="150">
        <f>SUM(U403:U406)</f>
        <v>38.21</v>
      </c>
      <c r="AE402" t="s">
        <v>146</v>
      </c>
    </row>
    <row r="403" spans="1:60" ht="22.5" outlineLevel="1" x14ac:dyDescent="0.2">
      <c r="A403" s="140">
        <v>230</v>
      </c>
      <c r="B403" s="140" t="s">
        <v>741</v>
      </c>
      <c r="C403" s="175" t="s">
        <v>742</v>
      </c>
      <c r="D403" s="147" t="s">
        <v>237</v>
      </c>
      <c r="E403" s="152">
        <v>40</v>
      </c>
      <c r="F403" s="155">
        <f>H403+J403</f>
        <v>0</v>
      </c>
      <c r="G403" s="156">
        <f>ROUND(E403*F403,2)</f>
        <v>0</v>
      </c>
      <c r="H403" s="156"/>
      <c r="I403" s="156">
        <f>ROUND(E403*H403,2)</f>
        <v>0</v>
      </c>
      <c r="J403" s="156"/>
      <c r="K403" s="156">
        <f>ROUND(E403*J403,2)</f>
        <v>0</v>
      </c>
      <c r="L403" s="156">
        <v>21</v>
      </c>
      <c r="M403" s="156">
        <f>G403*(1+L403/100)</f>
        <v>0</v>
      </c>
      <c r="N403" s="147">
        <v>9.8999999999999999E-4</v>
      </c>
      <c r="O403" s="147">
        <f>ROUND(E403*N403,5)</f>
        <v>3.9600000000000003E-2</v>
      </c>
      <c r="P403" s="147">
        <v>0</v>
      </c>
      <c r="Q403" s="147">
        <f>ROUND(E403*P403,5)</f>
        <v>0</v>
      </c>
      <c r="R403" s="147"/>
      <c r="S403" s="147"/>
      <c r="T403" s="148">
        <v>0.13</v>
      </c>
      <c r="U403" s="147">
        <f>ROUND(E403*T403,2)</f>
        <v>5.2</v>
      </c>
      <c r="V403" s="139"/>
      <c r="W403" s="139"/>
      <c r="X403" s="139"/>
      <c r="Y403" s="139"/>
      <c r="Z403" s="139"/>
      <c r="AA403" s="139"/>
      <c r="AB403" s="139"/>
      <c r="AC403" s="139"/>
      <c r="AD403" s="139"/>
      <c r="AE403" s="139" t="s">
        <v>150</v>
      </c>
      <c r="AF403" s="139"/>
      <c r="AG403" s="139"/>
      <c r="AH403" s="139"/>
      <c r="AI403" s="139"/>
      <c r="AJ403" s="139"/>
      <c r="AK403" s="139"/>
      <c r="AL403" s="139"/>
      <c r="AM403" s="139"/>
      <c r="AN403" s="139"/>
      <c r="AO403" s="139"/>
      <c r="AP403" s="139"/>
      <c r="AQ403" s="139"/>
      <c r="AR403" s="139"/>
      <c r="AS403" s="139"/>
      <c r="AT403" s="139"/>
      <c r="AU403" s="139"/>
      <c r="AV403" s="139"/>
      <c r="AW403" s="139"/>
      <c r="AX403" s="139"/>
      <c r="AY403" s="139"/>
      <c r="AZ403" s="139"/>
      <c r="BA403" s="139"/>
      <c r="BB403" s="139"/>
      <c r="BC403" s="139"/>
      <c r="BD403" s="139"/>
      <c r="BE403" s="139"/>
      <c r="BF403" s="139"/>
      <c r="BG403" s="139"/>
      <c r="BH403" s="139"/>
    </row>
    <row r="404" spans="1:60" ht="22.5" outlineLevel="1" x14ac:dyDescent="0.2">
      <c r="A404" s="140">
        <v>231</v>
      </c>
      <c r="B404" s="140" t="s">
        <v>743</v>
      </c>
      <c r="C404" s="175" t="s">
        <v>744</v>
      </c>
      <c r="D404" s="147" t="s">
        <v>237</v>
      </c>
      <c r="E404" s="152">
        <v>60</v>
      </c>
      <c r="F404" s="155">
        <f>H404+J404</f>
        <v>0</v>
      </c>
      <c r="G404" s="156">
        <f>ROUND(E404*F404,2)</f>
        <v>0</v>
      </c>
      <c r="H404" s="156"/>
      <c r="I404" s="156">
        <f>ROUND(E404*H404,2)</f>
        <v>0</v>
      </c>
      <c r="J404" s="156"/>
      <c r="K404" s="156">
        <f>ROUND(E404*J404,2)</f>
        <v>0</v>
      </c>
      <c r="L404" s="156">
        <v>21</v>
      </c>
      <c r="M404" s="156">
        <f>G404*(1+L404/100)</f>
        <v>0</v>
      </c>
      <c r="N404" s="147">
        <v>4.6999999999999999E-4</v>
      </c>
      <c r="O404" s="147">
        <f>ROUND(E404*N404,5)</f>
        <v>2.8199999999999999E-2</v>
      </c>
      <c r="P404" s="147">
        <v>0</v>
      </c>
      <c r="Q404" s="147">
        <f>ROUND(E404*P404,5)</f>
        <v>0</v>
      </c>
      <c r="R404" s="147"/>
      <c r="S404" s="147"/>
      <c r="T404" s="148">
        <v>0.49717</v>
      </c>
      <c r="U404" s="147">
        <f>ROUND(E404*T404,2)</f>
        <v>29.83</v>
      </c>
      <c r="V404" s="139"/>
      <c r="W404" s="139"/>
      <c r="X404" s="139"/>
      <c r="Y404" s="139"/>
      <c r="Z404" s="139"/>
      <c r="AA404" s="139"/>
      <c r="AB404" s="139"/>
      <c r="AC404" s="139"/>
      <c r="AD404" s="139"/>
      <c r="AE404" s="139" t="s">
        <v>150</v>
      </c>
      <c r="AF404" s="139"/>
      <c r="AG404" s="139"/>
      <c r="AH404" s="139"/>
      <c r="AI404" s="139"/>
      <c r="AJ404" s="139"/>
      <c r="AK404" s="139"/>
      <c r="AL404" s="139"/>
      <c r="AM404" s="139"/>
      <c r="AN404" s="139"/>
      <c r="AO404" s="139"/>
      <c r="AP404" s="139"/>
      <c r="AQ404" s="139"/>
      <c r="AR404" s="139"/>
      <c r="AS404" s="139"/>
      <c r="AT404" s="139"/>
      <c r="AU404" s="139"/>
      <c r="AV404" s="139"/>
      <c r="AW404" s="139"/>
      <c r="AX404" s="139"/>
      <c r="AY404" s="139"/>
      <c r="AZ404" s="139"/>
      <c r="BA404" s="139"/>
      <c r="BB404" s="139"/>
      <c r="BC404" s="139"/>
      <c r="BD404" s="139"/>
      <c r="BE404" s="139"/>
      <c r="BF404" s="139"/>
      <c r="BG404" s="139"/>
      <c r="BH404" s="139"/>
    </row>
    <row r="405" spans="1:60" outlineLevel="1" x14ac:dyDescent="0.2">
      <c r="A405" s="140">
        <v>232</v>
      </c>
      <c r="B405" s="140" t="s">
        <v>745</v>
      </c>
      <c r="C405" s="175" t="s">
        <v>746</v>
      </c>
      <c r="D405" s="147" t="s">
        <v>209</v>
      </c>
      <c r="E405" s="152">
        <v>1</v>
      </c>
      <c r="F405" s="155">
        <f>H405+J405</f>
        <v>0</v>
      </c>
      <c r="G405" s="156">
        <f>ROUND(E405*F405,2)</f>
        <v>0</v>
      </c>
      <c r="H405" s="156"/>
      <c r="I405" s="156">
        <f>ROUND(E405*H405,2)</f>
        <v>0</v>
      </c>
      <c r="J405" s="156"/>
      <c r="K405" s="156">
        <f>ROUND(E405*J405,2)</f>
        <v>0</v>
      </c>
      <c r="L405" s="156">
        <v>21</v>
      </c>
      <c r="M405" s="156">
        <f>G405*(1+L405/100)</f>
        <v>0</v>
      </c>
      <c r="N405" s="147">
        <v>0</v>
      </c>
      <c r="O405" s="147">
        <f>ROUND(E405*N405,5)</f>
        <v>0</v>
      </c>
      <c r="P405" s="147">
        <v>0</v>
      </c>
      <c r="Q405" s="147">
        <f>ROUND(E405*P405,5)</f>
        <v>0</v>
      </c>
      <c r="R405" s="147"/>
      <c r="S405" s="147"/>
      <c r="T405" s="148">
        <v>1.7733300000000001</v>
      </c>
      <c r="U405" s="147">
        <f>ROUND(E405*T405,2)</f>
        <v>1.77</v>
      </c>
      <c r="V405" s="139"/>
      <c r="W405" s="139"/>
      <c r="X405" s="139"/>
      <c r="Y405" s="139"/>
      <c r="Z405" s="139"/>
      <c r="AA405" s="139"/>
      <c r="AB405" s="139"/>
      <c r="AC405" s="139"/>
      <c r="AD405" s="139"/>
      <c r="AE405" s="139" t="s">
        <v>150</v>
      </c>
      <c r="AF405" s="139"/>
      <c r="AG405" s="139"/>
      <c r="AH405" s="139"/>
      <c r="AI405" s="139"/>
      <c r="AJ405" s="139"/>
      <c r="AK405" s="139"/>
      <c r="AL405" s="139"/>
      <c r="AM405" s="139"/>
      <c r="AN405" s="139"/>
      <c r="AO405" s="139"/>
      <c r="AP405" s="139"/>
      <c r="AQ405" s="139"/>
      <c r="AR405" s="139"/>
      <c r="AS405" s="139"/>
      <c r="AT405" s="139"/>
      <c r="AU405" s="139"/>
      <c r="AV405" s="139"/>
      <c r="AW405" s="139"/>
      <c r="AX405" s="139"/>
      <c r="AY405" s="139"/>
      <c r="AZ405" s="139"/>
      <c r="BA405" s="139"/>
      <c r="BB405" s="139"/>
      <c r="BC405" s="139"/>
      <c r="BD405" s="139"/>
      <c r="BE405" s="139"/>
      <c r="BF405" s="139"/>
      <c r="BG405" s="139"/>
      <c r="BH405" s="139"/>
    </row>
    <row r="406" spans="1:60" ht="33.75" outlineLevel="1" x14ac:dyDescent="0.2">
      <c r="A406" s="140">
        <v>233</v>
      </c>
      <c r="B406" s="140" t="s">
        <v>747</v>
      </c>
      <c r="C406" s="175" t="s">
        <v>748</v>
      </c>
      <c r="D406" s="147" t="s">
        <v>209</v>
      </c>
      <c r="E406" s="152">
        <v>4</v>
      </c>
      <c r="F406" s="155">
        <f>H406+J406</f>
        <v>0</v>
      </c>
      <c r="G406" s="156">
        <f>ROUND(E406*F406,2)</f>
        <v>0</v>
      </c>
      <c r="H406" s="156"/>
      <c r="I406" s="156">
        <f>ROUND(E406*H406,2)</f>
        <v>0</v>
      </c>
      <c r="J406" s="156"/>
      <c r="K406" s="156">
        <f>ROUND(E406*J406,2)</f>
        <v>0</v>
      </c>
      <c r="L406" s="156">
        <v>21</v>
      </c>
      <c r="M406" s="156">
        <f>G406*(1+L406/100)</f>
        <v>0</v>
      </c>
      <c r="N406" s="147">
        <v>2.1000000000000001E-4</v>
      </c>
      <c r="O406" s="147">
        <f>ROUND(E406*N406,5)</f>
        <v>8.4000000000000003E-4</v>
      </c>
      <c r="P406" s="147">
        <v>0</v>
      </c>
      <c r="Q406" s="147">
        <f>ROUND(E406*P406,5)</f>
        <v>0</v>
      </c>
      <c r="R406" s="147"/>
      <c r="S406" s="147"/>
      <c r="T406" s="148">
        <v>0.35216999999999998</v>
      </c>
      <c r="U406" s="147">
        <f>ROUND(E406*T406,2)</f>
        <v>1.41</v>
      </c>
      <c r="V406" s="139"/>
      <c r="W406" s="139"/>
      <c r="X406" s="139"/>
      <c r="Y406" s="139"/>
      <c r="Z406" s="139"/>
      <c r="AA406" s="139"/>
      <c r="AB406" s="139"/>
      <c r="AC406" s="139"/>
      <c r="AD406" s="139"/>
      <c r="AE406" s="139" t="s">
        <v>150</v>
      </c>
      <c r="AF406" s="139"/>
      <c r="AG406" s="139"/>
      <c r="AH406" s="139"/>
      <c r="AI406" s="139"/>
      <c r="AJ406" s="139"/>
      <c r="AK406" s="139"/>
      <c r="AL406" s="139"/>
      <c r="AM406" s="139"/>
      <c r="AN406" s="139"/>
      <c r="AO406" s="139"/>
      <c r="AP406" s="139"/>
      <c r="AQ406" s="139"/>
      <c r="AR406" s="139"/>
      <c r="AS406" s="139"/>
      <c r="AT406" s="139"/>
      <c r="AU406" s="139"/>
      <c r="AV406" s="139"/>
      <c r="AW406" s="139"/>
      <c r="AX406" s="139"/>
      <c r="AY406" s="139"/>
      <c r="AZ406" s="139"/>
      <c r="BA406" s="139"/>
      <c r="BB406" s="139"/>
      <c r="BC406" s="139"/>
      <c r="BD406" s="139"/>
      <c r="BE406" s="139"/>
      <c r="BF406" s="139"/>
      <c r="BG406" s="139"/>
      <c r="BH406" s="139"/>
    </row>
    <row r="407" spans="1:60" x14ac:dyDescent="0.2">
      <c r="A407" s="141" t="s">
        <v>145</v>
      </c>
      <c r="B407" s="141" t="s">
        <v>114</v>
      </c>
      <c r="C407" s="177" t="s">
        <v>115</v>
      </c>
      <c r="D407" s="150"/>
      <c r="E407" s="154"/>
      <c r="F407" s="157"/>
      <c r="G407" s="157">
        <f>SUMIF(AE408:AE409,"&lt;&gt;NOR",G408:G409)</f>
        <v>0</v>
      </c>
      <c r="H407" s="157"/>
      <c r="I407" s="157">
        <f>SUM(I408:I409)</f>
        <v>0</v>
      </c>
      <c r="J407" s="157"/>
      <c r="K407" s="157">
        <f>SUM(K408:K409)</f>
        <v>0</v>
      </c>
      <c r="L407" s="157"/>
      <c r="M407" s="157">
        <f>SUM(M408:M409)</f>
        <v>0</v>
      </c>
      <c r="N407" s="150"/>
      <c r="O407" s="150">
        <f>SUM(O408:O409)</f>
        <v>0</v>
      </c>
      <c r="P407" s="150"/>
      <c r="Q407" s="150">
        <f>SUM(Q408:Q409)</f>
        <v>0</v>
      </c>
      <c r="R407" s="150"/>
      <c r="S407" s="150"/>
      <c r="T407" s="151"/>
      <c r="U407" s="150">
        <f>SUM(U408:U409)</f>
        <v>0</v>
      </c>
      <c r="AE407" t="s">
        <v>146</v>
      </c>
    </row>
    <row r="408" spans="1:60" outlineLevel="1" x14ac:dyDescent="0.2">
      <c r="A408" s="140">
        <v>234</v>
      </c>
      <c r="B408" s="140" t="s">
        <v>537</v>
      </c>
      <c r="C408" s="175" t="s">
        <v>749</v>
      </c>
      <c r="D408" s="147" t="s">
        <v>539</v>
      </c>
      <c r="E408" s="152">
        <v>1</v>
      </c>
      <c r="F408" s="155">
        <f>H408+J408</f>
        <v>0</v>
      </c>
      <c r="G408" s="156">
        <f>ROUND(E408*F408,2)</f>
        <v>0</v>
      </c>
      <c r="H408" s="156"/>
      <c r="I408" s="156">
        <f>ROUND(E408*H408,2)</f>
        <v>0</v>
      </c>
      <c r="J408" s="156"/>
      <c r="K408" s="156">
        <f>ROUND(E408*J408,2)</f>
        <v>0</v>
      </c>
      <c r="L408" s="156">
        <v>21</v>
      </c>
      <c r="M408" s="156">
        <f>G408*(1+L408/100)</f>
        <v>0</v>
      </c>
      <c r="N408" s="147">
        <v>0</v>
      </c>
      <c r="O408" s="147">
        <f>ROUND(E408*N408,5)</f>
        <v>0</v>
      </c>
      <c r="P408" s="147">
        <v>0</v>
      </c>
      <c r="Q408" s="147">
        <f>ROUND(E408*P408,5)</f>
        <v>0</v>
      </c>
      <c r="R408" s="147"/>
      <c r="S408" s="147"/>
      <c r="T408" s="148">
        <v>0</v>
      </c>
      <c r="U408" s="147">
        <f>ROUND(E408*T408,2)</f>
        <v>0</v>
      </c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39" t="s">
        <v>150</v>
      </c>
      <c r="AF408" s="139"/>
      <c r="AG408" s="139"/>
      <c r="AH408" s="139"/>
      <c r="AI408" s="139"/>
      <c r="AJ408" s="139"/>
      <c r="AK408" s="139"/>
      <c r="AL408" s="139"/>
      <c r="AM408" s="139"/>
      <c r="AN408" s="139"/>
      <c r="AO408" s="139"/>
      <c r="AP408" s="139"/>
      <c r="AQ408" s="139"/>
      <c r="AR408" s="139"/>
      <c r="AS408" s="139"/>
      <c r="AT408" s="139"/>
      <c r="AU408" s="139"/>
      <c r="AV408" s="139"/>
      <c r="AW408" s="139"/>
      <c r="AX408" s="139"/>
      <c r="AY408" s="139"/>
      <c r="AZ408" s="139"/>
      <c r="BA408" s="139"/>
      <c r="BB408" s="139"/>
      <c r="BC408" s="139"/>
      <c r="BD408" s="139"/>
      <c r="BE408" s="139"/>
      <c r="BF408" s="139"/>
      <c r="BG408" s="139"/>
      <c r="BH408" s="139"/>
    </row>
    <row r="409" spans="1:60" outlineLevel="1" x14ac:dyDescent="0.2">
      <c r="A409" s="140"/>
      <c r="B409" s="140"/>
      <c r="C409" s="249" t="s">
        <v>540</v>
      </c>
      <c r="D409" s="250"/>
      <c r="E409" s="251"/>
      <c r="F409" s="252"/>
      <c r="G409" s="253"/>
      <c r="H409" s="156"/>
      <c r="I409" s="156"/>
      <c r="J409" s="156"/>
      <c r="K409" s="156"/>
      <c r="L409" s="156"/>
      <c r="M409" s="156"/>
      <c r="N409" s="147"/>
      <c r="O409" s="147"/>
      <c r="P409" s="147"/>
      <c r="Q409" s="147"/>
      <c r="R409" s="147"/>
      <c r="S409" s="147"/>
      <c r="T409" s="148"/>
      <c r="U409" s="147"/>
      <c r="V409" s="139"/>
      <c r="W409" s="139"/>
      <c r="X409" s="139"/>
      <c r="Y409" s="139"/>
      <c r="Z409" s="139"/>
      <c r="AA409" s="139"/>
      <c r="AB409" s="139"/>
      <c r="AC409" s="139"/>
      <c r="AD409" s="139"/>
      <c r="AE409" s="139" t="s">
        <v>541</v>
      </c>
      <c r="AF409" s="139"/>
      <c r="AG409" s="139"/>
      <c r="AH409" s="139"/>
      <c r="AI409" s="139"/>
      <c r="AJ409" s="139"/>
      <c r="AK409" s="139"/>
      <c r="AL409" s="139"/>
      <c r="AM409" s="139"/>
      <c r="AN409" s="139"/>
      <c r="AO409" s="139"/>
      <c r="AP409" s="139"/>
      <c r="AQ409" s="139"/>
      <c r="AR409" s="139"/>
      <c r="AS409" s="139"/>
      <c r="AT409" s="139"/>
      <c r="AU409" s="139"/>
      <c r="AV409" s="139"/>
      <c r="AW409" s="139"/>
      <c r="AX409" s="139"/>
      <c r="AY409" s="139"/>
      <c r="AZ409" s="139"/>
      <c r="BA409" s="142" t="str">
        <f>C409</f>
        <v>položka není dle RTS, ale dle přiložené cenové nabídky</v>
      </c>
      <c r="BB409" s="139"/>
      <c r="BC409" s="139"/>
      <c r="BD409" s="139"/>
      <c r="BE409" s="139"/>
      <c r="BF409" s="139"/>
      <c r="BG409" s="139"/>
      <c r="BH409" s="139"/>
    </row>
    <row r="410" spans="1:60" x14ac:dyDescent="0.2">
      <c r="A410" s="141" t="s">
        <v>145</v>
      </c>
      <c r="B410" s="141" t="s">
        <v>116</v>
      </c>
      <c r="C410" s="177" t="s">
        <v>117</v>
      </c>
      <c r="D410" s="150"/>
      <c r="E410" s="154"/>
      <c r="F410" s="157"/>
      <c r="G410" s="157">
        <f>SUMIF(AE411:AE422,"&lt;&gt;NOR",G411:G422)</f>
        <v>0</v>
      </c>
      <c r="H410" s="157"/>
      <c r="I410" s="157">
        <f>SUM(I411:I422)</f>
        <v>0</v>
      </c>
      <c r="J410" s="157"/>
      <c r="K410" s="157">
        <f>SUM(K411:K422)</f>
        <v>0</v>
      </c>
      <c r="L410" s="157"/>
      <c r="M410" s="157">
        <f>SUM(M411:M422)</f>
        <v>0</v>
      </c>
      <c r="N410" s="150"/>
      <c r="O410" s="150">
        <f>SUM(O411:O422)</f>
        <v>0</v>
      </c>
      <c r="P410" s="150"/>
      <c r="Q410" s="150">
        <f>SUM(Q411:Q422)</f>
        <v>0</v>
      </c>
      <c r="R410" s="150"/>
      <c r="S410" s="150"/>
      <c r="T410" s="151"/>
      <c r="U410" s="150">
        <f>SUM(U411:U422)</f>
        <v>0</v>
      </c>
      <c r="AE410" t="s">
        <v>146</v>
      </c>
    </row>
    <row r="411" spans="1:60" outlineLevel="1" x14ac:dyDescent="0.2">
      <c r="A411" s="140">
        <v>235</v>
      </c>
      <c r="B411" s="140" t="s">
        <v>537</v>
      </c>
      <c r="C411" s="175" t="s">
        <v>750</v>
      </c>
      <c r="D411" s="147" t="s">
        <v>539</v>
      </c>
      <c r="E411" s="152">
        <v>1</v>
      </c>
      <c r="F411" s="155">
        <f>H411+J411</f>
        <v>0</v>
      </c>
      <c r="G411" s="156">
        <f>ROUND(E411*F411,2)</f>
        <v>0</v>
      </c>
      <c r="H411" s="156"/>
      <c r="I411" s="156">
        <f>ROUND(E411*H411,2)</f>
        <v>0</v>
      </c>
      <c r="J411" s="156"/>
      <c r="K411" s="156">
        <f>ROUND(E411*J411,2)</f>
        <v>0</v>
      </c>
      <c r="L411" s="156">
        <v>21</v>
      </c>
      <c r="M411" s="156">
        <f>G411*(1+L411/100)</f>
        <v>0</v>
      </c>
      <c r="N411" s="147">
        <v>0</v>
      </c>
      <c r="O411" s="147">
        <f>ROUND(E411*N411,5)</f>
        <v>0</v>
      </c>
      <c r="P411" s="147">
        <v>0</v>
      </c>
      <c r="Q411" s="147">
        <f>ROUND(E411*P411,5)</f>
        <v>0</v>
      </c>
      <c r="R411" s="147"/>
      <c r="S411" s="147"/>
      <c r="T411" s="148">
        <v>0</v>
      </c>
      <c r="U411" s="147">
        <f>ROUND(E411*T411,2)</f>
        <v>0</v>
      </c>
      <c r="V411" s="139"/>
      <c r="W411" s="139"/>
      <c r="X411" s="139"/>
      <c r="Y411" s="139"/>
      <c r="Z411" s="139"/>
      <c r="AA411" s="139"/>
      <c r="AB411" s="139"/>
      <c r="AC411" s="139"/>
      <c r="AD411" s="139"/>
      <c r="AE411" s="139" t="s">
        <v>150</v>
      </c>
      <c r="AF411" s="139"/>
      <c r="AG411" s="139"/>
      <c r="AH411" s="139"/>
      <c r="AI411" s="139"/>
      <c r="AJ411" s="139"/>
      <c r="AK411" s="139"/>
      <c r="AL411" s="139"/>
      <c r="AM411" s="139"/>
      <c r="AN411" s="139"/>
      <c r="AO411" s="139"/>
      <c r="AP411" s="139"/>
      <c r="AQ411" s="139"/>
      <c r="AR411" s="139"/>
      <c r="AS411" s="139"/>
      <c r="AT411" s="139"/>
      <c r="AU411" s="139"/>
      <c r="AV411" s="139"/>
      <c r="AW411" s="139"/>
      <c r="AX411" s="139"/>
      <c r="AY411" s="139"/>
      <c r="AZ411" s="139"/>
      <c r="BA411" s="139"/>
      <c r="BB411" s="139"/>
      <c r="BC411" s="139"/>
      <c r="BD411" s="139"/>
      <c r="BE411" s="139"/>
      <c r="BF411" s="139"/>
      <c r="BG411" s="139"/>
      <c r="BH411" s="139"/>
    </row>
    <row r="412" spans="1:60" outlineLevel="1" x14ac:dyDescent="0.2">
      <c r="A412" s="140"/>
      <c r="B412" s="140"/>
      <c r="C412" s="249" t="s">
        <v>540</v>
      </c>
      <c r="D412" s="250"/>
      <c r="E412" s="251"/>
      <c r="F412" s="252"/>
      <c r="G412" s="253"/>
      <c r="H412" s="156"/>
      <c r="I412" s="156"/>
      <c r="J412" s="156"/>
      <c r="K412" s="156"/>
      <c r="L412" s="156"/>
      <c r="M412" s="156"/>
      <c r="N412" s="147"/>
      <c r="O412" s="147"/>
      <c r="P412" s="147"/>
      <c r="Q412" s="147"/>
      <c r="R412" s="147"/>
      <c r="S412" s="147"/>
      <c r="T412" s="148"/>
      <c r="U412" s="147"/>
      <c r="V412" s="139"/>
      <c r="W412" s="139"/>
      <c r="X412" s="139"/>
      <c r="Y412" s="139"/>
      <c r="Z412" s="139"/>
      <c r="AA412" s="139"/>
      <c r="AB412" s="139"/>
      <c r="AC412" s="139"/>
      <c r="AD412" s="139"/>
      <c r="AE412" s="139" t="s">
        <v>541</v>
      </c>
      <c r="AF412" s="139"/>
      <c r="AG412" s="139"/>
      <c r="AH412" s="139"/>
      <c r="AI412" s="139"/>
      <c r="AJ412" s="139"/>
      <c r="AK412" s="139"/>
      <c r="AL412" s="139"/>
      <c r="AM412" s="139"/>
      <c r="AN412" s="139"/>
      <c r="AO412" s="139"/>
      <c r="AP412" s="139"/>
      <c r="AQ412" s="139"/>
      <c r="AR412" s="139"/>
      <c r="AS412" s="139"/>
      <c r="AT412" s="139"/>
      <c r="AU412" s="139"/>
      <c r="AV412" s="139"/>
      <c r="AW412" s="139"/>
      <c r="AX412" s="139"/>
      <c r="AY412" s="139"/>
      <c r="AZ412" s="139"/>
      <c r="BA412" s="142" t="str">
        <f>C412</f>
        <v>položka není dle RTS, ale dle přiložené cenové nabídky</v>
      </c>
      <c r="BB412" s="139"/>
      <c r="BC412" s="139"/>
      <c r="BD412" s="139"/>
      <c r="BE412" s="139"/>
      <c r="BF412" s="139"/>
      <c r="BG412" s="139"/>
      <c r="BH412" s="139"/>
    </row>
    <row r="413" spans="1:60" outlineLevel="1" x14ac:dyDescent="0.2">
      <c r="A413" s="140">
        <v>236</v>
      </c>
      <c r="B413" s="140" t="s">
        <v>542</v>
      </c>
      <c r="C413" s="175" t="s">
        <v>751</v>
      </c>
      <c r="D413" s="147" t="s">
        <v>539</v>
      </c>
      <c r="E413" s="152">
        <v>1</v>
      </c>
      <c r="F413" s="155">
        <f>H413+J413</f>
        <v>0</v>
      </c>
      <c r="G413" s="156">
        <f>ROUND(E413*F413,2)</f>
        <v>0</v>
      </c>
      <c r="H413" s="156"/>
      <c r="I413" s="156">
        <f>ROUND(E413*H413,2)</f>
        <v>0</v>
      </c>
      <c r="J413" s="156"/>
      <c r="K413" s="156">
        <f>ROUND(E413*J413,2)</f>
        <v>0</v>
      </c>
      <c r="L413" s="156">
        <v>21</v>
      </c>
      <c r="M413" s="156">
        <f>G413*(1+L413/100)</f>
        <v>0</v>
      </c>
      <c r="N413" s="147">
        <v>0</v>
      </c>
      <c r="O413" s="147">
        <f>ROUND(E413*N413,5)</f>
        <v>0</v>
      </c>
      <c r="P413" s="147">
        <v>0</v>
      </c>
      <c r="Q413" s="147">
        <f>ROUND(E413*P413,5)</f>
        <v>0</v>
      </c>
      <c r="R413" s="147"/>
      <c r="S413" s="147"/>
      <c r="T413" s="148">
        <v>0</v>
      </c>
      <c r="U413" s="147">
        <f>ROUND(E413*T413,2)</f>
        <v>0</v>
      </c>
      <c r="V413" s="139"/>
      <c r="W413" s="139"/>
      <c r="X413" s="139"/>
      <c r="Y413" s="139"/>
      <c r="Z413" s="139"/>
      <c r="AA413" s="139"/>
      <c r="AB413" s="139"/>
      <c r="AC413" s="139"/>
      <c r="AD413" s="139"/>
      <c r="AE413" s="139" t="s">
        <v>150</v>
      </c>
      <c r="AF413" s="139"/>
      <c r="AG413" s="139"/>
      <c r="AH413" s="139"/>
      <c r="AI413" s="139"/>
      <c r="AJ413" s="139"/>
      <c r="AK413" s="139"/>
      <c r="AL413" s="139"/>
      <c r="AM413" s="139"/>
      <c r="AN413" s="139"/>
      <c r="AO413" s="139"/>
      <c r="AP413" s="139"/>
      <c r="AQ413" s="139"/>
      <c r="AR413" s="139"/>
      <c r="AS413" s="139"/>
      <c r="AT413" s="139"/>
      <c r="AU413" s="139"/>
      <c r="AV413" s="139"/>
      <c r="AW413" s="139"/>
      <c r="AX413" s="139"/>
      <c r="AY413" s="139"/>
      <c r="AZ413" s="139"/>
      <c r="BA413" s="139"/>
      <c r="BB413" s="139"/>
      <c r="BC413" s="139"/>
      <c r="BD413" s="139"/>
      <c r="BE413" s="139"/>
      <c r="BF413" s="139"/>
      <c r="BG413" s="139"/>
      <c r="BH413" s="139"/>
    </row>
    <row r="414" spans="1:60" outlineLevel="1" x14ac:dyDescent="0.2">
      <c r="A414" s="140"/>
      <c r="B414" s="140"/>
      <c r="C414" s="249" t="s">
        <v>540</v>
      </c>
      <c r="D414" s="250"/>
      <c r="E414" s="251"/>
      <c r="F414" s="252"/>
      <c r="G414" s="253"/>
      <c r="H414" s="156"/>
      <c r="I414" s="156"/>
      <c r="J414" s="156"/>
      <c r="K414" s="156"/>
      <c r="L414" s="156"/>
      <c r="M414" s="156"/>
      <c r="N414" s="147"/>
      <c r="O414" s="147"/>
      <c r="P414" s="147"/>
      <c r="Q414" s="147"/>
      <c r="R414" s="147"/>
      <c r="S414" s="147"/>
      <c r="T414" s="148"/>
      <c r="U414" s="147"/>
      <c r="V414" s="139"/>
      <c r="W414" s="139"/>
      <c r="X414" s="139"/>
      <c r="Y414" s="139"/>
      <c r="Z414" s="139"/>
      <c r="AA414" s="139"/>
      <c r="AB414" s="139"/>
      <c r="AC414" s="139"/>
      <c r="AD414" s="139"/>
      <c r="AE414" s="139" t="s">
        <v>541</v>
      </c>
      <c r="AF414" s="139"/>
      <c r="AG414" s="139"/>
      <c r="AH414" s="139"/>
      <c r="AI414" s="139"/>
      <c r="AJ414" s="139"/>
      <c r="AK414" s="139"/>
      <c r="AL414" s="139"/>
      <c r="AM414" s="139"/>
      <c r="AN414" s="139"/>
      <c r="AO414" s="139"/>
      <c r="AP414" s="139"/>
      <c r="AQ414" s="139"/>
      <c r="AR414" s="139"/>
      <c r="AS414" s="139"/>
      <c r="AT414" s="139"/>
      <c r="AU414" s="139"/>
      <c r="AV414" s="139"/>
      <c r="AW414" s="139"/>
      <c r="AX414" s="139"/>
      <c r="AY414" s="139"/>
      <c r="AZ414" s="139"/>
      <c r="BA414" s="142" t="str">
        <f>C414</f>
        <v>položka není dle RTS, ale dle přiložené cenové nabídky</v>
      </c>
      <c r="BB414" s="139"/>
      <c r="BC414" s="139"/>
      <c r="BD414" s="139"/>
      <c r="BE414" s="139"/>
      <c r="BF414" s="139"/>
      <c r="BG414" s="139"/>
      <c r="BH414" s="139"/>
    </row>
    <row r="415" spans="1:60" outlineLevel="1" x14ac:dyDescent="0.2">
      <c r="A415" s="140">
        <v>237</v>
      </c>
      <c r="B415" s="140" t="s">
        <v>752</v>
      </c>
      <c r="C415" s="175" t="s">
        <v>753</v>
      </c>
      <c r="D415" s="147" t="s">
        <v>539</v>
      </c>
      <c r="E415" s="152">
        <v>1</v>
      </c>
      <c r="F415" s="155">
        <f>H415+J415</f>
        <v>0</v>
      </c>
      <c r="G415" s="156">
        <f>ROUND(E415*F415,2)</f>
        <v>0</v>
      </c>
      <c r="H415" s="156"/>
      <c r="I415" s="156">
        <f>ROUND(E415*H415,2)</f>
        <v>0</v>
      </c>
      <c r="J415" s="156"/>
      <c r="K415" s="156">
        <f>ROUND(E415*J415,2)</f>
        <v>0</v>
      </c>
      <c r="L415" s="156">
        <v>21</v>
      </c>
      <c r="M415" s="156">
        <f>G415*(1+L415/100)</f>
        <v>0</v>
      </c>
      <c r="N415" s="147">
        <v>0</v>
      </c>
      <c r="O415" s="147">
        <f>ROUND(E415*N415,5)</f>
        <v>0</v>
      </c>
      <c r="P415" s="147">
        <v>0</v>
      </c>
      <c r="Q415" s="147">
        <f>ROUND(E415*P415,5)</f>
        <v>0</v>
      </c>
      <c r="R415" s="147"/>
      <c r="S415" s="147"/>
      <c r="T415" s="148">
        <v>0</v>
      </c>
      <c r="U415" s="147">
        <f>ROUND(E415*T415,2)</f>
        <v>0</v>
      </c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39" t="s">
        <v>150</v>
      </c>
      <c r="AF415" s="139"/>
      <c r="AG415" s="139"/>
      <c r="AH415" s="139"/>
      <c r="AI415" s="139"/>
      <c r="AJ415" s="139"/>
      <c r="AK415" s="139"/>
      <c r="AL415" s="139"/>
      <c r="AM415" s="139"/>
      <c r="AN415" s="139"/>
      <c r="AO415" s="139"/>
      <c r="AP415" s="139"/>
      <c r="AQ415" s="139"/>
      <c r="AR415" s="139"/>
      <c r="AS415" s="139"/>
      <c r="AT415" s="139"/>
      <c r="AU415" s="139"/>
      <c r="AV415" s="139"/>
      <c r="AW415" s="139"/>
      <c r="AX415" s="139"/>
      <c r="AY415" s="139"/>
      <c r="AZ415" s="139"/>
      <c r="BA415" s="139"/>
      <c r="BB415" s="139"/>
      <c r="BC415" s="139"/>
      <c r="BD415" s="139"/>
      <c r="BE415" s="139"/>
      <c r="BF415" s="139"/>
      <c r="BG415" s="139"/>
      <c r="BH415" s="139"/>
    </row>
    <row r="416" spans="1:60" outlineLevel="1" x14ac:dyDescent="0.2">
      <c r="A416" s="140"/>
      <c r="B416" s="140"/>
      <c r="C416" s="249" t="s">
        <v>540</v>
      </c>
      <c r="D416" s="250"/>
      <c r="E416" s="251"/>
      <c r="F416" s="252"/>
      <c r="G416" s="253"/>
      <c r="H416" s="156"/>
      <c r="I416" s="156"/>
      <c r="J416" s="156"/>
      <c r="K416" s="156"/>
      <c r="L416" s="156"/>
      <c r="M416" s="156"/>
      <c r="N416" s="147"/>
      <c r="O416" s="147"/>
      <c r="P416" s="147"/>
      <c r="Q416" s="147"/>
      <c r="R416" s="147"/>
      <c r="S416" s="147"/>
      <c r="T416" s="148"/>
      <c r="U416" s="147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39" t="s">
        <v>541</v>
      </c>
      <c r="AF416" s="139"/>
      <c r="AG416" s="139"/>
      <c r="AH416" s="139"/>
      <c r="AI416" s="139"/>
      <c r="AJ416" s="139"/>
      <c r="AK416" s="139"/>
      <c r="AL416" s="139"/>
      <c r="AM416" s="139"/>
      <c r="AN416" s="139"/>
      <c r="AO416" s="139"/>
      <c r="AP416" s="139"/>
      <c r="AQ416" s="139"/>
      <c r="AR416" s="139"/>
      <c r="AS416" s="139"/>
      <c r="AT416" s="139"/>
      <c r="AU416" s="139"/>
      <c r="AV416" s="139"/>
      <c r="AW416" s="139"/>
      <c r="AX416" s="139"/>
      <c r="AY416" s="139"/>
      <c r="AZ416" s="139"/>
      <c r="BA416" s="142" t="str">
        <f>C416</f>
        <v>položka není dle RTS, ale dle přiložené cenové nabídky</v>
      </c>
      <c r="BB416" s="139"/>
      <c r="BC416" s="139"/>
      <c r="BD416" s="139"/>
      <c r="BE416" s="139"/>
      <c r="BF416" s="139"/>
      <c r="BG416" s="139"/>
      <c r="BH416" s="139"/>
    </row>
    <row r="417" spans="1:60" outlineLevel="1" x14ac:dyDescent="0.2">
      <c r="A417" s="140">
        <v>238</v>
      </c>
      <c r="B417" s="140" t="s">
        <v>754</v>
      </c>
      <c r="C417" s="175" t="s">
        <v>755</v>
      </c>
      <c r="D417" s="147" t="s">
        <v>539</v>
      </c>
      <c r="E417" s="152">
        <v>1</v>
      </c>
      <c r="F417" s="155">
        <f>H417+J417</f>
        <v>0</v>
      </c>
      <c r="G417" s="156">
        <f>ROUND(E417*F417,2)</f>
        <v>0</v>
      </c>
      <c r="H417" s="156"/>
      <c r="I417" s="156">
        <f>ROUND(E417*H417,2)</f>
        <v>0</v>
      </c>
      <c r="J417" s="156"/>
      <c r="K417" s="156">
        <f>ROUND(E417*J417,2)</f>
        <v>0</v>
      </c>
      <c r="L417" s="156">
        <v>21</v>
      </c>
      <c r="M417" s="156">
        <f>G417*(1+L417/100)</f>
        <v>0</v>
      </c>
      <c r="N417" s="147">
        <v>0</v>
      </c>
      <c r="O417" s="147">
        <f>ROUND(E417*N417,5)</f>
        <v>0</v>
      </c>
      <c r="P417" s="147">
        <v>0</v>
      </c>
      <c r="Q417" s="147">
        <f>ROUND(E417*P417,5)</f>
        <v>0</v>
      </c>
      <c r="R417" s="147"/>
      <c r="S417" s="147"/>
      <c r="T417" s="148">
        <v>0</v>
      </c>
      <c r="U417" s="147">
        <f>ROUND(E417*T417,2)</f>
        <v>0</v>
      </c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39" t="s">
        <v>150</v>
      </c>
      <c r="AF417" s="139"/>
      <c r="AG417" s="139"/>
      <c r="AH417" s="139"/>
      <c r="AI417" s="139"/>
      <c r="AJ417" s="139"/>
      <c r="AK417" s="139"/>
      <c r="AL417" s="139"/>
      <c r="AM417" s="139"/>
      <c r="AN417" s="139"/>
      <c r="AO417" s="139"/>
      <c r="AP417" s="139"/>
      <c r="AQ417" s="139"/>
      <c r="AR417" s="139"/>
      <c r="AS417" s="139"/>
      <c r="AT417" s="139"/>
      <c r="AU417" s="139"/>
      <c r="AV417" s="139"/>
      <c r="AW417" s="139"/>
      <c r="AX417" s="139"/>
      <c r="AY417" s="139"/>
      <c r="AZ417" s="139"/>
      <c r="BA417" s="139"/>
      <c r="BB417" s="139"/>
      <c r="BC417" s="139"/>
      <c r="BD417" s="139"/>
      <c r="BE417" s="139"/>
      <c r="BF417" s="139"/>
      <c r="BG417" s="139"/>
      <c r="BH417" s="139"/>
    </row>
    <row r="418" spans="1:60" outlineLevel="1" x14ac:dyDescent="0.2">
      <c r="A418" s="140"/>
      <c r="B418" s="140"/>
      <c r="C418" s="249" t="s">
        <v>540</v>
      </c>
      <c r="D418" s="250"/>
      <c r="E418" s="251"/>
      <c r="F418" s="252"/>
      <c r="G418" s="253"/>
      <c r="H418" s="156"/>
      <c r="I418" s="156"/>
      <c r="J418" s="156"/>
      <c r="K418" s="156"/>
      <c r="L418" s="156"/>
      <c r="M418" s="156"/>
      <c r="N418" s="147"/>
      <c r="O418" s="147"/>
      <c r="P418" s="147"/>
      <c r="Q418" s="147"/>
      <c r="R418" s="147"/>
      <c r="S418" s="147"/>
      <c r="T418" s="148"/>
      <c r="U418" s="147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39" t="s">
        <v>541</v>
      </c>
      <c r="AF418" s="139"/>
      <c r="AG418" s="139"/>
      <c r="AH418" s="139"/>
      <c r="AI418" s="139"/>
      <c r="AJ418" s="139"/>
      <c r="AK418" s="139"/>
      <c r="AL418" s="139"/>
      <c r="AM418" s="139"/>
      <c r="AN418" s="139"/>
      <c r="AO418" s="139"/>
      <c r="AP418" s="139"/>
      <c r="AQ418" s="139"/>
      <c r="AR418" s="139"/>
      <c r="AS418" s="139"/>
      <c r="AT418" s="139"/>
      <c r="AU418" s="139"/>
      <c r="AV418" s="139"/>
      <c r="AW418" s="139"/>
      <c r="AX418" s="139"/>
      <c r="AY418" s="139"/>
      <c r="AZ418" s="139"/>
      <c r="BA418" s="142" t="str">
        <f>C418</f>
        <v>položka není dle RTS, ale dle přiložené cenové nabídky</v>
      </c>
      <c r="BB418" s="139"/>
      <c r="BC418" s="139"/>
      <c r="BD418" s="139"/>
      <c r="BE418" s="139"/>
      <c r="BF418" s="139"/>
      <c r="BG418" s="139"/>
      <c r="BH418" s="139"/>
    </row>
    <row r="419" spans="1:60" outlineLevel="1" x14ac:dyDescent="0.2">
      <c r="A419" s="140">
        <v>239</v>
      </c>
      <c r="B419" s="140" t="s">
        <v>756</v>
      </c>
      <c r="C419" s="175" t="s">
        <v>757</v>
      </c>
      <c r="D419" s="147" t="s">
        <v>539</v>
      </c>
      <c r="E419" s="152">
        <v>1</v>
      </c>
      <c r="F419" s="155">
        <f>H419+J419</f>
        <v>0</v>
      </c>
      <c r="G419" s="156">
        <f>ROUND(E419*F419,2)</f>
        <v>0</v>
      </c>
      <c r="H419" s="156"/>
      <c r="I419" s="156">
        <f>ROUND(E419*H419,2)</f>
        <v>0</v>
      </c>
      <c r="J419" s="156"/>
      <c r="K419" s="156">
        <f>ROUND(E419*J419,2)</f>
        <v>0</v>
      </c>
      <c r="L419" s="156">
        <v>21</v>
      </c>
      <c r="M419" s="156">
        <f>G419*(1+L419/100)</f>
        <v>0</v>
      </c>
      <c r="N419" s="147">
        <v>0</v>
      </c>
      <c r="O419" s="147">
        <f>ROUND(E419*N419,5)</f>
        <v>0</v>
      </c>
      <c r="P419" s="147">
        <v>0</v>
      </c>
      <c r="Q419" s="147">
        <f>ROUND(E419*P419,5)</f>
        <v>0</v>
      </c>
      <c r="R419" s="147"/>
      <c r="S419" s="147"/>
      <c r="T419" s="148">
        <v>0</v>
      </c>
      <c r="U419" s="147">
        <f>ROUND(E419*T419,2)</f>
        <v>0</v>
      </c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39" t="s">
        <v>150</v>
      </c>
      <c r="AF419" s="139"/>
      <c r="AG419" s="139"/>
      <c r="AH419" s="139"/>
      <c r="AI419" s="139"/>
      <c r="AJ419" s="139"/>
      <c r="AK419" s="139"/>
      <c r="AL419" s="139"/>
      <c r="AM419" s="139"/>
      <c r="AN419" s="139"/>
      <c r="AO419" s="139"/>
      <c r="AP419" s="139"/>
      <c r="AQ419" s="139"/>
      <c r="AR419" s="139"/>
      <c r="AS419" s="139"/>
      <c r="AT419" s="139"/>
      <c r="AU419" s="139"/>
      <c r="AV419" s="139"/>
      <c r="AW419" s="139"/>
      <c r="AX419" s="139"/>
      <c r="AY419" s="139"/>
      <c r="AZ419" s="139"/>
      <c r="BA419" s="139"/>
      <c r="BB419" s="139"/>
      <c r="BC419" s="139"/>
      <c r="BD419" s="139"/>
      <c r="BE419" s="139"/>
      <c r="BF419" s="139"/>
      <c r="BG419" s="139"/>
      <c r="BH419" s="139"/>
    </row>
    <row r="420" spans="1:60" outlineLevel="1" x14ac:dyDescent="0.2">
      <c r="A420" s="140"/>
      <c r="B420" s="140"/>
      <c r="C420" s="249" t="s">
        <v>540</v>
      </c>
      <c r="D420" s="250"/>
      <c r="E420" s="251"/>
      <c r="F420" s="252"/>
      <c r="G420" s="253"/>
      <c r="H420" s="156"/>
      <c r="I420" s="156"/>
      <c r="J420" s="156"/>
      <c r="K420" s="156"/>
      <c r="L420" s="156"/>
      <c r="M420" s="156"/>
      <c r="N420" s="147"/>
      <c r="O420" s="147"/>
      <c r="P420" s="147"/>
      <c r="Q420" s="147"/>
      <c r="R420" s="147"/>
      <c r="S420" s="147"/>
      <c r="T420" s="148"/>
      <c r="U420" s="147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39" t="s">
        <v>541</v>
      </c>
      <c r="AF420" s="139"/>
      <c r="AG420" s="139"/>
      <c r="AH420" s="139"/>
      <c r="AI420" s="139"/>
      <c r="AJ420" s="139"/>
      <c r="AK420" s="139"/>
      <c r="AL420" s="139"/>
      <c r="AM420" s="139"/>
      <c r="AN420" s="139"/>
      <c r="AO420" s="139"/>
      <c r="AP420" s="139"/>
      <c r="AQ420" s="139"/>
      <c r="AR420" s="139"/>
      <c r="AS420" s="139"/>
      <c r="AT420" s="139"/>
      <c r="AU420" s="139"/>
      <c r="AV420" s="139"/>
      <c r="AW420" s="139"/>
      <c r="AX420" s="139"/>
      <c r="AY420" s="139"/>
      <c r="AZ420" s="139"/>
      <c r="BA420" s="142" t="str">
        <f>C420</f>
        <v>položka není dle RTS, ale dle přiložené cenové nabídky</v>
      </c>
      <c r="BB420" s="139"/>
      <c r="BC420" s="139"/>
      <c r="BD420" s="139"/>
      <c r="BE420" s="139"/>
      <c r="BF420" s="139"/>
      <c r="BG420" s="139"/>
      <c r="BH420" s="139"/>
    </row>
    <row r="421" spans="1:60" outlineLevel="1" x14ac:dyDescent="0.2">
      <c r="A421" s="140">
        <v>240</v>
      </c>
      <c r="B421" s="140" t="s">
        <v>758</v>
      </c>
      <c r="C421" s="175" t="s">
        <v>759</v>
      </c>
      <c r="D421" s="147" t="s">
        <v>539</v>
      </c>
      <c r="E421" s="152">
        <v>2</v>
      </c>
      <c r="F421" s="155">
        <f>H421+J421</f>
        <v>0</v>
      </c>
      <c r="G421" s="156">
        <f>ROUND(E421*F421,2)</f>
        <v>0</v>
      </c>
      <c r="H421" s="156"/>
      <c r="I421" s="156">
        <f>ROUND(E421*H421,2)</f>
        <v>0</v>
      </c>
      <c r="J421" s="156"/>
      <c r="K421" s="156">
        <f>ROUND(E421*J421,2)</f>
        <v>0</v>
      </c>
      <c r="L421" s="156">
        <v>21</v>
      </c>
      <c r="M421" s="156">
        <f>G421*(1+L421/100)</f>
        <v>0</v>
      </c>
      <c r="N421" s="147">
        <v>0</v>
      </c>
      <c r="O421" s="147">
        <f>ROUND(E421*N421,5)</f>
        <v>0</v>
      </c>
      <c r="P421" s="147">
        <v>0</v>
      </c>
      <c r="Q421" s="147">
        <f>ROUND(E421*P421,5)</f>
        <v>0</v>
      </c>
      <c r="R421" s="147"/>
      <c r="S421" s="147"/>
      <c r="T421" s="148">
        <v>0</v>
      </c>
      <c r="U421" s="147">
        <f>ROUND(E421*T421,2)</f>
        <v>0</v>
      </c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39" t="s">
        <v>150</v>
      </c>
      <c r="AF421" s="139"/>
      <c r="AG421" s="139"/>
      <c r="AH421" s="139"/>
      <c r="AI421" s="139"/>
      <c r="AJ421" s="139"/>
      <c r="AK421" s="139"/>
      <c r="AL421" s="139"/>
      <c r="AM421" s="139"/>
      <c r="AN421" s="139"/>
      <c r="AO421" s="139"/>
      <c r="AP421" s="139"/>
      <c r="AQ421" s="139"/>
      <c r="AR421" s="139"/>
      <c r="AS421" s="139"/>
      <c r="AT421" s="139"/>
      <c r="AU421" s="139"/>
      <c r="AV421" s="139"/>
      <c r="AW421" s="139"/>
      <c r="AX421" s="139"/>
      <c r="AY421" s="139"/>
      <c r="AZ421" s="139"/>
      <c r="BA421" s="139"/>
      <c r="BB421" s="139"/>
      <c r="BC421" s="139"/>
      <c r="BD421" s="139"/>
      <c r="BE421" s="139"/>
      <c r="BF421" s="139"/>
      <c r="BG421" s="139"/>
      <c r="BH421" s="139"/>
    </row>
    <row r="422" spans="1:60" outlineLevel="1" x14ac:dyDescent="0.2">
      <c r="A422" s="140"/>
      <c r="B422" s="140"/>
      <c r="C422" s="249" t="s">
        <v>540</v>
      </c>
      <c r="D422" s="250"/>
      <c r="E422" s="251"/>
      <c r="F422" s="252"/>
      <c r="G422" s="253"/>
      <c r="H422" s="156"/>
      <c r="I422" s="156"/>
      <c r="J422" s="156"/>
      <c r="K422" s="156"/>
      <c r="L422" s="156"/>
      <c r="M422" s="156"/>
      <c r="N422" s="147"/>
      <c r="O422" s="147"/>
      <c r="P422" s="147"/>
      <c r="Q422" s="147"/>
      <c r="R422" s="147"/>
      <c r="S422" s="147"/>
      <c r="T422" s="148"/>
      <c r="U422" s="147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39" t="s">
        <v>541</v>
      </c>
      <c r="AF422" s="139"/>
      <c r="AG422" s="139"/>
      <c r="AH422" s="139"/>
      <c r="AI422" s="139"/>
      <c r="AJ422" s="139"/>
      <c r="AK422" s="139"/>
      <c r="AL422" s="139"/>
      <c r="AM422" s="139"/>
      <c r="AN422" s="139"/>
      <c r="AO422" s="139"/>
      <c r="AP422" s="139"/>
      <c r="AQ422" s="139"/>
      <c r="AR422" s="139"/>
      <c r="AS422" s="139"/>
      <c r="AT422" s="139"/>
      <c r="AU422" s="139"/>
      <c r="AV422" s="139"/>
      <c r="AW422" s="139"/>
      <c r="AX422" s="139"/>
      <c r="AY422" s="139"/>
      <c r="AZ422" s="139"/>
      <c r="BA422" s="142" t="str">
        <f>C422</f>
        <v>položka není dle RTS, ale dle přiložené cenové nabídky</v>
      </c>
      <c r="BB422" s="139"/>
      <c r="BC422" s="139"/>
      <c r="BD422" s="139"/>
      <c r="BE422" s="139"/>
      <c r="BF422" s="139"/>
      <c r="BG422" s="139"/>
      <c r="BH422" s="139"/>
    </row>
    <row r="423" spans="1:60" x14ac:dyDescent="0.2">
      <c r="A423" s="141" t="s">
        <v>145</v>
      </c>
      <c r="B423" s="141" t="s">
        <v>118</v>
      </c>
      <c r="C423" s="177" t="s">
        <v>26</v>
      </c>
      <c r="D423" s="150"/>
      <c r="E423" s="154"/>
      <c r="F423" s="157"/>
      <c r="G423" s="157">
        <f>SUMIF(AE424:AE426,"&lt;&gt;NOR",G424:G426)</f>
        <v>0</v>
      </c>
      <c r="H423" s="157"/>
      <c r="I423" s="157">
        <f>SUM(I424:I426)</f>
        <v>0</v>
      </c>
      <c r="J423" s="157"/>
      <c r="K423" s="157">
        <f>SUM(K424:K426)</f>
        <v>0</v>
      </c>
      <c r="L423" s="157"/>
      <c r="M423" s="157">
        <f>SUM(M424:M426)</f>
        <v>0</v>
      </c>
      <c r="N423" s="150"/>
      <c r="O423" s="150">
        <f>SUM(O424:O426)</f>
        <v>0</v>
      </c>
      <c r="P423" s="150"/>
      <c r="Q423" s="150">
        <f>SUM(Q424:Q426)</f>
        <v>0</v>
      </c>
      <c r="R423" s="150"/>
      <c r="S423" s="150"/>
      <c r="T423" s="151"/>
      <c r="U423" s="150">
        <f>SUM(U424:U426)</f>
        <v>0</v>
      </c>
      <c r="AE423" t="s">
        <v>146</v>
      </c>
    </row>
    <row r="424" spans="1:60" outlineLevel="1" x14ac:dyDescent="0.2">
      <c r="A424" s="140">
        <v>241</v>
      </c>
      <c r="B424" s="140" t="s">
        <v>537</v>
      </c>
      <c r="C424" s="175" t="s">
        <v>760</v>
      </c>
      <c r="D424" s="147" t="s">
        <v>539</v>
      </c>
      <c r="E424" s="152">
        <v>1</v>
      </c>
      <c r="F424" s="155">
        <f>H424+J424</f>
        <v>0</v>
      </c>
      <c r="G424" s="156">
        <f>ROUND(E424*F424,2)</f>
        <v>0</v>
      </c>
      <c r="H424" s="156"/>
      <c r="I424" s="156">
        <f>ROUND(E424*H424,2)</f>
        <v>0</v>
      </c>
      <c r="J424" s="156"/>
      <c r="K424" s="156">
        <f>ROUND(E424*J424,2)</f>
        <v>0</v>
      </c>
      <c r="L424" s="156">
        <v>21</v>
      </c>
      <c r="M424" s="156">
        <f>G424*(1+L424/100)</f>
        <v>0</v>
      </c>
      <c r="N424" s="147">
        <v>0</v>
      </c>
      <c r="O424" s="147">
        <f>ROUND(E424*N424,5)</f>
        <v>0</v>
      </c>
      <c r="P424" s="147">
        <v>0</v>
      </c>
      <c r="Q424" s="147">
        <f>ROUND(E424*P424,5)</f>
        <v>0</v>
      </c>
      <c r="R424" s="147"/>
      <c r="S424" s="147"/>
      <c r="T424" s="148">
        <v>0</v>
      </c>
      <c r="U424" s="147">
        <f>ROUND(E424*T424,2)</f>
        <v>0</v>
      </c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39" t="s">
        <v>150</v>
      </c>
      <c r="AF424" s="139"/>
      <c r="AG424" s="139"/>
      <c r="AH424" s="139"/>
      <c r="AI424" s="139"/>
      <c r="AJ424" s="139"/>
      <c r="AK424" s="139"/>
      <c r="AL424" s="139"/>
      <c r="AM424" s="139"/>
      <c r="AN424" s="139"/>
      <c r="AO424" s="139"/>
      <c r="AP424" s="139"/>
      <c r="AQ424" s="139"/>
      <c r="AR424" s="139"/>
      <c r="AS424" s="139"/>
      <c r="AT424" s="139"/>
      <c r="AU424" s="139"/>
      <c r="AV424" s="139"/>
      <c r="AW424" s="139"/>
      <c r="AX424" s="139"/>
      <c r="AY424" s="139"/>
      <c r="AZ424" s="139"/>
      <c r="BA424" s="139"/>
      <c r="BB424" s="139"/>
      <c r="BC424" s="139"/>
      <c r="BD424" s="139"/>
      <c r="BE424" s="139"/>
      <c r="BF424" s="139"/>
      <c r="BG424" s="139"/>
      <c r="BH424" s="139"/>
    </row>
    <row r="425" spans="1:60" outlineLevel="1" x14ac:dyDescent="0.2">
      <c r="A425" s="140">
        <v>242</v>
      </c>
      <c r="B425" s="140" t="s">
        <v>542</v>
      </c>
      <c r="C425" s="175" t="s">
        <v>761</v>
      </c>
      <c r="D425" s="147" t="s">
        <v>539</v>
      </c>
      <c r="E425" s="152">
        <v>1</v>
      </c>
      <c r="F425" s="155">
        <f>H425+J425</f>
        <v>0</v>
      </c>
      <c r="G425" s="156">
        <f>ROUND(E425*F425,2)</f>
        <v>0</v>
      </c>
      <c r="H425" s="156"/>
      <c r="I425" s="156">
        <f>ROUND(E425*H425,2)</f>
        <v>0</v>
      </c>
      <c r="J425" s="156"/>
      <c r="K425" s="156">
        <f>ROUND(E425*J425,2)</f>
        <v>0</v>
      </c>
      <c r="L425" s="156">
        <v>21</v>
      </c>
      <c r="M425" s="156">
        <f>G425*(1+L425/100)</f>
        <v>0</v>
      </c>
      <c r="N425" s="147">
        <v>0</v>
      </c>
      <c r="O425" s="147">
        <f>ROUND(E425*N425,5)</f>
        <v>0</v>
      </c>
      <c r="P425" s="147">
        <v>0</v>
      </c>
      <c r="Q425" s="147">
        <f>ROUND(E425*P425,5)</f>
        <v>0</v>
      </c>
      <c r="R425" s="147"/>
      <c r="S425" s="147"/>
      <c r="T425" s="148">
        <v>0</v>
      </c>
      <c r="U425" s="147">
        <f>ROUND(E425*T425,2)</f>
        <v>0</v>
      </c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39" t="s">
        <v>150</v>
      </c>
      <c r="AF425" s="139"/>
      <c r="AG425" s="139"/>
      <c r="AH425" s="139"/>
      <c r="AI425" s="139"/>
      <c r="AJ425" s="139"/>
      <c r="AK425" s="139"/>
      <c r="AL425" s="139"/>
      <c r="AM425" s="139"/>
      <c r="AN425" s="139"/>
      <c r="AO425" s="139"/>
      <c r="AP425" s="139"/>
      <c r="AQ425" s="139"/>
      <c r="AR425" s="139"/>
      <c r="AS425" s="139"/>
      <c r="AT425" s="139"/>
      <c r="AU425" s="139"/>
      <c r="AV425" s="139"/>
      <c r="AW425" s="139"/>
      <c r="AX425" s="139"/>
      <c r="AY425" s="139"/>
      <c r="AZ425" s="139"/>
      <c r="BA425" s="139"/>
      <c r="BB425" s="139"/>
      <c r="BC425" s="139"/>
      <c r="BD425" s="139"/>
      <c r="BE425" s="139"/>
      <c r="BF425" s="139"/>
      <c r="BG425" s="139"/>
      <c r="BH425" s="139"/>
    </row>
    <row r="426" spans="1:60" outlineLevel="1" x14ac:dyDescent="0.2">
      <c r="A426" s="165">
        <v>243</v>
      </c>
      <c r="B426" s="165" t="s">
        <v>752</v>
      </c>
      <c r="C426" s="178" t="s">
        <v>762</v>
      </c>
      <c r="D426" s="166" t="s">
        <v>539</v>
      </c>
      <c r="E426" s="167">
        <v>1</v>
      </c>
      <c r="F426" s="168">
        <f>H426+J426</f>
        <v>0</v>
      </c>
      <c r="G426" s="169">
        <f>ROUND(E426*F426,2)</f>
        <v>0</v>
      </c>
      <c r="H426" s="169"/>
      <c r="I426" s="169">
        <f>ROUND(E426*H426,2)</f>
        <v>0</v>
      </c>
      <c r="J426" s="169"/>
      <c r="K426" s="169">
        <f>ROUND(E426*J426,2)</f>
        <v>0</v>
      </c>
      <c r="L426" s="169">
        <v>21</v>
      </c>
      <c r="M426" s="169">
        <f>G426*(1+L426/100)</f>
        <v>0</v>
      </c>
      <c r="N426" s="166">
        <v>0</v>
      </c>
      <c r="O426" s="166">
        <f>ROUND(E426*N426,5)</f>
        <v>0</v>
      </c>
      <c r="P426" s="166">
        <v>0</v>
      </c>
      <c r="Q426" s="166">
        <f>ROUND(E426*P426,5)</f>
        <v>0</v>
      </c>
      <c r="R426" s="166"/>
      <c r="S426" s="166"/>
      <c r="T426" s="170">
        <v>0</v>
      </c>
      <c r="U426" s="166">
        <f>ROUND(E426*T426,2)</f>
        <v>0</v>
      </c>
      <c r="V426" s="139"/>
      <c r="W426" s="139"/>
      <c r="X426" s="139"/>
      <c r="Y426" s="139"/>
      <c r="Z426" s="139"/>
      <c r="AA426" s="139"/>
      <c r="AB426" s="139"/>
      <c r="AC426" s="139"/>
      <c r="AD426" s="139"/>
      <c r="AE426" s="139" t="s">
        <v>150</v>
      </c>
      <c r="AF426" s="139"/>
      <c r="AG426" s="139"/>
      <c r="AH426" s="139"/>
      <c r="AI426" s="139"/>
      <c r="AJ426" s="139"/>
      <c r="AK426" s="139"/>
      <c r="AL426" s="139"/>
      <c r="AM426" s="139"/>
      <c r="AN426" s="139"/>
      <c r="AO426" s="139"/>
      <c r="AP426" s="139"/>
      <c r="AQ426" s="139"/>
      <c r="AR426" s="139"/>
      <c r="AS426" s="139"/>
      <c r="AT426" s="139"/>
      <c r="AU426" s="139"/>
      <c r="AV426" s="139"/>
      <c r="AW426" s="139"/>
      <c r="AX426" s="139"/>
      <c r="AY426" s="139"/>
      <c r="AZ426" s="139"/>
      <c r="BA426" s="139"/>
      <c r="BB426" s="139"/>
      <c r="BC426" s="139"/>
      <c r="BD426" s="139"/>
      <c r="BE426" s="139"/>
      <c r="BF426" s="139"/>
      <c r="BG426" s="139"/>
      <c r="BH426" s="139"/>
    </row>
    <row r="427" spans="1:60" x14ac:dyDescent="0.2">
      <c r="A427" s="4"/>
      <c r="B427" s="5" t="s">
        <v>763</v>
      </c>
      <c r="C427" s="179" t="s">
        <v>763</v>
      </c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AC427">
        <v>12</v>
      </c>
      <c r="AD427">
        <v>21</v>
      </c>
    </row>
    <row r="428" spans="1:60" x14ac:dyDescent="0.2">
      <c r="A428" s="171"/>
      <c r="B428" s="172" t="s">
        <v>28</v>
      </c>
      <c r="C428" s="180" t="s">
        <v>763</v>
      </c>
      <c r="D428" s="173"/>
      <c r="E428" s="173"/>
      <c r="F428" s="173"/>
      <c r="G428" s="174">
        <f>G8+G27+G42+G79+G123+G131+G134+G153+G170+G176+G179+G186+G188+G209+G224+G226+G248+G263+G270+G273+G301+G315+G333+G363+G369+G385+G395+G397+G402+G407+G410+G423</f>
        <v>0</v>
      </c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AC428">
        <f>SUMIF(L7:L426,AC427,G7:G426)</f>
        <v>0</v>
      </c>
      <c r="AD428">
        <f>SUMIF(L7:L426,AD427,G7:G426)</f>
        <v>0</v>
      </c>
      <c r="AE428" t="s">
        <v>764</v>
      </c>
    </row>
    <row r="429" spans="1:60" x14ac:dyDescent="0.2">
      <c r="A429" s="4"/>
      <c r="B429" s="5" t="s">
        <v>763</v>
      </c>
      <c r="C429" s="179" t="s">
        <v>763</v>
      </c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60" x14ac:dyDescent="0.2">
      <c r="A430" s="4"/>
      <c r="B430" s="5" t="s">
        <v>763</v>
      </c>
      <c r="C430" s="179" t="s">
        <v>763</v>
      </c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60" x14ac:dyDescent="0.2">
      <c r="A431" s="235" t="s">
        <v>765</v>
      </c>
      <c r="B431" s="235"/>
      <c r="C431" s="23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60" x14ac:dyDescent="0.2">
      <c r="A432" s="237"/>
      <c r="B432" s="238"/>
      <c r="C432" s="239"/>
      <c r="D432" s="238"/>
      <c r="E432" s="238"/>
      <c r="F432" s="238"/>
      <c r="G432" s="24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AE432" t="s">
        <v>766</v>
      </c>
    </row>
    <row r="433" spans="1:31" x14ac:dyDescent="0.2">
      <c r="A433" s="241"/>
      <c r="B433" s="242"/>
      <c r="C433" s="243"/>
      <c r="D433" s="242"/>
      <c r="E433" s="242"/>
      <c r="F433" s="242"/>
      <c r="G433" s="24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31" x14ac:dyDescent="0.2">
      <c r="A434" s="241"/>
      <c r="B434" s="242"/>
      <c r="C434" s="243"/>
      <c r="D434" s="242"/>
      <c r="E434" s="242"/>
      <c r="F434" s="242"/>
      <c r="G434" s="24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31" x14ac:dyDescent="0.2">
      <c r="A435" s="241"/>
      <c r="B435" s="242"/>
      <c r="C435" s="243"/>
      <c r="D435" s="242"/>
      <c r="E435" s="242"/>
      <c r="F435" s="242"/>
      <c r="G435" s="24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31" x14ac:dyDescent="0.2">
      <c r="A436" s="245"/>
      <c r="B436" s="246"/>
      <c r="C436" s="247"/>
      <c r="D436" s="246"/>
      <c r="E436" s="246"/>
      <c r="F436" s="246"/>
      <c r="G436" s="24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31" x14ac:dyDescent="0.2">
      <c r="A437" s="4"/>
      <c r="B437" s="5" t="s">
        <v>763</v>
      </c>
      <c r="C437" s="179" t="s">
        <v>763</v>
      </c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31" x14ac:dyDescent="0.2">
      <c r="C438" s="181"/>
      <c r="AE438" t="s">
        <v>767</v>
      </c>
    </row>
  </sheetData>
  <mergeCells count="20">
    <mergeCell ref="C409:G409"/>
    <mergeCell ref="A1:G1"/>
    <mergeCell ref="C2:G2"/>
    <mergeCell ref="C3:G3"/>
    <mergeCell ref="C4:G4"/>
    <mergeCell ref="C265:G265"/>
    <mergeCell ref="C267:G267"/>
    <mergeCell ref="C269:G269"/>
    <mergeCell ref="C272:G272"/>
    <mergeCell ref="C338:G338"/>
    <mergeCell ref="C344:G344"/>
    <mergeCell ref="C348:G348"/>
    <mergeCell ref="A431:C431"/>
    <mergeCell ref="A432:G436"/>
    <mergeCell ref="C412:G412"/>
    <mergeCell ref="C414:G414"/>
    <mergeCell ref="C416:G416"/>
    <mergeCell ref="C418:G418"/>
    <mergeCell ref="C420:G420"/>
    <mergeCell ref="C422:G422"/>
  </mergeCells>
  <pageMargins left="0.39370078740157499" right="0.19685039370078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Kateřina Kroupová</cp:lastModifiedBy>
  <cp:lastPrinted>2014-02-28T09:52:57Z</cp:lastPrinted>
  <dcterms:created xsi:type="dcterms:W3CDTF">2009-04-08T07:15:50Z</dcterms:created>
  <dcterms:modified xsi:type="dcterms:W3CDTF">2024-08-22T08:31:19Z</dcterms:modified>
</cp:coreProperties>
</file>