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90" yWindow="330" windowWidth="22650" windowHeight="9225" activeTab="0"/>
  </bookViews>
  <sheets>
    <sheet name="Stavba" sheetId="1" r:id="rId1"/>
    <sheet name="01 01 KL" sheetId="2" r:id="rId2"/>
    <sheet name="01 01 Rek" sheetId="3" r:id="rId3"/>
    <sheet name="01 01 Pol" sheetId="4" r:id="rId4"/>
    <sheet name="02 01 KL" sheetId="5" r:id="rId5"/>
    <sheet name="02 01 Rek" sheetId="6" r:id="rId6"/>
    <sheet name="02 01 Pol" sheetId="7" r:id="rId7"/>
    <sheet name="03 01 KL" sheetId="8" r:id="rId8"/>
    <sheet name="03 01 Rek" sheetId="9" r:id="rId9"/>
    <sheet name="03 01 Pol" sheetId="10" r:id="rId10"/>
    <sheet name="04 01 KL" sheetId="11" r:id="rId11"/>
    <sheet name="04 01 Rek" sheetId="12" r:id="rId12"/>
    <sheet name="04 01 Pol" sheetId="13" r:id="rId13"/>
    <sheet name="05 01 KL" sheetId="14" r:id="rId14"/>
    <sheet name="05 01 Rek" sheetId="15" r:id="rId15"/>
    <sheet name="05 01 Pol" sheetId="16" r:id="rId16"/>
  </sheets>
  <definedNames>
    <definedName name="CelkemObjekty" localSheetId="0">'Stavba'!$F$35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_xlnm.Print_Area" localSheetId="1">'01 01 KL'!$A$1:$G$49</definedName>
    <definedName name="_xlnm.Print_Area" localSheetId="3">'01 01 Pol'!$A$1:$K$214</definedName>
    <definedName name="_xlnm.Print_Area" localSheetId="2">'01 01 Rek'!$A$1:$I$41</definedName>
    <definedName name="_xlnm.Print_Area" localSheetId="4">'02 01 KL'!$A$1:$G$49</definedName>
    <definedName name="_xlnm.Print_Area" localSheetId="6">'02 01 Pol'!$A$1:$K$95</definedName>
    <definedName name="_xlnm.Print_Area" localSheetId="5">'02 01 Rek'!$A$1:$I$18</definedName>
    <definedName name="_xlnm.Print_Area" localSheetId="7">'03 01 KL'!$A$1:$G$49</definedName>
    <definedName name="_xlnm.Print_Area" localSheetId="9">'03 01 Pol'!$A$1:$K$86</definedName>
    <definedName name="_xlnm.Print_Area" localSheetId="8">'03 01 Rek'!$A$1:$I$20</definedName>
    <definedName name="_xlnm.Print_Area" localSheetId="10">'04 01 KL'!$A$1:$G$49</definedName>
    <definedName name="_xlnm.Print_Area" localSheetId="12">'04 01 Pol'!$A$1:$K$105</definedName>
    <definedName name="_xlnm.Print_Area" localSheetId="11">'04 01 Rek'!$A$1:$I$22</definedName>
    <definedName name="_xlnm.Print_Area" localSheetId="13">'05 01 KL'!$A$1:$G$49</definedName>
    <definedName name="_xlnm.Print_Area" localSheetId="15">'05 01 Pol'!$A$1:$K$21</definedName>
    <definedName name="_xlnm.Print_Area" localSheetId="14">'05 01 Rek'!$A$1:$I$17</definedName>
    <definedName name="_xlnm.Print_Area" localSheetId="0">'Stavba'!$B$1:$J$109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lin" localSheetId="12" hidden="1">0</definedName>
    <definedName name="solver_lin" localSheetId="15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num" localSheetId="12" hidden="1">0</definedName>
    <definedName name="solver_num" localSheetId="15" hidden="1">0</definedName>
    <definedName name="solver_opt" localSheetId="3" hidden="1">#REF!</definedName>
    <definedName name="solver_opt" localSheetId="6" hidden="1">#REF!</definedName>
    <definedName name="solver_opt" localSheetId="9" hidden="1">#REF!</definedName>
    <definedName name="solver_opt" localSheetId="12" hidden="1">#REF!</definedName>
    <definedName name="solver_opt" localSheetId="15" hidden="1">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typ" localSheetId="12" hidden="1">1</definedName>
    <definedName name="solver_typ" localSheetId="15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lver_val" localSheetId="12" hidden="1">0</definedName>
    <definedName name="solver_val" localSheetId="15" hidden="1">0</definedName>
    <definedName name="SoucetDilu" localSheetId="0">'Stavba'!$F$98:$J$98</definedName>
    <definedName name="StavbaCelkem" localSheetId="0">'Stavba'!$H$35</definedName>
    <definedName name="Zhotovitel" localSheetId="0">'Stavba'!$D$7</definedName>
    <definedName name="_xlnm.Print_Titles" localSheetId="2">'01 01 Rek'!$1:$6</definedName>
    <definedName name="_xlnm.Print_Titles" localSheetId="3">'01 01 Pol'!$1:$6</definedName>
    <definedName name="_xlnm.Print_Titles" localSheetId="5">'02 01 Rek'!$1:$6</definedName>
    <definedName name="_xlnm.Print_Titles" localSheetId="6">'02 01 Pol'!$1:$6</definedName>
    <definedName name="_xlnm.Print_Titles" localSheetId="8">'03 01 Rek'!$1:$6</definedName>
    <definedName name="_xlnm.Print_Titles" localSheetId="9">'03 01 Pol'!$1:$6</definedName>
    <definedName name="_xlnm.Print_Titles" localSheetId="11">'04 01 Rek'!$1:$6</definedName>
    <definedName name="_xlnm.Print_Titles" localSheetId="12">'04 01 Pol'!$1:$6</definedName>
    <definedName name="_xlnm.Print_Titles" localSheetId="14">'05 01 Rek'!$1:$6</definedName>
    <definedName name="_xlnm.Print_Titles" localSheetId="15">'05 01 Pol'!$1:$6</definedName>
  </definedNames>
  <calcPr calcId="124519"/>
</workbook>
</file>

<file path=xl/sharedStrings.xml><?xml version="1.0" encoding="utf-8"?>
<sst xmlns="http://schemas.openxmlformats.org/spreadsheetml/2006/main" count="2139" uniqueCount="1016">
  <si>
    <t>Položkový rozpočet stavby</t>
  </si>
  <si>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</si>
  <si>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</si>
  <si>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</si>
  <si>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</si>
  <si>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</si>
  <si>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</si>
  <si>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</si>
  <si>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</si>
  <si>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</si>
  <si>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</si>
  <si>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</si>
  <si>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</si>
  <si>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</si>
  <si>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</si>
  <si>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</si>
  <si>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</si>
  <si>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</si>
  <si>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</si>
  <si>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</si>
  <si>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</si>
  <si>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</si>
  <si>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</si>
  <si>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</si>
  <si>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</si>
  <si>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</si>
  <si>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</si>
  <si>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</si>
  <si>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</si>
  <si>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</si>
  <si>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</si>
  <si>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</si>
  <si>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</si>
  <si>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</si>
  <si>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</si>
  <si>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</si>
  <si>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</si>
  <si>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</si>
  <si>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</si>
  <si>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</si>
  <si>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</si>
  <si>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</si>
  <si>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</si>
  <si>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</si>
  <si>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</si>
  <si>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</si>
  <si>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</si>
  <si>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</si>
  <si>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</si>
  <si>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</si>
  <si>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</si>
  <si>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</si>
  <si>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</si>
  <si>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</si>
  <si>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</si>
  <si>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</si>
  <si>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</si>
  <si>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</si>
  <si>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</si>
  <si>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</si>
  <si>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</si>
  <si>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</si>
  <si>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</si>
  <si>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</si>
  <si>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</si>
  <si>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</si>
  <si>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</si>
  <si>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</si>
  <si>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</si>
  <si>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</si>
  <si>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</si>
  <si>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</si>
  <si>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</si>
  <si>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</si>
  <si>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</si>
  <si>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</si>
  <si>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</si>
  <si>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</si>
  <si>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</si>
  <si>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</si>
  <si>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</si>
  <si>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</si>
  <si>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</si>
  <si>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</si>
  <si>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</si>
  <si>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</si>
  <si>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</si>
  <si>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</si>
  <si>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</si>
  <si>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</si>
  <si>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</si>
  <si>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</si>
  <si>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</si>
  <si>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</si>
  <si>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</si>
  <si>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</si>
  <si>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</si>
  <si>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</si>
  <si>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</si>
  <si>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</si>
  <si>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</si>
  <si>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</si>
  <si>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</si>
  <si>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</si>
  <si>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</si>
  <si>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3698</t>
  </si>
  <si>
    <t>BD Diváky</t>
  </si>
  <si>
    <t>3698 BD Diváky</t>
  </si>
  <si>
    <t>01</t>
  </si>
  <si>
    <t>Stavební část</t>
  </si>
  <si>
    <t>01 Stavební část</t>
  </si>
  <si>
    <t>1 Zemní práce</t>
  </si>
  <si>
    <t>139601102R00</t>
  </si>
  <si>
    <t xml:space="preserve">Ruční výkop jam, rýh a šachet v hornině tř. 3 </t>
  </si>
  <si>
    <t>m3</t>
  </si>
  <si>
    <t>174101101R00</t>
  </si>
  <si>
    <t xml:space="preserve">Zásyp jam, rýh, šachet se zhutněním </t>
  </si>
  <si>
    <t>3</t>
  </si>
  <si>
    <t>Svislé a kompletní konstrukce</t>
  </si>
  <si>
    <t>3 Svislé a kompletní konstrukce</t>
  </si>
  <si>
    <t>311237153R00</t>
  </si>
  <si>
    <t xml:space="preserve">Zdivo z cihel P10 na MVC 5 tl. 36,5 cm </t>
  </si>
  <si>
    <t>m2</t>
  </si>
  <si>
    <t>311237373R00</t>
  </si>
  <si>
    <t xml:space="preserve">Zdivo z cihel  AKU P15 na MC 15 tl. 25 cm </t>
  </si>
  <si>
    <t>319300011RT1</t>
  </si>
  <si>
    <t>Dodatečné vložení izolace podřezáním strojně,fólie , cihelné zdivo tloušťky 30 cm</t>
  </si>
  <si>
    <t>m</t>
  </si>
  <si>
    <t>319300013RT1</t>
  </si>
  <si>
    <t>Dodatečné vložení izolace podřezáním strojně,fólie , cihelné zdivo tloušťky 60 cm</t>
  </si>
  <si>
    <t>319300014RT1</t>
  </si>
  <si>
    <t>Dodatečné vložení izolace podřezáním strojně,fólie , cihelné zdivo tloušťky 90 cm</t>
  </si>
  <si>
    <t>342012221R00</t>
  </si>
  <si>
    <t xml:space="preserve">Příčka SDK tl.100 mm,ocel.kce,1x oplášť.,RB 12,5mm </t>
  </si>
  <si>
    <t>347013112R00</t>
  </si>
  <si>
    <t>Předstěna SDK,tl.55mm,1x ocel.kce CD,1x Ref 30 12, 5mm</t>
  </si>
  <si>
    <t>342264051RT1</t>
  </si>
  <si>
    <t>Podhled sádrokartonový na zavěšenou ocel. konstr., desky standard tl. 12,5 mm, bez izolace, Rei 30</t>
  </si>
  <si>
    <t>342264051RT3</t>
  </si>
  <si>
    <t>Podhled sádrokartonový na zavěšenou ocel. konstr., desky standard impreg. tl. 12,5 mm Rei 30, bez iz</t>
  </si>
  <si>
    <t>01.bře</t>
  </si>
  <si>
    <t xml:space="preserve">D + M mezibytová příčka SDK tl. 250 mm,Ei 30 </t>
  </si>
  <si>
    <t>4</t>
  </si>
  <si>
    <t>Vodorovné konstrukce</t>
  </si>
  <si>
    <t>4 Vodorovné konstrukce</t>
  </si>
  <si>
    <t>317941123R00</t>
  </si>
  <si>
    <t>Osazení ocelových válcovaných nosníků  č.14-22, 1-2.NP</t>
  </si>
  <si>
    <t>t</t>
  </si>
  <si>
    <t>411321414R00</t>
  </si>
  <si>
    <t xml:space="preserve">Stropy deskové ze železobetonu C 25/30 </t>
  </si>
  <si>
    <t>411351101R00</t>
  </si>
  <si>
    <t xml:space="preserve">Bednění stropů deskových, bednění vlastní -zřízení </t>
  </si>
  <si>
    <t>411351102R00</t>
  </si>
  <si>
    <t xml:space="preserve">Bednění stropů deskových, vlastní - odstranění </t>
  </si>
  <si>
    <t>411354173R00</t>
  </si>
  <si>
    <t xml:space="preserve">Podpěrná konstr. stropů do 12 kPa - zřízení </t>
  </si>
  <si>
    <t>411354174R00</t>
  </si>
  <si>
    <t xml:space="preserve">Podpěrná konstr. stropů do 12 kPa - odstranění </t>
  </si>
  <si>
    <t>411361821R00</t>
  </si>
  <si>
    <t xml:space="preserve">Výztuž stropů z betonářské oceli 10505(R) </t>
  </si>
  <si>
    <t>417321414R00</t>
  </si>
  <si>
    <t xml:space="preserve">Ztužující pásy a věnce z betonu železového C 25/30 </t>
  </si>
  <si>
    <t>417351115R00</t>
  </si>
  <si>
    <t xml:space="preserve">Bednění ztužujících pásů a věnců - zřízení </t>
  </si>
  <si>
    <t>417351116R00</t>
  </si>
  <si>
    <t xml:space="preserve">Bednění ztužujících pásů a věnců - odstranění </t>
  </si>
  <si>
    <t>417361821R00</t>
  </si>
  <si>
    <t xml:space="preserve">Výztuž ztužujících pásů a věnců z oceli 10505(R) </t>
  </si>
  <si>
    <t>447111122RZ1</t>
  </si>
  <si>
    <t>Podkroví SDK,dřev.rošt, izolace, 1x Rei 30 tl. 12, 5 mm ( v mokrých provozech impreg SDK), bez dodávk</t>
  </si>
  <si>
    <t>01.dub</t>
  </si>
  <si>
    <t>D+ M bednění z trapézových plechů - strop nad 2NP, 1.NP</t>
  </si>
  <si>
    <t>13480830R</t>
  </si>
  <si>
    <t xml:space="preserve">Tyč průřezu I 260, hrubé, jakost oceli 11373 </t>
  </si>
  <si>
    <t>6</t>
  </si>
  <si>
    <t>Úpravy povrchu, podlahy</t>
  </si>
  <si>
    <t>6 Úpravy povrchu, podlahy</t>
  </si>
  <si>
    <t>602016191R00</t>
  </si>
  <si>
    <t xml:space="preserve">Penetrační nátěr stěn </t>
  </si>
  <si>
    <t>602011182RT2</t>
  </si>
  <si>
    <t xml:space="preserve">Omítka stěn tenkovrstvá akrylátová barevná </t>
  </si>
  <si>
    <t>61</t>
  </si>
  <si>
    <t>Úpravy povrchů vnitřní</t>
  </si>
  <si>
    <t>61 Úpravy povrchů vnitřní</t>
  </si>
  <si>
    <t>612421331RT2</t>
  </si>
  <si>
    <t>Oprava vápen.omítek stěn do 30 % pl. - štukových, s použitím suché maltové směsi schodiště</t>
  </si>
  <si>
    <t>612403399R00</t>
  </si>
  <si>
    <t xml:space="preserve">Hrubá výplň rýh ve stěnách maltou, shodiště </t>
  </si>
  <si>
    <t>610991111R00</t>
  </si>
  <si>
    <t xml:space="preserve">Zakrývání výplní vnitřních otvorů </t>
  </si>
  <si>
    <t>612421637R00</t>
  </si>
  <si>
    <t xml:space="preserve">Omítka vnitřní zdiva, MVC, štuková </t>
  </si>
  <si>
    <t>62</t>
  </si>
  <si>
    <t>Úpravy povrchů vnější</t>
  </si>
  <si>
    <t>62 Úpravy povrchů vnější</t>
  </si>
  <si>
    <t>620991121R00</t>
  </si>
  <si>
    <t xml:space="preserve">Zakrývání výplní vnějších otvorů z lešení </t>
  </si>
  <si>
    <t>622311511R00</t>
  </si>
  <si>
    <t xml:space="preserve">Izolace suterénu XPS tl. 80 mm, bez PÚ </t>
  </si>
  <si>
    <t>622311134RV1</t>
  </si>
  <si>
    <t>Zateplovací systém, fasáda, EPS F tl.140 mm, zakončený stěrkou s výztužnou tkaninou</t>
  </si>
  <si>
    <t>622311153R00</t>
  </si>
  <si>
    <t xml:space="preserve">Zateplovací systém, ostění, EPS F tl. 30 mm </t>
  </si>
  <si>
    <t>622711112R00</t>
  </si>
  <si>
    <t xml:space="preserve">Lepení dekorač.fasád.profilu,šambrány do 100x100mm </t>
  </si>
  <si>
    <t>622904112R00</t>
  </si>
  <si>
    <t xml:space="preserve">Očištění fasád tlakovou vodou složitost 1 - 2 </t>
  </si>
  <si>
    <t>28374351R</t>
  </si>
  <si>
    <t>Profil dekorační fasádní šambrána , polystyren s disperzní omítkou, dl. 2 m</t>
  </si>
  <si>
    <t>63</t>
  </si>
  <si>
    <t>Podlahy a podlahové konstrukce</t>
  </si>
  <si>
    <t>63 Podlahy a podlahové konstrukce</t>
  </si>
  <si>
    <t>631313621R00</t>
  </si>
  <si>
    <t>Mazanina betonová tl. 8 - 12 cm C 20/25, ,strop 1.NP,2.NP</t>
  </si>
  <si>
    <t>631361921RT8</t>
  </si>
  <si>
    <t>Výztuž mazanin svařovanou sítí,strop 1.NP,2.NP, průměr drátu  8,0, oka 100/100 mm KY81</t>
  </si>
  <si>
    <t>631312621R00</t>
  </si>
  <si>
    <t xml:space="preserve">Mazanina betonová tl. 5 - 8 cm C 20/25 </t>
  </si>
  <si>
    <t>631362021R00</t>
  </si>
  <si>
    <t xml:space="preserve">Výztuž mazanin svařovanou sítí z drátů Kari </t>
  </si>
  <si>
    <t>94</t>
  </si>
  <si>
    <t>Lešení a stavební výtahy</t>
  </si>
  <si>
    <t>94 Lešení a stavební výtahy</t>
  </si>
  <si>
    <t>941941031R00</t>
  </si>
  <si>
    <t xml:space="preserve">Montáž lešení leh.řad.s podlahami,š.do 1 m, H 10 m </t>
  </si>
  <si>
    <t>941941191R00</t>
  </si>
  <si>
    <t xml:space="preserve">Příplatek za každý měsíc použití lešení k pol.1031 </t>
  </si>
  <si>
    <t>941941831R00</t>
  </si>
  <si>
    <t xml:space="preserve">Demontáž lešení leh.řad.s podlahami,š.1 m, H 10 m </t>
  </si>
  <si>
    <t>941955002R00</t>
  </si>
  <si>
    <t xml:space="preserve">Lešení lehké pomocné, výška podlahy do 1,9 m </t>
  </si>
  <si>
    <t>95</t>
  </si>
  <si>
    <t>Dokončovací konstrukce na pozemních stavbách</t>
  </si>
  <si>
    <t>95 Dokončovací konstrukce na pozemních stavbách</t>
  </si>
  <si>
    <t>952901111R00</t>
  </si>
  <si>
    <t xml:space="preserve">Vyčištění budov o výšce podlaží do 4 m </t>
  </si>
  <si>
    <t>954111106R00</t>
  </si>
  <si>
    <t xml:space="preserve">SDK obklad ocel.sloupů 4str., 1x RF tl.15 mm </t>
  </si>
  <si>
    <t>222325032R00</t>
  </si>
  <si>
    <t xml:space="preserve">Požární konvenční stropní bodový hlásič na patici </t>
  </si>
  <si>
    <t>kus</t>
  </si>
  <si>
    <t>44984140R</t>
  </si>
  <si>
    <t>D+M Přístroj hasicí sněhový  sáhasící schopností 21:00:00</t>
  </si>
  <si>
    <t>96</t>
  </si>
  <si>
    <t>Bourání konstrukcí</t>
  </si>
  <si>
    <t>96 Bourání konstrukcí</t>
  </si>
  <si>
    <t>962031132R00</t>
  </si>
  <si>
    <t xml:space="preserve">Bourání příček cihelných tl. 10 cm </t>
  </si>
  <si>
    <t>962032231R00</t>
  </si>
  <si>
    <t xml:space="preserve">Bourání zdiva z cihel pálených na MVC </t>
  </si>
  <si>
    <t>965042141RT3</t>
  </si>
  <si>
    <t>Bourání mazanin betonových tl. 10 cm, nad 4 m2, sbíječka tl. mazaniny 5 - 8 cm</t>
  </si>
  <si>
    <t>965042221R00</t>
  </si>
  <si>
    <t xml:space="preserve">Bourání mazanin betonových tl. nad 10 cm, pl. 1 m2 </t>
  </si>
  <si>
    <t>96 -</t>
  </si>
  <si>
    <t>Bourání stávajících podlahových krytin v 1NP</t>
  </si>
  <si>
    <t>96 - Bourání stávajících podlahových krytin v 1NP</t>
  </si>
  <si>
    <t>965082922R00</t>
  </si>
  <si>
    <t xml:space="preserve">Odstranění násypu tl. do 10 cm, plocha do 2 m2 </t>
  </si>
  <si>
    <t>965031131R00</t>
  </si>
  <si>
    <t xml:space="preserve">Bourání podlah z cihel naplocho, plochy nad 1 m2 </t>
  </si>
  <si>
    <t>96 - 05</t>
  </si>
  <si>
    <t>Průraz kotelna - stěna d= 200 mm, tl. stěny 1100 mm</t>
  </si>
  <si>
    <t>965 - 01</t>
  </si>
  <si>
    <t>Plachtování a ochrana otevřené budovy po odstranění stávající střechy</t>
  </si>
  <si>
    <t>97</t>
  </si>
  <si>
    <t>Prorážení otvorů</t>
  </si>
  <si>
    <t>97 Prorážení otvorů</t>
  </si>
  <si>
    <t>978013191R00</t>
  </si>
  <si>
    <t xml:space="preserve">Otlučení omítek vnitřních stěn v rozsahu do 100 % </t>
  </si>
  <si>
    <t>978012191R00</t>
  </si>
  <si>
    <t xml:space="preserve">Otlučení omítek vnitřních rákosov.stropů do 100 % </t>
  </si>
  <si>
    <t>978015291R00</t>
  </si>
  <si>
    <t xml:space="preserve">Otlučení omítek vnějších MVC v složit.1-4 do 100 % </t>
  </si>
  <si>
    <t>99</t>
  </si>
  <si>
    <t>Staveništní přesun hmot</t>
  </si>
  <si>
    <t>99 Staveništní přesun hmot</t>
  </si>
  <si>
    <t>998011002R00</t>
  </si>
  <si>
    <t xml:space="preserve">Přesun hmot pro budovy zděné výšky do 12 m </t>
  </si>
  <si>
    <t>711</t>
  </si>
  <si>
    <t>Izolace proti vodě</t>
  </si>
  <si>
    <t>711 Izolace proti vodě</t>
  </si>
  <si>
    <t>711141559R00</t>
  </si>
  <si>
    <t xml:space="preserve">Izolace proti vlhk. vodorovná pásy přitavením </t>
  </si>
  <si>
    <t>711142559R00</t>
  </si>
  <si>
    <t>Izolace proti vlhkosti svislá pásy přitavením, včetně napojení na vodorovnou izolaci</t>
  </si>
  <si>
    <t>711212002RT1</t>
  </si>
  <si>
    <t>Hydroizolační povlak - nátěr nebo stěrka proti vlhkosti, tl. 2mm, vč. rohových bandáží</t>
  </si>
  <si>
    <t>62852265R</t>
  </si>
  <si>
    <t xml:space="preserve">Pás modifikovaný </t>
  </si>
  <si>
    <t>998711202R00</t>
  </si>
  <si>
    <t xml:space="preserve">Přesun hmot pro izolace proti vodě, výšky do 12 m </t>
  </si>
  <si>
    <t>713</t>
  </si>
  <si>
    <t>Izolace tepelné</t>
  </si>
  <si>
    <t>713 Izolace tepelné</t>
  </si>
  <si>
    <t>713111111RT2</t>
  </si>
  <si>
    <t>Izolace tepelné stropů vrchem kladené volně, 2 vrstvy - materiál ve specifikaci</t>
  </si>
  <si>
    <t>713111211RK2</t>
  </si>
  <si>
    <t xml:space="preserve">Montáž parozábrany krovů spodem s přelepením spojů </t>
  </si>
  <si>
    <t>713134211RK2</t>
  </si>
  <si>
    <t>Montáž parozábrany na stěny s přelepením spojů, parotěsná zábrana</t>
  </si>
  <si>
    <t>713121111R00</t>
  </si>
  <si>
    <t xml:space="preserve">Izolace tepelná podlah na sucho, jednovrstvá </t>
  </si>
  <si>
    <t>713131130R00</t>
  </si>
  <si>
    <t xml:space="preserve">Izolace tepelná stěn vložením do konstrukce </t>
  </si>
  <si>
    <t>713300821R00</t>
  </si>
  <si>
    <t xml:space="preserve">Odstranění tepelné izolace z pásů ploch rovných </t>
  </si>
  <si>
    <t>631508592R</t>
  </si>
  <si>
    <t xml:space="preserve">Pás izolační 4500x1200mm, tl.100mm </t>
  </si>
  <si>
    <t>6315085941R</t>
  </si>
  <si>
    <t xml:space="preserve">Pás izolační 3300x1200mm, tl.140mm </t>
  </si>
  <si>
    <t>6315085951R</t>
  </si>
  <si>
    <t xml:space="preserve">Pás izolační 2900x1200mm, tl.160mm </t>
  </si>
  <si>
    <t>63166722R</t>
  </si>
  <si>
    <t xml:space="preserve">Rohož - tepelný pás, tl. 60 mm </t>
  </si>
  <si>
    <t>63166813R</t>
  </si>
  <si>
    <t xml:space="preserve">Deska tl.30 mm, útlum kroč. hluku </t>
  </si>
  <si>
    <t>998713202R00</t>
  </si>
  <si>
    <t xml:space="preserve">Přesun hmot pro izolace tepelné, výšky do 12 m </t>
  </si>
  <si>
    <t>762</t>
  </si>
  <si>
    <t>Konstrukce tesařské</t>
  </si>
  <si>
    <t>762 Konstrukce tesařské</t>
  </si>
  <si>
    <t>762085130R00</t>
  </si>
  <si>
    <t xml:space="preserve">Hoblování viditelných částí krovu třístranné </t>
  </si>
  <si>
    <t>762811811R00</t>
  </si>
  <si>
    <t xml:space="preserve">Demontáž záklopů z hrubých prken tl. do 3,2 cm </t>
  </si>
  <si>
    <t>762841811R00</t>
  </si>
  <si>
    <t xml:space="preserve">Demontáž podbíjení obkladů stropů bez omítky </t>
  </si>
  <si>
    <t>762331812R00</t>
  </si>
  <si>
    <t xml:space="preserve">Demontáž konstrukcí krovů z hranolů do 224 cm2 </t>
  </si>
  <si>
    <t>762332120R00</t>
  </si>
  <si>
    <t xml:space="preserve">Montáž vázaných krovů pravidelných do 224 cm2 </t>
  </si>
  <si>
    <t>762331813R00</t>
  </si>
  <si>
    <t xml:space="preserve">Demontáž konstrukcí krovů z hranolů do 288 cm2 </t>
  </si>
  <si>
    <t>762342204RT2</t>
  </si>
  <si>
    <t>Montáž kontralatí přibitím, včetně dodávky řeziva, latě 3/5 cm</t>
  </si>
  <si>
    <t>762342811R00</t>
  </si>
  <si>
    <t xml:space="preserve">Demontáž laťování střech, rozteč latí do 22 cm </t>
  </si>
  <si>
    <t>762712120R00</t>
  </si>
  <si>
    <t xml:space="preserve">Montáž vázaných konstrukcí hraněných do 224 cm2 </t>
  </si>
  <si>
    <t>762795000R00</t>
  </si>
  <si>
    <t xml:space="preserve">Spojovací prostředky pro vázané konstrukce </t>
  </si>
  <si>
    <t>762 - 01</t>
  </si>
  <si>
    <t>Demontáž kontralatí</t>
  </si>
  <si>
    <t>762 - 02</t>
  </si>
  <si>
    <t>D+ M Konstrukce 'vikýřů' v mansardě - dřěvená pomocná hranolková konstrukce</t>
  </si>
  <si>
    <t>762 - 03</t>
  </si>
  <si>
    <t>D+ M zavětrování hranolkové svislé konstrukce</t>
  </si>
  <si>
    <t>762 - 04</t>
  </si>
  <si>
    <t>D+M bednění vikířů z desek, dvoustranné</t>
  </si>
  <si>
    <t>762 - 05</t>
  </si>
  <si>
    <t>Obklad z desek sádrovláknitých</t>
  </si>
  <si>
    <t>762 - 06</t>
  </si>
  <si>
    <t>D+ M záklopu z desek tl. 25 mm</t>
  </si>
  <si>
    <t>762 - 07</t>
  </si>
  <si>
    <t>D+ M podlah z desek 2x18 mm</t>
  </si>
  <si>
    <t>762342202R01</t>
  </si>
  <si>
    <t>Montáž laťování střech, vzdálenost latí do 22 cm vč. řeziva</t>
  </si>
  <si>
    <t>59597010R</t>
  </si>
  <si>
    <t xml:space="preserve">Deska sádrovláknitá, 1500x1000x12,5 mm </t>
  </si>
  <si>
    <t>60512121R</t>
  </si>
  <si>
    <t xml:space="preserve">Řezivo jehličnaté - hranoly - jak. I L=4-6 m </t>
  </si>
  <si>
    <t>998762202R00</t>
  </si>
  <si>
    <t xml:space="preserve">Přesun hmot pro tesařské konstrukce, výšky do 12 m </t>
  </si>
  <si>
    <t>764</t>
  </si>
  <si>
    <t>Konstrukce klempířské</t>
  </si>
  <si>
    <t>764 Konstrukce klempířské</t>
  </si>
  <si>
    <t>764352203R00</t>
  </si>
  <si>
    <t>Žlaby z poplastovaného plechu podokapní půlkruhové , rš 330 mm</t>
  </si>
  <si>
    <t>764410230R00</t>
  </si>
  <si>
    <t>Oplechování parapetů včetně rohů plech poplastovaný, rš 200 mm</t>
  </si>
  <si>
    <t>764352800R00</t>
  </si>
  <si>
    <t xml:space="preserve">Demontáž žlabů půlkruh. rovných, rš 250 mm, do 30° </t>
  </si>
  <si>
    <t>764454802R00</t>
  </si>
  <si>
    <t xml:space="preserve">Demontáž odpadních trub kruhových,D 120 mm </t>
  </si>
  <si>
    <t>764 - 01</t>
  </si>
  <si>
    <t>D+ M svodů z plechu poplastovaného</t>
  </si>
  <si>
    <t>764212613RT1</t>
  </si>
  <si>
    <t>D+ M krytiny plechové poplastované, např. falcované vč. doplňků a oplechovacích prvků</t>
  </si>
  <si>
    <t>764410270R00</t>
  </si>
  <si>
    <t>Oplechování parapetů včetně rohů plech poplastovaný, rš 650 mm</t>
  </si>
  <si>
    <t>998764202R00</t>
  </si>
  <si>
    <t xml:space="preserve">Přesun hmot pro klempířské konstr., výšky do 12 m </t>
  </si>
  <si>
    <t>765</t>
  </si>
  <si>
    <t>Krytiny tvrdé</t>
  </si>
  <si>
    <t>765 Krytiny tvrdé</t>
  </si>
  <si>
    <t>765312810R00</t>
  </si>
  <si>
    <t xml:space="preserve">Demontáž krytiny dvoudrážkové, na sucho, do suti </t>
  </si>
  <si>
    <t>765799312RO8</t>
  </si>
  <si>
    <t>Montáž fólie na bednění přibitím, difúzní pojistná hydroizolace</t>
  </si>
  <si>
    <t>998765202R00</t>
  </si>
  <si>
    <t xml:space="preserve">Přesun hmot pro krytiny tvrdé, výšky do 12 m </t>
  </si>
  <si>
    <t>766</t>
  </si>
  <si>
    <t>Konstrukce truhlářské</t>
  </si>
  <si>
    <t>766 Konstrukce truhlářské</t>
  </si>
  <si>
    <t>766 - 01</t>
  </si>
  <si>
    <t>D+ M vstupní bytové, protipožární, akustické, rozm. 800/1970 mm, bezpečností zárubeň,klika-koule</t>
  </si>
  <si>
    <t>766 - 02</t>
  </si>
  <si>
    <t>D+ M dveře vnitřní plné, lamino, rozm. 600/1970 mm , WC zámek vč. obložkové zárubně</t>
  </si>
  <si>
    <t>766 - 03</t>
  </si>
  <si>
    <t>D+ M dveře vnitřní, plné,lamino, rozm. 800/1970, vč. kování a zárubně obložkové</t>
  </si>
  <si>
    <t>766 - 04</t>
  </si>
  <si>
    <t>D+ M kuchyňských linek vč. spotřebičů</t>
  </si>
  <si>
    <t>998766202R00</t>
  </si>
  <si>
    <t xml:space="preserve">Přesun hmot pro truhlářské konstr., výšky do 12 m </t>
  </si>
  <si>
    <t>767</t>
  </si>
  <si>
    <t>Konstrukce zámečnické</t>
  </si>
  <si>
    <t>767 Konstrukce zámečnické</t>
  </si>
  <si>
    <t>767 - 01</t>
  </si>
  <si>
    <t>D+ M protipožární a kouřotěsné dveře do kotelny 800/1970 mm vč. zárubně</t>
  </si>
  <si>
    <t>767 - 02</t>
  </si>
  <si>
    <t>D+ M vstupní dveře do kotelny - plastové s nadsvětlíkem 1000/2670 mm</t>
  </si>
  <si>
    <t>769</t>
  </si>
  <si>
    <t>Otvorové prvky z plastu</t>
  </si>
  <si>
    <t>769 Otvorové prvky z plastu</t>
  </si>
  <si>
    <t>769 - 01</t>
  </si>
  <si>
    <t>D+ M plastové výplně, k=1,1W/m2K, akustický útlum:30 - 34 dB, antracit/bílá vč. všech doplňků,</t>
  </si>
  <si>
    <t>771</t>
  </si>
  <si>
    <t>Podlahy z dlaždic a obklady</t>
  </si>
  <si>
    <t>771 Podlahy z dlaždic a obklady</t>
  </si>
  <si>
    <t>771212113R00</t>
  </si>
  <si>
    <t xml:space="preserve">Kladení dlažby keramické do TM, vel. do 400x400 mm </t>
  </si>
  <si>
    <t>771471011R00</t>
  </si>
  <si>
    <t xml:space="preserve">Obklad soklíků keram.rovných do MC,10x10 cm </t>
  </si>
  <si>
    <t>771 - M1</t>
  </si>
  <si>
    <t>Keramická dlažba - dodávka</t>
  </si>
  <si>
    <t>998771202R00</t>
  </si>
  <si>
    <t xml:space="preserve">Přesun hmot pro podlahy z dlaždic, výšky do 12 m </t>
  </si>
  <si>
    <t>778</t>
  </si>
  <si>
    <t>Podlahy plovoucí</t>
  </si>
  <si>
    <t>778 Podlahy plovoucí</t>
  </si>
  <si>
    <t>778 - 01</t>
  </si>
  <si>
    <t>D+ M laminátové podlahy vč. lišt</t>
  </si>
  <si>
    <t>781</t>
  </si>
  <si>
    <t>Obklady keramické</t>
  </si>
  <si>
    <t>781 Obklady keramické</t>
  </si>
  <si>
    <t>781475114RT1</t>
  </si>
  <si>
    <t>Obklad vnitřní stěn keramický, do tmele, 20x20 cm, flex lepící tmel, spár.hmota</t>
  </si>
  <si>
    <t>781 - M1</t>
  </si>
  <si>
    <t>Obklad keramický - koupelny</t>
  </si>
  <si>
    <t>781 - M2</t>
  </si>
  <si>
    <t>Keramický obklad - kuchyně</t>
  </si>
  <si>
    <t>998781202R00</t>
  </si>
  <si>
    <t xml:space="preserve">Přesun hmot pro obklady keramické, výšky do 12 m </t>
  </si>
  <si>
    <t>783</t>
  </si>
  <si>
    <t>Nátěry</t>
  </si>
  <si>
    <t>783 Nátěry</t>
  </si>
  <si>
    <t>783900030RAB</t>
  </si>
  <si>
    <t>Odstranění nátěrů z truhlářských výrobků, opálením s obroušením-madlo</t>
  </si>
  <si>
    <t>783622950R00</t>
  </si>
  <si>
    <t>Údržba, nátěr synt. truhl. výr. 2x +2x lak +2x tm, -madlo</t>
  </si>
  <si>
    <t>713511321R00</t>
  </si>
  <si>
    <t xml:space="preserve">Nátěr protipožární dřeva </t>
  </si>
  <si>
    <t>783782205R00</t>
  </si>
  <si>
    <t xml:space="preserve">Nátěr tesařských konstrukcí  proti hnilobě, 2x </t>
  </si>
  <si>
    <t>784</t>
  </si>
  <si>
    <t>Malby</t>
  </si>
  <si>
    <t>784 Malby</t>
  </si>
  <si>
    <t>784111701R00</t>
  </si>
  <si>
    <t xml:space="preserve">Penetrace podkladu nátěrem na sádrokarton 1x </t>
  </si>
  <si>
    <t>784191101R00</t>
  </si>
  <si>
    <t xml:space="preserve">Penetrace podkladu univerzální  1x </t>
  </si>
  <si>
    <t>784115712R00</t>
  </si>
  <si>
    <t xml:space="preserve">Malba na sádrokarton, bílá, bez penetrace, 2 x </t>
  </si>
  <si>
    <t>784195112R00</t>
  </si>
  <si>
    <t xml:space="preserve">Malba bílá, bez penetrace, 2 x </t>
  </si>
  <si>
    <t>D96</t>
  </si>
  <si>
    <t>Přesuny suti a vybouraných hmot</t>
  </si>
  <si>
    <t>D96 Přesuny suti a vybouraných hmot</t>
  </si>
  <si>
    <t>979087112R00</t>
  </si>
  <si>
    <t xml:space="preserve">Nakládání suti na dopravní prostředky </t>
  </si>
  <si>
    <t>979011311R00</t>
  </si>
  <si>
    <t xml:space="preserve">Svislá doprava suti a vybouraných hmot shozem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</si>
  <si>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</si>
  <si>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</si>
  <si>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</si>
  <si>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</si>
  <si>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</si>
  <si>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</si>
  <si>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979990001R00</t>
  </si>
  <si>
    <t xml:space="preserve">Poplatek za skládku stavební suti </t>
  </si>
  <si>
    <t>979990161R00</t>
  </si>
  <si>
    <t xml:space="preserve">Poplatek za skládku suti - dřevo </t>
  </si>
  <si>
    <t>979990105R00</t>
  </si>
  <si>
    <t xml:space="preserve">Poplatek za skládku suti - cihelné výrobky </t>
  </si>
  <si>
    <t>979990182R00</t>
  </si>
  <si>
    <t xml:space="preserve">Poplatek za skládku suti - koberce </t>
  </si>
  <si>
    <t>VN</t>
  </si>
  <si>
    <t>Vedlejší náklady</t>
  </si>
  <si>
    <t>VN Vedlejší náklady</t>
  </si>
  <si>
    <t>005121 R</t>
  </si>
  <si>
    <t>Zařízení staveniště</t>
  </si>
  <si>
    <t>Soubor</t>
  </si>
  <si>
    <t>R 13</t>
  </si>
  <si>
    <t xml:space="preserve">Dokumentace skutečného provedení </t>
  </si>
  <si>
    <t>kpl</t>
  </si>
  <si>
    <t>R14</t>
  </si>
  <si>
    <t xml:space="preserve">Vytýčení sítí </t>
  </si>
  <si>
    <t>R15</t>
  </si>
  <si>
    <t xml:space="preserve">Geodetické zaměření </t>
  </si>
  <si>
    <t>R16</t>
  </si>
  <si>
    <t xml:space="preserve">Propagace </t>
  </si>
  <si>
    <t>02</t>
  </si>
  <si>
    <t>ZTI</t>
  </si>
  <si>
    <t>02 ZTI</t>
  </si>
  <si>
    <t>132301101</t>
  </si>
  <si>
    <t>Veškere zemní práce odstranení povrchů a její úpravu řeší stavba</t>
  </si>
  <si>
    <t>721</t>
  </si>
  <si>
    <t>Zdravotechnika - vnitřní kanalizace</t>
  </si>
  <si>
    <t>721 Zdravotechnika - vnitřní kanalizace</t>
  </si>
  <si>
    <t>72105</t>
  </si>
  <si>
    <t xml:space="preserve">Montáž zápachových uzávěrek </t>
  </si>
  <si>
    <t>72586009</t>
  </si>
  <si>
    <t>Sifon umyvadl.40 chromový</t>
  </si>
  <si>
    <t>72586016</t>
  </si>
  <si>
    <t>Sifon sprch./vanový DN 40/50 samočist.</t>
  </si>
  <si>
    <t>72586017</t>
  </si>
  <si>
    <t>Sifon podomítkový DN 32/50 samočist.</t>
  </si>
  <si>
    <t>721173401</t>
  </si>
  <si>
    <t>Potrubí kanalizační z PVC hrdlové ležaté vnitřní DN 100 systém KG</t>
  </si>
  <si>
    <t>721173402</t>
  </si>
  <si>
    <t>Potrubí kanalizační z PVC hrdlové ležaté vnitřní DN 125 systém KG</t>
  </si>
  <si>
    <t>721173403</t>
  </si>
  <si>
    <t>Potrubí kanalizační plastové svodné systém KG DN 150</t>
  </si>
  <si>
    <t>721174025</t>
  </si>
  <si>
    <t xml:space="preserve">Potrubí kanalizační z PP odpadní systém HT DN 100 </t>
  </si>
  <si>
    <t>721174043</t>
  </si>
  <si>
    <t>Potrubí kanalizační z PP připojovací systém HT DN 50</t>
  </si>
  <si>
    <t>72119401</t>
  </si>
  <si>
    <t>Montáž větrací a přivzdušňovací hlavice</t>
  </si>
  <si>
    <t>72150</t>
  </si>
  <si>
    <t xml:space="preserve">Větrací hlavice odpadní DN50/100 </t>
  </si>
  <si>
    <t>72151</t>
  </si>
  <si>
    <t xml:space="preserve">PŘIVZDUŠ.VENTIL. DN50 </t>
  </si>
  <si>
    <t>721194104</t>
  </si>
  <si>
    <t xml:space="preserve">Vyvedení a upevnění odpadních výpustek DN 40 </t>
  </si>
  <si>
    <t>721194105</t>
  </si>
  <si>
    <t xml:space="preserve">Vyvedení a upevnění odpadních výpustek DN 50 </t>
  </si>
  <si>
    <t>721194109</t>
  </si>
  <si>
    <t xml:space="preserve">Vyvedení a upevnění odpadních výpustek DN 100 </t>
  </si>
  <si>
    <t>721211422</t>
  </si>
  <si>
    <t>Vpusť podlahová se svislým odtokem DN 50/75/110 mřížka nerez 138x138</t>
  </si>
  <si>
    <t>721290112</t>
  </si>
  <si>
    <t xml:space="preserve">Zkouška těsnosti potrubí kanalizace vodou </t>
  </si>
  <si>
    <t>7,2129E+12</t>
  </si>
  <si>
    <t xml:space="preserve">Napojení na stávající rozvody kanalizace </t>
  </si>
  <si>
    <t>998721201</t>
  </si>
  <si>
    <t>Přesun hmot pro vnitřní kanalizace v objektech v do 6 m</t>
  </si>
  <si>
    <t>722</t>
  </si>
  <si>
    <t>Zdravotechnika - vnitřní vodovod</t>
  </si>
  <si>
    <t>722 Zdravotechnika - vnitřní vodovod</t>
  </si>
  <si>
    <t>7220006</t>
  </si>
  <si>
    <t xml:space="preserve">Tlakoměr </t>
  </si>
  <si>
    <t>722174002</t>
  </si>
  <si>
    <t>Potrubí vodovodní plastové PPR svar polyfuze PN 16 D 20 x 2,8 mm</t>
  </si>
  <si>
    <t>722174003</t>
  </si>
  <si>
    <t>Potrubí vodovodní plastové PPR svar polyfuze PN 16 D 25 x 3,5 mm</t>
  </si>
  <si>
    <t>722174004</t>
  </si>
  <si>
    <t>Potrubí vodovodní plastové PPR svar polyfuze PN 16 D 32 x 4,4 mm</t>
  </si>
  <si>
    <t>722174005</t>
  </si>
  <si>
    <t>Potrubí vodovodní plastové PPR svar polyfuze PN 16 D 40 x 5,5 mm</t>
  </si>
  <si>
    <t>722181231</t>
  </si>
  <si>
    <t>Ochrana vodovodního potrubí přilepenými tepelně izolačními trubicemi z PE tl do 15 mm DN do 22 mm</t>
  </si>
  <si>
    <t>722181232</t>
  </si>
  <si>
    <t>Ochrana vodovodního potrubí přilepenými tepelně izolačními trubicemi z PE tl do 15 mm DN do 42 mm</t>
  </si>
  <si>
    <t>722221135</t>
  </si>
  <si>
    <t xml:space="preserve">Ventil výtokový G 3/4 s jedním závitem </t>
  </si>
  <si>
    <t>soubor</t>
  </si>
  <si>
    <t>722224115</t>
  </si>
  <si>
    <t>Kohout plnicí nebo vypouštěcí G 1/2 PN 10 s jedním závitem</t>
  </si>
  <si>
    <t>722231072</t>
  </si>
  <si>
    <t xml:space="preserve">Ventil zpětný G 1/2 PN 10 do 110°C se dvěma závity </t>
  </si>
  <si>
    <t>722231074</t>
  </si>
  <si>
    <t xml:space="preserve">Ventil zpětný G 1 PN 10 do 110°C se dvěma závity </t>
  </si>
  <si>
    <t>722231252</t>
  </si>
  <si>
    <t>Ventil pojistný mosazný s vnitřním x vnějším závitem PN 6, T 100°C G 1' k bojleru</t>
  </si>
  <si>
    <t>722231284</t>
  </si>
  <si>
    <t xml:space="preserve">TERMOSTATICKÝ CIRKULAČNÍ VENTIL DN15 </t>
  </si>
  <si>
    <t>722232043</t>
  </si>
  <si>
    <t>Kohout kulový přímý G 1/2 PN 42 do 185°C vnitřní závit</t>
  </si>
  <si>
    <t>722232045</t>
  </si>
  <si>
    <t>Kohout kulový přímý G 1 PN 42 do 185°C vnitřní závit</t>
  </si>
  <si>
    <t>722232062</t>
  </si>
  <si>
    <t xml:space="preserve">REDULAČNÍ VENTIL DN15 SV </t>
  </si>
  <si>
    <t>72223206256</t>
  </si>
  <si>
    <t>Kohout kulový přímý G 3/4 PN 42 do 185°C vnitřní závit s vypouštěním</t>
  </si>
  <si>
    <t>722232063</t>
  </si>
  <si>
    <t>Kohout kulový přímý G 1 PN 42 do 185°C vnitřní závit s vypouštěním</t>
  </si>
  <si>
    <t>722234264</t>
  </si>
  <si>
    <t>Filtr mosazný s 2x vnitřním závitem PN 16, T 120 °C G 1/2'</t>
  </si>
  <si>
    <t>7220002</t>
  </si>
  <si>
    <t xml:space="preserve">Čerpadlo cirkulační DN15/3 N </t>
  </si>
  <si>
    <t>722000225</t>
  </si>
  <si>
    <t xml:space="preserve">Napojení na stávající rozvody vody </t>
  </si>
  <si>
    <t>722262221</t>
  </si>
  <si>
    <t>Vodoměr závitový jednovtokový suchoběžný do 40 °C G 1/2 x 80 mm Qn 1,5 m3/s horizontální</t>
  </si>
  <si>
    <t>7230003</t>
  </si>
  <si>
    <t xml:space="preserve">Montáž potrubí PE </t>
  </si>
  <si>
    <t>7231001</t>
  </si>
  <si>
    <t xml:space="preserve">Potrubí PE d32 </t>
  </si>
  <si>
    <t>723100127</t>
  </si>
  <si>
    <t xml:space="preserve">Přecho PE d32 DN25 </t>
  </si>
  <si>
    <t>72310014343</t>
  </si>
  <si>
    <t xml:space="preserve">Signalizační vodič + páska </t>
  </si>
  <si>
    <t>734411103</t>
  </si>
  <si>
    <t>Teploměr technický s pevným stonkem a jímkou zadní připojení průměr 63 mm délky 100 mm</t>
  </si>
  <si>
    <t>722290226</t>
  </si>
  <si>
    <t>Zkouška těsnosti vodovodního potrubí závitového do DN 50</t>
  </si>
  <si>
    <t>722290234</t>
  </si>
  <si>
    <t xml:space="preserve">Proplach a dezinfekce vodovodního potrubí do DN 80 </t>
  </si>
  <si>
    <t>732331615</t>
  </si>
  <si>
    <t>Nádoba tlaková expanzní s membránou závitové připojení PN 0,6 o objemu 33 litrů</t>
  </si>
  <si>
    <t>732331921</t>
  </si>
  <si>
    <t>Příslušenství k expanzním nádobám bezpečnostní uzávěr G 3/4 k měření tlaku</t>
  </si>
  <si>
    <t>998722201</t>
  </si>
  <si>
    <t>Přesun hmot pro vnitřní vodovod v objektech v do 6 m</t>
  </si>
  <si>
    <t>725</t>
  </si>
  <si>
    <t>Zdravotechnika - zařizovací předměty</t>
  </si>
  <si>
    <t>725 Zdravotechnika - zařizovací předměty</t>
  </si>
  <si>
    <t>7250002</t>
  </si>
  <si>
    <t xml:space="preserve">Montáž předstěnového systému </t>
  </si>
  <si>
    <t>7250003</t>
  </si>
  <si>
    <t xml:space="preserve">Předstěnový systém WC + ovl. tlačítko bílá </t>
  </si>
  <si>
    <t>soub</t>
  </si>
  <si>
    <t>725113123</t>
  </si>
  <si>
    <t xml:space="preserve">Montáž klozetových mís </t>
  </si>
  <si>
    <t>7250001</t>
  </si>
  <si>
    <t xml:space="preserve">WC závěsné + sedátko, bílé </t>
  </si>
  <si>
    <t>725215102</t>
  </si>
  <si>
    <t xml:space="preserve">Montáž umyvadla připevněného na šrouby do zdiva </t>
  </si>
  <si>
    <t>7251012</t>
  </si>
  <si>
    <t xml:space="preserve">Umyvadlo ker. 55cm, bílé </t>
  </si>
  <si>
    <t>725241223</t>
  </si>
  <si>
    <t>Vanička sprchová z litého polymermramoru 900x900 mm</t>
  </si>
  <si>
    <t>725245122</t>
  </si>
  <si>
    <t>Zástěna sprchová dvoukřídlá do výšky 2000 mm a šířky 900 mm</t>
  </si>
  <si>
    <t>725331111</t>
  </si>
  <si>
    <t>Výlevka bez výtokových armatur keramická se sklopnou plastovou mřížkou 425 mm + nádržka</t>
  </si>
  <si>
    <t>725819401</t>
  </si>
  <si>
    <t>Montáž ventilů rohových G 1/2 s připojovací trubičkou</t>
  </si>
  <si>
    <t>7251001</t>
  </si>
  <si>
    <t xml:space="preserve">Ventil rohový 1/2'  + připojovací thadičky </t>
  </si>
  <si>
    <t>725822721</t>
  </si>
  <si>
    <t xml:space="preserve">Montáž baterie umyvadlové stojánkové G 1/2 </t>
  </si>
  <si>
    <t>7251002</t>
  </si>
  <si>
    <t xml:space="preserve">Baterie umyvadlová stoj. páková </t>
  </si>
  <si>
    <t>725831411</t>
  </si>
  <si>
    <t xml:space="preserve">Montáž baterie výlevkové </t>
  </si>
  <si>
    <t>7251003</t>
  </si>
  <si>
    <t xml:space="preserve">Baterie výlevková páková </t>
  </si>
  <si>
    <t>725841411</t>
  </si>
  <si>
    <t xml:space="preserve">Montáž baterie sprchové </t>
  </si>
  <si>
    <t>7251004</t>
  </si>
  <si>
    <t>Baterie sprchová/vanová nást. páková + příslušenství</t>
  </si>
  <si>
    <t>72510055</t>
  </si>
  <si>
    <t>Baterie dřezová nást. páková</t>
  </si>
  <si>
    <t>7258414123</t>
  </si>
  <si>
    <t xml:space="preserve">Montáž baterie dřezové </t>
  </si>
  <si>
    <t>998725201</t>
  </si>
  <si>
    <t>Přesun hmot pro zařizovací předměty v objektech v do 6 m</t>
  </si>
  <si>
    <t>O01</t>
  </si>
  <si>
    <t>Ostatní</t>
  </si>
  <si>
    <t>O01 Ostatní</t>
  </si>
  <si>
    <t>11</t>
  </si>
  <si>
    <t xml:space="preserve">Stavební výpomoc </t>
  </si>
  <si>
    <t>hod</t>
  </si>
  <si>
    <t>12</t>
  </si>
  <si>
    <t xml:space="preserve">Nepředvídané práce </t>
  </si>
  <si>
    <t>13</t>
  </si>
  <si>
    <t xml:space="preserve">Konstrukce pro uchycení rozvodů </t>
  </si>
  <si>
    <t>17</t>
  </si>
  <si>
    <t xml:space="preserve">Revize tlakových nádob </t>
  </si>
  <si>
    <t>18</t>
  </si>
  <si>
    <t xml:space="preserve">Demontáže </t>
  </si>
  <si>
    <t>19</t>
  </si>
  <si>
    <t xml:space="preserve">Požární ucpávky </t>
  </si>
  <si>
    <t>20</t>
  </si>
  <si>
    <t xml:space="preserve">DVÍŘKA 300x300mm + montáž </t>
  </si>
  <si>
    <t>01 ZTI</t>
  </si>
  <si>
    <t>03</t>
  </si>
  <si>
    <t>UT</t>
  </si>
  <si>
    <t>03 UT</t>
  </si>
  <si>
    <t>713463121</t>
  </si>
  <si>
    <t>Montáž izolace tepelné potrubí potrubními pouzdry bez úpravy uchycenými sponami 1x</t>
  </si>
  <si>
    <t>71301</t>
  </si>
  <si>
    <t xml:space="preserve">Izolace návleková Tubolit tl. 13mm/15 </t>
  </si>
  <si>
    <t>71302</t>
  </si>
  <si>
    <t xml:space="preserve">Izolace návleková Tubolit tl. 13mm/18 </t>
  </si>
  <si>
    <t>71350</t>
  </si>
  <si>
    <t xml:space="preserve">Izolace návleková Tubolit  tl.20mm/22 </t>
  </si>
  <si>
    <t>71351</t>
  </si>
  <si>
    <t xml:space="preserve">Izolace návleková Tubolit  tl.20mm/28 </t>
  </si>
  <si>
    <t>998713201</t>
  </si>
  <si>
    <t>Přesun hmot pro izolace tepelné v objektech v do 6 m</t>
  </si>
  <si>
    <t>731</t>
  </si>
  <si>
    <t>Ústřední vytápění - kotelny</t>
  </si>
  <si>
    <t>731 Ústřední vytápění - kotelny</t>
  </si>
  <si>
    <t>10</t>
  </si>
  <si>
    <t xml:space="preserve">Topná zkouška </t>
  </si>
  <si>
    <t>73124101</t>
  </si>
  <si>
    <t>Uvedení kotle do provozu</t>
  </si>
  <si>
    <t>7313200</t>
  </si>
  <si>
    <t xml:space="preserve">Montáž MaR + dlaší komponenty + kabeláž </t>
  </si>
  <si>
    <t>7311001</t>
  </si>
  <si>
    <t xml:space="preserve">Venkovní čidlo </t>
  </si>
  <si>
    <t>73110023</t>
  </si>
  <si>
    <t>KOMBINOVANÝ OHŘÍVAČ TV VÝMĚNÍK/EL. O OBJEMU 300l + elektrická topná patrona s termostatem, o příkon</t>
  </si>
  <si>
    <t>7313201</t>
  </si>
  <si>
    <t xml:space="preserve">Montáž odtahu spalin </t>
  </si>
  <si>
    <t>7312003</t>
  </si>
  <si>
    <t xml:space="preserve">Odkouření KOTLE </t>
  </si>
  <si>
    <t>7320001</t>
  </si>
  <si>
    <t xml:space="preserve">Montáž kotle + hořáku + dochlazovací smyčky </t>
  </si>
  <si>
    <t>7320003</t>
  </si>
  <si>
    <t>AUTOMATICKÝ KOTEL NA PELETKY Automat VÝKON 24,0kW, S AUTOMATICKÝM PODAVAČEM PALIVA A ZÁSOBNÍKEM PALI</t>
  </si>
  <si>
    <t>732000345</t>
  </si>
  <si>
    <t>FASÁDNÍ TŘÍSLOŽKOVÝ NEREZOVÝ KOMÍN, DN200 VÝŠKA 11 ,5m + montáž</t>
  </si>
  <si>
    <t>998731201</t>
  </si>
  <si>
    <t xml:space="preserve">Přesun hmot pro kotelny v objektech v do 6 m </t>
  </si>
  <si>
    <t>732</t>
  </si>
  <si>
    <t>Ústřední vytápění - strojovny</t>
  </si>
  <si>
    <t>732 Ústřední vytápění - strojovny</t>
  </si>
  <si>
    <t>7324214691</t>
  </si>
  <si>
    <t xml:space="preserve">Čerpadlo L DN25-40, 230V </t>
  </si>
  <si>
    <t>7324214692</t>
  </si>
  <si>
    <t xml:space="preserve">ČERPADLO ELEKTRONICKÉ DN25-60, 230V </t>
  </si>
  <si>
    <t>733</t>
  </si>
  <si>
    <t>Ústřední vytápění - potrubí</t>
  </si>
  <si>
    <t>733 Ústřední vytápění - potrubí</t>
  </si>
  <si>
    <t>733223102</t>
  </si>
  <si>
    <t>Potrubí měděné tvrdé spojované měkkým pájením D 15x1</t>
  </si>
  <si>
    <t>733223103</t>
  </si>
  <si>
    <t>Potrubí měděné tvrdé spojované měkkým pájením D 18x1</t>
  </si>
  <si>
    <t>733223104</t>
  </si>
  <si>
    <t>Potrubí měděné tvrdé spojované měkkým pájením D 22x1</t>
  </si>
  <si>
    <t>733223105</t>
  </si>
  <si>
    <t>Potrubí měděné tvrdé spojované měkkým pájením D 28x1,5</t>
  </si>
  <si>
    <t>733291101</t>
  </si>
  <si>
    <t xml:space="preserve">Zkouška těsnosti potrubí měděné do D 35x1,5 </t>
  </si>
  <si>
    <t>998733201</t>
  </si>
  <si>
    <t>Přesun hmot pro rozvody potrubí v objektech v do 6 m</t>
  </si>
  <si>
    <t>734</t>
  </si>
  <si>
    <t>Ústřední vytápění - armatury</t>
  </si>
  <si>
    <t>734 Ústřední vytápění - armatury</t>
  </si>
  <si>
    <t>7340001</t>
  </si>
  <si>
    <t xml:space="preserve">Montáž termostat. hlavice </t>
  </si>
  <si>
    <t>73455</t>
  </si>
  <si>
    <t xml:space="preserve">Radiátorová term. hlavice </t>
  </si>
  <si>
    <t>7340002</t>
  </si>
  <si>
    <t xml:space="preserve">Montáž EN </t>
  </si>
  <si>
    <t>73404563</t>
  </si>
  <si>
    <t>N35/6-35l + SERVISNÍ ARMATURA MK DN20</t>
  </si>
  <si>
    <t>734209103</t>
  </si>
  <si>
    <t xml:space="preserve">Montáž armatury závitové s jedním závitem G 1/2 </t>
  </si>
  <si>
    <t>73404</t>
  </si>
  <si>
    <t xml:space="preserve">Kulový kohout vypouštěcí a napouštěcí G 1/2' </t>
  </si>
  <si>
    <t>734209112</t>
  </si>
  <si>
    <t xml:space="preserve">Montáž armatury závitové s dvěma závity G 1/2 </t>
  </si>
  <si>
    <t>73451</t>
  </si>
  <si>
    <t xml:space="preserve">Ventil termostatický rad. př. 1/2' </t>
  </si>
  <si>
    <t>734690</t>
  </si>
  <si>
    <t xml:space="preserve">Šroubení rad.  př. G 1/2 </t>
  </si>
  <si>
    <t>734691</t>
  </si>
  <si>
    <t xml:space="preserve">Šroubení rad. H roh. G 1/2' </t>
  </si>
  <si>
    <t>73409</t>
  </si>
  <si>
    <t xml:space="preserve">Šroubení svěrné + opěrné pouzdro - d 15 </t>
  </si>
  <si>
    <t>734211113</t>
  </si>
  <si>
    <t>Ventil závitový odvzdušňovací G 3/8 PN 10 do 120°C otopných těles</t>
  </si>
  <si>
    <t>734220101</t>
  </si>
  <si>
    <t>Ventil závitový regulační přímý G 1/2,3/4 PN 20 do 100°C vyvažovací</t>
  </si>
  <si>
    <t>734242414</t>
  </si>
  <si>
    <t xml:space="preserve">Ventil závitový zpětný přímý G 1 PN 16 do 110°C </t>
  </si>
  <si>
    <t>734251212</t>
  </si>
  <si>
    <t>Ventil závitový pojistný rohový G 3/4 provozní tlak od 2,5 do 6 barů</t>
  </si>
  <si>
    <t>734291244</t>
  </si>
  <si>
    <t>Filtr závitový přímý G 1 PN 16 do 130°C s vnitřními závity</t>
  </si>
  <si>
    <t>734292712</t>
  </si>
  <si>
    <t>Kohout kulový přímý G 3/8 PN 42 do 185°C vnitřní závit</t>
  </si>
  <si>
    <t>734292714</t>
  </si>
  <si>
    <t>Kohout kulový přímý G 3/4 PN 42 do 185°C vnitřní závit</t>
  </si>
  <si>
    <t>734292715</t>
  </si>
  <si>
    <t>734295023</t>
  </si>
  <si>
    <t xml:space="preserve">TERMOSTATICKÝ VENTIL DN25 - 65°C </t>
  </si>
  <si>
    <t>734411101</t>
  </si>
  <si>
    <t>Teploměr technický s pevným stonkem a jímkou zadní připojení průměr 63 mm délky 50 mm</t>
  </si>
  <si>
    <t>734421101</t>
  </si>
  <si>
    <t>Tlakoměr s pevným stonkem a zpětnou klapkou tlak 0-16 bar průměr 50 mm spodní připojení</t>
  </si>
  <si>
    <t>998734201</t>
  </si>
  <si>
    <t xml:space="preserve">Přesun hmot pro armatury v objektech v do 6 m </t>
  </si>
  <si>
    <t>735</t>
  </si>
  <si>
    <t>Ústřední vytápění - otopná tělesa</t>
  </si>
  <si>
    <t>735 Ústřední vytápění - otopná tělesa</t>
  </si>
  <si>
    <t>735000912</t>
  </si>
  <si>
    <t>Vyregulování ventilu nebo kohoutu dvojregulačního s termostatickým ovládáním</t>
  </si>
  <si>
    <t>73515902</t>
  </si>
  <si>
    <t>Tlaková zkouška otopných těles</t>
  </si>
  <si>
    <t>73509</t>
  </si>
  <si>
    <t xml:space="preserve">Otopné těleso Radik  21VK/5090 </t>
  </si>
  <si>
    <t>73510</t>
  </si>
  <si>
    <t xml:space="preserve">Otopné těleso Radik  21VK/5100 </t>
  </si>
  <si>
    <t>73511</t>
  </si>
  <si>
    <t xml:space="preserve">Otopné těleso Radik  21VK/5110 </t>
  </si>
  <si>
    <t>73505</t>
  </si>
  <si>
    <t xml:space="preserve">Otopné těleso Radik 21VK/6070 </t>
  </si>
  <si>
    <t>73506</t>
  </si>
  <si>
    <t xml:space="preserve">Otopné těleso Radik 21VK/6080 </t>
  </si>
  <si>
    <t>73507</t>
  </si>
  <si>
    <t xml:space="preserve">Otopné těleso Radik 21VK/6120 </t>
  </si>
  <si>
    <t>735159210</t>
  </si>
  <si>
    <t>Montáž otopných těles panelových dvouřadých délky do 1240 mm</t>
  </si>
  <si>
    <t>735164511</t>
  </si>
  <si>
    <t>Montáž otopného tělesa trubkového Koralux Rondo na stěnu</t>
  </si>
  <si>
    <t>7352003</t>
  </si>
  <si>
    <t xml:space="preserve">Koupelnový radiátor KRM 1820.600 </t>
  </si>
  <si>
    <t>7352002</t>
  </si>
  <si>
    <t xml:space="preserve">Koupelnový radiátor KRM 1500.600 </t>
  </si>
  <si>
    <t>998735201</t>
  </si>
  <si>
    <t xml:space="preserve">Přesun hmot pro otopná tělesa v objektech v do 6 m </t>
  </si>
  <si>
    <t xml:space="preserve">Stavební výpomoci </t>
  </si>
  <si>
    <t>110</t>
  </si>
  <si>
    <t xml:space="preserve">Nepředvídatené práce </t>
  </si>
  <si>
    <t>111</t>
  </si>
  <si>
    <t xml:space="preserve">Revize </t>
  </si>
  <si>
    <t>01 UT</t>
  </si>
  <si>
    <t>04</t>
  </si>
  <si>
    <t>Elektro</t>
  </si>
  <si>
    <t>04 Elektro</t>
  </si>
  <si>
    <t>ROZVÁDĚČE S PŘEPĚŤOVÝMI OCHRANAMI VČETNĚ MONTÁŽE A</t>
  </si>
  <si>
    <t>1 ROZVÁDĚČE S PŘEPĚŤOVÝMI OCHRANAMI VČETNĚ MONTÁŽE A</t>
  </si>
  <si>
    <t xml:space="preserve">SP - STÁVAJÍCÍ PŘÍPOJKOVÁ SKŘÍŇ </t>
  </si>
  <si>
    <t>2</t>
  </si>
  <si>
    <t xml:space="preserve">ER1 - STÁVAJÍCÍ ELEKTROMĚROVÝ ROZVADĚČ OBJEKTU </t>
  </si>
  <si>
    <t xml:space="preserve">ERN - NOVÝ ELEKTROMĚROVÝ ROZVÁDĚČ </t>
  </si>
  <si>
    <t xml:space="preserve">RS - HSTÁVAJÍCÍ ROZVADĚČ SPOLEČNÉ SPOTŘEBY </t>
  </si>
  <si>
    <t>5</t>
  </si>
  <si>
    <t xml:space="preserve">RB. - BYTOVÁ ROZVODNICE </t>
  </si>
  <si>
    <t>SPÍNAČE VČETNĚ MONTÁŽE A ZAPOJENÍ</t>
  </si>
  <si>
    <t>2 SPÍNAČE VČETNĚ MONTÁŽE A ZAPOJENÍ</t>
  </si>
  <si>
    <t>SPÍNAČ, řaz.1, 250V, 10A, IP20, bílý, zapuštěný, kompletní</t>
  </si>
  <si>
    <t>7</t>
  </si>
  <si>
    <t>SPÍNAČ, řaz.5, 250V, 10A, IP20, bílý, zapuštěný, kompletní</t>
  </si>
  <si>
    <t>8</t>
  </si>
  <si>
    <t>SPÍNAČ, řaz.6, 250V, 10A, IP20, bílý, zapuštěný, kompletní</t>
  </si>
  <si>
    <t>9</t>
  </si>
  <si>
    <t>SPÍNAČ, řaz.6+6, 250V, 10A, IP20, bílý, zapuštěný, kompletní</t>
  </si>
  <si>
    <t>TLAČÍTKO SE SIGNALIZAČNÍ DOUTNAVKOU, řaz. 1/0, 250V, 10A, bílé, zapuštěné, kompletní</t>
  </si>
  <si>
    <t>TLAČÍTKO S ORIENTAČNÍ DOUTNAVKOU, řaz. 1/0, 250V, 10A, bílé, zapuštěné, kompletní</t>
  </si>
  <si>
    <t>SPÍNAČ STISKACÍ SE SIGNALIZAČNÍ DOUTNAVKOU, 400V, 25A, IP55</t>
  </si>
  <si>
    <t>ZÁSUVKY VČETNĚ MONTÁŽE A ZAPOJENÍ</t>
  </si>
  <si>
    <t>3 ZÁSUVKY VČETNĚ MONTÁŽE A ZAPOJENÍ</t>
  </si>
  <si>
    <t>ZÁSUVKA JEDNONÁSOBNÁ 250V, 16A, IP20, bílá, zapuštěná, kompletní</t>
  </si>
  <si>
    <t>14</t>
  </si>
  <si>
    <t>ZÁSUVKA DVOJNÁSOBNÁ S NATOČENOU DUTINKOU 250V, 16A , IP20, bílá, zauštěná, kompletní</t>
  </si>
  <si>
    <t>SVÍTIDLA VČETNĚ ZDROJŮ, STARTÉRŮ, MONTÁŽE A ZAPOJE</t>
  </si>
  <si>
    <t>4 SVÍTIDLA VČETNĚ ZDROJŮ, STARTÉRŮ, MONTÁŽE A ZAPOJE</t>
  </si>
  <si>
    <t>15</t>
  </si>
  <si>
    <t>SVÍTIDLO PŘISAZENÉ 1xhž52W, IP65, OPÁLOVÝ KRYT, S INTEGROVANÝM ČIDLEM POHYBU</t>
  </si>
  <si>
    <t>16</t>
  </si>
  <si>
    <t xml:space="preserve">SVÍTIDLO PŘISAZENÉ 1xhž52W, IP65, OPÁLOVÝ KRYT </t>
  </si>
  <si>
    <t>NOUZOVÉ LED SVÍTIDLO PŘISAZENÉ 1x6W, IP65 S PIKTOGRAMEM</t>
  </si>
  <si>
    <t xml:space="preserve">RECYKLACE SVÍTIDEL </t>
  </si>
  <si>
    <t xml:space="preserve">RECYKLACE ZDROJŮ </t>
  </si>
  <si>
    <t>SLABOPROUD VČETNĚ MONTÁŽE A ZAPOJENÍ - AKTIVNÍ PRV</t>
  </si>
  <si>
    <t>5 SLABOPROUD VČETNĚ MONTÁŽE A ZAPOJENÍ - AKTIVNÍ PRV</t>
  </si>
  <si>
    <t>TABLO SE ČTYŘMI ZVONKOVÝM TLAČÍTKY, KOMPLETNÍ, ALCAD</t>
  </si>
  <si>
    <t>21</t>
  </si>
  <si>
    <t xml:space="preserve">DOMOVNÍ TELEFON DIGITÁLNÍ,  ALCAD </t>
  </si>
  <si>
    <t>22</t>
  </si>
  <si>
    <t xml:space="preserve">ZVONKOVÉ TLAČÍTKO, zapuštěné, kompletní </t>
  </si>
  <si>
    <t>23</t>
  </si>
  <si>
    <t xml:space="preserve">SLP - BYTOVÁ ROZVODNICE </t>
  </si>
  <si>
    <t>24</t>
  </si>
  <si>
    <t>ZÁSUVKA DATOVÁ JEDNONÁSOBNÁ KATEGORIE 6, bílá, zapuštěná, kompletní</t>
  </si>
  <si>
    <t>25</t>
  </si>
  <si>
    <t xml:space="preserve">AUTONOMNÍ HLÁSIČ KOUŘE </t>
  </si>
  <si>
    <t>INSTALAČNÍ MATERIÁL, PŘÍSTROJE, ZAŘÍZENÍ, VČETNĚ M</t>
  </si>
  <si>
    <t>6 INSTALAČNÍ MATERIÁL, PŘÍSTROJE, ZAŘÍZENÍ, VČETNĚ M</t>
  </si>
  <si>
    <t>26</t>
  </si>
  <si>
    <t>KRABICE ODBOČNÁ S VÍČKEM  S BEZŠROUBOVÝMI SVORKAMI , MALÁ, KU 68-1902</t>
  </si>
  <si>
    <t>27</t>
  </si>
  <si>
    <t>KRABICE ODBOČNÁ S VÍČKEM A S BEZŠROUBOVÝMI SVORKAMI VELKÁ, KO 97/5</t>
  </si>
  <si>
    <t>28</t>
  </si>
  <si>
    <t xml:space="preserve">KRABICE PROTAHOVACÍ S VÍČKEM KO KO 97/5 </t>
  </si>
  <si>
    <t>29</t>
  </si>
  <si>
    <t xml:space="preserve">KRABICE PŘÍSTROJOVÁ KP 68/2 </t>
  </si>
  <si>
    <t>30</t>
  </si>
  <si>
    <t>KRABICE KO125 S EKVIPOTENCIÁLNÍ SVORKOVNICÍ PRO POSPOJOVÁNÍ</t>
  </si>
  <si>
    <t>31</t>
  </si>
  <si>
    <t>KRABICE ODBOČNÁ S VÍČKEM S BEZŠROUBOVÝMI SVORKAMI, PLASTOVÁ, IP54, NA POVRCH</t>
  </si>
  <si>
    <t>32</t>
  </si>
  <si>
    <t xml:space="preserve">TRUBKA o16mm OHEBNÁ PVC včetně uchycení </t>
  </si>
  <si>
    <t>33</t>
  </si>
  <si>
    <t xml:space="preserve">TRUBKA o32mm OHEBNÁ PVC včetně uchycení </t>
  </si>
  <si>
    <t>34</t>
  </si>
  <si>
    <t xml:space="preserve">ZATAHOVACÍ VODIČ </t>
  </si>
  <si>
    <t>35</t>
  </si>
  <si>
    <t xml:space="preserve">NOSNÝ MATERIÁL DO 5kg </t>
  </si>
  <si>
    <t>36</t>
  </si>
  <si>
    <t xml:space="preserve">NOSNÝ MATERIÁL DO 10kg </t>
  </si>
  <si>
    <t>KABELY VČETNĚ MONTÁŽE, ULOŽENÍ A ZAPOJENÍ</t>
  </si>
  <si>
    <t>7 KABELY VČETNĚ MONTÁŽE, ULOŽENÍ A ZAPOJENÍ</t>
  </si>
  <si>
    <t>37</t>
  </si>
  <si>
    <t xml:space="preserve">KABEL CYKY-J 4x35mm </t>
  </si>
  <si>
    <t>38</t>
  </si>
  <si>
    <t xml:space="preserve">KABEL CYKY-J 4x25mm </t>
  </si>
  <si>
    <t>39</t>
  </si>
  <si>
    <t xml:space="preserve">KABEL CYKY-J 4x10mm </t>
  </si>
  <si>
    <t>40</t>
  </si>
  <si>
    <t xml:space="preserve">KABEL CYKY-J 5x4mm </t>
  </si>
  <si>
    <t>42</t>
  </si>
  <si>
    <t xml:space="preserve">KABEL CYKY-J 3x2,5mm </t>
  </si>
  <si>
    <t>43</t>
  </si>
  <si>
    <t xml:space="preserve">KABEL CYKY-J 5x1,5mm </t>
  </si>
  <si>
    <t>44</t>
  </si>
  <si>
    <t xml:space="preserve">KABEL CYKY-O 5x1,5mm </t>
  </si>
  <si>
    <t>45</t>
  </si>
  <si>
    <t xml:space="preserve">KABEL CYKY-J 3x1,5mm </t>
  </si>
  <si>
    <t>46</t>
  </si>
  <si>
    <t xml:space="preserve">KABEL CYKY-O 3x1,5mm </t>
  </si>
  <si>
    <t>47</t>
  </si>
  <si>
    <t xml:space="preserve">KABEL CYKY-O 2x1,5mm </t>
  </si>
  <si>
    <t>48</t>
  </si>
  <si>
    <t xml:space="preserve">KABEL CMFM 5x1,0mm </t>
  </si>
  <si>
    <t>49</t>
  </si>
  <si>
    <t xml:space="preserve">KABEL SYKFY 2x2x0,5mm </t>
  </si>
  <si>
    <t>50</t>
  </si>
  <si>
    <t xml:space="preserve">KABEL UTP, CAT6E, 4 párový </t>
  </si>
  <si>
    <t>51</t>
  </si>
  <si>
    <t xml:space="preserve">VODIČ CY 16mm </t>
  </si>
  <si>
    <t>52</t>
  </si>
  <si>
    <t xml:space="preserve">VODIČ CY 6mm </t>
  </si>
  <si>
    <t>53</t>
  </si>
  <si>
    <t xml:space="preserve">VODIČ CY 4mm </t>
  </si>
  <si>
    <t>BLESKOSVOD A UZEMNĚNÍ VČETNĚ MONTÁŽE A ZAPOJENÍ</t>
  </si>
  <si>
    <t>8 BLESKOSVOD A UZEMNĚNÍ VČETNĚ MONTÁŽE A ZAPOJENÍ</t>
  </si>
  <si>
    <t>54</t>
  </si>
  <si>
    <t xml:space="preserve">SK' SVORKA KŘÍŽOVÁ FeZn </t>
  </si>
  <si>
    <t>55</t>
  </si>
  <si>
    <t xml:space="preserve">SS' SVORKA SPOJOVACÍ FeZn </t>
  </si>
  <si>
    <t>56</t>
  </si>
  <si>
    <t xml:space="preserve">SZ' SVORKA ZKUŠEBNÍ FeZn </t>
  </si>
  <si>
    <t>57</t>
  </si>
  <si>
    <t xml:space="preserve">OŠ' OZNAČOVACÍ ŠTÍTEK FeZn </t>
  </si>
  <si>
    <t>58</t>
  </si>
  <si>
    <t>OÚ' OCHRANNÝ ÚHELNÍK SE DVĚMA DRŽÁKY Fe/Zn, l=250mm</t>
  </si>
  <si>
    <t>59</t>
  </si>
  <si>
    <t xml:space="preserve">SO' SVORKA OKAPOVÁ FeZn </t>
  </si>
  <si>
    <t>60</t>
  </si>
  <si>
    <t>PV 13,14' PODPĚRA VEDENÍ POD TAŠKY A HŘEBENÁČE FeZn</t>
  </si>
  <si>
    <t xml:space="preserve">ST' PODPĚRA VEDENÍ NA OKAPOVÉ SVODY FeZn </t>
  </si>
  <si>
    <t xml:space="preserve">PV 1a' PODPĚRA VEDENÍ DO ZDIVA FeZn </t>
  </si>
  <si>
    <t xml:space="preserve">Drát FeZn o 8mm </t>
  </si>
  <si>
    <t>64</t>
  </si>
  <si>
    <t xml:space="preserve">AKTIVNÍ JÍMAČ DAT - CONTROLER? PLUS 15/1140912S </t>
  </si>
  <si>
    <t>65</t>
  </si>
  <si>
    <t xml:space="preserve">AT - 101 MOSAZNÝ ADAPTAČNÍ ČLEN </t>
  </si>
  <si>
    <t>66</t>
  </si>
  <si>
    <t xml:space="preserve">AT - 250 ANTÉNNÍ PROPOJOVACÍ ČLEN </t>
  </si>
  <si>
    <t>67</t>
  </si>
  <si>
    <t xml:space="preserve">AT - 01G ČÍTAČ ZÁSAHŮ BLESKU - VOLITELNÉ </t>
  </si>
  <si>
    <t>OSTATNÍ</t>
  </si>
  <si>
    <t>9 OSTATNÍ</t>
  </si>
  <si>
    <t>68</t>
  </si>
  <si>
    <t>KABELOVÝ VÝVOD PRO TECHNOLOGIE, UKONČENÍ A ZAPOJENÍ</t>
  </si>
  <si>
    <t>69</t>
  </si>
  <si>
    <t xml:space="preserve">BEZŠROUBOVÉ SVORKOVNICE + HÁČEK PRO SVÍTIDLO </t>
  </si>
  <si>
    <t>70</t>
  </si>
  <si>
    <t>ZEMNÍCÍ SVORKA PRO POSPOJOVÁNÍ KOVOVÝCH TRUBEK UMYVADEL</t>
  </si>
  <si>
    <t>71</t>
  </si>
  <si>
    <t xml:space="preserve">ŠTÍTKY NA KRABICE, ZÁSUVKY A SPÍNAČE </t>
  </si>
  <si>
    <t>72</t>
  </si>
  <si>
    <t xml:space="preserve">VENTILÁTOR S DOBĚHEM 10A 230V </t>
  </si>
  <si>
    <t>73</t>
  </si>
  <si>
    <t>BEZPEČNOSTNÍ TABULKA S NÁPISEM: äPOUZE PRO PŘIPOJENÍ LEDNICE'</t>
  </si>
  <si>
    <t>74</t>
  </si>
  <si>
    <t xml:space="preserve">PROTIPOŽÁRNÍ UCPÁVKY </t>
  </si>
  <si>
    <t>75</t>
  </si>
  <si>
    <t xml:space="preserve">PRŮRAZY ZDIVEM </t>
  </si>
  <si>
    <t>76</t>
  </si>
  <si>
    <t xml:space="preserve">PPV, DRÁŽKY VČETNĚ ZAPRAVENÍ </t>
  </si>
  <si>
    <t>77</t>
  </si>
  <si>
    <t xml:space="preserve">PROHLÍDKA STÁVAJÍCÍHO BLESKOSVODU </t>
  </si>
  <si>
    <t>78</t>
  </si>
  <si>
    <t xml:space="preserve">DOPLNĚNÍ A MĚŘENÍ UZEMNĚNÍ </t>
  </si>
  <si>
    <t>79</t>
  </si>
  <si>
    <t xml:space="preserve">DEMONTÁŽ ELEKTROINSTALACE </t>
  </si>
  <si>
    <t>80</t>
  </si>
  <si>
    <t xml:space="preserve">POMOCNÝ INSTALAČNÍ MATERIÁL </t>
  </si>
  <si>
    <t>81</t>
  </si>
  <si>
    <t xml:space="preserve">KOORDINACE PROFESÍ BĚHEM STAVBY </t>
  </si>
  <si>
    <t>82</t>
  </si>
  <si>
    <t xml:space="preserve">REVIZE </t>
  </si>
  <si>
    <t>01 Elektro</t>
  </si>
  <si>
    <t>05</t>
  </si>
  <si>
    <t>VZT</t>
  </si>
  <si>
    <t>05 VZT</t>
  </si>
  <si>
    <t>970031100R00</t>
  </si>
  <si>
    <t xml:space="preserve">Vrtání jádrové do zdiva cihelného do D 110 mm </t>
  </si>
  <si>
    <t>Vnitřní kanalizace</t>
  </si>
  <si>
    <t>721 Vnitřní kanalizace</t>
  </si>
  <si>
    <t>721176115R00</t>
  </si>
  <si>
    <t xml:space="preserve">Plastové potrubí DN100 </t>
  </si>
  <si>
    <t>764775318R00</t>
  </si>
  <si>
    <t xml:space="preserve">nástavec odvětrání, DN 100 mm </t>
  </si>
  <si>
    <t>M24</t>
  </si>
  <si>
    <t>Montáže vzduchotechnických zař</t>
  </si>
  <si>
    <t>M24 Montáže vzduchotechnických zař</t>
  </si>
  <si>
    <t>728611611R00</t>
  </si>
  <si>
    <t xml:space="preserve">Mtž ventilátoru radiál.nízkotl.nástěn. do d 100 mm </t>
  </si>
  <si>
    <t>429148016R</t>
  </si>
  <si>
    <t xml:space="preserve">Ventilátor axiální do koupelny </t>
  </si>
  <si>
    <t>728414611R00</t>
  </si>
  <si>
    <t xml:space="preserve">D+M digestoře vestavěné recirkulační </t>
  </si>
  <si>
    <t>28349067R</t>
  </si>
  <si>
    <t>Mřížka větrací PS kulatá 140/110mm se síťkou , RR 110 S</t>
  </si>
  <si>
    <t>01 VZT</t>
  </si>
</sst>
</file>

<file path=xl/styles.xml><?xml version="1.0" encoding="utf-8"?>
<styleSheet xmlns="http://schemas.openxmlformats.org/spreadsheetml/2006/main">
  <numFmts count="5"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16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17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13" xfId="0" applyNumberFormat="1" applyFont="1" applyBorder="1"/>
    <xf numFmtId="3" fontId="4" fillId="0" borderId="14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165" fontId="1" fillId="0" borderId="15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2" xfId="0" applyNumberFormat="1" applyFont="1" applyFill="1" applyBorder="1" applyAlignment="1">
      <alignment horizontal="right" vertical="center"/>
    </xf>
    <xf numFmtId="165" fontId="4" fillId="4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4" fontId="7" fillId="2" borderId="12" xfId="0" applyNumberFormat="1" applyFont="1" applyFill="1" applyBorder="1" applyAlignment="1">
      <alignment horizontal="center" vertical="center"/>
    </xf>
    <xf numFmtId="165" fontId="3" fillId="0" borderId="14" xfId="0" applyNumberFormat="1" applyFont="1" applyBorder="1"/>
    <xf numFmtId="165" fontId="3" fillId="0" borderId="15" xfId="0" applyNumberFormat="1" applyFont="1" applyBorder="1"/>
    <xf numFmtId="165" fontId="3" fillId="4" borderId="12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Continuous" vertical="top"/>
    </xf>
    <xf numFmtId="0" fontId="1" fillId="0" borderId="9" xfId="0" applyFont="1" applyBorder="1" applyAlignment="1">
      <alignment horizontal="centerContinuous"/>
    </xf>
    <xf numFmtId="0" fontId="7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Continuous"/>
    </xf>
    <xf numFmtId="0" fontId="4" fillId="2" borderId="18" xfId="0" applyFont="1" applyFill="1" applyBorder="1" applyAlignment="1">
      <alignment horizontal="left"/>
    </xf>
    <xf numFmtId="0" fontId="3" fillId="0" borderId="19" xfId="0" applyFont="1" applyBorder="1"/>
    <xf numFmtId="49" fontId="3" fillId="0" borderId="20" xfId="0" applyNumberFormat="1" applyFont="1" applyBorder="1" applyAlignment="1">
      <alignment horizontal="left"/>
    </xf>
    <xf numFmtId="0" fontId="1" fillId="0" borderId="21" xfId="0" applyFont="1" applyBorder="1"/>
    <xf numFmtId="0" fontId="3" fillId="0" borderId="3" xfId="0" applyFont="1" applyBorder="1"/>
    <xf numFmtId="0" fontId="3" fillId="0" borderId="2" xfId="0" applyFont="1" applyBorder="1"/>
    <xf numFmtId="0" fontId="3" fillId="0" borderId="12" xfId="0" applyFont="1" applyBorder="1"/>
    <xf numFmtId="0" fontId="3" fillId="0" borderId="22" xfId="0" applyFont="1" applyBorder="1" applyAlignment="1">
      <alignment horizontal="left"/>
    </xf>
    <xf numFmtId="0" fontId="7" fillId="0" borderId="21" xfId="0" applyFont="1" applyBorder="1"/>
    <xf numFmtId="49" fontId="3" fillId="0" borderId="22" xfId="0" applyNumberFormat="1" applyFont="1" applyBorder="1" applyAlignment="1">
      <alignment horizontal="left"/>
    </xf>
    <xf numFmtId="49" fontId="7" fillId="2" borderId="21" xfId="0" applyNumberFormat="1" applyFont="1" applyFill="1" applyBorder="1"/>
    <xf numFmtId="49" fontId="1" fillId="2" borderId="3" xfId="0" applyNumberFormat="1" applyFont="1" applyFill="1" applyBorder="1"/>
    <xf numFmtId="0" fontId="7" fillId="2" borderId="2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3" fillId="0" borderId="12" xfId="0" applyFont="1" applyFill="1" applyBorder="1"/>
    <xf numFmtId="3" fontId="3" fillId="0" borderId="22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3" xfId="0" applyNumberFormat="1" applyFont="1" applyFill="1" applyBorder="1"/>
    <xf numFmtId="49" fontId="1" fillId="2" borderId="5" xfId="0" applyNumberFormat="1" applyFont="1" applyFill="1" applyBorder="1"/>
    <xf numFmtId="0" fontId="7" fillId="2" borderId="0" xfId="0" applyFont="1" applyFill="1" applyBorder="1"/>
    <xf numFmtId="0" fontId="1" fillId="2" borderId="0" xfId="0" applyFont="1" applyFill="1" applyBorder="1"/>
    <xf numFmtId="49" fontId="3" fillId="0" borderId="12" xfId="0" applyNumberFormat="1" applyFont="1" applyBorder="1" applyAlignment="1">
      <alignment horizontal="left"/>
    </xf>
    <xf numFmtId="0" fontId="3" fillId="0" borderId="24" xfId="0" applyFont="1" applyBorder="1"/>
    <xf numFmtId="0" fontId="3" fillId="0" borderId="12" xfId="0" applyNumberFormat="1" applyFont="1" applyBorder="1"/>
    <xf numFmtId="0" fontId="3" fillId="0" borderId="25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25" xfId="0" applyFont="1" applyBorder="1" applyAlignment="1">
      <alignment horizontal="left"/>
    </xf>
    <xf numFmtId="0" fontId="1" fillId="0" borderId="0" xfId="0" applyFont="1" applyBorder="1"/>
    <xf numFmtId="0" fontId="3" fillId="0" borderId="1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3" fontId="1" fillId="0" borderId="0" xfId="0" applyNumberFormat="1" applyFont="1"/>
    <xf numFmtId="0" fontId="3" fillId="0" borderId="21" xfId="0" applyFont="1" applyBorder="1"/>
    <xf numFmtId="0" fontId="3" fillId="0" borderId="19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7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0" borderId="31" xfId="0" applyFont="1" applyBorder="1"/>
    <xf numFmtId="0" fontId="1" fillId="0" borderId="32" xfId="0" applyFont="1" applyBorder="1"/>
    <xf numFmtId="3" fontId="1" fillId="0" borderId="20" xfId="0" applyNumberFormat="1" applyFont="1" applyBorder="1"/>
    <xf numFmtId="0" fontId="1" fillId="0" borderId="16" xfId="0" applyFont="1" applyBorder="1"/>
    <xf numFmtId="3" fontId="1" fillId="0" borderId="18" xfId="0" applyNumberFormat="1" applyFont="1" applyBorder="1"/>
    <xf numFmtId="0" fontId="1" fillId="0" borderId="17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3" xfId="0" applyFont="1" applyBorder="1"/>
    <xf numFmtId="0" fontId="1" fillId="0" borderId="32" xfId="0" applyFont="1" applyBorder="1" applyAlignment="1">
      <alignment shrinkToFit="1"/>
    </xf>
    <xf numFmtId="0" fontId="1" fillId="0" borderId="34" xfId="0" applyFont="1" applyBorder="1"/>
    <xf numFmtId="0" fontId="1" fillId="0" borderId="23" xfId="0" applyFont="1" applyBorder="1"/>
    <xf numFmtId="3" fontId="1" fillId="0" borderId="35" xfId="0" applyNumberFormat="1" applyFont="1" applyBorder="1"/>
    <xf numFmtId="0" fontId="1" fillId="0" borderId="36" xfId="0" applyFont="1" applyBorder="1"/>
    <xf numFmtId="3" fontId="1" fillId="0" borderId="37" xfId="0" applyNumberFormat="1" applyFont="1" applyBorder="1"/>
    <xf numFmtId="0" fontId="1" fillId="0" borderId="38" xfId="0" applyFont="1" applyBorder="1"/>
    <xf numFmtId="0" fontId="7" fillId="2" borderId="16" xfId="0" applyFont="1" applyFill="1" applyBorder="1"/>
    <xf numFmtId="0" fontId="7" fillId="2" borderId="18" xfId="0" applyFont="1" applyFill="1" applyBorder="1"/>
    <xf numFmtId="0" fontId="7" fillId="2" borderId="17" xfId="0" applyFont="1" applyFill="1" applyBorder="1"/>
    <xf numFmtId="0" fontId="7" fillId="2" borderId="39" xfId="0" applyFont="1" applyFill="1" applyBorder="1"/>
    <xf numFmtId="0" fontId="7" fillId="2" borderId="40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1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7" xfId="0" applyFont="1" applyBorder="1"/>
    <xf numFmtId="165" fontId="1" fillId="0" borderId="13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6" xfId="0" applyFont="1" applyFill="1" applyBorder="1"/>
    <xf numFmtId="0" fontId="6" fillId="2" borderId="37" xfId="0" applyFont="1" applyFill="1" applyBorder="1"/>
    <xf numFmtId="0" fontId="6" fillId="2" borderId="38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0" fontId="7" fillId="0" borderId="45" xfId="20" applyFont="1" applyBorder="1">
      <alignment/>
      <protection/>
    </xf>
    <xf numFmtId="0" fontId="1" fillId="0" borderId="45" xfId="20" applyFont="1" applyBorder="1">
      <alignment/>
      <protection/>
    </xf>
    <xf numFmtId="0" fontId="1" fillId="0" borderId="45" xfId="20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0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0" fontId="7" fillId="0" borderId="48" xfId="20" applyFont="1" applyBorder="1">
      <alignment/>
      <protection/>
    </xf>
    <xf numFmtId="0" fontId="1" fillId="0" borderId="48" xfId="20" applyFont="1" applyBorder="1">
      <alignment/>
      <protection/>
    </xf>
    <xf numFmtId="0" fontId="1" fillId="0" borderId="48" xfId="20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3" fontId="1" fillId="0" borderId="41" xfId="0" applyNumberFormat="1" applyFont="1" applyBorder="1"/>
    <xf numFmtId="0" fontId="7" fillId="2" borderId="10" xfId="0" applyFont="1" applyFill="1" applyBorder="1"/>
    <xf numFmtId="0" fontId="7" fillId="2" borderId="11" xfId="0" applyFont="1" applyFill="1" applyBorder="1"/>
    <xf numFmtId="3" fontId="7" fillId="2" borderId="30" xfId="0" applyNumberFormat="1" applyFont="1" applyFill="1" applyBorder="1"/>
    <xf numFmtId="3" fontId="7" fillId="2" borderId="49" xfId="0" applyNumberFormat="1" applyFont="1" applyFill="1" applyBorder="1"/>
    <xf numFmtId="3" fontId="7" fillId="2" borderId="50" xfId="0" applyNumberFormat="1" applyFont="1" applyFill="1" applyBorder="1"/>
    <xf numFmtId="3" fontId="7" fillId="2" borderId="51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0" xfId="0" applyFont="1" applyFill="1" applyBorder="1"/>
    <xf numFmtId="0" fontId="7" fillId="2" borderId="52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right"/>
    </xf>
    <xf numFmtId="4" fontId="4" fillId="2" borderId="40" xfId="0" applyNumberFormat="1" applyFont="1" applyFill="1" applyBorder="1" applyAlignment="1">
      <alignment horizontal="right"/>
    </xf>
    <xf numFmtId="0" fontId="1" fillId="0" borderId="26" xfId="0" applyFont="1" applyBorder="1"/>
    <xf numFmtId="3" fontId="1" fillId="0" borderId="33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1" fillId="2" borderId="36" xfId="0" applyFont="1" applyFill="1" applyBorder="1"/>
    <xf numFmtId="0" fontId="7" fillId="2" borderId="37" xfId="0" applyFont="1" applyFill="1" applyBorder="1"/>
    <xf numFmtId="0" fontId="1" fillId="2" borderId="37" xfId="0" applyFont="1" applyFill="1" applyBorder="1"/>
    <xf numFmtId="4" fontId="1" fillId="2" borderId="53" xfId="0" applyNumberFormat="1" applyFont="1" applyFill="1" applyBorder="1"/>
    <xf numFmtId="4" fontId="1" fillId="2" borderId="36" xfId="0" applyNumberFormat="1" applyFont="1" applyFill="1" applyBorder="1"/>
    <xf numFmtId="4" fontId="1" fillId="2" borderId="37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3" fillId="0" borderId="46" xfId="20" applyFont="1" applyBorder="1" applyAlignment="1">
      <alignment horizontal="right"/>
      <protection/>
    </xf>
    <xf numFmtId="0" fontId="1" fillId="0" borderId="45" xfId="20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12" xfId="20" applyNumberFormat="1" applyFont="1" applyFill="1" applyBorder="1">
      <alignment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3" xfId="20" applyNumberFormat="1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 wrapText="1"/>
      <protection/>
    </xf>
    <xf numFmtId="0" fontId="7" fillId="0" borderId="15" xfId="20" applyFont="1" applyBorder="1" applyAlignment="1">
      <alignment horizontal="center"/>
      <protection/>
    </xf>
    <xf numFmtId="49" fontId="7" fillId="0" borderId="15" xfId="20" applyNumberFormat="1" applyFont="1" applyBorder="1" applyAlignment="1">
      <alignment horizontal="left"/>
      <protection/>
    </xf>
    <xf numFmtId="0" fontId="7" fillId="0" borderId="1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>
      <alignment horizontal="right"/>
      <protection/>
    </xf>
    <xf numFmtId="0" fontId="1" fillId="0" borderId="3" xfId="20" applyNumberFormat="1" applyFont="1" applyBorder="1">
      <alignment/>
      <protection/>
    </xf>
    <xf numFmtId="0" fontId="1" fillId="0" borderId="6" xfId="20" applyNumberFormat="1" applyFont="1" applyFill="1" applyBorder="1">
      <alignment/>
      <protection/>
    </xf>
    <xf numFmtId="0" fontId="1" fillId="0" borderId="13" xfId="20" applyNumberFormat="1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" fillId="0" borderId="13" xfId="20" applyFont="1" applyFill="1" applyBorder="1">
      <alignment/>
      <protection/>
    </xf>
    <xf numFmtId="0" fontId="12" fillId="0" borderId="0" xfId="20" applyFont="1">
      <alignment/>
      <protection/>
    </xf>
    <xf numFmtId="0" fontId="8" fillId="0" borderId="14" xfId="20" applyFont="1" applyBorder="1" applyAlignment="1">
      <alignment horizontal="center" vertical="top"/>
      <protection/>
    </xf>
    <xf numFmtId="49" fontId="8" fillId="0" borderId="14" xfId="20" applyNumberFormat="1" applyFont="1" applyBorder="1" applyAlignment="1">
      <alignment horizontal="left" vertical="top"/>
      <protection/>
    </xf>
    <xf numFmtId="0" fontId="8" fillId="0" borderId="14" xfId="20" applyFont="1" applyBorder="1" applyAlignment="1">
      <alignment vertical="top" wrapText="1"/>
      <protection/>
    </xf>
    <xf numFmtId="49" fontId="8" fillId="0" borderId="14" xfId="20" applyNumberFormat="1" applyFont="1" applyBorder="1" applyAlignment="1">
      <alignment horizontal="center" shrinkToFit="1"/>
      <protection/>
    </xf>
    <xf numFmtId="4" fontId="8" fillId="0" borderId="14" xfId="20" applyNumberFormat="1" applyFont="1" applyBorder="1" applyAlignment="1">
      <alignment horizontal="right"/>
      <protection/>
    </xf>
    <xf numFmtId="4" fontId="8" fillId="0" borderId="14" xfId="20" applyNumberFormat="1" applyFont="1" applyBorder="1">
      <alignment/>
      <protection/>
    </xf>
    <xf numFmtId="168" fontId="8" fillId="0" borderId="14" xfId="20" applyNumberFormat="1" applyFont="1" applyBorder="1">
      <alignment/>
      <protection/>
    </xf>
    <xf numFmtId="4" fontId="8" fillId="0" borderId="13" xfId="20" applyNumberFormat="1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12" xfId="20" applyFont="1" applyFill="1" applyBorder="1" applyAlignment="1">
      <alignment horizontal="center"/>
      <protection/>
    </xf>
    <xf numFmtId="49" fontId="13" fillId="2" borderId="12" xfId="20" applyNumberFormat="1" applyFont="1" applyFill="1" applyBorder="1" applyAlignment="1">
      <alignment horizontal="left"/>
      <protection/>
    </xf>
    <xf numFmtId="0" fontId="13" fillId="2" borderId="1" xfId="20" applyFont="1" applyFill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7" fillId="2" borderId="12" xfId="20" applyNumberFormat="1" applyFont="1" applyFill="1" applyBorder="1">
      <alignment/>
      <protection/>
    </xf>
    <xf numFmtId="0" fontId="1" fillId="2" borderId="2" xfId="20" applyFont="1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4" fillId="0" borderId="0" xfId="20" applyFont="1" applyAlignment="1">
      <alignment/>
      <protection/>
    </xf>
    <xf numFmtId="0" fontId="15" fillId="0" borderId="0" xfId="20" applyFont="1" applyBorder="1">
      <alignment/>
      <protection/>
    </xf>
    <xf numFmtId="3" fontId="15" fillId="0" borderId="0" xfId="20" applyNumberFormat="1" applyFont="1" applyBorder="1" applyAlignment="1">
      <alignment horizontal="right"/>
      <protection/>
    </xf>
    <xf numFmtId="4" fontId="15" fillId="0" borderId="0" xfId="20" applyNumberFormat="1" applyFont="1" applyBorder="1">
      <alignment/>
      <protection/>
    </xf>
    <xf numFmtId="0" fontId="14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23" xfId="0" applyNumberFormat="1" applyFont="1" applyBorder="1"/>
    <xf numFmtId="3" fontId="1" fillId="0" borderId="5" xfId="0" applyNumberFormat="1" applyFont="1" applyBorder="1"/>
    <xf numFmtId="3" fontId="1" fillId="0" borderId="15" xfId="0" applyNumberFormat="1" applyFont="1" applyBorder="1"/>
    <xf numFmtId="3" fontId="1" fillId="0" borderId="54" xfId="0" applyNumberFormat="1" applyFont="1" applyBorder="1"/>
    <xf numFmtId="0" fontId="8" fillId="0" borderId="14" xfId="20" applyFont="1" applyBorder="1" applyAlignment="1" quotePrefix="1">
      <alignment vertical="top" wrapText="1"/>
      <protection/>
    </xf>
    <xf numFmtId="4" fontId="1" fillId="0" borderId="7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55" xfId="0" applyNumberFormat="1" applyFont="1" applyBorder="1" applyAlignment="1">
      <alignment horizontal="right" vertical="center"/>
    </xf>
    <xf numFmtId="3" fontId="6" fillId="5" borderId="11" xfId="0" applyNumberFormat="1" applyFont="1" applyFill="1" applyBorder="1" applyAlignment="1">
      <alignment horizontal="right" vertical="center"/>
    </xf>
    <xf numFmtId="3" fontId="6" fillId="5" borderId="49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36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167" fontId="1" fillId="0" borderId="1" xfId="0" applyNumberFormat="1" applyFont="1" applyBorder="1" applyAlignment="1">
      <alignment horizontal="right" indent="2"/>
    </xf>
    <xf numFmtId="167" fontId="1" fillId="0" borderId="25" xfId="0" applyNumberFormat="1" applyFont="1" applyBorder="1" applyAlignment="1">
      <alignment horizontal="right" indent="2"/>
    </xf>
    <xf numFmtId="167" fontId="6" fillId="2" borderId="56" xfId="0" applyNumberFormat="1" applyFont="1" applyFill="1" applyBorder="1" applyAlignment="1">
      <alignment horizontal="right" indent="2"/>
    </xf>
    <xf numFmtId="167" fontId="6" fillId="2" borderId="53" xfId="0" applyNumberFormat="1" applyFont="1" applyFill="1" applyBorder="1" applyAlignment="1">
      <alignment horizontal="right" indent="2"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center"/>
      <protection/>
    </xf>
    <xf numFmtId="0" fontId="1" fillId="0" borderId="60" xfId="20" applyFont="1" applyBorder="1" applyAlignment="1">
      <alignment horizontal="center"/>
      <protection/>
    </xf>
    <xf numFmtId="0" fontId="1" fillId="0" borderId="61" xfId="20" applyFont="1" applyBorder="1" applyAlignment="1">
      <alignment horizontal="left"/>
      <protection/>
    </xf>
    <xf numFmtId="0" fontId="1" fillId="0" borderId="48" xfId="20" applyFont="1" applyBorder="1" applyAlignment="1">
      <alignment horizontal="left"/>
      <protection/>
    </xf>
    <xf numFmtId="0" fontId="1" fillId="0" borderId="62" xfId="20" applyFont="1" applyBorder="1" applyAlignment="1">
      <alignment horizontal="left"/>
      <protection/>
    </xf>
    <xf numFmtId="3" fontId="7" fillId="2" borderId="37" xfId="0" applyNumberFormat="1" applyFont="1" applyFill="1" applyBorder="1" applyAlignment="1">
      <alignment horizontal="right"/>
    </xf>
    <xf numFmtId="3" fontId="7" fillId="2" borderId="53" xfId="0" applyNumberFormat="1" applyFont="1" applyFill="1" applyBorder="1" applyAlignment="1">
      <alignment horizontal="right"/>
    </xf>
    <xf numFmtId="0" fontId="9" fillId="0" borderId="0" xfId="20" applyFont="1" applyAlignment="1">
      <alignment horizontal="center"/>
      <protection/>
    </xf>
    <xf numFmtId="49" fontId="1" fillId="0" borderId="59" xfId="20" applyNumberFormat="1" applyFont="1" applyBorder="1" applyAlignment="1">
      <alignment horizontal="center"/>
      <protection/>
    </xf>
    <xf numFmtId="0" fontId="1" fillId="0" borderId="61" xfId="20" applyFont="1" applyBorder="1" applyAlignment="1">
      <alignment horizontal="center" shrinkToFit="1"/>
      <protection/>
    </xf>
    <xf numFmtId="0" fontId="1" fillId="0" borderId="48" xfId="20" applyFont="1" applyBorder="1" applyAlignment="1">
      <alignment horizontal="center" shrinkToFit="1"/>
      <protection/>
    </xf>
    <xf numFmtId="0" fontId="1" fillId="0" borderId="62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9"/>
  <sheetViews>
    <sheetView showGridLines="0" tabSelected="1" zoomScaleSheetLayoutView="75" workbookViewId="0" topLeftCell="B19">
      <selection activeCell="L46" sqref="L46"/>
    </sheetView>
  </sheetViews>
  <sheetFormatPr defaultColWidth="9.1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0</v>
      </c>
      <c r="E2" s="5"/>
      <c r="F2" s="4"/>
      <c r="G2" s="6"/>
      <c r="H2" s="7" t="s">
        <v>1</v>
      </c>
      <c r="I2" s="8">
        <f ca="1">TODAY()</f>
        <v>43137</v>
      </c>
      <c r="K2" s="3"/>
    </row>
    <row r="3" spans="3:4" ht="6" customHeight="1">
      <c r="C3" s="9"/>
      <c r="D3" s="10" t="s">
        <v>2</v>
      </c>
    </row>
    <row r="4" ht="4.5" customHeight="1"/>
    <row r="5" spans="3:15" ht="13.5" customHeight="1">
      <c r="C5" s="11" t="s">
        <v>3</v>
      </c>
      <c r="D5" s="12" t="s">
        <v>105</v>
      </c>
      <c r="E5" s="13" t="s">
        <v>106</v>
      </c>
      <c r="F5" s="14"/>
      <c r="G5" s="15"/>
      <c r="H5" s="14"/>
      <c r="I5" s="15"/>
      <c r="O5" s="8"/>
    </row>
    <row r="7" spans="3:11" ht="12.75">
      <c r="C7" s="16" t="s">
        <v>4</v>
      </c>
      <c r="D7" s="17"/>
      <c r="H7" s="18" t="s">
        <v>5</v>
      </c>
      <c r="J7" s="17"/>
      <c r="K7" s="17"/>
    </row>
    <row r="8" spans="4:11" ht="12.75">
      <c r="D8" s="17"/>
      <c r="H8" s="18" t="s">
        <v>6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7</v>
      </c>
      <c r="D11" s="17"/>
      <c r="H11" s="18" t="s">
        <v>5</v>
      </c>
      <c r="J11" s="17"/>
      <c r="K11" s="17"/>
    </row>
    <row r="12" spans="4:11" ht="12.75">
      <c r="D12" s="17"/>
      <c r="H12" s="18" t="s">
        <v>6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8</v>
      </c>
      <c r="H14" s="19" t="s">
        <v>9</v>
      </c>
      <c r="J14" s="18"/>
    </row>
    <row r="15" ht="12.75" customHeight="1">
      <c r="J15" s="18"/>
    </row>
    <row r="16" spans="3:8" ht="28.5" customHeight="1">
      <c r="C16" s="19" t="s">
        <v>10</v>
      </c>
      <c r="H16" s="19" t="s">
        <v>10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11</v>
      </c>
      <c r="K18" s="27"/>
    </row>
    <row r="19" spans="2:11" ht="15" customHeight="1">
      <c r="B19" s="28" t="s">
        <v>12</v>
      </c>
      <c r="C19" s="29"/>
      <c r="D19" s="30">
        <v>15</v>
      </c>
      <c r="E19" s="31" t="s">
        <v>13</v>
      </c>
      <c r="F19" s="32"/>
      <c r="G19" s="33"/>
      <c r="H19" s="33"/>
      <c r="I19" s="284">
        <f>ROUND(G35,0)</f>
        <v>0</v>
      </c>
      <c r="J19" s="285"/>
      <c r="K19" s="34"/>
    </row>
    <row r="20" spans="2:11" ht="12.75">
      <c r="B20" s="28" t="s">
        <v>14</v>
      </c>
      <c r="C20" s="29"/>
      <c r="D20" s="30">
        <f>SazbaDPH1</f>
        <v>15</v>
      </c>
      <c r="E20" s="31" t="s">
        <v>13</v>
      </c>
      <c r="F20" s="35"/>
      <c r="G20" s="36"/>
      <c r="H20" s="36"/>
      <c r="I20" s="286">
        <f>ROUND(I19*D20/100,0)</f>
        <v>0</v>
      </c>
      <c r="J20" s="287"/>
      <c r="K20" s="34"/>
    </row>
    <row r="21" spans="2:11" ht="12.75">
      <c r="B21" s="28" t="s">
        <v>12</v>
      </c>
      <c r="C21" s="29"/>
      <c r="D21" s="30">
        <v>21</v>
      </c>
      <c r="E21" s="31" t="s">
        <v>13</v>
      </c>
      <c r="F21" s="35"/>
      <c r="G21" s="36"/>
      <c r="H21" s="36"/>
      <c r="I21" s="286">
        <f>ROUND(H35,0)</f>
        <v>0</v>
      </c>
      <c r="J21" s="287"/>
      <c r="K21" s="34"/>
    </row>
    <row r="22" spans="2:11" ht="13.5" thickBot="1">
      <c r="B22" s="28" t="s">
        <v>14</v>
      </c>
      <c r="C22" s="29"/>
      <c r="D22" s="30">
        <f>SazbaDPH2</f>
        <v>21</v>
      </c>
      <c r="E22" s="31" t="s">
        <v>13</v>
      </c>
      <c r="F22" s="37"/>
      <c r="G22" s="38"/>
      <c r="H22" s="38"/>
      <c r="I22" s="288">
        <f>ROUND(I21*D21/100,0)</f>
        <v>0</v>
      </c>
      <c r="J22" s="289"/>
      <c r="K22" s="34"/>
    </row>
    <row r="23" spans="2:11" ht="16.5" thickBot="1">
      <c r="B23" s="39" t="s">
        <v>15</v>
      </c>
      <c r="C23" s="40"/>
      <c r="D23" s="40"/>
      <c r="E23" s="41"/>
      <c r="F23" s="42"/>
      <c r="G23" s="43"/>
      <c r="H23" s="43"/>
      <c r="I23" s="290">
        <f>SUM(I19:I22)</f>
        <v>0</v>
      </c>
      <c r="J23" s="291"/>
      <c r="K23" s="44"/>
    </row>
    <row r="26" ht="1.5" customHeight="1"/>
    <row r="27" spans="2:12" ht="15.75" customHeight="1">
      <c r="B27" s="13" t="s">
        <v>16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17</v>
      </c>
      <c r="C29" s="48"/>
      <c r="D29" s="48"/>
      <c r="E29" s="49"/>
      <c r="F29" s="50" t="s">
        <v>18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19</v>
      </c>
      <c r="J29" s="50" t="s">
        <v>13</v>
      </c>
    </row>
    <row r="30" spans="2:10" ht="12.75">
      <c r="B30" s="52" t="s">
        <v>108</v>
      </c>
      <c r="C30" s="53" t="s">
        <v>109</v>
      </c>
      <c r="D30" s="54"/>
      <c r="E30" s="55"/>
      <c r="F30" s="56"/>
      <c r="G30" s="57"/>
      <c r="H30" s="58"/>
      <c r="I30" s="58"/>
      <c r="J30" s="59"/>
    </row>
    <row r="31" spans="2:10" ht="12.75">
      <c r="B31" s="60" t="s">
        <v>502</v>
      </c>
      <c r="C31" s="61" t="s">
        <v>503</v>
      </c>
      <c r="D31" s="62"/>
      <c r="E31" s="63"/>
      <c r="F31" s="64"/>
      <c r="G31" s="65"/>
      <c r="H31" s="66"/>
      <c r="I31" s="66"/>
      <c r="J31" s="59"/>
    </row>
    <row r="32" spans="2:10" ht="12.75">
      <c r="B32" s="60" t="s">
        <v>679</v>
      </c>
      <c r="C32" s="61" t="s">
        <v>680</v>
      </c>
      <c r="D32" s="62"/>
      <c r="E32" s="63"/>
      <c r="F32" s="64"/>
      <c r="G32" s="65"/>
      <c r="H32" s="66"/>
      <c r="I32" s="66"/>
      <c r="J32" s="59"/>
    </row>
    <row r="33" spans="2:10" ht="12.75">
      <c r="B33" s="60" t="s">
        <v>824</v>
      </c>
      <c r="C33" s="61" t="s">
        <v>825</v>
      </c>
      <c r="D33" s="62"/>
      <c r="E33" s="63"/>
      <c r="F33" s="64"/>
      <c r="G33" s="65"/>
      <c r="H33" s="66"/>
      <c r="I33" s="66"/>
      <c r="J33" s="59"/>
    </row>
    <row r="34" spans="2:10" ht="12.75">
      <c r="B34" s="60" t="s">
        <v>993</v>
      </c>
      <c r="C34" s="61" t="s">
        <v>994</v>
      </c>
      <c r="D34" s="62"/>
      <c r="E34" s="63"/>
      <c r="F34" s="64"/>
      <c r="G34" s="65"/>
      <c r="H34" s="66"/>
      <c r="I34" s="66"/>
      <c r="J34" s="59"/>
    </row>
    <row r="35" spans="2:10" ht="17.25" customHeight="1">
      <c r="B35" s="68" t="s">
        <v>20</v>
      </c>
      <c r="C35" s="69"/>
      <c r="D35" s="70"/>
      <c r="E35" s="71"/>
      <c r="F35" s="72"/>
      <c r="G35" s="72"/>
      <c r="H35" s="72"/>
      <c r="I35" s="72"/>
      <c r="J35" s="73"/>
    </row>
    <row r="36" spans="2:11" ht="12.75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 ht="9.75" customHeight="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 ht="7.5" customHeight="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 ht="18">
      <c r="B39" s="13" t="s">
        <v>21</v>
      </c>
      <c r="C39" s="45"/>
      <c r="D39" s="45"/>
      <c r="E39" s="45"/>
      <c r="F39" s="45"/>
      <c r="G39" s="45"/>
      <c r="H39" s="45"/>
      <c r="I39" s="45"/>
      <c r="J39" s="45"/>
      <c r="K39" s="74"/>
    </row>
    <row r="40" ht="12.75">
      <c r="K40" s="74"/>
    </row>
    <row r="41" spans="2:10" ht="25.5">
      <c r="B41" s="75" t="s">
        <v>22</v>
      </c>
      <c r="C41" s="76" t="s">
        <v>23</v>
      </c>
      <c r="D41" s="48"/>
      <c r="E41" s="49"/>
      <c r="F41" s="50" t="s">
        <v>18</v>
      </c>
      <c r="G41" s="51" t="str">
        <f>CONCATENATE("Základ DPH ",SazbaDPH1," %")</f>
        <v>Základ DPH 15 %</v>
      </c>
      <c r="H41" s="50" t="str">
        <f>CONCATENATE("Základ DPH ",SazbaDPH2," %")</f>
        <v>Základ DPH 21 %</v>
      </c>
      <c r="I41" s="51" t="s">
        <v>19</v>
      </c>
      <c r="J41" s="50" t="s">
        <v>13</v>
      </c>
    </row>
    <row r="42" spans="2:10" ht="12.75">
      <c r="B42" s="77" t="s">
        <v>108</v>
      </c>
      <c r="C42" s="78" t="s">
        <v>110</v>
      </c>
      <c r="D42" s="54"/>
      <c r="E42" s="55"/>
      <c r="F42" s="56"/>
      <c r="G42" s="57"/>
      <c r="H42" s="58"/>
      <c r="I42" s="65"/>
      <c r="J42" s="59"/>
    </row>
    <row r="43" spans="2:10" ht="12.75">
      <c r="B43" s="79" t="s">
        <v>502</v>
      </c>
      <c r="C43" s="80" t="s">
        <v>678</v>
      </c>
      <c r="D43" s="62"/>
      <c r="E43" s="63"/>
      <c r="F43" s="64"/>
      <c r="G43" s="65"/>
      <c r="H43" s="66"/>
      <c r="I43" s="65"/>
      <c r="J43" s="59"/>
    </row>
    <row r="44" spans="2:10" ht="12.75">
      <c r="B44" s="79" t="s">
        <v>679</v>
      </c>
      <c r="C44" s="80" t="s">
        <v>823</v>
      </c>
      <c r="D44" s="62"/>
      <c r="E44" s="63"/>
      <c r="F44" s="64"/>
      <c r="G44" s="65"/>
      <c r="H44" s="66"/>
      <c r="I44" s="65"/>
      <c r="J44" s="59"/>
    </row>
    <row r="45" spans="2:10" ht="12.75">
      <c r="B45" s="79" t="s">
        <v>824</v>
      </c>
      <c r="C45" s="80" t="s">
        <v>992</v>
      </c>
      <c r="D45" s="62"/>
      <c r="E45" s="63"/>
      <c r="F45" s="64"/>
      <c r="G45" s="65"/>
      <c r="H45" s="66"/>
      <c r="I45" s="65"/>
      <c r="J45" s="59"/>
    </row>
    <row r="46" spans="2:10" ht="12.75">
      <c r="B46" s="79" t="s">
        <v>993</v>
      </c>
      <c r="C46" s="80" t="s">
        <v>1015</v>
      </c>
      <c r="D46" s="62"/>
      <c r="E46" s="63"/>
      <c r="F46" s="64"/>
      <c r="G46" s="65"/>
      <c r="H46" s="66"/>
      <c r="I46" s="65"/>
      <c r="J46" s="59"/>
    </row>
    <row r="47" spans="2:10" ht="12.75">
      <c r="B47" s="68" t="s">
        <v>20</v>
      </c>
      <c r="C47" s="69"/>
      <c r="D47" s="70"/>
      <c r="E47" s="71"/>
      <c r="F47" s="72"/>
      <c r="G47" s="81"/>
      <c r="H47" s="72"/>
      <c r="I47" s="81"/>
      <c r="J47" s="73"/>
    </row>
    <row r="48" ht="9" customHeight="1"/>
    <row r="49" ht="6" customHeight="1"/>
    <row r="50" ht="3" customHeight="1"/>
    <row r="51" ht="6.75" customHeight="1"/>
    <row r="52" spans="2:10" ht="20.25" customHeight="1">
      <c r="B52" s="13" t="s">
        <v>24</v>
      </c>
      <c r="C52" s="45"/>
      <c r="D52" s="45"/>
      <c r="E52" s="45"/>
      <c r="F52" s="45"/>
      <c r="G52" s="45"/>
      <c r="H52" s="45"/>
      <c r="I52" s="45"/>
      <c r="J52" s="45"/>
    </row>
    <row r="53" ht="9" customHeight="1"/>
    <row r="54" spans="2:10" ht="12.75">
      <c r="B54" s="47" t="s">
        <v>25</v>
      </c>
      <c r="C54" s="48"/>
      <c r="D54" s="48"/>
      <c r="E54" s="50" t="s">
        <v>13</v>
      </c>
      <c r="F54" s="50" t="s">
        <v>26</v>
      </c>
      <c r="G54" s="51" t="s">
        <v>27</v>
      </c>
      <c r="H54" s="50" t="s">
        <v>28</v>
      </c>
      <c r="I54" s="51" t="s">
        <v>29</v>
      </c>
      <c r="J54" s="82" t="s">
        <v>30</v>
      </c>
    </row>
    <row r="55" spans="2:10" ht="12.75">
      <c r="B55" s="52" t="s">
        <v>101</v>
      </c>
      <c r="C55" s="53" t="s">
        <v>827</v>
      </c>
      <c r="D55" s="54"/>
      <c r="E55" s="83" t="str">
        <f aca="true" t="shared" si="0" ref="E55:E97">IF(SUM(SoucetDilu)=0,"",SUM(F55:J55)/SUM(SoucetDilu)*100)</f>
        <v/>
      </c>
      <c r="F55" s="58">
        <v>0</v>
      </c>
      <c r="G55" s="57">
        <v>0</v>
      </c>
      <c r="H55" s="58">
        <v>0</v>
      </c>
      <c r="I55" s="57">
        <v>0</v>
      </c>
      <c r="J55" s="58">
        <v>0</v>
      </c>
    </row>
    <row r="56" spans="2:10" ht="12.75">
      <c r="B56" s="60" t="s">
        <v>830</v>
      </c>
      <c r="C56" s="67" t="s">
        <v>836</v>
      </c>
      <c r="D56" s="62"/>
      <c r="E56" s="84" t="str">
        <f t="shared" si="0"/>
        <v/>
      </c>
      <c r="F56" s="66">
        <v>0</v>
      </c>
      <c r="G56" s="65">
        <v>0</v>
      </c>
      <c r="H56" s="66">
        <v>0</v>
      </c>
      <c r="I56" s="65">
        <v>0</v>
      </c>
      <c r="J56" s="66">
        <v>0</v>
      </c>
    </row>
    <row r="57" spans="2:10" ht="12.75">
      <c r="B57" s="60" t="s">
        <v>117</v>
      </c>
      <c r="C57" s="61" t="s">
        <v>848</v>
      </c>
      <c r="D57" s="62"/>
      <c r="E57" s="84" t="str">
        <f t="shared" si="0"/>
        <v/>
      </c>
      <c r="F57" s="66"/>
      <c r="G57" s="65">
        <v>0</v>
      </c>
      <c r="H57" s="66">
        <v>0</v>
      </c>
      <c r="I57" s="65">
        <v>0</v>
      </c>
      <c r="J57" s="66">
        <v>0</v>
      </c>
    </row>
    <row r="58" spans="2:10" ht="12.75">
      <c r="B58" s="60" t="s">
        <v>142</v>
      </c>
      <c r="C58" s="61" t="s">
        <v>853</v>
      </c>
      <c r="D58" s="62"/>
      <c r="E58" s="84" t="str">
        <f t="shared" si="0"/>
        <v/>
      </c>
      <c r="F58" s="66"/>
      <c r="G58" s="65">
        <v>0</v>
      </c>
      <c r="H58" s="66">
        <v>0</v>
      </c>
      <c r="I58" s="65">
        <v>0</v>
      </c>
      <c r="J58" s="66">
        <v>0</v>
      </c>
    </row>
    <row r="59" spans="2:10" ht="12.75">
      <c r="B59" s="60" t="s">
        <v>834</v>
      </c>
      <c r="C59" s="67" t="s">
        <v>862</v>
      </c>
      <c r="D59" s="62"/>
      <c r="E59" s="84" t="str">
        <f t="shared" si="0"/>
        <v/>
      </c>
      <c r="F59" s="66"/>
      <c r="G59" s="65">
        <v>0</v>
      </c>
      <c r="H59" s="66">
        <v>0</v>
      </c>
      <c r="I59" s="65">
        <v>0</v>
      </c>
      <c r="J59" s="66">
        <v>0</v>
      </c>
    </row>
    <row r="60" spans="2:10" ht="12.75">
      <c r="B60" s="60" t="s">
        <v>174</v>
      </c>
      <c r="C60" s="61" t="s">
        <v>875</v>
      </c>
      <c r="D60" s="62"/>
      <c r="E60" s="84" t="str">
        <f t="shared" si="0"/>
        <v/>
      </c>
      <c r="F60" s="66"/>
      <c r="G60" s="65">
        <v>0</v>
      </c>
      <c r="H60" s="66">
        <v>0</v>
      </c>
      <c r="I60" s="65">
        <v>0</v>
      </c>
      <c r="J60" s="66">
        <v>0</v>
      </c>
    </row>
    <row r="61" spans="2:10" ht="12.75">
      <c r="B61" s="60" t="s">
        <v>181</v>
      </c>
      <c r="C61" s="61" t="s">
        <v>182</v>
      </c>
      <c r="D61" s="62"/>
      <c r="E61" s="84" t="str">
        <f t="shared" si="0"/>
        <v/>
      </c>
      <c r="F61" s="66"/>
      <c r="G61" s="65">
        <v>0</v>
      </c>
      <c r="H61" s="66">
        <v>0</v>
      </c>
      <c r="I61" s="65">
        <v>0</v>
      </c>
      <c r="J61" s="66">
        <v>0</v>
      </c>
    </row>
    <row r="62" spans="2:10" ht="12.75">
      <c r="B62" s="60" t="s">
        <v>192</v>
      </c>
      <c r="C62" s="61" t="s">
        <v>193</v>
      </c>
      <c r="D62" s="62"/>
      <c r="E62" s="84" t="str">
        <f t="shared" si="0"/>
        <v/>
      </c>
      <c r="F62" s="66"/>
      <c r="G62" s="65">
        <v>0</v>
      </c>
      <c r="H62" s="66">
        <v>0</v>
      </c>
      <c r="I62" s="65">
        <v>0</v>
      </c>
      <c r="J62" s="66">
        <v>0</v>
      </c>
    </row>
    <row r="63" spans="2:10" ht="12.75">
      <c r="B63" s="60" t="s">
        <v>209</v>
      </c>
      <c r="C63" s="61" t="s">
        <v>210</v>
      </c>
      <c r="D63" s="62"/>
      <c r="E63" s="84" t="str">
        <f t="shared" si="0"/>
        <v/>
      </c>
      <c r="F63" s="66"/>
      <c r="G63" s="65">
        <v>0</v>
      </c>
      <c r="H63" s="66">
        <v>0</v>
      </c>
      <c r="I63" s="65">
        <v>0</v>
      </c>
      <c r="J63" s="66">
        <v>0</v>
      </c>
    </row>
    <row r="64" spans="2:10" ht="12.75">
      <c r="B64" s="60" t="s">
        <v>839</v>
      </c>
      <c r="C64" s="67" t="s">
        <v>899</v>
      </c>
      <c r="D64" s="62"/>
      <c r="E64" s="84" t="str">
        <f t="shared" si="0"/>
        <v/>
      </c>
      <c r="F64" s="66"/>
      <c r="G64" s="65"/>
      <c r="H64" s="66">
        <v>0</v>
      </c>
      <c r="I64" s="65">
        <v>0</v>
      </c>
      <c r="J64" s="66">
        <v>0</v>
      </c>
    </row>
    <row r="65" spans="2:10" ht="12.75">
      <c r="B65" s="60" t="s">
        <v>279</v>
      </c>
      <c r="C65" s="61" t="s">
        <v>280</v>
      </c>
      <c r="D65" s="62"/>
      <c r="E65" s="84" t="str">
        <f t="shared" si="0"/>
        <v/>
      </c>
      <c r="F65" s="66"/>
      <c r="G65" s="65"/>
      <c r="H65" s="66">
        <v>0</v>
      </c>
      <c r="I65" s="65">
        <v>0</v>
      </c>
      <c r="J65" s="66">
        <v>0</v>
      </c>
    </row>
    <row r="66" spans="2:10" ht="12.75">
      <c r="B66" s="60" t="s">
        <v>292</v>
      </c>
      <c r="C66" s="61" t="s">
        <v>293</v>
      </c>
      <c r="D66" s="62"/>
      <c r="E66" s="84" t="str">
        <f t="shared" si="0"/>
        <v/>
      </c>
      <c r="F66" s="66"/>
      <c r="G66" s="65"/>
      <c r="H66" s="66">
        <v>0</v>
      </c>
      <c r="I66" s="65">
        <v>0</v>
      </c>
      <c r="J66" s="66">
        <v>0</v>
      </c>
    </row>
    <row r="67" spans="2:10" ht="12.75">
      <c r="B67" s="60" t="s">
        <v>507</v>
      </c>
      <c r="C67" s="61" t="s">
        <v>998</v>
      </c>
      <c r="D67" s="62"/>
      <c r="E67" s="84" t="str">
        <f t="shared" si="0"/>
        <v/>
      </c>
      <c r="F67" s="66"/>
      <c r="G67" s="65"/>
      <c r="H67" s="66">
        <v>0</v>
      </c>
      <c r="I67" s="65">
        <v>0</v>
      </c>
      <c r="J67" s="66">
        <v>0</v>
      </c>
    </row>
    <row r="68" spans="2:10" ht="12.75">
      <c r="B68" s="60" t="s">
        <v>548</v>
      </c>
      <c r="C68" s="61" t="s">
        <v>549</v>
      </c>
      <c r="D68" s="62"/>
      <c r="E68" s="84" t="str">
        <f t="shared" si="0"/>
        <v/>
      </c>
      <c r="F68" s="66"/>
      <c r="G68" s="65"/>
      <c r="H68" s="66">
        <v>0</v>
      </c>
      <c r="I68" s="65">
        <v>0</v>
      </c>
      <c r="J68" s="66">
        <v>0</v>
      </c>
    </row>
    <row r="69" spans="2:10" ht="12.75">
      <c r="B69" s="60" t="s">
        <v>616</v>
      </c>
      <c r="C69" s="61" t="s">
        <v>617</v>
      </c>
      <c r="D69" s="62"/>
      <c r="E69" s="84" t="str">
        <f t="shared" si="0"/>
        <v/>
      </c>
      <c r="F69" s="66"/>
      <c r="G69" s="65"/>
      <c r="H69" s="66">
        <v>0</v>
      </c>
      <c r="I69" s="65">
        <v>0</v>
      </c>
      <c r="J69" s="66">
        <v>0</v>
      </c>
    </row>
    <row r="70" spans="2:10" ht="12.75">
      <c r="B70" s="60" t="s">
        <v>694</v>
      </c>
      <c r="C70" s="61" t="s">
        <v>695</v>
      </c>
      <c r="D70" s="62"/>
      <c r="E70" s="84" t="str">
        <f t="shared" si="0"/>
        <v/>
      </c>
      <c r="F70" s="66"/>
      <c r="G70" s="65"/>
      <c r="H70" s="66">
        <v>0</v>
      </c>
      <c r="I70" s="65">
        <v>0</v>
      </c>
      <c r="J70" s="66">
        <v>0</v>
      </c>
    </row>
    <row r="71" spans="2:10" ht="12.75">
      <c r="B71" s="60" t="s">
        <v>719</v>
      </c>
      <c r="C71" s="67" t="s">
        <v>720</v>
      </c>
      <c r="D71" s="62"/>
      <c r="E71" s="84" t="str">
        <f t="shared" si="0"/>
        <v/>
      </c>
      <c r="F71" s="66"/>
      <c r="G71" s="65"/>
      <c r="H71" s="66">
        <v>0</v>
      </c>
      <c r="I71" s="65">
        <v>0</v>
      </c>
      <c r="J71" s="66">
        <v>0</v>
      </c>
    </row>
    <row r="72" spans="2:10" ht="12.75">
      <c r="B72" s="60" t="s">
        <v>726</v>
      </c>
      <c r="C72" s="67" t="s">
        <v>727</v>
      </c>
      <c r="D72" s="62"/>
      <c r="E72" s="84" t="str">
        <f t="shared" si="0"/>
        <v/>
      </c>
      <c r="F72" s="66"/>
      <c r="G72" s="65"/>
      <c r="H72" s="66">
        <v>0</v>
      </c>
      <c r="I72" s="65">
        <v>0</v>
      </c>
      <c r="J72" s="66">
        <v>0</v>
      </c>
    </row>
    <row r="73" spans="2:10" ht="12.75">
      <c r="B73" s="60" t="s">
        <v>741</v>
      </c>
      <c r="C73" s="67" t="s">
        <v>742</v>
      </c>
      <c r="D73" s="62"/>
      <c r="E73" s="84" t="str">
        <f t="shared" si="0"/>
        <v/>
      </c>
      <c r="F73" s="66"/>
      <c r="G73" s="65"/>
      <c r="H73" s="66">
        <v>0</v>
      </c>
      <c r="I73" s="65">
        <v>0</v>
      </c>
      <c r="J73" s="66">
        <v>0</v>
      </c>
    </row>
    <row r="74" spans="2:10" ht="12.75">
      <c r="B74" s="60" t="s">
        <v>789</v>
      </c>
      <c r="C74" s="67" t="s">
        <v>790</v>
      </c>
      <c r="D74" s="62"/>
      <c r="E74" s="84" t="str">
        <f t="shared" si="0"/>
        <v/>
      </c>
      <c r="F74" s="66"/>
      <c r="G74" s="65"/>
      <c r="H74" s="66">
        <v>0</v>
      </c>
      <c r="I74" s="65">
        <v>0</v>
      </c>
      <c r="J74" s="66">
        <v>0</v>
      </c>
    </row>
    <row r="75" spans="2:10" ht="12.75">
      <c r="B75" s="60" t="s">
        <v>319</v>
      </c>
      <c r="C75" s="61" t="s">
        <v>320</v>
      </c>
      <c r="D75" s="62"/>
      <c r="E75" s="84" t="str">
        <f t="shared" si="0"/>
        <v/>
      </c>
      <c r="F75" s="66"/>
      <c r="G75" s="65"/>
      <c r="H75" s="66">
        <v>0</v>
      </c>
      <c r="I75" s="65">
        <v>0</v>
      </c>
      <c r="J75" s="66">
        <v>0</v>
      </c>
    </row>
    <row r="76" spans="2:10" ht="12.75">
      <c r="B76" s="60" t="s">
        <v>364</v>
      </c>
      <c r="C76" s="61" t="s">
        <v>365</v>
      </c>
      <c r="D76" s="62"/>
      <c r="E76" s="84" t="str">
        <f t="shared" si="0"/>
        <v/>
      </c>
      <c r="F76" s="66"/>
      <c r="G76" s="65"/>
      <c r="H76" s="66">
        <v>0</v>
      </c>
      <c r="I76" s="65">
        <v>0</v>
      </c>
      <c r="J76" s="66">
        <v>0</v>
      </c>
    </row>
    <row r="77" spans="2:10" ht="12.75">
      <c r="B77" s="60" t="s">
        <v>383</v>
      </c>
      <c r="C77" s="61" t="s">
        <v>384</v>
      </c>
      <c r="D77" s="62"/>
      <c r="E77" s="84" t="str">
        <f t="shared" si="0"/>
        <v/>
      </c>
      <c r="F77" s="66"/>
      <c r="G77" s="65"/>
      <c r="H77" s="66">
        <v>0</v>
      </c>
      <c r="I77" s="65">
        <v>0</v>
      </c>
      <c r="J77" s="66">
        <v>0</v>
      </c>
    </row>
    <row r="78" spans="2:10" ht="12.75">
      <c r="B78" s="60" t="s">
        <v>392</v>
      </c>
      <c r="C78" s="61" t="s">
        <v>393</v>
      </c>
      <c r="D78" s="62"/>
      <c r="E78" s="84" t="str">
        <f t="shared" si="0"/>
        <v/>
      </c>
      <c r="F78" s="66"/>
      <c r="G78" s="65"/>
      <c r="H78" s="66">
        <v>0</v>
      </c>
      <c r="I78" s="65">
        <v>0</v>
      </c>
      <c r="J78" s="66">
        <v>0</v>
      </c>
    </row>
    <row r="79" spans="2:10" ht="12.75">
      <c r="B79" s="60" t="s">
        <v>405</v>
      </c>
      <c r="C79" s="61" t="s">
        <v>406</v>
      </c>
      <c r="D79" s="62"/>
      <c r="E79" s="84" t="str">
        <f t="shared" si="0"/>
        <v/>
      </c>
      <c r="F79" s="66"/>
      <c r="G79" s="65"/>
      <c r="H79" s="66">
        <v>0</v>
      </c>
      <c r="I79" s="65">
        <v>0</v>
      </c>
      <c r="J79" s="66">
        <v>0</v>
      </c>
    </row>
    <row r="80" spans="2:10" ht="12.75">
      <c r="B80" s="60" t="s">
        <v>412</v>
      </c>
      <c r="C80" s="61" t="s">
        <v>413</v>
      </c>
      <c r="D80" s="62"/>
      <c r="E80" s="84" t="str">
        <f t="shared" si="0"/>
        <v/>
      </c>
      <c r="F80" s="66"/>
      <c r="G80" s="65"/>
      <c r="H80" s="66">
        <v>0</v>
      </c>
      <c r="I80" s="65">
        <v>0</v>
      </c>
      <c r="J80" s="66">
        <v>0</v>
      </c>
    </row>
    <row r="81" spans="2:10" ht="12.75">
      <c r="B81" s="60" t="s">
        <v>417</v>
      </c>
      <c r="C81" s="61" t="s">
        <v>418</v>
      </c>
      <c r="D81" s="62"/>
      <c r="E81" s="84" t="str">
        <f t="shared" si="0"/>
        <v/>
      </c>
      <c r="F81" s="66"/>
      <c r="G81" s="65"/>
      <c r="H81" s="66">
        <v>0</v>
      </c>
      <c r="I81" s="65">
        <v>0</v>
      </c>
      <c r="J81" s="66">
        <v>0</v>
      </c>
    </row>
    <row r="82" spans="2:10" ht="12.75">
      <c r="B82" s="60" t="s">
        <v>428</v>
      </c>
      <c r="C82" s="61" t="s">
        <v>429</v>
      </c>
      <c r="D82" s="62"/>
      <c r="E82" s="84" t="str">
        <f t="shared" si="0"/>
        <v/>
      </c>
      <c r="F82" s="66"/>
      <c r="G82" s="65"/>
      <c r="H82" s="66">
        <v>0</v>
      </c>
      <c r="I82" s="65">
        <v>0</v>
      </c>
      <c r="J82" s="66">
        <v>0</v>
      </c>
    </row>
    <row r="83" spans="2:10" ht="12.75">
      <c r="B83" s="60" t="s">
        <v>433</v>
      </c>
      <c r="C83" s="61" t="s">
        <v>434</v>
      </c>
      <c r="D83" s="62"/>
      <c r="E83" s="84" t="str">
        <f t="shared" si="0"/>
        <v/>
      </c>
      <c r="F83" s="66"/>
      <c r="G83" s="65"/>
      <c r="H83" s="66">
        <v>0</v>
      </c>
      <c r="I83" s="65">
        <v>0</v>
      </c>
      <c r="J83" s="66">
        <v>0</v>
      </c>
    </row>
    <row r="84" spans="2:10" ht="12.75">
      <c r="B84" s="60" t="s">
        <v>444</v>
      </c>
      <c r="C84" s="61" t="s">
        <v>445</v>
      </c>
      <c r="D84" s="62"/>
      <c r="E84" s="84" t="str">
        <f t="shared" si="0"/>
        <v/>
      </c>
      <c r="F84" s="66"/>
      <c r="G84" s="65"/>
      <c r="H84" s="66">
        <v>0</v>
      </c>
      <c r="I84" s="65">
        <v>0</v>
      </c>
      <c r="J84" s="66">
        <v>0</v>
      </c>
    </row>
    <row r="85" spans="2:10" ht="12.75">
      <c r="B85" s="60" t="s">
        <v>455</v>
      </c>
      <c r="C85" s="61" t="s">
        <v>456</v>
      </c>
      <c r="D85" s="62"/>
      <c r="E85" s="84" t="str">
        <f t="shared" si="0"/>
        <v/>
      </c>
      <c r="F85" s="66"/>
      <c r="G85" s="65"/>
      <c r="H85" s="66">
        <v>0</v>
      </c>
      <c r="I85" s="65">
        <v>0</v>
      </c>
      <c r="J85" s="66">
        <v>0</v>
      </c>
    </row>
    <row r="86" spans="2:10" ht="12.75">
      <c r="B86" s="60" t="s">
        <v>841</v>
      </c>
      <c r="C86" s="67" t="s">
        <v>933</v>
      </c>
      <c r="D86" s="62"/>
      <c r="E86" s="84" t="str">
        <f t="shared" si="0"/>
        <v/>
      </c>
      <c r="F86" s="66"/>
      <c r="G86" s="65"/>
      <c r="H86" s="66">
        <v>0</v>
      </c>
      <c r="I86" s="65">
        <v>0</v>
      </c>
      <c r="J86" s="66">
        <v>0</v>
      </c>
    </row>
    <row r="87" spans="2:10" ht="12.75">
      <c r="B87" s="60" t="s">
        <v>843</v>
      </c>
      <c r="C87" s="67" t="s">
        <v>960</v>
      </c>
      <c r="D87" s="62"/>
      <c r="E87" s="84" t="str">
        <f t="shared" si="0"/>
        <v/>
      </c>
      <c r="F87" s="66"/>
      <c r="G87" s="65"/>
      <c r="H87" s="66">
        <v>0</v>
      </c>
      <c r="I87" s="65">
        <v>0</v>
      </c>
      <c r="J87" s="66">
        <v>0</v>
      </c>
    </row>
    <row r="88" spans="2:10" ht="12.75">
      <c r="B88" s="60" t="s">
        <v>220</v>
      </c>
      <c r="C88" s="61" t="s">
        <v>221</v>
      </c>
      <c r="D88" s="62"/>
      <c r="E88" s="84" t="str">
        <f t="shared" si="0"/>
        <v/>
      </c>
      <c r="F88" s="66"/>
      <c r="G88" s="65"/>
      <c r="H88" s="66">
        <v>0</v>
      </c>
      <c r="I88" s="65">
        <v>0</v>
      </c>
      <c r="J88" s="66">
        <v>0</v>
      </c>
    </row>
    <row r="89" spans="2:10" ht="12.75">
      <c r="B89" s="60" t="s">
        <v>231</v>
      </c>
      <c r="C89" s="61" t="s">
        <v>232</v>
      </c>
      <c r="D89" s="62"/>
      <c r="E89" s="84" t="str">
        <f t="shared" si="0"/>
        <v/>
      </c>
      <c r="F89" s="66"/>
      <c r="G89" s="65"/>
      <c r="H89" s="66">
        <v>0</v>
      </c>
      <c r="I89" s="65">
        <v>0</v>
      </c>
      <c r="J89" s="66">
        <v>0</v>
      </c>
    </row>
    <row r="90" spans="2:10" ht="12.75">
      <c r="B90" s="60" t="s">
        <v>243</v>
      </c>
      <c r="C90" s="61" t="s">
        <v>244</v>
      </c>
      <c r="D90" s="62"/>
      <c r="E90" s="84" t="str">
        <f t="shared" si="0"/>
        <v/>
      </c>
      <c r="F90" s="66"/>
      <c r="G90" s="65"/>
      <c r="H90" s="66">
        <v>0</v>
      </c>
      <c r="I90" s="65">
        <v>0</v>
      </c>
      <c r="J90" s="66">
        <v>0</v>
      </c>
    </row>
    <row r="91" spans="2:10" ht="12.75">
      <c r="B91" s="60" t="s">
        <v>254</v>
      </c>
      <c r="C91" s="61" t="s">
        <v>255</v>
      </c>
      <c r="D91" s="62"/>
      <c r="E91" s="84" t="str">
        <f t="shared" si="0"/>
        <v/>
      </c>
      <c r="F91" s="66"/>
      <c r="G91" s="65"/>
      <c r="H91" s="66">
        <v>0</v>
      </c>
      <c r="I91" s="65">
        <v>0</v>
      </c>
      <c r="J91" s="66">
        <v>0</v>
      </c>
    </row>
    <row r="92" spans="2:10" ht="12.75">
      <c r="B92" s="60" t="s">
        <v>265</v>
      </c>
      <c r="C92" s="61" t="s">
        <v>266</v>
      </c>
      <c r="D92" s="62"/>
      <c r="E92" s="84" t="str">
        <f t="shared" si="0"/>
        <v/>
      </c>
      <c r="F92" s="66"/>
      <c r="G92" s="65"/>
      <c r="H92" s="66">
        <v>0</v>
      </c>
      <c r="I92" s="65">
        <v>0</v>
      </c>
      <c r="J92" s="66">
        <v>0</v>
      </c>
    </row>
    <row r="93" spans="2:10" ht="12.75">
      <c r="B93" s="60" t="s">
        <v>274</v>
      </c>
      <c r="C93" s="61" t="s">
        <v>275</v>
      </c>
      <c r="D93" s="62"/>
      <c r="E93" s="84" t="str">
        <f t="shared" si="0"/>
        <v/>
      </c>
      <c r="F93" s="66"/>
      <c r="G93" s="65"/>
      <c r="H93" s="66">
        <v>0</v>
      </c>
      <c r="I93" s="65">
        <v>0</v>
      </c>
      <c r="J93" s="66">
        <v>0</v>
      </c>
    </row>
    <row r="94" spans="2:10" ht="12.75">
      <c r="B94" s="60" t="s">
        <v>466</v>
      </c>
      <c r="C94" s="61" t="s">
        <v>467</v>
      </c>
      <c r="D94" s="62"/>
      <c r="E94" s="84" t="str">
        <f t="shared" si="0"/>
        <v/>
      </c>
      <c r="F94" s="66"/>
      <c r="G94" s="65"/>
      <c r="H94" s="66">
        <v>0</v>
      </c>
      <c r="I94" s="65">
        <v>0</v>
      </c>
      <c r="J94" s="66">
        <v>0</v>
      </c>
    </row>
    <row r="95" spans="2:10" ht="12.75">
      <c r="B95" s="60" t="s">
        <v>1004</v>
      </c>
      <c r="C95" s="67" t="s">
        <v>1005</v>
      </c>
      <c r="D95" s="62"/>
      <c r="E95" s="84" t="str">
        <f t="shared" si="0"/>
        <v/>
      </c>
      <c r="F95" s="66"/>
      <c r="G95" s="65"/>
      <c r="H95" s="66">
        <v>0</v>
      </c>
      <c r="I95" s="65">
        <v>0</v>
      </c>
      <c r="J95" s="66">
        <v>0</v>
      </c>
    </row>
    <row r="96" spans="2:10" ht="12.75">
      <c r="B96" s="60" t="s">
        <v>660</v>
      </c>
      <c r="C96" s="61" t="s">
        <v>661</v>
      </c>
      <c r="D96" s="62"/>
      <c r="E96" s="84" t="str">
        <f t="shared" si="0"/>
        <v/>
      </c>
      <c r="F96" s="66"/>
      <c r="G96" s="65"/>
      <c r="H96" s="66">
        <v>0</v>
      </c>
      <c r="I96" s="65">
        <v>0</v>
      </c>
      <c r="J96" s="66">
        <v>0</v>
      </c>
    </row>
    <row r="97" spans="2:10" ht="12.75">
      <c r="B97" s="60" t="s">
        <v>487</v>
      </c>
      <c r="C97" s="61" t="s">
        <v>488</v>
      </c>
      <c r="D97" s="62"/>
      <c r="E97" s="84" t="str">
        <f t="shared" si="0"/>
        <v/>
      </c>
      <c r="F97" s="66"/>
      <c r="G97" s="65"/>
      <c r="H97" s="66">
        <v>0</v>
      </c>
      <c r="I97" s="65">
        <v>0</v>
      </c>
      <c r="J97" s="66">
        <v>0</v>
      </c>
    </row>
    <row r="98" spans="2:10" ht="12.75">
      <c r="B98" s="68" t="s">
        <v>20</v>
      </c>
      <c r="C98" s="69"/>
      <c r="D98" s="70"/>
      <c r="E98" s="85" t="str">
        <f aca="true" t="shared" si="1" ref="E98">IF(SUM(SoucetDilu)=0,"",SUM(F98:J98)/SUM(SoucetDilu)*100)</f>
        <v/>
      </c>
      <c r="F98" s="72">
        <f>SUM(F55:F97)</f>
        <v>0</v>
      </c>
      <c r="G98" s="81">
        <f>SUM(G55:G97)</f>
        <v>0</v>
      </c>
      <c r="H98" s="72">
        <f>SUM(H55:H97)</f>
        <v>0</v>
      </c>
      <c r="I98" s="81">
        <f>SUM(I55:I97)</f>
        <v>0</v>
      </c>
      <c r="J98" s="72">
        <f>SUM(J55:J97)</f>
        <v>0</v>
      </c>
    </row>
    <row r="100" ht="2.25" customHeight="1"/>
    <row r="101" ht="1.5" customHeight="1"/>
    <row r="102" ht="0.75" customHeight="1"/>
    <row r="103" ht="0.75" customHeight="1"/>
    <row r="104" ht="0.75" customHeight="1"/>
    <row r="105" spans="2:10" ht="18">
      <c r="B105" s="13" t="s">
        <v>31</v>
      </c>
      <c r="C105" s="45"/>
      <c r="D105" s="45"/>
      <c r="E105" s="45"/>
      <c r="F105" s="45"/>
      <c r="G105" s="45"/>
      <c r="H105" s="45"/>
      <c r="I105" s="45"/>
      <c r="J105" s="45"/>
    </row>
    <row r="107" spans="2:10" ht="12.75">
      <c r="B107" s="47" t="s">
        <v>32</v>
      </c>
      <c r="C107" s="48"/>
      <c r="D107" s="48"/>
      <c r="E107" s="86"/>
      <c r="F107" s="87"/>
      <c r="G107" s="51"/>
      <c r="H107" s="50" t="s">
        <v>18</v>
      </c>
      <c r="I107" s="1"/>
      <c r="J107" s="1"/>
    </row>
    <row r="108" spans="2:10" ht="12.75">
      <c r="B108" s="68" t="s">
        <v>20</v>
      </c>
      <c r="C108" s="69"/>
      <c r="D108" s="70"/>
      <c r="E108" s="88"/>
      <c r="F108" s="89"/>
      <c r="G108" s="81"/>
      <c r="H108" s="72">
        <f>SUM(F98:I98)</f>
        <v>0</v>
      </c>
      <c r="I108" s="1"/>
      <c r="J108" s="1"/>
    </row>
    <row r="109" spans="9:10" ht="12.75">
      <c r="I109" s="1"/>
      <c r="J109" s="1"/>
    </row>
  </sheetData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B159"/>
  <sheetViews>
    <sheetView showGridLines="0" showZeros="0" zoomScaleSheetLayoutView="100" workbookViewId="0" topLeftCell="A64">
      <selection activeCell="L34" sqref="L34"/>
    </sheetView>
  </sheetViews>
  <sheetFormatPr defaultColWidth="9.125" defaultRowHeight="12.75"/>
  <cols>
    <col min="1" max="1" width="4.375" style="228" customWidth="1"/>
    <col min="2" max="2" width="11.625" style="228" customWidth="1"/>
    <col min="3" max="3" width="40.375" style="228" customWidth="1"/>
    <col min="4" max="4" width="5.625" style="228" customWidth="1"/>
    <col min="5" max="5" width="8.625" style="236" customWidth="1"/>
    <col min="6" max="6" width="9.875" style="228" customWidth="1"/>
    <col min="7" max="7" width="13.875" style="228" customWidth="1"/>
    <col min="8" max="8" width="11.75390625" style="228" hidden="1" customWidth="1"/>
    <col min="9" max="9" width="11.625" style="228" hidden="1" customWidth="1"/>
    <col min="10" max="10" width="11.00390625" style="228" hidden="1" customWidth="1"/>
    <col min="11" max="11" width="10.375" style="228" hidden="1" customWidth="1"/>
    <col min="12" max="12" width="75.25390625" style="228" customWidth="1"/>
    <col min="13" max="13" width="45.25390625" style="228" customWidth="1"/>
    <col min="14" max="16384" width="9.125" style="228" customWidth="1"/>
  </cols>
  <sheetData>
    <row r="1" spans="1:7" ht="15.75">
      <c r="A1" s="312" t="s">
        <v>87</v>
      </c>
      <c r="B1" s="312"/>
      <c r="C1" s="312"/>
      <c r="D1" s="312"/>
      <c r="E1" s="312"/>
      <c r="F1" s="312"/>
      <c r="G1" s="312"/>
    </row>
    <row r="2" spans="2:7" ht="14.25" customHeight="1" thickBot="1">
      <c r="B2" s="229"/>
      <c r="C2" s="230"/>
      <c r="D2" s="230"/>
      <c r="E2" s="231"/>
      <c r="F2" s="230"/>
      <c r="G2" s="230"/>
    </row>
    <row r="3" spans="1:7" ht="13.5" thickTop="1">
      <c r="A3" s="303" t="s">
        <v>3</v>
      </c>
      <c r="B3" s="304"/>
      <c r="C3" s="182" t="s">
        <v>107</v>
      </c>
      <c r="D3" s="183"/>
      <c r="E3" s="232" t="s">
        <v>88</v>
      </c>
      <c r="F3" s="233">
        <f>'03 01 Rek'!H1</f>
        <v>1</v>
      </c>
      <c r="G3" s="234"/>
    </row>
    <row r="4" spans="1:7" ht="13.5" thickBot="1">
      <c r="A4" s="313" t="s">
        <v>78</v>
      </c>
      <c r="B4" s="306"/>
      <c r="C4" s="188" t="s">
        <v>681</v>
      </c>
      <c r="D4" s="189"/>
      <c r="E4" s="314" t="str">
        <f>'03 01 Rek'!G2</f>
        <v>UT</v>
      </c>
      <c r="F4" s="315"/>
      <c r="G4" s="316"/>
    </row>
    <row r="5" spans="1:7" ht="13.5" thickTop="1">
      <c r="A5" s="235"/>
      <c r="G5" s="237"/>
    </row>
    <row r="6" spans="1:11" ht="27" customHeight="1">
      <c r="A6" s="238" t="s">
        <v>89</v>
      </c>
      <c r="B6" s="239" t="s">
        <v>90</v>
      </c>
      <c r="C6" s="239" t="s">
        <v>91</v>
      </c>
      <c r="D6" s="239" t="s">
        <v>92</v>
      </c>
      <c r="E6" s="240" t="s">
        <v>93</v>
      </c>
      <c r="F6" s="239" t="s">
        <v>94</v>
      </c>
      <c r="G6" s="241" t="s">
        <v>95</v>
      </c>
      <c r="H6" s="242" t="s">
        <v>96</v>
      </c>
      <c r="I6" s="242" t="s">
        <v>97</v>
      </c>
      <c r="J6" s="242" t="s">
        <v>98</v>
      </c>
      <c r="K6" s="242" t="s">
        <v>99</v>
      </c>
    </row>
    <row r="7" spans="1:15" ht="12.75">
      <c r="A7" s="243" t="s">
        <v>100</v>
      </c>
      <c r="B7" s="244" t="s">
        <v>292</v>
      </c>
      <c r="C7" s="245" t="s">
        <v>293</v>
      </c>
      <c r="D7" s="246"/>
      <c r="E7" s="247"/>
      <c r="F7" s="247"/>
      <c r="G7" s="248"/>
      <c r="H7" s="249"/>
      <c r="I7" s="250"/>
      <c r="J7" s="251"/>
      <c r="K7" s="252"/>
      <c r="O7" s="253">
        <v>1</v>
      </c>
    </row>
    <row r="8" spans="1:80" ht="22.5">
      <c r="A8" s="254">
        <v>1</v>
      </c>
      <c r="B8" s="255" t="s">
        <v>682</v>
      </c>
      <c r="C8" s="256" t="s">
        <v>683</v>
      </c>
      <c r="D8" s="257" t="s">
        <v>127</v>
      </c>
      <c r="E8" s="258">
        <v>285</v>
      </c>
      <c r="F8" s="258"/>
      <c r="G8" s="259">
        <f aca="true" t="shared" si="0" ref="G8:G13">E8*F8</f>
        <v>0</v>
      </c>
      <c r="H8" s="260">
        <v>0</v>
      </c>
      <c r="I8" s="261">
        <f aca="true" t="shared" si="1" ref="I8:I13">E8*H8</f>
        <v>0</v>
      </c>
      <c r="J8" s="260">
        <v>0</v>
      </c>
      <c r="K8" s="261">
        <f aca="true" t="shared" si="2" ref="K8:K13">E8*J8</f>
        <v>0</v>
      </c>
      <c r="O8" s="253">
        <v>2</v>
      </c>
      <c r="AA8" s="228">
        <v>1</v>
      </c>
      <c r="AB8" s="228">
        <v>7</v>
      </c>
      <c r="AC8" s="228">
        <v>7</v>
      </c>
      <c r="AZ8" s="228">
        <v>2</v>
      </c>
      <c r="BA8" s="228">
        <f aca="true" t="shared" si="3" ref="BA8:BA13">IF(AZ8=1,G8,0)</f>
        <v>0</v>
      </c>
      <c r="BB8" s="228">
        <f aca="true" t="shared" si="4" ref="BB8:BB13">IF(AZ8=2,G8,0)</f>
        <v>0</v>
      </c>
      <c r="BC8" s="228">
        <f aca="true" t="shared" si="5" ref="BC8:BC13">IF(AZ8=3,G8,0)</f>
        <v>0</v>
      </c>
      <c r="BD8" s="228">
        <f aca="true" t="shared" si="6" ref="BD8:BD13">IF(AZ8=4,G8,0)</f>
        <v>0</v>
      </c>
      <c r="BE8" s="228">
        <f aca="true" t="shared" si="7" ref="BE8:BE13">IF(AZ8=5,G8,0)</f>
        <v>0</v>
      </c>
      <c r="CA8" s="253">
        <v>1</v>
      </c>
      <c r="CB8" s="253">
        <v>7</v>
      </c>
    </row>
    <row r="9" spans="1:80" ht="12.75">
      <c r="A9" s="254">
        <v>2</v>
      </c>
      <c r="B9" s="255" t="s">
        <v>684</v>
      </c>
      <c r="C9" s="256" t="s">
        <v>685</v>
      </c>
      <c r="D9" s="257" t="s">
        <v>127</v>
      </c>
      <c r="E9" s="258">
        <v>194</v>
      </c>
      <c r="F9" s="258"/>
      <c r="G9" s="259">
        <f t="shared" si="0"/>
        <v>0</v>
      </c>
      <c r="H9" s="260">
        <v>0</v>
      </c>
      <c r="I9" s="261">
        <f t="shared" si="1"/>
        <v>0</v>
      </c>
      <c r="J9" s="260"/>
      <c r="K9" s="261">
        <f t="shared" si="2"/>
        <v>0</v>
      </c>
      <c r="O9" s="253">
        <v>2</v>
      </c>
      <c r="AA9" s="228">
        <v>12</v>
      </c>
      <c r="AB9" s="228">
        <v>0</v>
      </c>
      <c r="AC9" s="228">
        <v>2</v>
      </c>
      <c r="AZ9" s="228">
        <v>2</v>
      </c>
      <c r="BA9" s="228">
        <f t="shared" si="3"/>
        <v>0</v>
      </c>
      <c r="BB9" s="228">
        <f t="shared" si="4"/>
        <v>0</v>
      </c>
      <c r="BC9" s="228">
        <f t="shared" si="5"/>
        <v>0</v>
      </c>
      <c r="BD9" s="228">
        <f t="shared" si="6"/>
        <v>0</v>
      </c>
      <c r="BE9" s="228">
        <f t="shared" si="7"/>
        <v>0</v>
      </c>
      <c r="CA9" s="253">
        <v>12</v>
      </c>
      <c r="CB9" s="253">
        <v>0</v>
      </c>
    </row>
    <row r="10" spans="1:80" ht="12.75">
      <c r="A10" s="254">
        <v>3</v>
      </c>
      <c r="B10" s="255" t="s">
        <v>686</v>
      </c>
      <c r="C10" s="256" t="s">
        <v>687</v>
      </c>
      <c r="D10" s="257" t="s">
        <v>127</v>
      </c>
      <c r="E10" s="258">
        <v>24</v>
      </c>
      <c r="F10" s="258"/>
      <c r="G10" s="259">
        <f t="shared" si="0"/>
        <v>0</v>
      </c>
      <c r="H10" s="260">
        <v>0</v>
      </c>
      <c r="I10" s="261">
        <f t="shared" si="1"/>
        <v>0</v>
      </c>
      <c r="J10" s="260"/>
      <c r="K10" s="261">
        <f t="shared" si="2"/>
        <v>0</v>
      </c>
      <c r="O10" s="253">
        <v>2</v>
      </c>
      <c r="AA10" s="228">
        <v>12</v>
      </c>
      <c r="AB10" s="228">
        <v>0</v>
      </c>
      <c r="AC10" s="228">
        <v>3</v>
      </c>
      <c r="AZ10" s="228">
        <v>2</v>
      </c>
      <c r="BA10" s="228">
        <f t="shared" si="3"/>
        <v>0</v>
      </c>
      <c r="BB10" s="228">
        <f t="shared" si="4"/>
        <v>0</v>
      </c>
      <c r="BC10" s="228">
        <f t="shared" si="5"/>
        <v>0</v>
      </c>
      <c r="BD10" s="228">
        <f t="shared" si="6"/>
        <v>0</v>
      </c>
      <c r="BE10" s="228">
        <f t="shared" si="7"/>
        <v>0</v>
      </c>
      <c r="CA10" s="253">
        <v>12</v>
      </c>
      <c r="CB10" s="253">
        <v>0</v>
      </c>
    </row>
    <row r="11" spans="1:80" ht="12.75">
      <c r="A11" s="254">
        <v>4</v>
      </c>
      <c r="B11" s="255" t="s">
        <v>688</v>
      </c>
      <c r="C11" s="256" t="s">
        <v>689</v>
      </c>
      <c r="D11" s="257" t="s">
        <v>127</v>
      </c>
      <c r="E11" s="258">
        <v>53</v>
      </c>
      <c r="F11" s="258"/>
      <c r="G11" s="259">
        <f t="shared" si="0"/>
        <v>0</v>
      </c>
      <c r="H11" s="260">
        <v>0</v>
      </c>
      <c r="I11" s="261">
        <f t="shared" si="1"/>
        <v>0</v>
      </c>
      <c r="J11" s="260"/>
      <c r="K11" s="261">
        <f t="shared" si="2"/>
        <v>0</v>
      </c>
      <c r="O11" s="253">
        <v>2</v>
      </c>
      <c r="AA11" s="228">
        <v>12</v>
      </c>
      <c r="AB11" s="228">
        <v>0</v>
      </c>
      <c r="AC11" s="228">
        <v>4</v>
      </c>
      <c r="AZ11" s="228">
        <v>2</v>
      </c>
      <c r="BA11" s="228">
        <f t="shared" si="3"/>
        <v>0</v>
      </c>
      <c r="BB11" s="228">
        <f t="shared" si="4"/>
        <v>0</v>
      </c>
      <c r="BC11" s="228">
        <f t="shared" si="5"/>
        <v>0</v>
      </c>
      <c r="BD11" s="228">
        <f t="shared" si="6"/>
        <v>0</v>
      </c>
      <c r="BE11" s="228">
        <f t="shared" si="7"/>
        <v>0</v>
      </c>
      <c r="CA11" s="253">
        <v>12</v>
      </c>
      <c r="CB11" s="253">
        <v>0</v>
      </c>
    </row>
    <row r="12" spans="1:80" ht="12.75">
      <c r="A12" s="254">
        <v>5</v>
      </c>
      <c r="B12" s="255" t="s">
        <v>690</v>
      </c>
      <c r="C12" s="256" t="s">
        <v>691</v>
      </c>
      <c r="D12" s="257" t="s">
        <v>127</v>
      </c>
      <c r="E12" s="258">
        <v>16</v>
      </c>
      <c r="F12" s="258"/>
      <c r="G12" s="259">
        <f t="shared" si="0"/>
        <v>0</v>
      </c>
      <c r="H12" s="260">
        <v>0</v>
      </c>
      <c r="I12" s="261">
        <f t="shared" si="1"/>
        <v>0</v>
      </c>
      <c r="J12" s="260"/>
      <c r="K12" s="261">
        <f t="shared" si="2"/>
        <v>0</v>
      </c>
      <c r="O12" s="253">
        <v>2</v>
      </c>
      <c r="AA12" s="228">
        <v>12</v>
      </c>
      <c r="AB12" s="228">
        <v>0</v>
      </c>
      <c r="AC12" s="228">
        <v>5</v>
      </c>
      <c r="AZ12" s="228">
        <v>2</v>
      </c>
      <c r="BA12" s="228">
        <f t="shared" si="3"/>
        <v>0</v>
      </c>
      <c r="BB12" s="228">
        <f t="shared" si="4"/>
        <v>0</v>
      </c>
      <c r="BC12" s="228">
        <f t="shared" si="5"/>
        <v>0</v>
      </c>
      <c r="BD12" s="228">
        <f t="shared" si="6"/>
        <v>0</v>
      </c>
      <c r="BE12" s="228">
        <f t="shared" si="7"/>
        <v>0</v>
      </c>
      <c r="CA12" s="253">
        <v>12</v>
      </c>
      <c r="CB12" s="253">
        <v>0</v>
      </c>
    </row>
    <row r="13" spans="1:80" ht="12.75">
      <c r="A13" s="254">
        <v>6</v>
      </c>
      <c r="B13" s="255" t="s">
        <v>692</v>
      </c>
      <c r="C13" s="256" t="s">
        <v>693</v>
      </c>
      <c r="D13" s="257" t="s">
        <v>13</v>
      </c>
      <c r="E13" s="258">
        <v>151.954</v>
      </c>
      <c r="F13" s="258"/>
      <c r="G13" s="259">
        <f t="shared" si="0"/>
        <v>0</v>
      </c>
      <c r="H13" s="260">
        <v>0</v>
      </c>
      <c r="I13" s="261">
        <f t="shared" si="1"/>
        <v>0</v>
      </c>
      <c r="J13" s="260">
        <v>0</v>
      </c>
      <c r="K13" s="261">
        <f t="shared" si="2"/>
        <v>0</v>
      </c>
      <c r="O13" s="253">
        <v>2</v>
      </c>
      <c r="AA13" s="228">
        <v>1</v>
      </c>
      <c r="AB13" s="228">
        <v>7</v>
      </c>
      <c r="AC13" s="228">
        <v>7</v>
      </c>
      <c r="AZ13" s="228">
        <v>2</v>
      </c>
      <c r="BA13" s="228">
        <f t="shared" si="3"/>
        <v>0</v>
      </c>
      <c r="BB13" s="228">
        <f t="shared" si="4"/>
        <v>0</v>
      </c>
      <c r="BC13" s="228">
        <f t="shared" si="5"/>
        <v>0</v>
      </c>
      <c r="BD13" s="228">
        <f t="shared" si="6"/>
        <v>0</v>
      </c>
      <c r="BE13" s="228">
        <f t="shared" si="7"/>
        <v>0</v>
      </c>
      <c r="CA13" s="253">
        <v>1</v>
      </c>
      <c r="CB13" s="253">
        <v>7</v>
      </c>
    </row>
    <row r="14" spans="1:57" ht="12.75">
      <c r="A14" s="263"/>
      <c r="B14" s="264" t="s">
        <v>104</v>
      </c>
      <c r="C14" s="265" t="s">
        <v>294</v>
      </c>
      <c r="D14" s="266"/>
      <c r="E14" s="267"/>
      <c r="F14" s="268"/>
      <c r="G14" s="269">
        <f>SUM(G7:G13)</f>
        <v>0</v>
      </c>
      <c r="H14" s="270"/>
      <c r="I14" s="271">
        <f>SUM(I7:I13)</f>
        <v>0</v>
      </c>
      <c r="J14" s="270"/>
      <c r="K14" s="271">
        <f>SUM(K7:K13)</f>
        <v>0</v>
      </c>
      <c r="O14" s="253">
        <v>4</v>
      </c>
      <c r="BA14" s="272">
        <f>SUM(BA7:BA13)</f>
        <v>0</v>
      </c>
      <c r="BB14" s="272">
        <f>SUM(BB7:BB13)</f>
        <v>0</v>
      </c>
      <c r="BC14" s="272">
        <f>SUM(BC7:BC13)</f>
        <v>0</v>
      </c>
      <c r="BD14" s="272">
        <f>SUM(BD7:BD13)</f>
        <v>0</v>
      </c>
      <c r="BE14" s="272">
        <f>SUM(BE7:BE13)</f>
        <v>0</v>
      </c>
    </row>
    <row r="15" spans="1:15" ht="12.75">
      <c r="A15" s="243" t="s">
        <v>100</v>
      </c>
      <c r="B15" s="244" t="s">
        <v>694</v>
      </c>
      <c r="C15" s="245" t="s">
        <v>695</v>
      </c>
      <c r="D15" s="246"/>
      <c r="E15" s="247"/>
      <c r="F15" s="247"/>
      <c r="G15" s="248"/>
      <c r="H15" s="249"/>
      <c r="I15" s="250"/>
      <c r="J15" s="251"/>
      <c r="K15" s="252"/>
      <c r="O15" s="253">
        <v>1</v>
      </c>
    </row>
    <row r="16" spans="1:80" ht="12.75">
      <c r="A16" s="254">
        <v>7</v>
      </c>
      <c r="B16" s="255" t="s">
        <v>697</v>
      </c>
      <c r="C16" s="256" t="s">
        <v>698</v>
      </c>
      <c r="D16" s="257" t="s">
        <v>495</v>
      </c>
      <c r="E16" s="258">
        <v>1</v>
      </c>
      <c r="F16" s="258"/>
      <c r="G16" s="259">
        <f aca="true" t="shared" si="8" ref="G16:G26">E16*F16</f>
        <v>0</v>
      </c>
      <c r="H16" s="260">
        <v>0</v>
      </c>
      <c r="I16" s="261">
        <f aca="true" t="shared" si="9" ref="I16:I26">E16*H16</f>
        <v>0</v>
      </c>
      <c r="J16" s="260"/>
      <c r="K16" s="261">
        <f aca="true" t="shared" si="10" ref="K16:K26">E16*J16</f>
        <v>0</v>
      </c>
      <c r="O16" s="253">
        <v>2</v>
      </c>
      <c r="AA16" s="228">
        <v>12</v>
      </c>
      <c r="AB16" s="228">
        <v>0</v>
      </c>
      <c r="AC16" s="228">
        <v>7</v>
      </c>
      <c r="AZ16" s="228">
        <v>2</v>
      </c>
      <c r="BA16" s="228">
        <f aca="true" t="shared" si="11" ref="BA16:BA26">IF(AZ16=1,G16,0)</f>
        <v>0</v>
      </c>
      <c r="BB16" s="228">
        <f aca="true" t="shared" si="12" ref="BB16:BB26">IF(AZ16=2,G16,0)</f>
        <v>0</v>
      </c>
      <c r="BC16" s="228">
        <f aca="true" t="shared" si="13" ref="BC16:BC26">IF(AZ16=3,G16,0)</f>
        <v>0</v>
      </c>
      <c r="BD16" s="228">
        <f aca="true" t="shared" si="14" ref="BD16:BD26">IF(AZ16=4,G16,0)</f>
        <v>0</v>
      </c>
      <c r="BE16" s="228">
        <f aca="true" t="shared" si="15" ref="BE16:BE26">IF(AZ16=5,G16,0)</f>
        <v>0</v>
      </c>
      <c r="CA16" s="253">
        <v>12</v>
      </c>
      <c r="CB16" s="253">
        <v>0</v>
      </c>
    </row>
    <row r="17" spans="1:80" ht="12.75">
      <c r="A17" s="254">
        <v>8</v>
      </c>
      <c r="B17" s="255" t="s">
        <v>699</v>
      </c>
      <c r="C17" s="256" t="s">
        <v>700</v>
      </c>
      <c r="D17" s="257" t="s">
        <v>495</v>
      </c>
      <c r="E17" s="258">
        <v>1</v>
      </c>
      <c r="F17" s="258"/>
      <c r="G17" s="259">
        <f t="shared" si="8"/>
        <v>0</v>
      </c>
      <c r="H17" s="260">
        <v>0</v>
      </c>
      <c r="I17" s="261">
        <f t="shared" si="9"/>
        <v>0</v>
      </c>
      <c r="J17" s="260"/>
      <c r="K17" s="261">
        <f t="shared" si="10"/>
        <v>0</v>
      </c>
      <c r="O17" s="253">
        <v>2</v>
      </c>
      <c r="AA17" s="228">
        <v>3</v>
      </c>
      <c r="AB17" s="228">
        <v>0</v>
      </c>
      <c r="AC17" s="228">
        <v>73124101</v>
      </c>
      <c r="AZ17" s="228">
        <v>2</v>
      </c>
      <c r="BA17" s="228">
        <f t="shared" si="11"/>
        <v>0</v>
      </c>
      <c r="BB17" s="228">
        <f t="shared" si="12"/>
        <v>0</v>
      </c>
      <c r="BC17" s="228">
        <f t="shared" si="13"/>
        <v>0</v>
      </c>
      <c r="BD17" s="228">
        <f t="shared" si="14"/>
        <v>0</v>
      </c>
      <c r="BE17" s="228">
        <f t="shared" si="15"/>
        <v>0</v>
      </c>
      <c r="CA17" s="253">
        <v>3</v>
      </c>
      <c r="CB17" s="253">
        <v>0</v>
      </c>
    </row>
    <row r="18" spans="1:80" ht="12.75">
      <c r="A18" s="254">
        <v>9</v>
      </c>
      <c r="B18" s="255" t="s">
        <v>701</v>
      </c>
      <c r="C18" s="256" t="s">
        <v>702</v>
      </c>
      <c r="D18" s="257" t="s">
        <v>240</v>
      </c>
      <c r="E18" s="258">
        <v>1</v>
      </c>
      <c r="F18" s="258"/>
      <c r="G18" s="259">
        <f t="shared" si="8"/>
        <v>0</v>
      </c>
      <c r="H18" s="260">
        <v>0</v>
      </c>
      <c r="I18" s="261">
        <f t="shared" si="9"/>
        <v>0</v>
      </c>
      <c r="J18" s="260"/>
      <c r="K18" s="261">
        <f t="shared" si="10"/>
        <v>0</v>
      </c>
      <c r="O18" s="253">
        <v>2</v>
      </c>
      <c r="AA18" s="228">
        <v>12</v>
      </c>
      <c r="AB18" s="228">
        <v>0</v>
      </c>
      <c r="AC18" s="228">
        <v>9</v>
      </c>
      <c r="AZ18" s="228">
        <v>2</v>
      </c>
      <c r="BA18" s="228">
        <f t="shared" si="11"/>
        <v>0</v>
      </c>
      <c r="BB18" s="228">
        <f t="shared" si="12"/>
        <v>0</v>
      </c>
      <c r="BC18" s="228">
        <f t="shared" si="13"/>
        <v>0</v>
      </c>
      <c r="BD18" s="228">
        <f t="shared" si="14"/>
        <v>0</v>
      </c>
      <c r="BE18" s="228">
        <f t="shared" si="15"/>
        <v>0</v>
      </c>
      <c r="CA18" s="253">
        <v>12</v>
      </c>
      <c r="CB18" s="253">
        <v>0</v>
      </c>
    </row>
    <row r="19" spans="1:80" ht="12.75">
      <c r="A19" s="254">
        <v>10</v>
      </c>
      <c r="B19" s="255" t="s">
        <v>703</v>
      </c>
      <c r="C19" s="256" t="s">
        <v>704</v>
      </c>
      <c r="D19" s="257" t="s">
        <v>240</v>
      </c>
      <c r="E19" s="258">
        <v>1</v>
      </c>
      <c r="F19" s="258"/>
      <c r="G19" s="259">
        <f t="shared" si="8"/>
        <v>0</v>
      </c>
      <c r="H19" s="260">
        <v>0</v>
      </c>
      <c r="I19" s="261">
        <f t="shared" si="9"/>
        <v>0</v>
      </c>
      <c r="J19" s="260"/>
      <c r="K19" s="261">
        <f t="shared" si="10"/>
        <v>0</v>
      </c>
      <c r="O19" s="253">
        <v>2</v>
      </c>
      <c r="AA19" s="228">
        <v>12</v>
      </c>
      <c r="AB19" s="228">
        <v>0</v>
      </c>
      <c r="AC19" s="228">
        <v>10</v>
      </c>
      <c r="AZ19" s="228">
        <v>2</v>
      </c>
      <c r="BA19" s="228">
        <f t="shared" si="11"/>
        <v>0</v>
      </c>
      <c r="BB19" s="228">
        <f t="shared" si="12"/>
        <v>0</v>
      </c>
      <c r="BC19" s="228">
        <f t="shared" si="13"/>
        <v>0</v>
      </c>
      <c r="BD19" s="228">
        <f t="shared" si="14"/>
        <v>0</v>
      </c>
      <c r="BE19" s="228">
        <f t="shared" si="15"/>
        <v>0</v>
      </c>
      <c r="CA19" s="253">
        <v>12</v>
      </c>
      <c r="CB19" s="253">
        <v>0</v>
      </c>
    </row>
    <row r="20" spans="1:80" ht="22.5">
      <c r="A20" s="254">
        <v>11</v>
      </c>
      <c r="B20" s="255" t="s">
        <v>705</v>
      </c>
      <c r="C20" s="256" t="s">
        <v>706</v>
      </c>
      <c r="D20" s="257" t="s">
        <v>240</v>
      </c>
      <c r="E20" s="258">
        <v>1</v>
      </c>
      <c r="F20" s="258"/>
      <c r="G20" s="259">
        <f t="shared" si="8"/>
        <v>0</v>
      </c>
      <c r="H20" s="260">
        <v>0</v>
      </c>
      <c r="I20" s="261">
        <f t="shared" si="9"/>
        <v>0</v>
      </c>
      <c r="J20" s="260"/>
      <c r="K20" s="261">
        <f t="shared" si="10"/>
        <v>0</v>
      </c>
      <c r="O20" s="253">
        <v>2</v>
      </c>
      <c r="AA20" s="228">
        <v>3</v>
      </c>
      <c r="AB20" s="228">
        <v>0</v>
      </c>
      <c r="AC20" s="228">
        <v>73110023</v>
      </c>
      <c r="AZ20" s="228">
        <v>2</v>
      </c>
      <c r="BA20" s="228">
        <f t="shared" si="11"/>
        <v>0</v>
      </c>
      <c r="BB20" s="228">
        <f t="shared" si="12"/>
        <v>0</v>
      </c>
      <c r="BC20" s="228">
        <f t="shared" si="13"/>
        <v>0</v>
      </c>
      <c r="BD20" s="228">
        <f t="shared" si="14"/>
        <v>0</v>
      </c>
      <c r="BE20" s="228">
        <f t="shared" si="15"/>
        <v>0</v>
      </c>
      <c r="CA20" s="253">
        <v>3</v>
      </c>
      <c r="CB20" s="253">
        <v>0</v>
      </c>
    </row>
    <row r="21" spans="1:80" ht="12.75">
      <c r="A21" s="254">
        <v>12</v>
      </c>
      <c r="B21" s="255" t="s">
        <v>707</v>
      </c>
      <c r="C21" s="256" t="s">
        <v>708</v>
      </c>
      <c r="D21" s="257" t="s">
        <v>495</v>
      </c>
      <c r="E21" s="258">
        <v>1</v>
      </c>
      <c r="F21" s="258"/>
      <c r="G21" s="259">
        <f t="shared" si="8"/>
        <v>0</v>
      </c>
      <c r="H21" s="260">
        <v>0</v>
      </c>
      <c r="I21" s="261">
        <f t="shared" si="9"/>
        <v>0</v>
      </c>
      <c r="J21" s="260"/>
      <c r="K21" s="261">
        <f t="shared" si="10"/>
        <v>0</v>
      </c>
      <c r="O21" s="253">
        <v>2</v>
      </c>
      <c r="AA21" s="228">
        <v>12</v>
      </c>
      <c r="AB21" s="228">
        <v>0</v>
      </c>
      <c r="AC21" s="228">
        <v>12</v>
      </c>
      <c r="AZ21" s="228">
        <v>2</v>
      </c>
      <c r="BA21" s="228">
        <f t="shared" si="11"/>
        <v>0</v>
      </c>
      <c r="BB21" s="228">
        <f t="shared" si="12"/>
        <v>0</v>
      </c>
      <c r="BC21" s="228">
        <f t="shared" si="13"/>
        <v>0</v>
      </c>
      <c r="BD21" s="228">
        <f t="shared" si="14"/>
        <v>0</v>
      </c>
      <c r="BE21" s="228">
        <f t="shared" si="15"/>
        <v>0</v>
      </c>
      <c r="CA21" s="253">
        <v>12</v>
      </c>
      <c r="CB21" s="253">
        <v>0</v>
      </c>
    </row>
    <row r="22" spans="1:80" ht="12.75">
      <c r="A22" s="254">
        <v>13</v>
      </c>
      <c r="B22" s="255" t="s">
        <v>709</v>
      </c>
      <c r="C22" s="256" t="s">
        <v>710</v>
      </c>
      <c r="D22" s="257" t="s">
        <v>240</v>
      </c>
      <c r="E22" s="258">
        <v>1</v>
      </c>
      <c r="F22" s="258"/>
      <c r="G22" s="259">
        <f t="shared" si="8"/>
        <v>0</v>
      </c>
      <c r="H22" s="260">
        <v>0</v>
      </c>
      <c r="I22" s="261">
        <f t="shared" si="9"/>
        <v>0</v>
      </c>
      <c r="J22" s="260"/>
      <c r="K22" s="261">
        <f t="shared" si="10"/>
        <v>0</v>
      </c>
      <c r="O22" s="253">
        <v>2</v>
      </c>
      <c r="AA22" s="228">
        <v>12</v>
      </c>
      <c r="AB22" s="228">
        <v>0</v>
      </c>
      <c r="AC22" s="228">
        <v>13</v>
      </c>
      <c r="AZ22" s="228">
        <v>2</v>
      </c>
      <c r="BA22" s="228">
        <f t="shared" si="11"/>
        <v>0</v>
      </c>
      <c r="BB22" s="228">
        <f t="shared" si="12"/>
        <v>0</v>
      </c>
      <c r="BC22" s="228">
        <f t="shared" si="13"/>
        <v>0</v>
      </c>
      <c r="BD22" s="228">
        <f t="shared" si="14"/>
        <v>0</v>
      </c>
      <c r="BE22" s="228">
        <f t="shared" si="15"/>
        <v>0</v>
      </c>
      <c r="CA22" s="253">
        <v>12</v>
      </c>
      <c r="CB22" s="253">
        <v>0</v>
      </c>
    </row>
    <row r="23" spans="1:80" ht="12.75">
      <c r="A23" s="254">
        <v>14</v>
      </c>
      <c r="B23" s="255" t="s">
        <v>711</v>
      </c>
      <c r="C23" s="256" t="s">
        <v>712</v>
      </c>
      <c r="D23" s="257" t="s">
        <v>240</v>
      </c>
      <c r="E23" s="258">
        <v>1</v>
      </c>
      <c r="F23" s="258"/>
      <c r="G23" s="259">
        <f t="shared" si="8"/>
        <v>0</v>
      </c>
      <c r="H23" s="260">
        <v>0</v>
      </c>
      <c r="I23" s="261">
        <f t="shared" si="9"/>
        <v>0</v>
      </c>
      <c r="J23" s="260"/>
      <c r="K23" s="261">
        <f t="shared" si="10"/>
        <v>0</v>
      </c>
      <c r="O23" s="253">
        <v>2</v>
      </c>
      <c r="AA23" s="228">
        <v>12</v>
      </c>
      <c r="AB23" s="228">
        <v>0</v>
      </c>
      <c r="AC23" s="228">
        <v>14</v>
      </c>
      <c r="AZ23" s="228">
        <v>2</v>
      </c>
      <c r="BA23" s="228">
        <f t="shared" si="11"/>
        <v>0</v>
      </c>
      <c r="BB23" s="228">
        <f t="shared" si="12"/>
        <v>0</v>
      </c>
      <c r="BC23" s="228">
        <f t="shared" si="13"/>
        <v>0</v>
      </c>
      <c r="BD23" s="228">
        <f t="shared" si="14"/>
        <v>0</v>
      </c>
      <c r="BE23" s="228">
        <f t="shared" si="15"/>
        <v>0</v>
      </c>
      <c r="CA23" s="253">
        <v>12</v>
      </c>
      <c r="CB23" s="253">
        <v>0</v>
      </c>
    </row>
    <row r="24" spans="1:80" ht="33.75">
      <c r="A24" s="254">
        <v>15</v>
      </c>
      <c r="B24" s="255" t="s">
        <v>713</v>
      </c>
      <c r="C24" s="256" t="s">
        <v>714</v>
      </c>
      <c r="D24" s="257" t="s">
        <v>240</v>
      </c>
      <c r="E24" s="258">
        <v>1</v>
      </c>
      <c r="F24" s="258"/>
      <c r="G24" s="259">
        <f t="shared" si="8"/>
        <v>0</v>
      </c>
      <c r="H24" s="260">
        <v>0</v>
      </c>
      <c r="I24" s="261">
        <f t="shared" si="9"/>
        <v>0</v>
      </c>
      <c r="J24" s="260"/>
      <c r="K24" s="261">
        <f t="shared" si="10"/>
        <v>0</v>
      </c>
      <c r="O24" s="253">
        <v>2</v>
      </c>
      <c r="AA24" s="228">
        <v>12</v>
      </c>
      <c r="AB24" s="228">
        <v>0</v>
      </c>
      <c r="AC24" s="228">
        <v>15</v>
      </c>
      <c r="AZ24" s="228">
        <v>2</v>
      </c>
      <c r="BA24" s="228">
        <f t="shared" si="11"/>
        <v>0</v>
      </c>
      <c r="BB24" s="228">
        <f t="shared" si="12"/>
        <v>0</v>
      </c>
      <c r="BC24" s="228">
        <f t="shared" si="13"/>
        <v>0</v>
      </c>
      <c r="BD24" s="228">
        <f t="shared" si="14"/>
        <v>0</v>
      </c>
      <c r="BE24" s="228">
        <f t="shared" si="15"/>
        <v>0</v>
      </c>
      <c r="CA24" s="253">
        <v>12</v>
      </c>
      <c r="CB24" s="253">
        <v>0</v>
      </c>
    </row>
    <row r="25" spans="1:80" ht="22.5">
      <c r="A25" s="254">
        <v>16</v>
      </c>
      <c r="B25" s="255" t="s">
        <v>715</v>
      </c>
      <c r="C25" s="256" t="s">
        <v>716</v>
      </c>
      <c r="D25" s="257" t="s">
        <v>240</v>
      </c>
      <c r="E25" s="258">
        <v>1</v>
      </c>
      <c r="F25" s="258"/>
      <c r="G25" s="259">
        <f t="shared" si="8"/>
        <v>0</v>
      </c>
      <c r="H25" s="260">
        <v>0</v>
      </c>
      <c r="I25" s="261">
        <f t="shared" si="9"/>
        <v>0</v>
      </c>
      <c r="J25" s="260">
        <v>0</v>
      </c>
      <c r="K25" s="261">
        <f t="shared" si="10"/>
        <v>0</v>
      </c>
      <c r="O25" s="253">
        <v>2</v>
      </c>
      <c r="AA25" s="228">
        <v>1</v>
      </c>
      <c r="AB25" s="228">
        <v>7</v>
      </c>
      <c r="AC25" s="228">
        <v>7</v>
      </c>
      <c r="AZ25" s="228">
        <v>2</v>
      </c>
      <c r="BA25" s="228">
        <f t="shared" si="11"/>
        <v>0</v>
      </c>
      <c r="BB25" s="228">
        <f t="shared" si="12"/>
        <v>0</v>
      </c>
      <c r="BC25" s="228">
        <f t="shared" si="13"/>
        <v>0</v>
      </c>
      <c r="BD25" s="228">
        <f t="shared" si="14"/>
        <v>0</v>
      </c>
      <c r="BE25" s="228">
        <f t="shared" si="15"/>
        <v>0</v>
      </c>
      <c r="CA25" s="253">
        <v>1</v>
      </c>
      <c r="CB25" s="253">
        <v>7</v>
      </c>
    </row>
    <row r="26" spans="1:80" ht="12.75">
      <c r="A26" s="254">
        <v>17</v>
      </c>
      <c r="B26" s="255" t="s">
        <v>717</v>
      </c>
      <c r="C26" s="256" t="s">
        <v>718</v>
      </c>
      <c r="D26" s="257" t="s">
        <v>13</v>
      </c>
      <c r="E26" s="258">
        <v>1820.2</v>
      </c>
      <c r="F26" s="258"/>
      <c r="G26" s="259">
        <f t="shared" si="8"/>
        <v>0</v>
      </c>
      <c r="H26" s="260">
        <v>0</v>
      </c>
      <c r="I26" s="261">
        <f t="shared" si="9"/>
        <v>0</v>
      </c>
      <c r="J26" s="260">
        <v>0</v>
      </c>
      <c r="K26" s="261">
        <f t="shared" si="10"/>
        <v>0</v>
      </c>
      <c r="O26" s="253">
        <v>2</v>
      </c>
      <c r="AA26" s="228">
        <v>1</v>
      </c>
      <c r="AB26" s="228">
        <v>7</v>
      </c>
      <c r="AC26" s="228">
        <v>7</v>
      </c>
      <c r="AZ26" s="228">
        <v>2</v>
      </c>
      <c r="BA26" s="228">
        <f t="shared" si="11"/>
        <v>0</v>
      </c>
      <c r="BB26" s="228">
        <f t="shared" si="12"/>
        <v>0</v>
      </c>
      <c r="BC26" s="228">
        <f t="shared" si="13"/>
        <v>0</v>
      </c>
      <c r="BD26" s="228">
        <f t="shared" si="14"/>
        <v>0</v>
      </c>
      <c r="BE26" s="228">
        <f t="shared" si="15"/>
        <v>0</v>
      </c>
      <c r="CA26" s="253">
        <v>1</v>
      </c>
      <c r="CB26" s="253">
        <v>7</v>
      </c>
    </row>
    <row r="27" spans="1:57" ht="12.75">
      <c r="A27" s="263"/>
      <c r="B27" s="264" t="s">
        <v>104</v>
      </c>
      <c r="C27" s="265" t="s">
        <v>696</v>
      </c>
      <c r="D27" s="266"/>
      <c r="E27" s="267"/>
      <c r="F27" s="268"/>
      <c r="G27" s="269">
        <f>SUM(G15:G26)</f>
        <v>0</v>
      </c>
      <c r="H27" s="270"/>
      <c r="I27" s="271">
        <f>SUM(I15:I26)</f>
        <v>0</v>
      </c>
      <c r="J27" s="270"/>
      <c r="K27" s="271">
        <f>SUM(K15:K26)</f>
        <v>0</v>
      </c>
      <c r="O27" s="253">
        <v>4</v>
      </c>
      <c r="BA27" s="272">
        <f>SUM(BA15:BA26)</f>
        <v>0</v>
      </c>
      <c r="BB27" s="272">
        <f>SUM(BB15:BB26)</f>
        <v>0</v>
      </c>
      <c r="BC27" s="272">
        <f>SUM(BC15:BC26)</f>
        <v>0</v>
      </c>
      <c r="BD27" s="272">
        <f>SUM(BD15:BD26)</f>
        <v>0</v>
      </c>
      <c r="BE27" s="272">
        <f>SUM(BE15:BE26)</f>
        <v>0</v>
      </c>
    </row>
    <row r="28" spans="1:15" ht="12.75">
      <c r="A28" s="243" t="s">
        <v>100</v>
      </c>
      <c r="B28" s="244" t="s">
        <v>719</v>
      </c>
      <c r="C28" s="245" t="s">
        <v>720</v>
      </c>
      <c r="D28" s="246"/>
      <c r="E28" s="247"/>
      <c r="F28" s="247"/>
      <c r="G28" s="248"/>
      <c r="H28" s="249"/>
      <c r="I28" s="250"/>
      <c r="J28" s="251"/>
      <c r="K28" s="252"/>
      <c r="O28" s="253">
        <v>1</v>
      </c>
    </row>
    <row r="29" spans="1:80" ht="12.75">
      <c r="A29" s="254">
        <v>18</v>
      </c>
      <c r="B29" s="255" t="s">
        <v>722</v>
      </c>
      <c r="C29" s="256" t="s">
        <v>723</v>
      </c>
      <c r="D29" s="257" t="s">
        <v>567</v>
      </c>
      <c r="E29" s="258">
        <v>1</v>
      </c>
      <c r="F29" s="258"/>
      <c r="G29" s="259">
        <f>E29*F29</f>
        <v>0</v>
      </c>
      <c r="H29" s="260">
        <v>0</v>
      </c>
      <c r="I29" s="261">
        <f>E29*H29</f>
        <v>0</v>
      </c>
      <c r="J29" s="260"/>
      <c r="K29" s="261">
        <f>E29*J29</f>
        <v>0</v>
      </c>
      <c r="O29" s="253">
        <v>2</v>
      </c>
      <c r="AA29" s="228">
        <v>12</v>
      </c>
      <c r="AB29" s="228">
        <v>0</v>
      </c>
      <c r="AC29" s="228">
        <v>18</v>
      </c>
      <c r="AZ29" s="228">
        <v>2</v>
      </c>
      <c r="BA29" s="228">
        <f>IF(AZ29=1,G29,0)</f>
        <v>0</v>
      </c>
      <c r="BB29" s="228">
        <f>IF(AZ29=2,G29,0)</f>
        <v>0</v>
      </c>
      <c r="BC29" s="228">
        <f>IF(AZ29=3,G29,0)</f>
        <v>0</v>
      </c>
      <c r="BD29" s="228">
        <f>IF(AZ29=4,G29,0)</f>
        <v>0</v>
      </c>
      <c r="BE29" s="228">
        <f>IF(AZ29=5,G29,0)</f>
        <v>0</v>
      </c>
      <c r="CA29" s="253">
        <v>12</v>
      </c>
      <c r="CB29" s="253">
        <v>0</v>
      </c>
    </row>
    <row r="30" spans="1:80" ht="12.75">
      <c r="A30" s="254">
        <v>19</v>
      </c>
      <c r="B30" s="255" t="s">
        <v>724</v>
      </c>
      <c r="C30" s="256" t="s">
        <v>725</v>
      </c>
      <c r="D30" s="257" t="s">
        <v>567</v>
      </c>
      <c r="E30" s="258">
        <v>1</v>
      </c>
      <c r="F30" s="258"/>
      <c r="G30" s="259">
        <f>E30*F30</f>
        <v>0</v>
      </c>
      <c r="H30" s="260">
        <v>0</v>
      </c>
      <c r="I30" s="261">
        <f>E30*H30</f>
        <v>0</v>
      </c>
      <c r="J30" s="260"/>
      <c r="K30" s="261">
        <f>E30*J30</f>
        <v>0</v>
      </c>
      <c r="O30" s="253">
        <v>2</v>
      </c>
      <c r="AA30" s="228">
        <v>12</v>
      </c>
      <c r="AB30" s="228">
        <v>0</v>
      </c>
      <c r="AC30" s="228">
        <v>19</v>
      </c>
      <c r="AZ30" s="228">
        <v>2</v>
      </c>
      <c r="BA30" s="228">
        <f>IF(AZ30=1,G30,0)</f>
        <v>0</v>
      </c>
      <c r="BB30" s="228">
        <f>IF(AZ30=2,G30,0)</f>
        <v>0</v>
      </c>
      <c r="BC30" s="228">
        <f>IF(AZ30=3,G30,0)</f>
        <v>0</v>
      </c>
      <c r="BD30" s="228">
        <f>IF(AZ30=4,G30,0)</f>
        <v>0</v>
      </c>
      <c r="BE30" s="228">
        <f>IF(AZ30=5,G30,0)</f>
        <v>0</v>
      </c>
      <c r="CA30" s="253">
        <v>12</v>
      </c>
      <c r="CB30" s="253">
        <v>0</v>
      </c>
    </row>
    <row r="31" spans="1:57" ht="12.75">
      <c r="A31" s="263"/>
      <c r="B31" s="264" t="s">
        <v>104</v>
      </c>
      <c r="C31" s="265" t="s">
        <v>721</v>
      </c>
      <c r="D31" s="266"/>
      <c r="E31" s="267"/>
      <c r="F31" s="268"/>
      <c r="G31" s="269">
        <f>SUM(G28:G30)</f>
        <v>0</v>
      </c>
      <c r="H31" s="270"/>
      <c r="I31" s="271">
        <f>SUM(I28:I30)</f>
        <v>0</v>
      </c>
      <c r="J31" s="270"/>
      <c r="K31" s="271">
        <f>SUM(K28:K30)</f>
        <v>0</v>
      </c>
      <c r="O31" s="253">
        <v>4</v>
      </c>
      <c r="BA31" s="272">
        <f>SUM(BA28:BA30)</f>
        <v>0</v>
      </c>
      <c r="BB31" s="272">
        <f>SUM(BB28:BB30)</f>
        <v>0</v>
      </c>
      <c r="BC31" s="272">
        <f>SUM(BC28:BC30)</f>
        <v>0</v>
      </c>
      <c r="BD31" s="272">
        <f>SUM(BD28:BD30)</f>
        <v>0</v>
      </c>
      <c r="BE31" s="272">
        <f>SUM(BE28:BE30)</f>
        <v>0</v>
      </c>
    </row>
    <row r="32" spans="1:15" ht="12.75">
      <c r="A32" s="243" t="s">
        <v>100</v>
      </c>
      <c r="B32" s="244" t="s">
        <v>726</v>
      </c>
      <c r="C32" s="245" t="s">
        <v>727</v>
      </c>
      <c r="D32" s="246"/>
      <c r="E32" s="247"/>
      <c r="F32" s="247"/>
      <c r="G32" s="248"/>
      <c r="H32" s="249"/>
      <c r="I32" s="250"/>
      <c r="J32" s="251"/>
      <c r="K32" s="252"/>
      <c r="O32" s="253">
        <v>1</v>
      </c>
    </row>
    <row r="33" spans="1:80" ht="22.5">
      <c r="A33" s="254">
        <v>20</v>
      </c>
      <c r="B33" s="255" t="s">
        <v>729</v>
      </c>
      <c r="C33" s="256" t="s">
        <v>730</v>
      </c>
      <c r="D33" s="257" t="s">
        <v>127</v>
      </c>
      <c r="E33" s="258">
        <v>192</v>
      </c>
      <c r="F33" s="258"/>
      <c r="G33" s="259">
        <f aca="true" t="shared" si="16" ref="G33:G38">E33*F33</f>
        <v>0</v>
      </c>
      <c r="H33" s="260">
        <v>0</v>
      </c>
      <c r="I33" s="261">
        <f aca="true" t="shared" si="17" ref="I33:I38">E33*H33</f>
        <v>0</v>
      </c>
      <c r="J33" s="260">
        <v>0</v>
      </c>
      <c r="K33" s="261">
        <f aca="true" t="shared" si="18" ref="K33:K38">E33*J33</f>
        <v>0</v>
      </c>
      <c r="O33" s="253">
        <v>2</v>
      </c>
      <c r="AA33" s="228">
        <v>1</v>
      </c>
      <c r="AB33" s="228">
        <v>7</v>
      </c>
      <c r="AC33" s="228">
        <v>7</v>
      </c>
      <c r="AZ33" s="228">
        <v>2</v>
      </c>
      <c r="BA33" s="228">
        <f aca="true" t="shared" si="19" ref="BA33:BA38">IF(AZ33=1,G33,0)</f>
        <v>0</v>
      </c>
      <c r="BB33" s="228">
        <f aca="true" t="shared" si="20" ref="BB33:BB38">IF(AZ33=2,G33,0)</f>
        <v>0</v>
      </c>
      <c r="BC33" s="228">
        <f aca="true" t="shared" si="21" ref="BC33:BC38">IF(AZ33=3,G33,0)</f>
        <v>0</v>
      </c>
      <c r="BD33" s="228">
        <f aca="true" t="shared" si="22" ref="BD33:BD38">IF(AZ33=4,G33,0)</f>
        <v>0</v>
      </c>
      <c r="BE33" s="228">
        <f aca="true" t="shared" si="23" ref="BE33:BE38">IF(AZ33=5,G33,0)</f>
        <v>0</v>
      </c>
      <c r="CA33" s="253">
        <v>1</v>
      </c>
      <c r="CB33" s="253">
        <v>7</v>
      </c>
    </row>
    <row r="34" spans="1:80" ht="22.5">
      <c r="A34" s="254">
        <v>21</v>
      </c>
      <c r="B34" s="255" t="s">
        <v>731</v>
      </c>
      <c r="C34" s="256" t="s">
        <v>732</v>
      </c>
      <c r="D34" s="257" t="s">
        <v>127</v>
      </c>
      <c r="E34" s="258">
        <v>24</v>
      </c>
      <c r="F34" s="258"/>
      <c r="G34" s="259">
        <f t="shared" si="16"/>
        <v>0</v>
      </c>
      <c r="H34" s="260">
        <v>0</v>
      </c>
      <c r="I34" s="261">
        <f t="shared" si="17"/>
        <v>0</v>
      </c>
      <c r="J34" s="260">
        <v>0</v>
      </c>
      <c r="K34" s="261">
        <f t="shared" si="18"/>
        <v>0</v>
      </c>
      <c r="O34" s="253">
        <v>2</v>
      </c>
      <c r="AA34" s="228">
        <v>1</v>
      </c>
      <c r="AB34" s="228">
        <v>7</v>
      </c>
      <c r="AC34" s="228">
        <v>7</v>
      </c>
      <c r="AZ34" s="228">
        <v>2</v>
      </c>
      <c r="BA34" s="228">
        <f t="shared" si="19"/>
        <v>0</v>
      </c>
      <c r="BB34" s="228">
        <f t="shared" si="20"/>
        <v>0</v>
      </c>
      <c r="BC34" s="228">
        <f t="shared" si="21"/>
        <v>0</v>
      </c>
      <c r="BD34" s="228">
        <f t="shared" si="22"/>
        <v>0</v>
      </c>
      <c r="BE34" s="228">
        <f t="shared" si="23"/>
        <v>0</v>
      </c>
      <c r="CA34" s="253">
        <v>1</v>
      </c>
      <c r="CB34" s="253">
        <v>7</v>
      </c>
    </row>
    <row r="35" spans="1:80" ht="22.5">
      <c r="A35" s="254">
        <v>22</v>
      </c>
      <c r="B35" s="255" t="s">
        <v>733</v>
      </c>
      <c r="C35" s="256" t="s">
        <v>734</v>
      </c>
      <c r="D35" s="257" t="s">
        <v>127</v>
      </c>
      <c r="E35" s="258">
        <v>53</v>
      </c>
      <c r="F35" s="258"/>
      <c r="G35" s="259">
        <f t="shared" si="16"/>
        <v>0</v>
      </c>
      <c r="H35" s="260">
        <v>0</v>
      </c>
      <c r="I35" s="261">
        <f t="shared" si="17"/>
        <v>0</v>
      </c>
      <c r="J35" s="260">
        <v>0</v>
      </c>
      <c r="K35" s="261">
        <f t="shared" si="18"/>
        <v>0</v>
      </c>
      <c r="O35" s="253">
        <v>2</v>
      </c>
      <c r="AA35" s="228">
        <v>1</v>
      </c>
      <c r="AB35" s="228">
        <v>7</v>
      </c>
      <c r="AC35" s="228">
        <v>7</v>
      </c>
      <c r="AZ35" s="228">
        <v>2</v>
      </c>
      <c r="BA35" s="228">
        <f t="shared" si="19"/>
        <v>0</v>
      </c>
      <c r="BB35" s="228">
        <f t="shared" si="20"/>
        <v>0</v>
      </c>
      <c r="BC35" s="228">
        <f t="shared" si="21"/>
        <v>0</v>
      </c>
      <c r="BD35" s="228">
        <f t="shared" si="22"/>
        <v>0</v>
      </c>
      <c r="BE35" s="228">
        <f t="shared" si="23"/>
        <v>0</v>
      </c>
      <c r="CA35" s="253">
        <v>1</v>
      </c>
      <c r="CB35" s="253">
        <v>7</v>
      </c>
    </row>
    <row r="36" spans="1:80" ht="22.5">
      <c r="A36" s="254">
        <v>23</v>
      </c>
      <c r="B36" s="255" t="s">
        <v>735</v>
      </c>
      <c r="C36" s="256" t="s">
        <v>736</v>
      </c>
      <c r="D36" s="257" t="s">
        <v>127</v>
      </c>
      <c r="E36" s="258">
        <v>16</v>
      </c>
      <c r="F36" s="258"/>
      <c r="G36" s="259">
        <f t="shared" si="16"/>
        <v>0</v>
      </c>
      <c r="H36" s="260">
        <v>0</v>
      </c>
      <c r="I36" s="261">
        <f t="shared" si="17"/>
        <v>0</v>
      </c>
      <c r="J36" s="260">
        <v>0</v>
      </c>
      <c r="K36" s="261">
        <f t="shared" si="18"/>
        <v>0</v>
      </c>
      <c r="O36" s="253">
        <v>2</v>
      </c>
      <c r="AA36" s="228">
        <v>1</v>
      </c>
      <c r="AB36" s="228">
        <v>7</v>
      </c>
      <c r="AC36" s="228">
        <v>7</v>
      </c>
      <c r="AZ36" s="228">
        <v>2</v>
      </c>
      <c r="BA36" s="228">
        <f t="shared" si="19"/>
        <v>0</v>
      </c>
      <c r="BB36" s="228">
        <f t="shared" si="20"/>
        <v>0</v>
      </c>
      <c r="BC36" s="228">
        <f t="shared" si="21"/>
        <v>0</v>
      </c>
      <c r="BD36" s="228">
        <f t="shared" si="22"/>
        <v>0</v>
      </c>
      <c r="BE36" s="228">
        <f t="shared" si="23"/>
        <v>0</v>
      </c>
      <c r="CA36" s="253">
        <v>1</v>
      </c>
      <c r="CB36" s="253">
        <v>7</v>
      </c>
    </row>
    <row r="37" spans="1:80" ht="12.75">
      <c r="A37" s="254">
        <v>24</v>
      </c>
      <c r="B37" s="255" t="s">
        <v>737</v>
      </c>
      <c r="C37" s="256" t="s">
        <v>738</v>
      </c>
      <c r="D37" s="257" t="s">
        <v>127</v>
      </c>
      <c r="E37" s="258">
        <v>285</v>
      </c>
      <c r="F37" s="258"/>
      <c r="G37" s="259">
        <f t="shared" si="16"/>
        <v>0</v>
      </c>
      <c r="H37" s="260">
        <v>0</v>
      </c>
      <c r="I37" s="261">
        <f t="shared" si="17"/>
        <v>0</v>
      </c>
      <c r="J37" s="260">
        <v>0</v>
      </c>
      <c r="K37" s="261">
        <f t="shared" si="18"/>
        <v>0</v>
      </c>
      <c r="O37" s="253">
        <v>2</v>
      </c>
      <c r="AA37" s="228">
        <v>1</v>
      </c>
      <c r="AB37" s="228">
        <v>7</v>
      </c>
      <c r="AC37" s="228">
        <v>7</v>
      </c>
      <c r="AZ37" s="228">
        <v>2</v>
      </c>
      <c r="BA37" s="228">
        <f t="shared" si="19"/>
        <v>0</v>
      </c>
      <c r="BB37" s="228">
        <f t="shared" si="20"/>
        <v>0</v>
      </c>
      <c r="BC37" s="228">
        <f t="shared" si="21"/>
        <v>0</v>
      </c>
      <c r="BD37" s="228">
        <f t="shared" si="22"/>
        <v>0</v>
      </c>
      <c r="BE37" s="228">
        <f t="shared" si="23"/>
        <v>0</v>
      </c>
      <c r="CA37" s="253">
        <v>1</v>
      </c>
      <c r="CB37" s="253">
        <v>7</v>
      </c>
    </row>
    <row r="38" spans="1:80" ht="12.75">
      <c r="A38" s="254">
        <v>25</v>
      </c>
      <c r="B38" s="255" t="s">
        <v>739</v>
      </c>
      <c r="C38" s="256" t="s">
        <v>740</v>
      </c>
      <c r="D38" s="257" t="s">
        <v>13</v>
      </c>
      <c r="E38" s="258">
        <v>864.43</v>
      </c>
      <c r="F38" s="258"/>
      <c r="G38" s="259">
        <f t="shared" si="16"/>
        <v>0</v>
      </c>
      <c r="H38" s="260">
        <v>0</v>
      </c>
      <c r="I38" s="261">
        <f t="shared" si="17"/>
        <v>0</v>
      </c>
      <c r="J38" s="260">
        <v>0</v>
      </c>
      <c r="K38" s="261">
        <f t="shared" si="18"/>
        <v>0</v>
      </c>
      <c r="O38" s="253">
        <v>2</v>
      </c>
      <c r="AA38" s="228">
        <v>1</v>
      </c>
      <c r="AB38" s="228">
        <v>7</v>
      </c>
      <c r="AC38" s="228">
        <v>7</v>
      </c>
      <c r="AZ38" s="228">
        <v>2</v>
      </c>
      <c r="BA38" s="228">
        <f t="shared" si="19"/>
        <v>0</v>
      </c>
      <c r="BB38" s="228">
        <f t="shared" si="20"/>
        <v>0</v>
      </c>
      <c r="BC38" s="228">
        <f t="shared" si="21"/>
        <v>0</v>
      </c>
      <c r="BD38" s="228">
        <f t="shared" si="22"/>
        <v>0</v>
      </c>
      <c r="BE38" s="228">
        <f t="shared" si="23"/>
        <v>0</v>
      </c>
      <c r="CA38" s="253">
        <v>1</v>
      </c>
      <c r="CB38" s="253">
        <v>7</v>
      </c>
    </row>
    <row r="39" spans="1:57" ht="12.75">
      <c r="A39" s="263"/>
      <c r="B39" s="264" t="s">
        <v>104</v>
      </c>
      <c r="C39" s="265" t="s">
        <v>728</v>
      </c>
      <c r="D39" s="266"/>
      <c r="E39" s="267"/>
      <c r="F39" s="268"/>
      <c r="G39" s="269">
        <f>SUM(G32:G38)</f>
        <v>0</v>
      </c>
      <c r="H39" s="270"/>
      <c r="I39" s="271">
        <f>SUM(I32:I38)</f>
        <v>0</v>
      </c>
      <c r="J39" s="270"/>
      <c r="K39" s="271">
        <f>SUM(K32:K38)</f>
        <v>0</v>
      </c>
      <c r="O39" s="253">
        <v>4</v>
      </c>
      <c r="BA39" s="272">
        <f>SUM(BA32:BA38)</f>
        <v>0</v>
      </c>
      <c r="BB39" s="272">
        <f>SUM(BB32:BB38)</f>
        <v>0</v>
      </c>
      <c r="BC39" s="272">
        <f>SUM(BC32:BC38)</f>
        <v>0</v>
      </c>
      <c r="BD39" s="272">
        <f>SUM(BD32:BD38)</f>
        <v>0</v>
      </c>
      <c r="BE39" s="272">
        <f>SUM(BE32:BE38)</f>
        <v>0</v>
      </c>
    </row>
    <row r="40" spans="1:15" ht="12.75">
      <c r="A40" s="243" t="s">
        <v>100</v>
      </c>
      <c r="B40" s="244" t="s">
        <v>741</v>
      </c>
      <c r="C40" s="245" t="s">
        <v>742</v>
      </c>
      <c r="D40" s="246"/>
      <c r="E40" s="247"/>
      <c r="F40" s="247"/>
      <c r="G40" s="248"/>
      <c r="H40" s="249"/>
      <c r="I40" s="250"/>
      <c r="J40" s="251"/>
      <c r="K40" s="252"/>
      <c r="O40" s="253">
        <v>1</v>
      </c>
    </row>
    <row r="41" spans="1:80" ht="12.75">
      <c r="A41" s="254">
        <v>26</v>
      </c>
      <c r="B41" s="255" t="s">
        <v>744</v>
      </c>
      <c r="C41" s="256" t="s">
        <v>745</v>
      </c>
      <c r="D41" s="257" t="s">
        <v>240</v>
      </c>
      <c r="E41" s="258">
        <v>25</v>
      </c>
      <c r="F41" s="258"/>
      <c r="G41" s="259">
        <f aca="true" t="shared" si="24" ref="G41:G63">E41*F41</f>
        <v>0</v>
      </c>
      <c r="H41" s="260">
        <v>0</v>
      </c>
      <c r="I41" s="261">
        <f aca="true" t="shared" si="25" ref="I41:I63">E41*H41</f>
        <v>0</v>
      </c>
      <c r="J41" s="260"/>
      <c r="K41" s="261">
        <f aca="true" t="shared" si="26" ref="K41:K63">E41*J41</f>
        <v>0</v>
      </c>
      <c r="O41" s="253">
        <v>2</v>
      </c>
      <c r="AA41" s="228">
        <v>12</v>
      </c>
      <c r="AB41" s="228">
        <v>0</v>
      </c>
      <c r="AC41" s="228">
        <v>26</v>
      </c>
      <c r="AZ41" s="228">
        <v>2</v>
      </c>
      <c r="BA41" s="228">
        <f aca="true" t="shared" si="27" ref="BA41:BA63">IF(AZ41=1,G41,0)</f>
        <v>0</v>
      </c>
      <c r="BB41" s="228">
        <f aca="true" t="shared" si="28" ref="BB41:BB63">IF(AZ41=2,G41,0)</f>
        <v>0</v>
      </c>
      <c r="BC41" s="228">
        <f aca="true" t="shared" si="29" ref="BC41:BC63">IF(AZ41=3,G41,0)</f>
        <v>0</v>
      </c>
      <c r="BD41" s="228">
        <f aca="true" t="shared" si="30" ref="BD41:BD63">IF(AZ41=4,G41,0)</f>
        <v>0</v>
      </c>
      <c r="BE41" s="228">
        <f aca="true" t="shared" si="31" ref="BE41:BE63">IF(AZ41=5,G41,0)</f>
        <v>0</v>
      </c>
      <c r="CA41" s="253">
        <v>12</v>
      </c>
      <c r="CB41" s="253">
        <v>0</v>
      </c>
    </row>
    <row r="42" spans="1:80" ht="12.75">
      <c r="A42" s="254">
        <v>27</v>
      </c>
      <c r="B42" s="255" t="s">
        <v>746</v>
      </c>
      <c r="C42" s="256" t="s">
        <v>747</v>
      </c>
      <c r="D42" s="257" t="s">
        <v>240</v>
      </c>
      <c r="E42" s="258">
        <v>25</v>
      </c>
      <c r="F42" s="258"/>
      <c r="G42" s="259">
        <f t="shared" si="24"/>
        <v>0</v>
      </c>
      <c r="H42" s="260">
        <v>0</v>
      </c>
      <c r="I42" s="261">
        <f t="shared" si="25"/>
        <v>0</v>
      </c>
      <c r="J42" s="260"/>
      <c r="K42" s="261">
        <f t="shared" si="26"/>
        <v>0</v>
      </c>
      <c r="O42" s="253">
        <v>2</v>
      </c>
      <c r="AA42" s="228">
        <v>12</v>
      </c>
      <c r="AB42" s="228">
        <v>0</v>
      </c>
      <c r="AC42" s="228">
        <v>27</v>
      </c>
      <c r="AZ42" s="228">
        <v>2</v>
      </c>
      <c r="BA42" s="228">
        <f t="shared" si="27"/>
        <v>0</v>
      </c>
      <c r="BB42" s="228">
        <f t="shared" si="28"/>
        <v>0</v>
      </c>
      <c r="BC42" s="228">
        <f t="shared" si="29"/>
        <v>0</v>
      </c>
      <c r="BD42" s="228">
        <f t="shared" si="30"/>
        <v>0</v>
      </c>
      <c r="BE42" s="228">
        <f t="shared" si="31"/>
        <v>0</v>
      </c>
      <c r="CA42" s="253">
        <v>12</v>
      </c>
      <c r="CB42" s="253">
        <v>0</v>
      </c>
    </row>
    <row r="43" spans="1:80" ht="12.75">
      <c r="A43" s="254">
        <v>28</v>
      </c>
      <c r="B43" s="255" t="s">
        <v>748</v>
      </c>
      <c r="C43" s="256" t="s">
        <v>749</v>
      </c>
      <c r="D43" s="257" t="s">
        <v>623</v>
      </c>
      <c r="E43" s="258">
        <v>1</v>
      </c>
      <c r="F43" s="258"/>
      <c r="G43" s="259">
        <f t="shared" si="24"/>
        <v>0</v>
      </c>
      <c r="H43" s="260">
        <v>0</v>
      </c>
      <c r="I43" s="261">
        <f t="shared" si="25"/>
        <v>0</v>
      </c>
      <c r="J43" s="260"/>
      <c r="K43" s="261">
        <f t="shared" si="26"/>
        <v>0</v>
      </c>
      <c r="O43" s="253">
        <v>2</v>
      </c>
      <c r="AA43" s="228">
        <v>12</v>
      </c>
      <c r="AB43" s="228">
        <v>0</v>
      </c>
      <c r="AC43" s="228">
        <v>28</v>
      </c>
      <c r="AZ43" s="228">
        <v>2</v>
      </c>
      <c r="BA43" s="228">
        <f t="shared" si="27"/>
        <v>0</v>
      </c>
      <c r="BB43" s="228">
        <f t="shared" si="28"/>
        <v>0</v>
      </c>
      <c r="BC43" s="228">
        <f t="shared" si="29"/>
        <v>0</v>
      </c>
      <c r="BD43" s="228">
        <f t="shared" si="30"/>
        <v>0</v>
      </c>
      <c r="BE43" s="228">
        <f t="shared" si="31"/>
        <v>0</v>
      </c>
      <c r="CA43" s="253">
        <v>12</v>
      </c>
      <c r="CB43" s="253">
        <v>0</v>
      </c>
    </row>
    <row r="44" spans="1:80" ht="12.75">
      <c r="A44" s="254">
        <v>29</v>
      </c>
      <c r="B44" s="255" t="s">
        <v>750</v>
      </c>
      <c r="C44" s="256" t="s">
        <v>751</v>
      </c>
      <c r="D44" s="257" t="s">
        <v>240</v>
      </c>
      <c r="E44" s="258">
        <v>1</v>
      </c>
      <c r="F44" s="258"/>
      <c r="G44" s="259">
        <f t="shared" si="24"/>
        <v>0</v>
      </c>
      <c r="H44" s="260">
        <v>0</v>
      </c>
      <c r="I44" s="261">
        <f t="shared" si="25"/>
        <v>0</v>
      </c>
      <c r="J44" s="260"/>
      <c r="K44" s="261">
        <f t="shared" si="26"/>
        <v>0</v>
      </c>
      <c r="O44" s="253">
        <v>2</v>
      </c>
      <c r="AA44" s="228">
        <v>3</v>
      </c>
      <c r="AB44" s="228">
        <v>0</v>
      </c>
      <c r="AC44" s="228">
        <v>73404563</v>
      </c>
      <c r="AZ44" s="228">
        <v>2</v>
      </c>
      <c r="BA44" s="228">
        <f t="shared" si="27"/>
        <v>0</v>
      </c>
      <c r="BB44" s="228">
        <f t="shared" si="28"/>
        <v>0</v>
      </c>
      <c r="BC44" s="228">
        <f t="shared" si="29"/>
        <v>0</v>
      </c>
      <c r="BD44" s="228">
        <f t="shared" si="30"/>
        <v>0</v>
      </c>
      <c r="BE44" s="228">
        <f t="shared" si="31"/>
        <v>0</v>
      </c>
      <c r="CA44" s="253">
        <v>3</v>
      </c>
      <c r="CB44" s="253">
        <v>0</v>
      </c>
    </row>
    <row r="45" spans="1:80" ht="12.75">
      <c r="A45" s="254">
        <v>30</v>
      </c>
      <c r="B45" s="255" t="s">
        <v>752</v>
      </c>
      <c r="C45" s="256" t="s">
        <v>753</v>
      </c>
      <c r="D45" s="257" t="s">
        <v>240</v>
      </c>
      <c r="E45" s="258">
        <v>3</v>
      </c>
      <c r="F45" s="258"/>
      <c r="G45" s="259">
        <f t="shared" si="24"/>
        <v>0</v>
      </c>
      <c r="H45" s="260">
        <v>0</v>
      </c>
      <c r="I45" s="261">
        <f t="shared" si="25"/>
        <v>0</v>
      </c>
      <c r="J45" s="260">
        <v>0</v>
      </c>
      <c r="K45" s="261">
        <f t="shared" si="26"/>
        <v>0</v>
      </c>
      <c r="O45" s="253">
        <v>2</v>
      </c>
      <c r="AA45" s="228">
        <v>1</v>
      </c>
      <c r="AB45" s="228">
        <v>7</v>
      </c>
      <c r="AC45" s="228">
        <v>7</v>
      </c>
      <c r="AZ45" s="228">
        <v>2</v>
      </c>
      <c r="BA45" s="228">
        <f t="shared" si="27"/>
        <v>0</v>
      </c>
      <c r="BB45" s="228">
        <f t="shared" si="28"/>
        <v>0</v>
      </c>
      <c r="BC45" s="228">
        <f t="shared" si="29"/>
        <v>0</v>
      </c>
      <c r="BD45" s="228">
        <f t="shared" si="30"/>
        <v>0</v>
      </c>
      <c r="BE45" s="228">
        <f t="shared" si="31"/>
        <v>0</v>
      </c>
      <c r="CA45" s="253">
        <v>1</v>
      </c>
      <c r="CB45" s="253">
        <v>7</v>
      </c>
    </row>
    <row r="46" spans="1:80" ht="12.75">
      <c r="A46" s="254">
        <v>31</v>
      </c>
      <c r="B46" s="255" t="s">
        <v>754</v>
      </c>
      <c r="C46" s="256" t="s">
        <v>755</v>
      </c>
      <c r="D46" s="257" t="s">
        <v>240</v>
      </c>
      <c r="E46" s="258">
        <v>3</v>
      </c>
      <c r="F46" s="258"/>
      <c r="G46" s="259">
        <f t="shared" si="24"/>
        <v>0</v>
      </c>
      <c r="H46" s="260">
        <v>0</v>
      </c>
      <c r="I46" s="261">
        <f t="shared" si="25"/>
        <v>0</v>
      </c>
      <c r="J46" s="260"/>
      <c r="K46" s="261">
        <f t="shared" si="26"/>
        <v>0</v>
      </c>
      <c r="O46" s="253">
        <v>2</v>
      </c>
      <c r="AA46" s="228">
        <v>12</v>
      </c>
      <c r="AB46" s="228">
        <v>0</v>
      </c>
      <c r="AC46" s="228">
        <v>31</v>
      </c>
      <c r="AZ46" s="228">
        <v>2</v>
      </c>
      <c r="BA46" s="228">
        <f t="shared" si="27"/>
        <v>0</v>
      </c>
      <c r="BB46" s="228">
        <f t="shared" si="28"/>
        <v>0</v>
      </c>
      <c r="BC46" s="228">
        <f t="shared" si="29"/>
        <v>0</v>
      </c>
      <c r="BD46" s="228">
        <f t="shared" si="30"/>
        <v>0</v>
      </c>
      <c r="BE46" s="228">
        <f t="shared" si="31"/>
        <v>0</v>
      </c>
      <c r="CA46" s="253">
        <v>12</v>
      </c>
      <c r="CB46" s="253">
        <v>0</v>
      </c>
    </row>
    <row r="47" spans="1:80" ht="12.75">
      <c r="A47" s="254">
        <v>32</v>
      </c>
      <c r="B47" s="255" t="s">
        <v>756</v>
      </c>
      <c r="C47" s="256" t="s">
        <v>757</v>
      </c>
      <c r="D47" s="257" t="s">
        <v>240</v>
      </c>
      <c r="E47" s="258">
        <v>8</v>
      </c>
      <c r="F47" s="258"/>
      <c r="G47" s="259">
        <f t="shared" si="24"/>
        <v>0</v>
      </c>
      <c r="H47" s="260">
        <v>0</v>
      </c>
      <c r="I47" s="261">
        <f t="shared" si="25"/>
        <v>0</v>
      </c>
      <c r="J47" s="260">
        <v>0</v>
      </c>
      <c r="K47" s="261">
        <f t="shared" si="26"/>
        <v>0</v>
      </c>
      <c r="O47" s="253">
        <v>2</v>
      </c>
      <c r="AA47" s="228">
        <v>1</v>
      </c>
      <c r="AB47" s="228">
        <v>7</v>
      </c>
      <c r="AC47" s="228">
        <v>7</v>
      </c>
      <c r="AZ47" s="228">
        <v>2</v>
      </c>
      <c r="BA47" s="228">
        <f t="shared" si="27"/>
        <v>0</v>
      </c>
      <c r="BB47" s="228">
        <f t="shared" si="28"/>
        <v>0</v>
      </c>
      <c r="BC47" s="228">
        <f t="shared" si="29"/>
        <v>0</v>
      </c>
      <c r="BD47" s="228">
        <f t="shared" si="30"/>
        <v>0</v>
      </c>
      <c r="BE47" s="228">
        <f t="shared" si="31"/>
        <v>0</v>
      </c>
      <c r="CA47" s="253">
        <v>1</v>
      </c>
      <c r="CB47" s="253">
        <v>7</v>
      </c>
    </row>
    <row r="48" spans="1:80" ht="12.75">
      <c r="A48" s="254">
        <v>33</v>
      </c>
      <c r="B48" s="255" t="s">
        <v>758</v>
      </c>
      <c r="C48" s="256" t="s">
        <v>759</v>
      </c>
      <c r="D48" s="257" t="s">
        <v>240</v>
      </c>
      <c r="E48" s="258">
        <v>8</v>
      </c>
      <c r="F48" s="258"/>
      <c r="G48" s="259">
        <f t="shared" si="24"/>
        <v>0</v>
      </c>
      <c r="H48" s="260">
        <v>0</v>
      </c>
      <c r="I48" s="261">
        <f t="shared" si="25"/>
        <v>0</v>
      </c>
      <c r="J48" s="260"/>
      <c r="K48" s="261">
        <f t="shared" si="26"/>
        <v>0</v>
      </c>
      <c r="O48" s="253">
        <v>2</v>
      </c>
      <c r="AA48" s="228">
        <v>12</v>
      </c>
      <c r="AB48" s="228">
        <v>0</v>
      </c>
      <c r="AC48" s="228">
        <v>33</v>
      </c>
      <c r="AZ48" s="228">
        <v>2</v>
      </c>
      <c r="BA48" s="228">
        <f t="shared" si="27"/>
        <v>0</v>
      </c>
      <c r="BB48" s="228">
        <f t="shared" si="28"/>
        <v>0</v>
      </c>
      <c r="BC48" s="228">
        <f t="shared" si="29"/>
        <v>0</v>
      </c>
      <c r="BD48" s="228">
        <f t="shared" si="30"/>
        <v>0</v>
      </c>
      <c r="BE48" s="228">
        <f t="shared" si="31"/>
        <v>0</v>
      </c>
      <c r="CA48" s="253">
        <v>12</v>
      </c>
      <c r="CB48" s="253">
        <v>0</v>
      </c>
    </row>
    <row r="49" spans="1:80" ht="12.75">
      <c r="A49" s="254">
        <v>34</v>
      </c>
      <c r="B49" s="255" t="s">
        <v>760</v>
      </c>
      <c r="C49" s="256" t="s">
        <v>761</v>
      </c>
      <c r="D49" s="257" t="s">
        <v>240</v>
      </c>
      <c r="E49" s="258">
        <v>8</v>
      </c>
      <c r="F49" s="258"/>
      <c r="G49" s="259">
        <f t="shared" si="24"/>
        <v>0</v>
      </c>
      <c r="H49" s="260">
        <v>0</v>
      </c>
      <c r="I49" s="261">
        <f t="shared" si="25"/>
        <v>0</v>
      </c>
      <c r="J49" s="260"/>
      <c r="K49" s="261">
        <f t="shared" si="26"/>
        <v>0</v>
      </c>
      <c r="O49" s="253">
        <v>2</v>
      </c>
      <c r="AA49" s="228">
        <v>12</v>
      </c>
      <c r="AB49" s="228">
        <v>0</v>
      </c>
      <c r="AC49" s="228">
        <v>34</v>
      </c>
      <c r="AZ49" s="228">
        <v>2</v>
      </c>
      <c r="BA49" s="228">
        <f t="shared" si="27"/>
        <v>0</v>
      </c>
      <c r="BB49" s="228">
        <f t="shared" si="28"/>
        <v>0</v>
      </c>
      <c r="BC49" s="228">
        <f t="shared" si="29"/>
        <v>0</v>
      </c>
      <c r="BD49" s="228">
        <f t="shared" si="30"/>
        <v>0</v>
      </c>
      <c r="BE49" s="228">
        <f t="shared" si="31"/>
        <v>0</v>
      </c>
      <c r="CA49" s="253">
        <v>12</v>
      </c>
      <c r="CB49" s="253">
        <v>0</v>
      </c>
    </row>
    <row r="50" spans="1:80" ht="12.75">
      <c r="A50" s="254">
        <v>35</v>
      </c>
      <c r="B50" s="255" t="s">
        <v>762</v>
      </c>
      <c r="C50" s="256" t="s">
        <v>763</v>
      </c>
      <c r="D50" s="257" t="s">
        <v>240</v>
      </c>
      <c r="E50" s="258">
        <v>17</v>
      </c>
      <c r="F50" s="258"/>
      <c r="G50" s="259">
        <f t="shared" si="24"/>
        <v>0</v>
      </c>
      <c r="H50" s="260">
        <v>0</v>
      </c>
      <c r="I50" s="261">
        <f t="shared" si="25"/>
        <v>0</v>
      </c>
      <c r="J50" s="260"/>
      <c r="K50" s="261">
        <f t="shared" si="26"/>
        <v>0</v>
      </c>
      <c r="O50" s="253">
        <v>2</v>
      </c>
      <c r="AA50" s="228">
        <v>12</v>
      </c>
      <c r="AB50" s="228">
        <v>0</v>
      </c>
      <c r="AC50" s="228">
        <v>35</v>
      </c>
      <c r="AZ50" s="228">
        <v>2</v>
      </c>
      <c r="BA50" s="228">
        <f t="shared" si="27"/>
        <v>0</v>
      </c>
      <c r="BB50" s="228">
        <f t="shared" si="28"/>
        <v>0</v>
      </c>
      <c r="BC50" s="228">
        <f t="shared" si="29"/>
        <v>0</v>
      </c>
      <c r="BD50" s="228">
        <f t="shared" si="30"/>
        <v>0</v>
      </c>
      <c r="BE50" s="228">
        <f t="shared" si="31"/>
        <v>0</v>
      </c>
      <c r="CA50" s="253">
        <v>12</v>
      </c>
      <c r="CB50" s="253">
        <v>0</v>
      </c>
    </row>
    <row r="51" spans="1:80" ht="12.75">
      <c r="A51" s="254">
        <v>36</v>
      </c>
      <c r="B51" s="255" t="s">
        <v>764</v>
      </c>
      <c r="C51" s="256" t="s">
        <v>765</v>
      </c>
      <c r="D51" s="257" t="s">
        <v>240</v>
      </c>
      <c r="E51" s="258">
        <v>50</v>
      </c>
      <c r="F51" s="258"/>
      <c r="G51" s="259">
        <f t="shared" si="24"/>
        <v>0</v>
      </c>
      <c r="H51" s="260">
        <v>0</v>
      </c>
      <c r="I51" s="261">
        <f t="shared" si="25"/>
        <v>0</v>
      </c>
      <c r="J51" s="260"/>
      <c r="K51" s="261">
        <f t="shared" si="26"/>
        <v>0</v>
      </c>
      <c r="O51" s="253">
        <v>2</v>
      </c>
      <c r="AA51" s="228">
        <v>12</v>
      </c>
      <c r="AB51" s="228">
        <v>0</v>
      </c>
      <c r="AC51" s="228">
        <v>36</v>
      </c>
      <c r="AZ51" s="228">
        <v>2</v>
      </c>
      <c r="BA51" s="228">
        <f t="shared" si="27"/>
        <v>0</v>
      </c>
      <c r="BB51" s="228">
        <f t="shared" si="28"/>
        <v>0</v>
      </c>
      <c r="BC51" s="228">
        <f t="shared" si="29"/>
        <v>0</v>
      </c>
      <c r="BD51" s="228">
        <f t="shared" si="30"/>
        <v>0</v>
      </c>
      <c r="BE51" s="228">
        <f t="shared" si="31"/>
        <v>0</v>
      </c>
      <c r="CA51" s="253">
        <v>12</v>
      </c>
      <c r="CB51" s="253">
        <v>0</v>
      </c>
    </row>
    <row r="52" spans="1:80" ht="22.5">
      <c r="A52" s="254">
        <v>37</v>
      </c>
      <c r="B52" s="255" t="s">
        <v>766</v>
      </c>
      <c r="C52" s="256" t="s">
        <v>767</v>
      </c>
      <c r="D52" s="257" t="s">
        <v>240</v>
      </c>
      <c r="E52" s="258">
        <v>1</v>
      </c>
      <c r="F52" s="258"/>
      <c r="G52" s="259">
        <f t="shared" si="24"/>
        <v>0</v>
      </c>
      <c r="H52" s="260">
        <v>0</v>
      </c>
      <c r="I52" s="261">
        <f t="shared" si="25"/>
        <v>0</v>
      </c>
      <c r="J52" s="260">
        <v>0</v>
      </c>
      <c r="K52" s="261">
        <f t="shared" si="26"/>
        <v>0</v>
      </c>
      <c r="O52" s="253">
        <v>2</v>
      </c>
      <c r="AA52" s="228">
        <v>1</v>
      </c>
      <c r="AB52" s="228">
        <v>7</v>
      </c>
      <c r="AC52" s="228">
        <v>7</v>
      </c>
      <c r="AZ52" s="228">
        <v>2</v>
      </c>
      <c r="BA52" s="228">
        <f t="shared" si="27"/>
        <v>0</v>
      </c>
      <c r="BB52" s="228">
        <f t="shared" si="28"/>
        <v>0</v>
      </c>
      <c r="BC52" s="228">
        <f t="shared" si="29"/>
        <v>0</v>
      </c>
      <c r="BD52" s="228">
        <f t="shared" si="30"/>
        <v>0</v>
      </c>
      <c r="BE52" s="228">
        <f t="shared" si="31"/>
        <v>0</v>
      </c>
      <c r="CA52" s="253">
        <v>1</v>
      </c>
      <c r="CB52" s="253">
        <v>7</v>
      </c>
    </row>
    <row r="53" spans="1:80" ht="22.5">
      <c r="A53" s="254">
        <v>38</v>
      </c>
      <c r="B53" s="255" t="s">
        <v>768</v>
      </c>
      <c r="C53" s="256" t="s">
        <v>769</v>
      </c>
      <c r="D53" s="257" t="s">
        <v>240</v>
      </c>
      <c r="E53" s="258">
        <v>3</v>
      </c>
      <c r="F53" s="258"/>
      <c r="G53" s="259">
        <f t="shared" si="24"/>
        <v>0</v>
      </c>
      <c r="H53" s="260">
        <v>0</v>
      </c>
      <c r="I53" s="261">
        <f t="shared" si="25"/>
        <v>0</v>
      </c>
      <c r="J53" s="260">
        <v>0</v>
      </c>
      <c r="K53" s="261">
        <f t="shared" si="26"/>
        <v>0</v>
      </c>
      <c r="O53" s="253">
        <v>2</v>
      </c>
      <c r="AA53" s="228">
        <v>1</v>
      </c>
      <c r="AB53" s="228">
        <v>7</v>
      </c>
      <c r="AC53" s="228">
        <v>7</v>
      </c>
      <c r="AZ53" s="228">
        <v>2</v>
      </c>
      <c r="BA53" s="228">
        <f t="shared" si="27"/>
        <v>0</v>
      </c>
      <c r="BB53" s="228">
        <f t="shared" si="28"/>
        <v>0</v>
      </c>
      <c r="BC53" s="228">
        <f t="shared" si="29"/>
        <v>0</v>
      </c>
      <c r="BD53" s="228">
        <f t="shared" si="30"/>
        <v>0</v>
      </c>
      <c r="BE53" s="228">
        <f t="shared" si="31"/>
        <v>0</v>
      </c>
      <c r="CA53" s="253">
        <v>1</v>
      </c>
      <c r="CB53" s="253">
        <v>7</v>
      </c>
    </row>
    <row r="54" spans="1:80" ht="12.75">
      <c r="A54" s="254">
        <v>39</v>
      </c>
      <c r="B54" s="255" t="s">
        <v>770</v>
      </c>
      <c r="C54" s="256" t="s">
        <v>771</v>
      </c>
      <c r="D54" s="257" t="s">
        <v>240</v>
      </c>
      <c r="E54" s="258">
        <v>2</v>
      </c>
      <c r="F54" s="258"/>
      <c r="G54" s="259">
        <f t="shared" si="24"/>
        <v>0</v>
      </c>
      <c r="H54" s="260">
        <v>0</v>
      </c>
      <c r="I54" s="261">
        <f t="shared" si="25"/>
        <v>0</v>
      </c>
      <c r="J54" s="260">
        <v>0</v>
      </c>
      <c r="K54" s="261">
        <f t="shared" si="26"/>
        <v>0</v>
      </c>
      <c r="O54" s="253">
        <v>2</v>
      </c>
      <c r="AA54" s="228">
        <v>1</v>
      </c>
      <c r="AB54" s="228">
        <v>7</v>
      </c>
      <c r="AC54" s="228">
        <v>7</v>
      </c>
      <c r="AZ54" s="228">
        <v>2</v>
      </c>
      <c r="BA54" s="228">
        <f t="shared" si="27"/>
        <v>0</v>
      </c>
      <c r="BB54" s="228">
        <f t="shared" si="28"/>
        <v>0</v>
      </c>
      <c r="BC54" s="228">
        <f t="shared" si="29"/>
        <v>0</v>
      </c>
      <c r="BD54" s="228">
        <f t="shared" si="30"/>
        <v>0</v>
      </c>
      <c r="BE54" s="228">
        <f t="shared" si="31"/>
        <v>0</v>
      </c>
      <c r="CA54" s="253">
        <v>1</v>
      </c>
      <c r="CB54" s="253">
        <v>7</v>
      </c>
    </row>
    <row r="55" spans="1:80" ht="22.5">
      <c r="A55" s="254">
        <v>40</v>
      </c>
      <c r="B55" s="255" t="s">
        <v>772</v>
      </c>
      <c r="C55" s="256" t="s">
        <v>773</v>
      </c>
      <c r="D55" s="257" t="s">
        <v>240</v>
      </c>
      <c r="E55" s="258">
        <v>2</v>
      </c>
      <c r="F55" s="258"/>
      <c r="G55" s="259">
        <f t="shared" si="24"/>
        <v>0</v>
      </c>
      <c r="H55" s="260">
        <v>0</v>
      </c>
      <c r="I55" s="261">
        <f t="shared" si="25"/>
        <v>0</v>
      </c>
      <c r="J55" s="260">
        <v>0</v>
      </c>
      <c r="K55" s="261">
        <f t="shared" si="26"/>
        <v>0</v>
      </c>
      <c r="O55" s="253">
        <v>2</v>
      </c>
      <c r="AA55" s="228">
        <v>1</v>
      </c>
      <c r="AB55" s="228">
        <v>7</v>
      </c>
      <c r="AC55" s="228">
        <v>7</v>
      </c>
      <c r="AZ55" s="228">
        <v>2</v>
      </c>
      <c r="BA55" s="228">
        <f t="shared" si="27"/>
        <v>0</v>
      </c>
      <c r="BB55" s="228">
        <f t="shared" si="28"/>
        <v>0</v>
      </c>
      <c r="BC55" s="228">
        <f t="shared" si="29"/>
        <v>0</v>
      </c>
      <c r="BD55" s="228">
        <f t="shared" si="30"/>
        <v>0</v>
      </c>
      <c r="BE55" s="228">
        <f t="shared" si="31"/>
        <v>0</v>
      </c>
      <c r="CA55" s="253">
        <v>1</v>
      </c>
      <c r="CB55" s="253">
        <v>7</v>
      </c>
    </row>
    <row r="56" spans="1:80" ht="22.5">
      <c r="A56" s="254">
        <v>41</v>
      </c>
      <c r="B56" s="255" t="s">
        <v>774</v>
      </c>
      <c r="C56" s="256" t="s">
        <v>775</v>
      </c>
      <c r="D56" s="257" t="s">
        <v>240</v>
      </c>
      <c r="E56" s="258">
        <v>2</v>
      </c>
      <c r="F56" s="258"/>
      <c r="G56" s="259">
        <f t="shared" si="24"/>
        <v>0</v>
      </c>
      <c r="H56" s="260">
        <v>0</v>
      </c>
      <c r="I56" s="261">
        <f t="shared" si="25"/>
        <v>0</v>
      </c>
      <c r="J56" s="260">
        <v>0</v>
      </c>
      <c r="K56" s="261">
        <f t="shared" si="26"/>
        <v>0</v>
      </c>
      <c r="O56" s="253">
        <v>2</v>
      </c>
      <c r="AA56" s="228">
        <v>1</v>
      </c>
      <c r="AB56" s="228">
        <v>7</v>
      </c>
      <c r="AC56" s="228">
        <v>7</v>
      </c>
      <c r="AZ56" s="228">
        <v>2</v>
      </c>
      <c r="BA56" s="228">
        <f t="shared" si="27"/>
        <v>0</v>
      </c>
      <c r="BB56" s="228">
        <f t="shared" si="28"/>
        <v>0</v>
      </c>
      <c r="BC56" s="228">
        <f t="shared" si="29"/>
        <v>0</v>
      </c>
      <c r="BD56" s="228">
        <f t="shared" si="30"/>
        <v>0</v>
      </c>
      <c r="BE56" s="228">
        <f t="shared" si="31"/>
        <v>0</v>
      </c>
      <c r="CA56" s="253">
        <v>1</v>
      </c>
      <c r="CB56" s="253">
        <v>7</v>
      </c>
    </row>
    <row r="57" spans="1:80" ht="12.75">
      <c r="A57" s="254">
        <v>42</v>
      </c>
      <c r="B57" s="255" t="s">
        <v>776</v>
      </c>
      <c r="C57" s="256" t="s">
        <v>777</v>
      </c>
      <c r="D57" s="257" t="s">
        <v>240</v>
      </c>
      <c r="E57" s="258">
        <v>1</v>
      </c>
      <c r="F57" s="258"/>
      <c r="G57" s="259">
        <f t="shared" si="24"/>
        <v>0</v>
      </c>
      <c r="H57" s="260">
        <v>0</v>
      </c>
      <c r="I57" s="261">
        <f t="shared" si="25"/>
        <v>0</v>
      </c>
      <c r="J57" s="260">
        <v>0</v>
      </c>
      <c r="K57" s="261">
        <f t="shared" si="26"/>
        <v>0</v>
      </c>
      <c r="O57" s="253">
        <v>2</v>
      </c>
      <c r="AA57" s="228">
        <v>1</v>
      </c>
      <c r="AB57" s="228">
        <v>7</v>
      </c>
      <c r="AC57" s="228">
        <v>7</v>
      </c>
      <c r="AZ57" s="228">
        <v>2</v>
      </c>
      <c r="BA57" s="228">
        <f t="shared" si="27"/>
        <v>0</v>
      </c>
      <c r="BB57" s="228">
        <f t="shared" si="28"/>
        <v>0</v>
      </c>
      <c r="BC57" s="228">
        <f t="shared" si="29"/>
        <v>0</v>
      </c>
      <c r="BD57" s="228">
        <f t="shared" si="30"/>
        <v>0</v>
      </c>
      <c r="BE57" s="228">
        <f t="shared" si="31"/>
        <v>0</v>
      </c>
      <c r="CA57" s="253">
        <v>1</v>
      </c>
      <c r="CB57" s="253">
        <v>7</v>
      </c>
    </row>
    <row r="58" spans="1:80" ht="12.75">
      <c r="A58" s="254">
        <v>43</v>
      </c>
      <c r="B58" s="255" t="s">
        <v>778</v>
      </c>
      <c r="C58" s="256" t="s">
        <v>779</v>
      </c>
      <c r="D58" s="257" t="s">
        <v>240</v>
      </c>
      <c r="E58" s="258">
        <v>2</v>
      </c>
      <c r="F58" s="258"/>
      <c r="G58" s="259">
        <f t="shared" si="24"/>
        <v>0</v>
      </c>
      <c r="H58" s="260">
        <v>0</v>
      </c>
      <c r="I58" s="261">
        <f t="shared" si="25"/>
        <v>0</v>
      </c>
      <c r="J58" s="260">
        <v>0</v>
      </c>
      <c r="K58" s="261">
        <f t="shared" si="26"/>
        <v>0</v>
      </c>
      <c r="O58" s="253">
        <v>2</v>
      </c>
      <c r="AA58" s="228">
        <v>1</v>
      </c>
      <c r="AB58" s="228">
        <v>7</v>
      </c>
      <c r="AC58" s="228">
        <v>7</v>
      </c>
      <c r="AZ58" s="228">
        <v>2</v>
      </c>
      <c r="BA58" s="228">
        <f t="shared" si="27"/>
        <v>0</v>
      </c>
      <c r="BB58" s="228">
        <f t="shared" si="28"/>
        <v>0</v>
      </c>
      <c r="BC58" s="228">
        <f t="shared" si="29"/>
        <v>0</v>
      </c>
      <c r="BD58" s="228">
        <f t="shared" si="30"/>
        <v>0</v>
      </c>
      <c r="BE58" s="228">
        <f t="shared" si="31"/>
        <v>0</v>
      </c>
      <c r="CA58" s="253">
        <v>1</v>
      </c>
      <c r="CB58" s="253">
        <v>7</v>
      </c>
    </row>
    <row r="59" spans="1:80" ht="12.75">
      <c r="A59" s="254">
        <v>44</v>
      </c>
      <c r="B59" s="255" t="s">
        <v>780</v>
      </c>
      <c r="C59" s="256" t="s">
        <v>581</v>
      </c>
      <c r="D59" s="257" t="s">
        <v>240</v>
      </c>
      <c r="E59" s="258">
        <v>5</v>
      </c>
      <c r="F59" s="258"/>
      <c r="G59" s="259">
        <f t="shared" si="24"/>
        <v>0</v>
      </c>
      <c r="H59" s="260">
        <v>0</v>
      </c>
      <c r="I59" s="261">
        <f t="shared" si="25"/>
        <v>0</v>
      </c>
      <c r="J59" s="260">
        <v>0</v>
      </c>
      <c r="K59" s="261">
        <f t="shared" si="26"/>
        <v>0</v>
      </c>
      <c r="O59" s="253">
        <v>2</v>
      </c>
      <c r="AA59" s="228">
        <v>1</v>
      </c>
      <c r="AB59" s="228">
        <v>7</v>
      </c>
      <c r="AC59" s="228">
        <v>7</v>
      </c>
      <c r="AZ59" s="228">
        <v>2</v>
      </c>
      <c r="BA59" s="228">
        <f t="shared" si="27"/>
        <v>0</v>
      </c>
      <c r="BB59" s="228">
        <f t="shared" si="28"/>
        <v>0</v>
      </c>
      <c r="BC59" s="228">
        <f t="shared" si="29"/>
        <v>0</v>
      </c>
      <c r="BD59" s="228">
        <f t="shared" si="30"/>
        <v>0</v>
      </c>
      <c r="BE59" s="228">
        <f t="shared" si="31"/>
        <v>0</v>
      </c>
      <c r="CA59" s="253">
        <v>1</v>
      </c>
      <c r="CB59" s="253">
        <v>7</v>
      </c>
    </row>
    <row r="60" spans="1:80" ht="12.75">
      <c r="A60" s="254">
        <v>45</v>
      </c>
      <c r="B60" s="255" t="s">
        <v>781</v>
      </c>
      <c r="C60" s="256" t="s">
        <v>782</v>
      </c>
      <c r="D60" s="257" t="s">
        <v>240</v>
      </c>
      <c r="E60" s="258">
        <v>1</v>
      </c>
      <c r="F60" s="258"/>
      <c r="G60" s="259">
        <f t="shared" si="24"/>
        <v>0</v>
      </c>
      <c r="H60" s="260">
        <v>0</v>
      </c>
      <c r="I60" s="261">
        <f t="shared" si="25"/>
        <v>0</v>
      </c>
      <c r="J60" s="260">
        <v>0</v>
      </c>
      <c r="K60" s="261">
        <f t="shared" si="26"/>
        <v>0</v>
      </c>
      <c r="O60" s="253">
        <v>2</v>
      </c>
      <c r="AA60" s="228">
        <v>1</v>
      </c>
      <c r="AB60" s="228">
        <v>7</v>
      </c>
      <c r="AC60" s="228">
        <v>7</v>
      </c>
      <c r="AZ60" s="228">
        <v>2</v>
      </c>
      <c r="BA60" s="228">
        <f t="shared" si="27"/>
        <v>0</v>
      </c>
      <c r="BB60" s="228">
        <f t="shared" si="28"/>
        <v>0</v>
      </c>
      <c r="BC60" s="228">
        <f t="shared" si="29"/>
        <v>0</v>
      </c>
      <c r="BD60" s="228">
        <f t="shared" si="30"/>
        <v>0</v>
      </c>
      <c r="BE60" s="228">
        <f t="shared" si="31"/>
        <v>0</v>
      </c>
      <c r="CA60" s="253">
        <v>1</v>
      </c>
      <c r="CB60" s="253">
        <v>7</v>
      </c>
    </row>
    <row r="61" spans="1:80" ht="22.5">
      <c r="A61" s="254">
        <v>46</v>
      </c>
      <c r="B61" s="255" t="s">
        <v>783</v>
      </c>
      <c r="C61" s="256" t="s">
        <v>784</v>
      </c>
      <c r="D61" s="257" t="s">
        <v>240</v>
      </c>
      <c r="E61" s="258">
        <v>3</v>
      </c>
      <c r="F61" s="258"/>
      <c r="G61" s="259">
        <f t="shared" si="24"/>
        <v>0</v>
      </c>
      <c r="H61" s="260">
        <v>0</v>
      </c>
      <c r="I61" s="261">
        <f t="shared" si="25"/>
        <v>0</v>
      </c>
      <c r="J61" s="260">
        <v>0</v>
      </c>
      <c r="K61" s="261">
        <f t="shared" si="26"/>
        <v>0</v>
      </c>
      <c r="O61" s="253">
        <v>2</v>
      </c>
      <c r="AA61" s="228">
        <v>1</v>
      </c>
      <c r="AB61" s="228">
        <v>7</v>
      </c>
      <c r="AC61" s="228">
        <v>7</v>
      </c>
      <c r="AZ61" s="228">
        <v>2</v>
      </c>
      <c r="BA61" s="228">
        <f t="shared" si="27"/>
        <v>0</v>
      </c>
      <c r="BB61" s="228">
        <f t="shared" si="28"/>
        <v>0</v>
      </c>
      <c r="BC61" s="228">
        <f t="shared" si="29"/>
        <v>0</v>
      </c>
      <c r="BD61" s="228">
        <f t="shared" si="30"/>
        <v>0</v>
      </c>
      <c r="BE61" s="228">
        <f t="shared" si="31"/>
        <v>0</v>
      </c>
      <c r="CA61" s="253">
        <v>1</v>
      </c>
      <c r="CB61" s="253">
        <v>7</v>
      </c>
    </row>
    <row r="62" spans="1:80" ht="22.5">
      <c r="A62" s="254">
        <v>47</v>
      </c>
      <c r="B62" s="255" t="s">
        <v>785</v>
      </c>
      <c r="C62" s="256" t="s">
        <v>786</v>
      </c>
      <c r="D62" s="257" t="s">
        <v>240</v>
      </c>
      <c r="E62" s="258">
        <v>1</v>
      </c>
      <c r="F62" s="258"/>
      <c r="G62" s="259">
        <f t="shared" si="24"/>
        <v>0</v>
      </c>
      <c r="H62" s="260">
        <v>0</v>
      </c>
      <c r="I62" s="261">
        <f t="shared" si="25"/>
        <v>0</v>
      </c>
      <c r="J62" s="260">
        <v>0</v>
      </c>
      <c r="K62" s="261">
        <f t="shared" si="26"/>
        <v>0</v>
      </c>
      <c r="O62" s="253">
        <v>2</v>
      </c>
      <c r="AA62" s="228">
        <v>1</v>
      </c>
      <c r="AB62" s="228">
        <v>7</v>
      </c>
      <c r="AC62" s="228">
        <v>7</v>
      </c>
      <c r="AZ62" s="228">
        <v>2</v>
      </c>
      <c r="BA62" s="228">
        <f t="shared" si="27"/>
        <v>0</v>
      </c>
      <c r="BB62" s="228">
        <f t="shared" si="28"/>
        <v>0</v>
      </c>
      <c r="BC62" s="228">
        <f t="shared" si="29"/>
        <v>0</v>
      </c>
      <c r="BD62" s="228">
        <f t="shared" si="30"/>
        <v>0</v>
      </c>
      <c r="BE62" s="228">
        <f t="shared" si="31"/>
        <v>0</v>
      </c>
      <c r="CA62" s="253">
        <v>1</v>
      </c>
      <c r="CB62" s="253">
        <v>7</v>
      </c>
    </row>
    <row r="63" spans="1:80" ht="12.75">
      <c r="A63" s="254">
        <v>48</v>
      </c>
      <c r="B63" s="255" t="s">
        <v>787</v>
      </c>
      <c r="C63" s="256" t="s">
        <v>788</v>
      </c>
      <c r="D63" s="257" t="s">
        <v>13</v>
      </c>
      <c r="E63" s="258">
        <v>436.776</v>
      </c>
      <c r="F63" s="258"/>
      <c r="G63" s="259">
        <f t="shared" si="24"/>
        <v>0</v>
      </c>
      <c r="H63" s="260">
        <v>0</v>
      </c>
      <c r="I63" s="261">
        <f t="shared" si="25"/>
        <v>0</v>
      </c>
      <c r="J63" s="260">
        <v>0</v>
      </c>
      <c r="K63" s="261">
        <f t="shared" si="26"/>
        <v>0</v>
      </c>
      <c r="O63" s="253">
        <v>2</v>
      </c>
      <c r="AA63" s="228">
        <v>1</v>
      </c>
      <c r="AB63" s="228">
        <v>7</v>
      </c>
      <c r="AC63" s="228">
        <v>7</v>
      </c>
      <c r="AZ63" s="228">
        <v>2</v>
      </c>
      <c r="BA63" s="228">
        <f t="shared" si="27"/>
        <v>0</v>
      </c>
      <c r="BB63" s="228">
        <f t="shared" si="28"/>
        <v>0</v>
      </c>
      <c r="BC63" s="228">
        <f t="shared" si="29"/>
        <v>0</v>
      </c>
      <c r="BD63" s="228">
        <f t="shared" si="30"/>
        <v>0</v>
      </c>
      <c r="BE63" s="228">
        <f t="shared" si="31"/>
        <v>0</v>
      </c>
      <c r="CA63" s="253">
        <v>1</v>
      </c>
      <c r="CB63" s="253">
        <v>7</v>
      </c>
    </row>
    <row r="64" spans="1:57" ht="12.75">
      <c r="A64" s="263"/>
      <c r="B64" s="264" t="s">
        <v>104</v>
      </c>
      <c r="C64" s="265" t="s">
        <v>743</v>
      </c>
      <c r="D64" s="266"/>
      <c r="E64" s="267"/>
      <c r="F64" s="268"/>
      <c r="G64" s="269">
        <f>SUM(G40:G63)</f>
        <v>0</v>
      </c>
      <c r="H64" s="270"/>
      <c r="I64" s="271">
        <f>SUM(I40:I63)</f>
        <v>0</v>
      </c>
      <c r="J64" s="270"/>
      <c r="K64" s="271">
        <f>SUM(K40:K63)</f>
        <v>0</v>
      </c>
      <c r="O64" s="253">
        <v>4</v>
      </c>
      <c r="BA64" s="272">
        <f>SUM(BA40:BA63)</f>
        <v>0</v>
      </c>
      <c r="BB64" s="272">
        <f>SUM(BB40:BB63)</f>
        <v>0</v>
      </c>
      <c r="BC64" s="272">
        <f>SUM(BC40:BC63)</f>
        <v>0</v>
      </c>
      <c r="BD64" s="272">
        <f>SUM(BD40:BD63)</f>
        <v>0</v>
      </c>
      <c r="BE64" s="272">
        <f>SUM(BE40:BE63)</f>
        <v>0</v>
      </c>
    </row>
    <row r="65" spans="1:15" ht="12.75">
      <c r="A65" s="243" t="s">
        <v>100</v>
      </c>
      <c r="B65" s="244" t="s">
        <v>789</v>
      </c>
      <c r="C65" s="245" t="s">
        <v>790</v>
      </c>
      <c r="D65" s="246"/>
      <c r="E65" s="247"/>
      <c r="F65" s="247"/>
      <c r="G65" s="248"/>
      <c r="H65" s="249"/>
      <c r="I65" s="250"/>
      <c r="J65" s="251"/>
      <c r="K65" s="252"/>
      <c r="O65" s="253">
        <v>1</v>
      </c>
    </row>
    <row r="66" spans="1:80" ht="22.5">
      <c r="A66" s="254">
        <v>49</v>
      </c>
      <c r="B66" s="255" t="s">
        <v>792</v>
      </c>
      <c r="C66" s="256" t="s">
        <v>793</v>
      </c>
      <c r="D66" s="257" t="s">
        <v>240</v>
      </c>
      <c r="E66" s="258">
        <v>25</v>
      </c>
      <c r="F66" s="258"/>
      <c r="G66" s="259">
        <f aca="true" t="shared" si="32" ref="G66:G78">E66*F66</f>
        <v>0</v>
      </c>
      <c r="H66" s="260">
        <v>0</v>
      </c>
      <c r="I66" s="261">
        <f aca="true" t="shared" si="33" ref="I66:I78">E66*H66</f>
        <v>0</v>
      </c>
      <c r="J66" s="260">
        <v>0</v>
      </c>
      <c r="K66" s="261">
        <f aca="true" t="shared" si="34" ref="K66:K78">E66*J66</f>
        <v>0</v>
      </c>
      <c r="O66" s="253">
        <v>2</v>
      </c>
      <c r="AA66" s="228">
        <v>1</v>
      </c>
      <c r="AB66" s="228">
        <v>7</v>
      </c>
      <c r="AC66" s="228">
        <v>7</v>
      </c>
      <c r="AZ66" s="228">
        <v>2</v>
      </c>
      <c r="BA66" s="228">
        <f aca="true" t="shared" si="35" ref="BA66:BA78">IF(AZ66=1,G66,0)</f>
        <v>0</v>
      </c>
      <c r="BB66" s="228">
        <f aca="true" t="shared" si="36" ref="BB66:BB78">IF(AZ66=2,G66,0)</f>
        <v>0</v>
      </c>
      <c r="BC66" s="228">
        <f aca="true" t="shared" si="37" ref="BC66:BC78">IF(AZ66=3,G66,0)</f>
        <v>0</v>
      </c>
      <c r="BD66" s="228">
        <f aca="true" t="shared" si="38" ref="BD66:BD78">IF(AZ66=4,G66,0)</f>
        <v>0</v>
      </c>
      <c r="BE66" s="228">
        <f aca="true" t="shared" si="39" ref="BE66:BE78">IF(AZ66=5,G66,0)</f>
        <v>0</v>
      </c>
      <c r="CA66" s="253">
        <v>1</v>
      </c>
      <c r="CB66" s="253">
        <v>7</v>
      </c>
    </row>
    <row r="67" spans="1:80" ht="12.75">
      <c r="A67" s="254">
        <v>50</v>
      </c>
      <c r="B67" s="255" t="s">
        <v>794</v>
      </c>
      <c r="C67" s="256" t="s">
        <v>795</v>
      </c>
      <c r="D67" s="257" t="s">
        <v>240</v>
      </c>
      <c r="E67" s="258">
        <v>25</v>
      </c>
      <c r="F67" s="258"/>
      <c r="G67" s="259">
        <f t="shared" si="32"/>
        <v>0</v>
      </c>
      <c r="H67" s="260">
        <v>0</v>
      </c>
      <c r="I67" s="261">
        <f t="shared" si="33"/>
        <v>0</v>
      </c>
      <c r="J67" s="260"/>
      <c r="K67" s="261">
        <f t="shared" si="34"/>
        <v>0</v>
      </c>
      <c r="O67" s="253">
        <v>2</v>
      </c>
      <c r="AA67" s="228">
        <v>3</v>
      </c>
      <c r="AB67" s="228">
        <v>0</v>
      </c>
      <c r="AC67" s="228">
        <v>73515902</v>
      </c>
      <c r="AZ67" s="228">
        <v>2</v>
      </c>
      <c r="BA67" s="228">
        <f t="shared" si="35"/>
        <v>0</v>
      </c>
      <c r="BB67" s="228">
        <f t="shared" si="36"/>
        <v>0</v>
      </c>
      <c r="BC67" s="228">
        <f t="shared" si="37"/>
        <v>0</v>
      </c>
      <c r="BD67" s="228">
        <f t="shared" si="38"/>
        <v>0</v>
      </c>
      <c r="BE67" s="228">
        <f t="shared" si="39"/>
        <v>0</v>
      </c>
      <c r="CA67" s="253">
        <v>3</v>
      </c>
      <c r="CB67" s="253">
        <v>0</v>
      </c>
    </row>
    <row r="68" spans="1:80" ht="12.75">
      <c r="A68" s="254">
        <v>51</v>
      </c>
      <c r="B68" s="255" t="s">
        <v>796</v>
      </c>
      <c r="C68" s="256" t="s">
        <v>797</v>
      </c>
      <c r="D68" s="257" t="s">
        <v>240</v>
      </c>
      <c r="E68" s="258">
        <v>4</v>
      </c>
      <c r="F68" s="258"/>
      <c r="G68" s="259">
        <f t="shared" si="32"/>
        <v>0</v>
      </c>
      <c r="H68" s="260">
        <v>0</v>
      </c>
      <c r="I68" s="261">
        <f t="shared" si="33"/>
        <v>0</v>
      </c>
      <c r="J68" s="260"/>
      <c r="K68" s="261">
        <f t="shared" si="34"/>
        <v>0</v>
      </c>
      <c r="O68" s="253">
        <v>2</v>
      </c>
      <c r="AA68" s="228">
        <v>12</v>
      </c>
      <c r="AB68" s="228">
        <v>0</v>
      </c>
      <c r="AC68" s="228">
        <v>51</v>
      </c>
      <c r="AZ68" s="228">
        <v>2</v>
      </c>
      <c r="BA68" s="228">
        <f t="shared" si="35"/>
        <v>0</v>
      </c>
      <c r="BB68" s="228">
        <f t="shared" si="36"/>
        <v>0</v>
      </c>
      <c r="BC68" s="228">
        <f t="shared" si="37"/>
        <v>0</v>
      </c>
      <c r="BD68" s="228">
        <f t="shared" si="38"/>
        <v>0</v>
      </c>
      <c r="BE68" s="228">
        <f t="shared" si="39"/>
        <v>0</v>
      </c>
      <c r="CA68" s="253">
        <v>12</v>
      </c>
      <c r="CB68" s="253">
        <v>0</v>
      </c>
    </row>
    <row r="69" spans="1:80" ht="12.75">
      <c r="A69" s="254">
        <v>52</v>
      </c>
      <c r="B69" s="255" t="s">
        <v>798</v>
      </c>
      <c r="C69" s="256" t="s">
        <v>799</v>
      </c>
      <c r="D69" s="257" t="s">
        <v>240</v>
      </c>
      <c r="E69" s="258">
        <v>2</v>
      </c>
      <c r="F69" s="258"/>
      <c r="G69" s="259">
        <f t="shared" si="32"/>
        <v>0</v>
      </c>
      <c r="H69" s="260">
        <v>0</v>
      </c>
      <c r="I69" s="261">
        <f t="shared" si="33"/>
        <v>0</v>
      </c>
      <c r="J69" s="260"/>
      <c r="K69" s="261">
        <f t="shared" si="34"/>
        <v>0</v>
      </c>
      <c r="O69" s="253">
        <v>2</v>
      </c>
      <c r="AA69" s="228">
        <v>12</v>
      </c>
      <c r="AB69" s="228">
        <v>0</v>
      </c>
      <c r="AC69" s="228">
        <v>52</v>
      </c>
      <c r="AZ69" s="228">
        <v>2</v>
      </c>
      <c r="BA69" s="228">
        <f t="shared" si="35"/>
        <v>0</v>
      </c>
      <c r="BB69" s="228">
        <f t="shared" si="36"/>
        <v>0</v>
      </c>
      <c r="BC69" s="228">
        <f t="shared" si="37"/>
        <v>0</v>
      </c>
      <c r="BD69" s="228">
        <f t="shared" si="38"/>
        <v>0</v>
      </c>
      <c r="BE69" s="228">
        <f t="shared" si="39"/>
        <v>0</v>
      </c>
      <c r="CA69" s="253">
        <v>12</v>
      </c>
      <c r="CB69" s="253">
        <v>0</v>
      </c>
    </row>
    <row r="70" spans="1:80" ht="12.75">
      <c r="A70" s="254">
        <v>53</v>
      </c>
      <c r="B70" s="255" t="s">
        <v>800</v>
      </c>
      <c r="C70" s="256" t="s">
        <v>801</v>
      </c>
      <c r="D70" s="257" t="s">
        <v>240</v>
      </c>
      <c r="E70" s="258">
        <v>3</v>
      </c>
      <c r="F70" s="258"/>
      <c r="G70" s="259">
        <f t="shared" si="32"/>
        <v>0</v>
      </c>
      <c r="H70" s="260">
        <v>0</v>
      </c>
      <c r="I70" s="261">
        <f t="shared" si="33"/>
        <v>0</v>
      </c>
      <c r="J70" s="260"/>
      <c r="K70" s="261">
        <f t="shared" si="34"/>
        <v>0</v>
      </c>
      <c r="O70" s="253">
        <v>2</v>
      </c>
      <c r="AA70" s="228">
        <v>12</v>
      </c>
      <c r="AB70" s="228">
        <v>0</v>
      </c>
      <c r="AC70" s="228">
        <v>53</v>
      </c>
      <c r="AZ70" s="228">
        <v>2</v>
      </c>
      <c r="BA70" s="228">
        <f t="shared" si="35"/>
        <v>0</v>
      </c>
      <c r="BB70" s="228">
        <f t="shared" si="36"/>
        <v>0</v>
      </c>
      <c r="BC70" s="228">
        <f t="shared" si="37"/>
        <v>0</v>
      </c>
      <c r="BD70" s="228">
        <f t="shared" si="38"/>
        <v>0</v>
      </c>
      <c r="BE70" s="228">
        <f t="shared" si="39"/>
        <v>0</v>
      </c>
      <c r="CA70" s="253">
        <v>12</v>
      </c>
      <c r="CB70" s="253">
        <v>0</v>
      </c>
    </row>
    <row r="71" spans="1:80" ht="12.75">
      <c r="A71" s="254">
        <v>54</v>
      </c>
      <c r="B71" s="255" t="s">
        <v>802</v>
      </c>
      <c r="C71" s="256" t="s">
        <v>803</v>
      </c>
      <c r="D71" s="257" t="s">
        <v>240</v>
      </c>
      <c r="E71" s="258">
        <v>4</v>
      </c>
      <c r="F71" s="258"/>
      <c r="G71" s="259">
        <f t="shared" si="32"/>
        <v>0</v>
      </c>
      <c r="H71" s="260">
        <v>0</v>
      </c>
      <c r="I71" s="261">
        <f t="shared" si="33"/>
        <v>0</v>
      </c>
      <c r="J71" s="260"/>
      <c r="K71" s="261">
        <f t="shared" si="34"/>
        <v>0</v>
      </c>
      <c r="O71" s="253">
        <v>2</v>
      </c>
      <c r="AA71" s="228">
        <v>12</v>
      </c>
      <c r="AB71" s="228">
        <v>0</v>
      </c>
      <c r="AC71" s="228">
        <v>54</v>
      </c>
      <c r="AZ71" s="228">
        <v>2</v>
      </c>
      <c r="BA71" s="228">
        <f t="shared" si="35"/>
        <v>0</v>
      </c>
      <c r="BB71" s="228">
        <f t="shared" si="36"/>
        <v>0</v>
      </c>
      <c r="BC71" s="228">
        <f t="shared" si="37"/>
        <v>0</v>
      </c>
      <c r="BD71" s="228">
        <f t="shared" si="38"/>
        <v>0</v>
      </c>
      <c r="BE71" s="228">
        <f t="shared" si="39"/>
        <v>0</v>
      </c>
      <c r="CA71" s="253">
        <v>12</v>
      </c>
      <c r="CB71" s="253">
        <v>0</v>
      </c>
    </row>
    <row r="72" spans="1:80" ht="12.75">
      <c r="A72" s="254">
        <v>55</v>
      </c>
      <c r="B72" s="255" t="s">
        <v>804</v>
      </c>
      <c r="C72" s="256" t="s">
        <v>805</v>
      </c>
      <c r="D72" s="257" t="s">
        <v>240</v>
      </c>
      <c r="E72" s="258">
        <v>2</v>
      </c>
      <c r="F72" s="258"/>
      <c r="G72" s="259">
        <f t="shared" si="32"/>
        <v>0</v>
      </c>
      <c r="H72" s="260">
        <v>0</v>
      </c>
      <c r="I72" s="261">
        <f t="shared" si="33"/>
        <v>0</v>
      </c>
      <c r="J72" s="260"/>
      <c r="K72" s="261">
        <f t="shared" si="34"/>
        <v>0</v>
      </c>
      <c r="O72" s="253">
        <v>2</v>
      </c>
      <c r="AA72" s="228">
        <v>12</v>
      </c>
      <c r="AB72" s="228">
        <v>0</v>
      </c>
      <c r="AC72" s="228">
        <v>55</v>
      </c>
      <c r="AZ72" s="228">
        <v>2</v>
      </c>
      <c r="BA72" s="228">
        <f t="shared" si="35"/>
        <v>0</v>
      </c>
      <c r="BB72" s="228">
        <f t="shared" si="36"/>
        <v>0</v>
      </c>
      <c r="BC72" s="228">
        <f t="shared" si="37"/>
        <v>0</v>
      </c>
      <c r="BD72" s="228">
        <f t="shared" si="38"/>
        <v>0</v>
      </c>
      <c r="BE72" s="228">
        <f t="shared" si="39"/>
        <v>0</v>
      </c>
      <c r="CA72" s="253">
        <v>12</v>
      </c>
      <c r="CB72" s="253">
        <v>0</v>
      </c>
    </row>
    <row r="73" spans="1:80" ht="12.75">
      <c r="A73" s="254">
        <v>56</v>
      </c>
      <c r="B73" s="255" t="s">
        <v>806</v>
      </c>
      <c r="C73" s="256" t="s">
        <v>807</v>
      </c>
      <c r="D73" s="257" t="s">
        <v>240</v>
      </c>
      <c r="E73" s="258">
        <v>2</v>
      </c>
      <c r="F73" s="258"/>
      <c r="G73" s="259">
        <f t="shared" si="32"/>
        <v>0</v>
      </c>
      <c r="H73" s="260">
        <v>0</v>
      </c>
      <c r="I73" s="261">
        <f t="shared" si="33"/>
        <v>0</v>
      </c>
      <c r="J73" s="260"/>
      <c r="K73" s="261">
        <f t="shared" si="34"/>
        <v>0</v>
      </c>
      <c r="O73" s="253">
        <v>2</v>
      </c>
      <c r="AA73" s="228">
        <v>12</v>
      </c>
      <c r="AB73" s="228">
        <v>0</v>
      </c>
      <c r="AC73" s="228">
        <v>56</v>
      </c>
      <c r="AZ73" s="228">
        <v>2</v>
      </c>
      <c r="BA73" s="228">
        <f t="shared" si="35"/>
        <v>0</v>
      </c>
      <c r="BB73" s="228">
        <f t="shared" si="36"/>
        <v>0</v>
      </c>
      <c r="BC73" s="228">
        <f t="shared" si="37"/>
        <v>0</v>
      </c>
      <c r="BD73" s="228">
        <f t="shared" si="38"/>
        <v>0</v>
      </c>
      <c r="BE73" s="228">
        <f t="shared" si="39"/>
        <v>0</v>
      </c>
      <c r="CA73" s="253">
        <v>12</v>
      </c>
      <c r="CB73" s="253">
        <v>0</v>
      </c>
    </row>
    <row r="74" spans="1:80" ht="22.5">
      <c r="A74" s="254">
        <v>57</v>
      </c>
      <c r="B74" s="255" t="s">
        <v>808</v>
      </c>
      <c r="C74" s="256" t="s">
        <v>809</v>
      </c>
      <c r="D74" s="257" t="s">
        <v>240</v>
      </c>
      <c r="E74" s="258">
        <v>17</v>
      </c>
      <c r="F74" s="258"/>
      <c r="G74" s="259">
        <f t="shared" si="32"/>
        <v>0</v>
      </c>
      <c r="H74" s="260">
        <v>0</v>
      </c>
      <c r="I74" s="261">
        <f t="shared" si="33"/>
        <v>0</v>
      </c>
      <c r="J74" s="260">
        <v>0</v>
      </c>
      <c r="K74" s="261">
        <f t="shared" si="34"/>
        <v>0</v>
      </c>
      <c r="O74" s="253">
        <v>2</v>
      </c>
      <c r="AA74" s="228">
        <v>1</v>
      </c>
      <c r="AB74" s="228">
        <v>7</v>
      </c>
      <c r="AC74" s="228">
        <v>7</v>
      </c>
      <c r="AZ74" s="228">
        <v>2</v>
      </c>
      <c r="BA74" s="228">
        <f t="shared" si="35"/>
        <v>0</v>
      </c>
      <c r="BB74" s="228">
        <f t="shared" si="36"/>
        <v>0</v>
      </c>
      <c r="BC74" s="228">
        <f t="shared" si="37"/>
        <v>0</v>
      </c>
      <c r="BD74" s="228">
        <f t="shared" si="38"/>
        <v>0</v>
      </c>
      <c r="BE74" s="228">
        <f t="shared" si="39"/>
        <v>0</v>
      </c>
      <c r="CA74" s="253">
        <v>1</v>
      </c>
      <c r="CB74" s="253">
        <v>7</v>
      </c>
    </row>
    <row r="75" spans="1:80" ht="22.5">
      <c r="A75" s="254">
        <v>58</v>
      </c>
      <c r="B75" s="255" t="s">
        <v>810</v>
      </c>
      <c r="C75" s="256" t="s">
        <v>811</v>
      </c>
      <c r="D75" s="257" t="s">
        <v>240</v>
      </c>
      <c r="E75" s="258">
        <v>8</v>
      </c>
      <c r="F75" s="258"/>
      <c r="G75" s="259">
        <f t="shared" si="32"/>
        <v>0</v>
      </c>
      <c r="H75" s="260">
        <v>0</v>
      </c>
      <c r="I75" s="261">
        <f t="shared" si="33"/>
        <v>0</v>
      </c>
      <c r="J75" s="260">
        <v>0</v>
      </c>
      <c r="K75" s="261">
        <f t="shared" si="34"/>
        <v>0</v>
      </c>
      <c r="O75" s="253">
        <v>2</v>
      </c>
      <c r="AA75" s="228">
        <v>1</v>
      </c>
      <c r="AB75" s="228">
        <v>7</v>
      </c>
      <c r="AC75" s="228">
        <v>7</v>
      </c>
      <c r="AZ75" s="228">
        <v>2</v>
      </c>
      <c r="BA75" s="228">
        <f t="shared" si="35"/>
        <v>0</v>
      </c>
      <c r="BB75" s="228">
        <f t="shared" si="36"/>
        <v>0</v>
      </c>
      <c r="BC75" s="228">
        <f t="shared" si="37"/>
        <v>0</v>
      </c>
      <c r="BD75" s="228">
        <f t="shared" si="38"/>
        <v>0</v>
      </c>
      <c r="BE75" s="228">
        <f t="shared" si="39"/>
        <v>0</v>
      </c>
      <c r="CA75" s="253">
        <v>1</v>
      </c>
      <c r="CB75" s="253">
        <v>7</v>
      </c>
    </row>
    <row r="76" spans="1:80" ht="12.75">
      <c r="A76" s="254">
        <v>59</v>
      </c>
      <c r="B76" s="255" t="s">
        <v>812</v>
      </c>
      <c r="C76" s="256" t="s">
        <v>813</v>
      </c>
      <c r="D76" s="257" t="s">
        <v>240</v>
      </c>
      <c r="E76" s="258">
        <v>2</v>
      </c>
      <c r="F76" s="258"/>
      <c r="G76" s="259">
        <f t="shared" si="32"/>
        <v>0</v>
      </c>
      <c r="H76" s="260">
        <v>0</v>
      </c>
      <c r="I76" s="261">
        <f t="shared" si="33"/>
        <v>0</v>
      </c>
      <c r="J76" s="260"/>
      <c r="K76" s="261">
        <f t="shared" si="34"/>
        <v>0</v>
      </c>
      <c r="O76" s="253">
        <v>2</v>
      </c>
      <c r="AA76" s="228">
        <v>12</v>
      </c>
      <c r="AB76" s="228">
        <v>0</v>
      </c>
      <c r="AC76" s="228">
        <v>59</v>
      </c>
      <c r="AZ76" s="228">
        <v>2</v>
      </c>
      <c r="BA76" s="228">
        <f t="shared" si="35"/>
        <v>0</v>
      </c>
      <c r="BB76" s="228">
        <f t="shared" si="36"/>
        <v>0</v>
      </c>
      <c r="BC76" s="228">
        <f t="shared" si="37"/>
        <v>0</v>
      </c>
      <c r="BD76" s="228">
        <f t="shared" si="38"/>
        <v>0</v>
      </c>
      <c r="BE76" s="228">
        <f t="shared" si="39"/>
        <v>0</v>
      </c>
      <c r="CA76" s="253">
        <v>12</v>
      </c>
      <c r="CB76" s="253">
        <v>0</v>
      </c>
    </row>
    <row r="77" spans="1:80" ht="12.75">
      <c r="A77" s="254">
        <v>60</v>
      </c>
      <c r="B77" s="255" t="s">
        <v>814</v>
      </c>
      <c r="C77" s="256" t="s">
        <v>815</v>
      </c>
      <c r="D77" s="257" t="s">
        <v>240</v>
      </c>
      <c r="E77" s="258">
        <v>6</v>
      </c>
      <c r="F77" s="258"/>
      <c r="G77" s="259">
        <f t="shared" si="32"/>
        <v>0</v>
      </c>
      <c r="H77" s="260">
        <v>0</v>
      </c>
      <c r="I77" s="261">
        <f t="shared" si="33"/>
        <v>0</v>
      </c>
      <c r="J77" s="260"/>
      <c r="K77" s="261">
        <f t="shared" si="34"/>
        <v>0</v>
      </c>
      <c r="O77" s="253">
        <v>2</v>
      </c>
      <c r="AA77" s="228">
        <v>12</v>
      </c>
      <c r="AB77" s="228">
        <v>0</v>
      </c>
      <c r="AC77" s="228">
        <v>60</v>
      </c>
      <c r="AZ77" s="228">
        <v>2</v>
      </c>
      <c r="BA77" s="228">
        <f t="shared" si="35"/>
        <v>0</v>
      </c>
      <c r="BB77" s="228">
        <f t="shared" si="36"/>
        <v>0</v>
      </c>
      <c r="BC77" s="228">
        <f t="shared" si="37"/>
        <v>0</v>
      </c>
      <c r="BD77" s="228">
        <f t="shared" si="38"/>
        <v>0</v>
      </c>
      <c r="BE77" s="228">
        <f t="shared" si="39"/>
        <v>0</v>
      </c>
      <c r="CA77" s="253">
        <v>12</v>
      </c>
      <c r="CB77" s="253">
        <v>0</v>
      </c>
    </row>
    <row r="78" spans="1:80" ht="12.75">
      <c r="A78" s="254">
        <v>61</v>
      </c>
      <c r="B78" s="255" t="s">
        <v>816</v>
      </c>
      <c r="C78" s="256" t="s">
        <v>817</v>
      </c>
      <c r="D78" s="257" t="s">
        <v>13</v>
      </c>
      <c r="E78" s="258">
        <v>966.605</v>
      </c>
      <c r="F78" s="258"/>
      <c r="G78" s="259">
        <f t="shared" si="32"/>
        <v>0</v>
      </c>
      <c r="H78" s="260">
        <v>0</v>
      </c>
      <c r="I78" s="261">
        <f t="shared" si="33"/>
        <v>0</v>
      </c>
      <c r="J78" s="260">
        <v>0</v>
      </c>
      <c r="K78" s="261">
        <f t="shared" si="34"/>
        <v>0</v>
      </c>
      <c r="O78" s="253">
        <v>2</v>
      </c>
      <c r="AA78" s="228">
        <v>1</v>
      </c>
      <c r="AB78" s="228">
        <v>7</v>
      </c>
      <c r="AC78" s="228">
        <v>7</v>
      </c>
      <c r="AZ78" s="228">
        <v>2</v>
      </c>
      <c r="BA78" s="228">
        <f t="shared" si="35"/>
        <v>0</v>
      </c>
      <c r="BB78" s="228">
        <f t="shared" si="36"/>
        <v>0</v>
      </c>
      <c r="BC78" s="228">
        <f t="shared" si="37"/>
        <v>0</v>
      </c>
      <c r="BD78" s="228">
        <f t="shared" si="38"/>
        <v>0</v>
      </c>
      <c r="BE78" s="228">
        <f t="shared" si="39"/>
        <v>0</v>
      </c>
      <c r="CA78" s="253">
        <v>1</v>
      </c>
      <c r="CB78" s="253">
        <v>7</v>
      </c>
    </row>
    <row r="79" spans="1:57" ht="12.75">
      <c r="A79" s="263"/>
      <c r="B79" s="264" t="s">
        <v>104</v>
      </c>
      <c r="C79" s="265" t="s">
        <v>791</v>
      </c>
      <c r="D79" s="266"/>
      <c r="E79" s="267"/>
      <c r="F79" s="268"/>
      <c r="G79" s="269">
        <f>SUM(G65:G78)</f>
        <v>0</v>
      </c>
      <c r="H79" s="270"/>
      <c r="I79" s="271">
        <f>SUM(I65:I78)</f>
        <v>0</v>
      </c>
      <c r="J79" s="270"/>
      <c r="K79" s="271">
        <f>SUM(K65:K78)</f>
        <v>0</v>
      </c>
      <c r="O79" s="253">
        <v>4</v>
      </c>
      <c r="BA79" s="272">
        <f>SUM(BA65:BA78)</f>
        <v>0</v>
      </c>
      <c r="BB79" s="272">
        <f>SUM(BB65:BB78)</f>
        <v>0</v>
      </c>
      <c r="BC79" s="272">
        <f>SUM(BC65:BC78)</f>
        <v>0</v>
      </c>
      <c r="BD79" s="272">
        <f>SUM(BD65:BD78)</f>
        <v>0</v>
      </c>
      <c r="BE79" s="272">
        <f>SUM(BE65:BE78)</f>
        <v>0</v>
      </c>
    </row>
    <row r="80" spans="1:15" ht="12.75">
      <c r="A80" s="243" t="s">
        <v>100</v>
      </c>
      <c r="B80" s="244" t="s">
        <v>660</v>
      </c>
      <c r="C80" s="245" t="s">
        <v>661</v>
      </c>
      <c r="D80" s="246"/>
      <c r="E80" s="247"/>
      <c r="F80" s="247"/>
      <c r="G80" s="248"/>
      <c r="H80" s="249"/>
      <c r="I80" s="250"/>
      <c r="J80" s="251"/>
      <c r="K80" s="252"/>
      <c r="O80" s="253">
        <v>1</v>
      </c>
    </row>
    <row r="81" spans="1:80" ht="12.75">
      <c r="A81" s="254">
        <v>62</v>
      </c>
      <c r="B81" s="255" t="s">
        <v>101</v>
      </c>
      <c r="C81" s="256" t="s">
        <v>818</v>
      </c>
      <c r="D81" s="257" t="s">
        <v>665</v>
      </c>
      <c r="E81" s="258">
        <v>36</v>
      </c>
      <c r="F81" s="258"/>
      <c r="G81" s="259">
        <f>E81*F81</f>
        <v>0</v>
      </c>
      <c r="H81" s="260">
        <v>0</v>
      </c>
      <c r="I81" s="261">
        <f>E81*H81</f>
        <v>0</v>
      </c>
      <c r="J81" s="260"/>
      <c r="K81" s="261">
        <f>E81*J81</f>
        <v>0</v>
      </c>
      <c r="O81" s="253">
        <v>2</v>
      </c>
      <c r="AA81" s="228">
        <v>12</v>
      </c>
      <c r="AB81" s="228">
        <v>0</v>
      </c>
      <c r="AC81" s="228">
        <v>62</v>
      </c>
      <c r="AZ81" s="228">
        <v>1</v>
      </c>
      <c r="BA81" s="228">
        <f>IF(AZ81=1,G81,0)</f>
        <v>0</v>
      </c>
      <c r="BB81" s="228">
        <f>IF(AZ81=2,G81,0)</f>
        <v>0</v>
      </c>
      <c r="BC81" s="228">
        <f>IF(AZ81=3,G81,0)</f>
        <v>0</v>
      </c>
      <c r="BD81" s="228">
        <f>IF(AZ81=4,G81,0)</f>
        <v>0</v>
      </c>
      <c r="BE81" s="228">
        <f>IF(AZ81=5,G81,0)</f>
        <v>0</v>
      </c>
      <c r="CA81" s="253">
        <v>12</v>
      </c>
      <c r="CB81" s="253">
        <v>0</v>
      </c>
    </row>
    <row r="82" spans="1:80" ht="12.75">
      <c r="A82" s="254">
        <v>63</v>
      </c>
      <c r="B82" s="255" t="s">
        <v>819</v>
      </c>
      <c r="C82" s="256" t="s">
        <v>820</v>
      </c>
      <c r="D82" s="257" t="s">
        <v>665</v>
      </c>
      <c r="E82" s="258">
        <v>24</v>
      </c>
      <c r="F82" s="258"/>
      <c r="G82" s="259">
        <f>E82*F82</f>
        <v>0</v>
      </c>
      <c r="H82" s="260">
        <v>0</v>
      </c>
      <c r="I82" s="261">
        <f>E82*H82</f>
        <v>0</v>
      </c>
      <c r="J82" s="260"/>
      <c r="K82" s="261">
        <f>E82*J82</f>
        <v>0</v>
      </c>
      <c r="O82" s="253">
        <v>2</v>
      </c>
      <c r="AA82" s="228">
        <v>12</v>
      </c>
      <c r="AB82" s="228">
        <v>0</v>
      </c>
      <c r="AC82" s="228">
        <v>63</v>
      </c>
      <c r="AZ82" s="228">
        <v>1</v>
      </c>
      <c r="BA82" s="228">
        <f>IF(AZ82=1,G82,0)</f>
        <v>0</v>
      </c>
      <c r="BB82" s="228">
        <f>IF(AZ82=2,G82,0)</f>
        <v>0</v>
      </c>
      <c r="BC82" s="228">
        <f>IF(AZ82=3,G82,0)</f>
        <v>0</v>
      </c>
      <c r="BD82" s="228">
        <f>IF(AZ82=4,G82,0)</f>
        <v>0</v>
      </c>
      <c r="BE82" s="228">
        <f>IF(AZ82=5,G82,0)</f>
        <v>0</v>
      </c>
      <c r="CA82" s="253">
        <v>12</v>
      </c>
      <c r="CB82" s="253">
        <v>0</v>
      </c>
    </row>
    <row r="83" spans="1:80" ht="12.75">
      <c r="A83" s="254">
        <v>64</v>
      </c>
      <c r="B83" s="255" t="s">
        <v>821</v>
      </c>
      <c r="C83" s="256" t="s">
        <v>822</v>
      </c>
      <c r="D83" s="257" t="s">
        <v>495</v>
      </c>
      <c r="E83" s="258">
        <v>1</v>
      </c>
      <c r="F83" s="258"/>
      <c r="G83" s="259">
        <f>E83*F83</f>
        <v>0</v>
      </c>
      <c r="H83" s="260">
        <v>0</v>
      </c>
      <c r="I83" s="261">
        <f>E83*H83</f>
        <v>0</v>
      </c>
      <c r="J83" s="260"/>
      <c r="K83" s="261">
        <f>E83*J83</f>
        <v>0</v>
      </c>
      <c r="O83" s="253">
        <v>2</v>
      </c>
      <c r="AA83" s="228">
        <v>12</v>
      </c>
      <c r="AB83" s="228">
        <v>0</v>
      </c>
      <c r="AC83" s="228">
        <v>64</v>
      </c>
      <c r="AZ83" s="228">
        <v>1</v>
      </c>
      <c r="BA83" s="228">
        <f>IF(AZ83=1,G83,0)</f>
        <v>0</v>
      </c>
      <c r="BB83" s="228">
        <f>IF(AZ83=2,G83,0)</f>
        <v>0</v>
      </c>
      <c r="BC83" s="228">
        <f>IF(AZ83=3,G83,0)</f>
        <v>0</v>
      </c>
      <c r="BD83" s="228">
        <f>IF(AZ83=4,G83,0)</f>
        <v>0</v>
      </c>
      <c r="BE83" s="228">
        <f>IF(AZ83=5,G83,0)</f>
        <v>0</v>
      </c>
      <c r="CA83" s="253">
        <v>12</v>
      </c>
      <c r="CB83" s="253">
        <v>0</v>
      </c>
    </row>
    <row r="84" spans="1:80" ht="12.75">
      <c r="A84" s="254">
        <v>65</v>
      </c>
      <c r="B84" s="255" t="s">
        <v>672</v>
      </c>
      <c r="C84" s="256" t="s">
        <v>673</v>
      </c>
      <c r="D84" s="257" t="s">
        <v>665</v>
      </c>
      <c r="E84" s="258">
        <v>24</v>
      </c>
      <c r="F84" s="258"/>
      <c r="G84" s="259">
        <f>E84*F84</f>
        <v>0</v>
      </c>
      <c r="H84" s="260">
        <v>0</v>
      </c>
      <c r="I84" s="261">
        <f>E84*H84</f>
        <v>0</v>
      </c>
      <c r="J84" s="260"/>
      <c r="K84" s="261">
        <f>E84*J84</f>
        <v>0</v>
      </c>
      <c r="O84" s="253">
        <v>2</v>
      </c>
      <c r="AA84" s="228">
        <v>12</v>
      </c>
      <c r="AB84" s="228">
        <v>0</v>
      </c>
      <c r="AC84" s="228">
        <v>65</v>
      </c>
      <c r="AZ84" s="228">
        <v>1</v>
      </c>
      <c r="BA84" s="228">
        <f>IF(AZ84=1,G84,0)</f>
        <v>0</v>
      </c>
      <c r="BB84" s="228">
        <f>IF(AZ84=2,G84,0)</f>
        <v>0</v>
      </c>
      <c r="BC84" s="228">
        <f>IF(AZ84=3,G84,0)</f>
        <v>0</v>
      </c>
      <c r="BD84" s="228">
        <f>IF(AZ84=4,G84,0)</f>
        <v>0</v>
      </c>
      <c r="BE84" s="228">
        <f>IF(AZ84=5,G84,0)</f>
        <v>0</v>
      </c>
      <c r="CA84" s="253">
        <v>12</v>
      </c>
      <c r="CB84" s="253">
        <v>0</v>
      </c>
    </row>
    <row r="85" spans="1:80" ht="12.75">
      <c r="A85" s="254">
        <v>66</v>
      </c>
      <c r="B85" s="255" t="s">
        <v>674</v>
      </c>
      <c r="C85" s="256" t="s">
        <v>675</v>
      </c>
      <c r="D85" s="257" t="s">
        <v>495</v>
      </c>
      <c r="E85" s="258">
        <v>1</v>
      </c>
      <c r="F85" s="258"/>
      <c r="G85" s="259">
        <f>E85*F85</f>
        <v>0</v>
      </c>
      <c r="H85" s="260">
        <v>0</v>
      </c>
      <c r="I85" s="261">
        <f>E85*H85</f>
        <v>0</v>
      </c>
      <c r="J85" s="260"/>
      <c r="K85" s="261">
        <f>E85*J85</f>
        <v>0</v>
      </c>
      <c r="O85" s="253">
        <v>2</v>
      </c>
      <c r="AA85" s="228">
        <v>12</v>
      </c>
      <c r="AB85" s="228">
        <v>0</v>
      </c>
      <c r="AC85" s="228">
        <v>66</v>
      </c>
      <c r="AZ85" s="228">
        <v>1</v>
      </c>
      <c r="BA85" s="228">
        <f>IF(AZ85=1,G85,0)</f>
        <v>0</v>
      </c>
      <c r="BB85" s="228">
        <f>IF(AZ85=2,G85,0)</f>
        <v>0</v>
      </c>
      <c r="BC85" s="228">
        <f>IF(AZ85=3,G85,0)</f>
        <v>0</v>
      </c>
      <c r="BD85" s="228">
        <f>IF(AZ85=4,G85,0)</f>
        <v>0</v>
      </c>
      <c r="BE85" s="228">
        <f>IF(AZ85=5,G85,0)</f>
        <v>0</v>
      </c>
      <c r="CA85" s="253">
        <v>12</v>
      </c>
      <c r="CB85" s="253">
        <v>0</v>
      </c>
    </row>
    <row r="86" spans="1:57" ht="12.75">
      <c r="A86" s="263"/>
      <c r="B86" s="264" t="s">
        <v>104</v>
      </c>
      <c r="C86" s="265" t="s">
        <v>662</v>
      </c>
      <c r="D86" s="266"/>
      <c r="E86" s="267"/>
      <c r="F86" s="268"/>
      <c r="G86" s="269">
        <f>SUM(G80:G85)</f>
        <v>0</v>
      </c>
      <c r="H86" s="270"/>
      <c r="I86" s="271">
        <f>SUM(I80:I85)</f>
        <v>0</v>
      </c>
      <c r="J86" s="270"/>
      <c r="K86" s="271">
        <f>SUM(K80:K85)</f>
        <v>0</v>
      </c>
      <c r="O86" s="253">
        <v>4</v>
      </c>
      <c r="BA86" s="272">
        <f>SUM(BA80:BA85)</f>
        <v>0</v>
      </c>
      <c r="BB86" s="272">
        <f>SUM(BB80:BB85)</f>
        <v>0</v>
      </c>
      <c r="BC86" s="272">
        <f>SUM(BC80:BC85)</f>
        <v>0</v>
      </c>
      <c r="BD86" s="272">
        <f>SUM(BD80:BD85)</f>
        <v>0</v>
      </c>
      <c r="BE86" s="272">
        <f>SUM(BE80:BE85)</f>
        <v>0</v>
      </c>
    </row>
    <row r="87" ht="12.75">
      <c r="E87" s="228"/>
    </row>
    <row r="88" ht="12.75">
      <c r="E88" s="228"/>
    </row>
    <row r="89" ht="12.75">
      <c r="E89" s="228"/>
    </row>
    <row r="90" ht="12.75">
      <c r="E90" s="228"/>
    </row>
    <row r="91" ht="12.75">
      <c r="E91" s="228"/>
    </row>
    <row r="92" ht="12.75">
      <c r="E92" s="228"/>
    </row>
    <row r="93" ht="12.75">
      <c r="E93" s="228"/>
    </row>
    <row r="94" ht="12.75">
      <c r="E94" s="228"/>
    </row>
    <row r="95" ht="12.75">
      <c r="E95" s="228"/>
    </row>
    <row r="96" ht="12.75">
      <c r="E96" s="228"/>
    </row>
    <row r="97" ht="12.75">
      <c r="E97" s="228"/>
    </row>
    <row r="98" ht="12.75">
      <c r="E98" s="228"/>
    </row>
    <row r="99" ht="12.75">
      <c r="E99" s="228"/>
    </row>
    <row r="100" ht="12.75">
      <c r="E100" s="228"/>
    </row>
    <row r="101" ht="12.75">
      <c r="E101" s="228"/>
    </row>
    <row r="102" ht="12.75">
      <c r="E102" s="228"/>
    </row>
    <row r="103" ht="12.75">
      <c r="E103" s="228"/>
    </row>
    <row r="104" ht="12.75">
      <c r="E104" s="228"/>
    </row>
    <row r="105" ht="12.75">
      <c r="E105" s="228"/>
    </row>
    <row r="106" ht="12.75">
      <c r="E106" s="228"/>
    </row>
    <row r="107" ht="12.75">
      <c r="E107" s="228"/>
    </row>
    <row r="108" ht="12.75">
      <c r="E108" s="228"/>
    </row>
    <row r="109" ht="12.75">
      <c r="E109" s="228"/>
    </row>
    <row r="110" spans="1:7" ht="12.75">
      <c r="A110" s="262"/>
      <c r="B110" s="262"/>
      <c r="C110" s="262"/>
      <c r="D110" s="262"/>
      <c r="E110" s="262"/>
      <c r="F110" s="262"/>
      <c r="G110" s="262"/>
    </row>
    <row r="111" spans="1:7" ht="12.75">
      <c r="A111" s="262"/>
      <c r="B111" s="262"/>
      <c r="C111" s="262"/>
      <c r="D111" s="262"/>
      <c r="E111" s="262"/>
      <c r="F111" s="262"/>
      <c r="G111" s="262"/>
    </row>
    <row r="112" spans="1:7" ht="12.75">
      <c r="A112" s="262"/>
      <c r="B112" s="262"/>
      <c r="C112" s="262"/>
      <c r="D112" s="262"/>
      <c r="E112" s="262"/>
      <c r="F112" s="262"/>
      <c r="G112" s="262"/>
    </row>
    <row r="113" spans="1:7" ht="12.75">
      <c r="A113" s="262"/>
      <c r="B113" s="262"/>
      <c r="C113" s="262"/>
      <c r="D113" s="262"/>
      <c r="E113" s="262"/>
      <c r="F113" s="262"/>
      <c r="G113" s="262"/>
    </row>
    <row r="114" ht="12.75">
      <c r="E114" s="228"/>
    </row>
    <row r="115" ht="12.75">
      <c r="E115" s="228"/>
    </row>
    <row r="116" ht="12.75">
      <c r="E116" s="228"/>
    </row>
    <row r="117" ht="12.75">
      <c r="E117" s="228"/>
    </row>
    <row r="118" ht="12.75">
      <c r="E118" s="228"/>
    </row>
    <row r="119" ht="12.75">
      <c r="E119" s="228"/>
    </row>
    <row r="120" ht="12.75">
      <c r="E120" s="228"/>
    </row>
    <row r="121" ht="12.75">
      <c r="E121" s="228"/>
    </row>
    <row r="122" ht="12.75">
      <c r="E122" s="228"/>
    </row>
    <row r="123" ht="12.75">
      <c r="E123" s="228"/>
    </row>
    <row r="124" ht="12.75">
      <c r="E124" s="228"/>
    </row>
    <row r="125" ht="12.75">
      <c r="E125" s="228"/>
    </row>
    <row r="126" ht="12.75">
      <c r="E126" s="228"/>
    </row>
    <row r="127" ht="12.75">
      <c r="E127" s="228"/>
    </row>
    <row r="128" ht="12.75">
      <c r="E128" s="228"/>
    </row>
    <row r="129" ht="12.75">
      <c r="E129" s="228"/>
    </row>
    <row r="130" ht="12.75">
      <c r="E130" s="228"/>
    </row>
    <row r="131" ht="12.75">
      <c r="E131" s="228"/>
    </row>
    <row r="132" ht="12.75">
      <c r="E132" s="228"/>
    </row>
    <row r="133" ht="12.75">
      <c r="E133" s="228"/>
    </row>
    <row r="134" ht="12.75">
      <c r="E134" s="228"/>
    </row>
    <row r="135" ht="12.75">
      <c r="E135" s="228"/>
    </row>
    <row r="136" ht="12.75">
      <c r="E136" s="228"/>
    </row>
    <row r="137" ht="12.75">
      <c r="E137" s="228"/>
    </row>
    <row r="138" ht="12.75">
      <c r="E138" s="228"/>
    </row>
    <row r="139" ht="12.75">
      <c r="E139" s="228"/>
    </row>
    <row r="140" ht="12.75">
      <c r="E140" s="228"/>
    </row>
    <row r="141" ht="12.75">
      <c r="E141" s="228"/>
    </row>
    <row r="142" ht="12.75">
      <c r="E142" s="228"/>
    </row>
    <row r="143" ht="12.75">
      <c r="E143" s="228"/>
    </row>
    <row r="144" ht="12.75">
      <c r="E144" s="228"/>
    </row>
    <row r="145" spans="1:2" ht="12.75">
      <c r="A145" s="273"/>
      <c r="B145" s="273"/>
    </row>
    <row r="146" spans="1:7" ht="12.75">
      <c r="A146" s="262"/>
      <c r="B146" s="262"/>
      <c r="C146" s="274"/>
      <c r="D146" s="274"/>
      <c r="E146" s="275"/>
      <c r="F146" s="274"/>
      <c r="G146" s="276"/>
    </row>
    <row r="147" spans="1:7" ht="12.75">
      <c r="A147" s="277"/>
      <c r="B147" s="277"/>
      <c r="C147" s="262"/>
      <c r="D147" s="262"/>
      <c r="E147" s="278"/>
      <c r="F147" s="262"/>
      <c r="G147" s="262"/>
    </row>
    <row r="148" spans="1:7" ht="12.75">
      <c r="A148" s="262"/>
      <c r="B148" s="262"/>
      <c r="C148" s="262"/>
      <c r="D148" s="262"/>
      <c r="E148" s="278"/>
      <c r="F148" s="262"/>
      <c r="G148" s="262"/>
    </row>
    <row r="149" spans="1:7" ht="12.75">
      <c r="A149" s="262"/>
      <c r="B149" s="262"/>
      <c r="C149" s="262"/>
      <c r="D149" s="262"/>
      <c r="E149" s="278"/>
      <c r="F149" s="262"/>
      <c r="G149" s="262"/>
    </row>
    <row r="150" spans="1:7" ht="12.75">
      <c r="A150" s="262"/>
      <c r="B150" s="262"/>
      <c r="C150" s="262"/>
      <c r="D150" s="262"/>
      <c r="E150" s="278"/>
      <c r="F150" s="262"/>
      <c r="G150" s="262"/>
    </row>
    <row r="151" spans="1:7" ht="12.75">
      <c r="A151" s="262"/>
      <c r="B151" s="262"/>
      <c r="C151" s="262"/>
      <c r="D151" s="262"/>
      <c r="E151" s="278"/>
      <c r="F151" s="262"/>
      <c r="G151" s="262"/>
    </row>
    <row r="152" spans="1:7" ht="12.75">
      <c r="A152" s="262"/>
      <c r="B152" s="262"/>
      <c r="C152" s="262"/>
      <c r="D152" s="262"/>
      <c r="E152" s="278"/>
      <c r="F152" s="262"/>
      <c r="G152" s="262"/>
    </row>
    <row r="153" spans="1:7" ht="12.75">
      <c r="A153" s="262"/>
      <c r="B153" s="262"/>
      <c r="C153" s="262"/>
      <c r="D153" s="262"/>
      <c r="E153" s="278"/>
      <c r="F153" s="262"/>
      <c r="G153" s="262"/>
    </row>
    <row r="154" spans="1:7" ht="12.75">
      <c r="A154" s="262"/>
      <c r="B154" s="262"/>
      <c r="C154" s="262"/>
      <c r="D154" s="262"/>
      <c r="E154" s="278"/>
      <c r="F154" s="262"/>
      <c r="G154" s="262"/>
    </row>
    <row r="155" spans="1:7" ht="12.75">
      <c r="A155" s="262"/>
      <c r="B155" s="262"/>
      <c r="C155" s="262"/>
      <c r="D155" s="262"/>
      <c r="E155" s="278"/>
      <c r="F155" s="262"/>
      <c r="G155" s="262"/>
    </row>
    <row r="156" spans="1:7" ht="12.75">
      <c r="A156" s="262"/>
      <c r="B156" s="262"/>
      <c r="C156" s="262"/>
      <c r="D156" s="262"/>
      <c r="E156" s="278"/>
      <c r="F156" s="262"/>
      <c r="G156" s="262"/>
    </row>
    <row r="157" spans="1:7" ht="12.75">
      <c r="A157" s="262"/>
      <c r="B157" s="262"/>
      <c r="C157" s="262"/>
      <c r="D157" s="262"/>
      <c r="E157" s="278"/>
      <c r="F157" s="262"/>
      <c r="G157" s="262"/>
    </row>
    <row r="158" spans="1:7" ht="12.75">
      <c r="A158" s="262"/>
      <c r="B158" s="262"/>
      <c r="C158" s="262"/>
      <c r="D158" s="262"/>
      <c r="E158" s="278"/>
      <c r="F158" s="262"/>
      <c r="G158" s="262"/>
    </row>
    <row r="159" spans="1:7" ht="12.75">
      <c r="A159" s="262"/>
      <c r="B159" s="262"/>
      <c r="C159" s="262"/>
      <c r="D159" s="262"/>
      <c r="E159" s="278"/>
      <c r="F159" s="262"/>
      <c r="G159" s="262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E55"/>
  <sheetViews>
    <sheetView workbookViewId="0" topLeftCell="A1"/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0" t="s">
        <v>33</v>
      </c>
      <c r="B1" s="91"/>
      <c r="C1" s="91"/>
      <c r="D1" s="91"/>
      <c r="E1" s="91"/>
      <c r="F1" s="91"/>
      <c r="G1" s="91"/>
    </row>
    <row r="2" spans="1:7" ht="12.75" customHeight="1">
      <c r="A2" s="92" t="s">
        <v>34</v>
      </c>
      <c r="B2" s="93"/>
      <c r="C2" s="94">
        <v>1</v>
      </c>
      <c r="D2" s="94" t="s">
        <v>825</v>
      </c>
      <c r="E2" s="93"/>
      <c r="F2" s="95" t="s">
        <v>35</v>
      </c>
      <c r="G2" s="96"/>
    </row>
    <row r="3" spans="1:7" ht="3" customHeight="1" hidden="1">
      <c r="A3" s="97"/>
      <c r="B3" s="98"/>
      <c r="C3" s="99"/>
      <c r="D3" s="99"/>
      <c r="E3" s="98"/>
      <c r="F3" s="100"/>
      <c r="G3" s="101"/>
    </row>
    <row r="4" spans="1:7" ht="12" customHeight="1">
      <c r="A4" s="102" t="s">
        <v>36</v>
      </c>
      <c r="B4" s="98"/>
      <c r="C4" s="99"/>
      <c r="D4" s="99"/>
      <c r="E4" s="98"/>
      <c r="F4" s="100" t="s">
        <v>37</v>
      </c>
      <c r="G4" s="103"/>
    </row>
    <row r="5" spans="1:7" ht="12.95" customHeight="1">
      <c r="A5" s="104" t="s">
        <v>824</v>
      </c>
      <c r="B5" s="105"/>
      <c r="C5" s="106" t="s">
        <v>825</v>
      </c>
      <c r="D5" s="107"/>
      <c r="E5" s="108"/>
      <c r="F5" s="100" t="s">
        <v>38</v>
      </c>
      <c r="G5" s="101"/>
    </row>
    <row r="6" spans="1:15" ht="12.95" customHeight="1">
      <c r="A6" s="102" t="s">
        <v>39</v>
      </c>
      <c r="B6" s="98"/>
      <c r="C6" s="99"/>
      <c r="D6" s="99"/>
      <c r="E6" s="98"/>
      <c r="F6" s="109" t="s">
        <v>40</v>
      </c>
      <c r="G6" s="110">
        <v>0</v>
      </c>
      <c r="O6" s="111"/>
    </row>
    <row r="7" spans="1:7" ht="12.95" customHeight="1">
      <c r="A7" s="112" t="s">
        <v>105</v>
      </c>
      <c r="B7" s="113"/>
      <c r="C7" s="114" t="s">
        <v>106</v>
      </c>
      <c r="D7" s="115"/>
      <c r="E7" s="115"/>
      <c r="F7" s="116" t="s">
        <v>41</v>
      </c>
      <c r="G7" s="110">
        <f>IF(G6=0,,ROUND((F30+F32)/G6,1))</f>
        <v>0</v>
      </c>
    </row>
    <row r="8" spans="1:9" ht="12.75">
      <c r="A8" s="117" t="s">
        <v>42</v>
      </c>
      <c r="B8" s="100"/>
      <c r="C8" s="294"/>
      <c r="D8" s="294"/>
      <c r="E8" s="295"/>
      <c r="F8" s="118" t="s">
        <v>43</v>
      </c>
      <c r="G8" s="119"/>
      <c r="H8" s="120"/>
      <c r="I8" s="121"/>
    </row>
    <row r="9" spans="1:8" ht="12.75">
      <c r="A9" s="117" t="s">
        <v>44</v>
      </c>
      <c r="B9" s="100"/>
      <c r="C9" s="294"/>
      <c r="D9" s="294"/>
      <c r="E9" s="295"/>
      <c r="F9" s="100"/>
      <c r="G9" s="122"/>
      <c r="H9" s="123"/>
    </row>
    <row r="10" spans="1:8" ht="12.75">
      <c r="A10" s="117" t="s">
        <v>45</v>
      </c>
      <c r="B10" s="100"/>
      <c r="C10" s="294"/>
      <c r="D10" s="294"/>
      <c r="E10" s="294"/>
      <c r="F10" s="124"/>
      <c r="G10" s="125"/>
      <c r="H10" s="126"/>
    </row>
    <row r="11" spans="1:57" ht="13.5" customHeight="1">
      <c r="A11" s="117" t="s">
        <v>46</v>
      </c>
      <c r="B11" s="100"/>
      <c r="C11" s="294"/>
      <c r="D11" s="294"/>
      <c r="E11" s="294"/>
      <c r="F11" s="127" t="s">
        <v>47</v>
      </c>
      <c r="G11" s="128"/>
      <c r="H11" s="123"/>
      <c r="BA11" s="129"/>
      <c r="BB11" s="129"/>
      <c r="BC11" s="129"/>
      <c r="BD11" s="129"/>
      <c r="BE11" s="129"/>
    </row>
    <row r="12" spans="1:8" ht="12.75" customHeight="1">
      <c r="A12" s="130" t="s">
        <v>48</v>
      </c>
      <c r="B12" s="98"/>
      <c r="C12" s="296"/>
      <c r="D12" s="296"/>
      <c r="E12" s="296"/>
      <c r="F12" s="131" t="s">
        <v>49</v>
      </c>
      <c r="G12" s="132"/>
      <c r="H12" s="123"/>
    </row>
    <row r="13" spans="1:8" ht="28.5" customHeight="1" thickBot="1">
      <c r="A13" s="133" t="s">
        <v>50</v>
      </c>
      <c r="B13" s="134"/>
      <c r="C13" s="134"/>
      <c r="D13" s="134"/>
      <c r="E13" s="135"/>
      <c r="F13" s="135"/>
      <c r="G13" s="136"/>
      <c r="H13" s="123"/>
    </row>
    <row r="14" spans="1:7" ht="17.25" customHeight="1" thickBot="1">
      <c r="A14" s="137" t="s">
        <v>51</v>
      </c>
      <c r="B14" s="138"/>
      <c r="C14" s="139"/>
      <c r="D14" s="140" t="s">
        <v>52</v>
      </c>
      <c r="E14" s="141"/>
      <c r="F14" s="141"/>
      <c r="G14" s="139"/>
    </row>
    <row r="15" spans="1:7" ht="15.95" customHeight="1">
      <c r="A15" s="142"/>
      <c r="B15" s="143" t="s">
        <v>53</v>
      </c>
      <c r="C15" s="144">
        <f>'04 01 Rek'!E16</f>
        <v>0</v>
      </c>
      <c r="D15" s="145">
        <f>'04 01 Rek'!A24</f>
        <v>0</v>
      </c>
      <c r="E15" s="146"/>
      <c r="F15" s="147"/>
      <c r="G15" s="144">
        <f>'04 01 Rek'!I24</f>
        <v>0</v>
      </c>
    </row>
    <row r="16" spans="1:7" ht="15.95" customHeight="1">
      <c r="A16" s="142" t="s">
        <v>54</v>
      </c>
      <c r="B16" s="143" t="s">
        <v>55</v>
      </c>
      <c r="C16" s="144">
        <f>'04 01 Rek'!F16</f>
        <v>0</v>
      </c>
      <c r="D16" s="97"/>
      <c r="E16" s="148"/>
      <c r="F16" s="149"/>
      <c r="G16" s="144"/>
    </row>
    <row r="17" spans="1:7" ht="15.95" customHeight="1">
      <c r="A17" s="142" t="s">
        <v>56</v>
      </c>
      <c r="B17" s="143" t="s">
        <v>57</v>
      </c>
      <c r="C17" s="144">
        <f>'04 01 Rek'!H16</f>
        <v>0</v>
      </c>
      <c r="D17" s="97"/>
      <c r="E17" s="148"/>
      <c r="F17" s="149"/>
      <c r="G17" s="144"/>
    </row>
    <row r="18" spans="1:7" ht="15.95" customHeight="1">
      <c r="A18" s="150" t="s">
        <v>58</v>
      </c>
      <c r="B18" s="151" t="s">
        <v>59</v>
      </c>
      <c r="C18" s="144">
        <f>'04 01 Rek'!G16</f>
        <v>0</v>
      </c>
      <c r="D18" s="97"/>
      <c r="E18" s="148"/>
      <c r="F18" s="149"/>
      <c r="G18" s="144"/>
    </row>
    <row r="19" spans="1:7" ht="15.95" customHeight="1">
      <c r="A19" s="152" t="s">
        <v>60</v>
      </c>
      <c r="B19" s="143"/>
      <c r="C19" s="144">
        <f>SUM(C15:C18)</f>
        <v>0</v>
      </c>
      <c r="D19" s="97"/>
      <c r="E19" s="148"/>
      <c r="F19" s="149"/>
      <c r="G19" s="144"/>
    </row>
    <row r="20" spans="1:7" ht="15.95" customHeight="1">
      <c r="A20" s="152"/>
      <c r="B20" s="143"/>
      <c r="C20" s="144"/>
      <c r="D20" s="97"/>
      <c r="E20" s="148"/>
      <c r="F20" s="149"/>
      <c r="G20" s="144"/>
    </row>
    <row r="21" spans="1:7" ht="15.95" customHeight="1">
      <c r="A21" s="152" t="s">
        <v>30</v>
      </c>
      <c r="B21" s="143"/>
      <c r="C21" s="144">
        <f>'04 01 Rek'!I16</f>
        <v>0</v>
      </c>
      <c r="D21" s="97"/>
      <c r="E21" s="148"/>
      <c r="F21" s="149"/>
      <c r="G21" s="144"/>
    </row>
    <row r="22" spans="1:7" ht="15.95" customHeight="1">
      <c r="A22" s="153" t="s">
        <v>61</v>
      </c>
      <c r="B22" s="123"/>
      <c r="C22" s="144">
        <f>C19+C21</f>
        <v>0</v>
      </c>
      <c r="D22" s="97" t="s">
        <v>62</v>
      </c>
      <c r="E22" s="148"/>
      <c r="F22" s="149"/>
      <c r="G22" s="144">
        <f>G23-SUM(G15:G21)</f>
        <v>0</v>
      </c>
    </row>
    <row r="23" spans="1:7" ht="15.95" customHeight="1" thickBot="1">
      <c r="A23" s="297" t="s">
        <v>63</v>
      </c>
      <c r="B23" s="298"/>
      <c r="C23" s="154">
        <f>C22+G23</f>
        <v>0</v>
      </c>
      <c r="D23" s="155" t="s">
        <v>64</v>
      </c>
      <c r="E23" s="156"/>
      <c r="F23" s="157"/>
      <c r="G23" s="144">
        <f>'04 01 Rek'!H22</f>
        <v>0</v>
      </c>
    </row>
    <row r="24" spans="1:7" ht="12.75">
      <c r="A24" s="158" t="s">
        <v>65</v>
      </c>
      <c r="B24" s="159"/>
      <c r="C24" s="160"/>
      <c r="D24" s="159" t="s">
        <v>66</v>
      </c>
      <c r="E24" s="159"/>
      <c r="F24" s="161" t="s">
        <v>67</v>
      </c>
      <c r="G24" s="162"/>
    </row>
    <row r="25" spans="1:7" ht="12.75">
      <c r="A25" s="153" t="s">
        <v>68</v>
      </c>
      <c r="B25" s="123"/>
      <c r="C25" s="163"/>
      <c r="D25" s="123" t="s">
        <v>68</v>
      </c>
      <c r="F25" s="164" t="s">
        <v>68</v>
      </c>
      <c r="G25" s="165"/>
    </row>
    <row r="26" spans="1:7" ht="37.5" customHeight="1">
      <c r="A26" s="153" t="s">
        <v>69</v>
      </c>
      <c r="B26" s="166"/>
      <c r="C26" s="163"/>
      <c r="D26" s="123" t="s">
        <v>69</v>
      </c>
      <c r="F26" s="164" t="s">
        <v>69</v>
      </c>
      <c r="G26" s="165"/>
    </row>
    <row r="27" spans="1:7" ht="12.75">
      <c r="A27" s="153"/>
      <c r="B27" s="167"/>
      <c r="C27" s="163"/>
      <c r="D27" s="123"/>
      <c r="F27" s="164"/>
      <c r="G27" s="165"/>
    </row>
    <row r="28" spans="1:7" ht="12.75">
      <c r="A28" s="153" t="s">
        <v>70</v>
      </c>
      <c r="B28" s="123"/>
      <c r="C28" s="163"/>
      <c r="D28" s="164" t="s">
        <v>71</v>
      </c>
      <c r="E28" s="163"/>
      <c r="F28" s="168" t="s">
        <v>71</v>
      </c>
      <c r="G28" s="165"/>
    </row>
    <row r="29" spans="1:7" ht="69" customHeight="1">
      <c r="A29" s="153"/>
      <c r="B29" s="123"/>
      <c r="C29" s="169"/>
      <c r="D29" s="170"/>
      <c r="E29" s="169"/>
      <c r="F29" s="123"/>
      <c r="G29" s="165"/>
    </row>
    <row r="30" spans="1:7" ht="12.75">
      <c r="A30" s="171" t="s">
        <v>12</v>
      </c>
      <c r="B30" s="172"/>
      <c r="C30" s="173">
        <v>9</v>
      </c>
      <c r="D30" s="172" t="s">
        <v>72</v>
      </c>
      <c r="E30" s="174"/>
      <c r="F30" s="299">
        <f>ROUND(C23-F32,0)</f>
        <v>0</v>
      </c>
      <c r="G30" s="300"/>
    </row>
    <row r="31" spans="1:7" ht="12.75">
      <c r="A31" s="171" t="s">
        <v>73</v>
      </c>
      <c r="B31" s="172"/>
      <c r="C31" s="173">
        <f>C30</f>
        <v>9</v>
      </c>
      <c r="D31" s="172" t="s">
        <v>74</v>
      </c>
      <c r="E31" s="174"/>
      <c r="F31" s="299">
        <f>ROUND(PRODUCT(F30,C31/100),1)</f>
        <v>0</v>
      </c>
      <c r="G31" s="300"/>
    </row>
    <row r="32" spans="1:7" ht="12.75">
      <c r="A32" s="171" t="s">
        <v>12</v>
      </c>
      <c r="B32" s="172"/>
      <c r="C32" s="173">
        <v>0</v>
      </c>
      <c r="D32" s="172" t="s">
        <v>74</v>
      </c>
      <c r="E32" s="174"/>
      <c r="F32" s="299">
        <v>0</v>
      </c>
      <c r="G32" s="300"/>
    </row>
    <row r="33" spans="1:7" ht="12.75">
      <c r="A33" s="171" t="s">
        <v>73</v>
      </c>
      <c r="B33" s="175"/>
      <c r="C33" s="176">
        <f>C32</f>
        <v>0</v>
      </c>
      <c r="D33" s="172" t="s">
        <v>74</v>
      </c>
      <c r="E33" s="149"/>
      <c r="F33" s="299">
        <f>ROUND(PRODUCT(F32,C33/100),1)</f>
        <v>0</v>
      </c>
      <c r="G33" s="300"/>
    </row>
    <row r="34" spans="1:7" s="180" customFormat="1" ht="19.5" customHeight="1" thickBot="1">
      <c r="A34" s="177" t="s">
        <v>75</v>
      </c>
      <c r="B34" s="178"/>
      <c r="C34" s="178"/>
      <c r="D34" s="178"/>
      <c r="E34" s="179"/>
      <c r="F34" s="301">
        <f>CEILING(SUM(F30:F33),IF(SUM(F30:F33)&gt;=0,1,-1))</f>
        <v>0</v>
      </c>
      <c r="G34" s="302"/>
    </row>
    <row r="36" spans="1:8" ht="12.75">
      <c r="A36" s="2" t="s">
        <v>76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293"/>
      <c r="C37" s="293"/>
      <c r="D37" s="293"/>
      <c r="E37" s="293"/>
      <c r="F37" s="293"/>
      <c r="G37" s="293"/>
      <c r="H37" s="1" t="s">
        <v>2</v>
      </c>
    </row>
    <row r="38" spans="1:8" ht="12.75" customHeight="1">
      <c r="A38" s="181"/>
      <c r="B38" s="293"/>
      <c r="C38" s="293"/>
      <c r="D38" s="293"/>
      <c r="E38" s="293"/>
      <c r="F38" s="293"/>
      <c r="G38" s="293"/>
      <c r="H38" s="1" t="s">
        <v>2</v>
      </c>
    </row>
    <row r="39" spans="1:8" ht="12.75">
      <c r="A39" s="181"/>
      <c r="B39" s="293"/>
      <c r="C39" s="293"/>
      <c r="D39" s="293"/>
      <c r="E39" s="293"/>
      <c r="F39" s="293"/>
      <c r="G39" s="293"/>
      <c r="H39" s="1" t="s">
        <v>2</v>
      </c>
    </row>
    <row r="40" spans="1:8" ht="12.75">
      <c r="A40" s="181"/>
      <c r="B40" s="293"/>
      <c r="C40" s="293"/>
      <c r="D40" s="293"/>
      <c r="E40" s="293"/>
      <c r="F40" s="293"/>
      <c r="G40" s="293"/>
      <c r="H40" s="1" t="s">
        <v>2</v>
      </c>
    </row>
    <row r="41" spans="1:8" ht="12.75">
      <c r="A41" s="181"/>
      <c r="B41" s="293"/>
      <c r="C41" s="293"/>
      <c r="D41" s="293"/>
      <c r="E41" s="293"/>
      <c r="F41" s="293"/>
      <c r="G41" s="293"/>
      <c r="H41" s="1" t="s">
        <v>2</v>
      </c>
    </row>
    <row r="42" spans="1:8" ht="12.75">
      <c r="A42" s="181"/>
      <c r="B42" s="293"/>
      <c r="C42" s="293"/>
      <c r="D42" s="293"/>
      <c r="E42" s="293"/>
      <c r="F42" s="293"/>
      <c r="G42" s="293"/>
      <c r="H42" s="1" t="s">
        <v>2</v>
      </c>
    </row>
    <row r="43" spans="1:8" ht="12.75">
      <c r="A43" s="181"/>
      <c r="B43" s="293"/>
      <c r="C43" s="293"/>
      <c r="D43" s="293"/>
      <c r="E43" s="293"/>
      <c r="F43" s="293"/>
      <c r="G43" s="293"/>
      <c r="H43" s="1" t="s">
        <v>2</v>
      </c>
    </row>
    <row r="44" spans="1:8" ht="12.75">
      <c r="A44" s="181"/>
      <c r="B44" s="293"/>
      <c r="C44" s="293"/>
      <c r="D44" s="293"/>
      <c r="E44" s="293"/>
      <c r="F44" s="293"/>
      <c r="G44" s="293"/>
      <c r="H44" s="1" t="s">
        <v>2</v>
      </c>
    </row>
    <row r="45" spans="1:8" ht="0.75" customHeight="1">
      <c r="A45" s="181"/>
      <c r="B45" s="293"/>
      <c r="C45" s="293"/>
      <c r="D45" s="293"/>
      <c r="E45" s="293"/>
      <c r="F45" s="293"/>
      <c r="G45" s="293"/>
      <c r="H45" s="1" t="s">
        <v>2</v>
      </c>
    </row>
    <row r="46" spans="2:7" ht="12.75">
      <c r="B46" s="292"/>
      <c r="C46" s="292"/>
      <c r="D46" s="292"/>
      <c r="E46" s="292"/>
      <c r="F46" s="292"/>
      <c r="G46" s="292"/>
    </row>
    <row r="47" spans="2:7" ht="12.75">
      <c r="B47" s="292"/>
      <c r="C47" s="292"/>
      <c r="D47" s="292"/>
      <c r="E47" s="292"/>
      <c r="F47" s="292"/>
      <c r="G47" s="292"/>
    </row>
    <row r="48" spans="2:7" ht="12.75">
      <c r="B48" s="292"/>
      <c r="C48" s="292"/>
      <c r="D48" s="292"/>
      <c r="E48" s="292"/>
      <c r="F48" s="292"/>
      <c r="G48" s="292"/>
    </row>
    <row r="49" spans="2:7" ht="12.75">
      <c r="B49" s="292"/>
      <c r="C49" s="292"/>
      <c r="D49" s="292"/>
      <c r="E49" s="292"/>
      <c r="F49" s="292"/>
      <c r="G49" s="292"/>
    </row>
    <row r="50" spans="2:7" ht="12.75">
      <c r="B50" s="292"/>
      <c r="C50" s="292"/>
      <c r="D50" s="292"/>
      <c r="E50" s="292"/>
      <c r="F50" s="292"/>
      <c r="G50" s="292"/>
    </row>
    <row r="51" spans="2:7" ht="12.75">
      <c r="B51" s="292"/>
      <c r="C51" s="292"/>
      <c r="D51" s="292"/>
      <c r="E51" s="292"/>
      <c r="F51" s="292"/>
      <c r="G51" s="292"/>
    </row>
    <row r="52" spans="2:7" ht="12.75">
      <c r="B52" s="292"/>
      <c r="C52" s="292"/>
      <c r="D52" s="292"/>
      <c r="E52" s="292"/>
      <c r="F52" s="292"/>
      <c r="G52" s="292"/>
    </row>
    <row r="53" spans="2:7" ht="12.75">
      <c r="B53" s="292"/>
      <c r="C53" s="292"/>
      <c r="D53" s="292"/>
      <c r="E53" s="292"/>
      <c r="F53" s="292"/>
      <c r="G53" s="292"/>
    </row>
    <row r="54" spans="2:7" ht="12.75">
      <c r="B54" s="292"/>
      <c r="C54" s="292"/>
      <c r="D54" s="292"/>
      <c r="E54" s="292"/>
      <c r="F54" s="292"/>
      <c r="G54" s="292"/>
    </row>
    <row r="55" spans="2:7" ht="12.75">
      <c r="B55" s="292"/>
      <c r="C55" s="292"/>
      <c r="D55" s="292"/>
      <c r="E55" s="292"/>
      <c r="F55" s="292"/>
      <c r="G55" s="292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E73"/>
  <sheetViews>
    <sheetView workbookViewId="0" topLeftCell="A1">
      <selection activeCell="A1" sqref="A1:B1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03" t="s">
        <v>3</v>
      </c>
      <c r="B1" s="304"/>
      <c r="C1" s="182" t="s">
        <v>107</v>
      </c>
      <c r="D1" s="183"/>
      <c r="E1" s="184"/>
      <c r="F1" s="183"/>
      <c r="G1" s="185" t="s">
        <v>77</v>
      </c>
      <c r="H1" s="186">
        <v>1</v>
      </c>
      <c r="I1" s="187"/>
    </row>
    <row r="2" spans="1:9" ht="13.5" thickBot="1">
      <c r="A2" s="305" t="s">
        <v>78</v>
      </c>
      <c r="B2" s="306"/>
      <c r="C2" s="188" t="s">
        <v>826</v>
      </c>
      <c r="D2" s="189"/>
      <c r="E2" s="190"/>
      <c r="F2" s="189"/>
      <c r="G2" s="307" t="s">
        <v>825</v>
      </c>
      <c r="H2" s="308"/>
      <c r="I2" s="309"/>
    </row>
    <row r="3" ht="13.5" thickTop="1">
      <c r="F3" s="123"/>
    </row>
    <row r="4" spans="1:9" ht="19.5" customHeight="1">
      <c r="A4" s="191" t="s">
        <v>79</v>
      </c>
      <c r="B4" s="192"/>
      <c r="C4" s="192"/>
      <c r="D4" s="192"/>
      <c r="E4" s="193"/>
      <c r="F4" s="192"/>
      <c r="G4" s="192"/>
      <c r="H4" s="192"/>
      <c r="I4" s="192"/>
    </row>
    <row r="5" ht="13.5" thickBot="1"/>
    <row r="6" spans="1:9" s="123" customFormat="1" ht="13.5" thickBot="1">
      <c r="A6" s="194"/>
      <c r="B6" s="195" t="s">
        <v>80</v>
      </c>
      <c r="C6" s="195"/>
      <c r="D6" s="196"/>
      <c r="E6" s="197" t="s">
        <v>26</v>
      </c>
      <c r="F6" s="198" t="s">
        <v>27</v>
      </c>
      <c r="G6" s="198" t="s">
        <v>28</v>
      </c>
      <c r="H6" s="198" t="s">
        <v>29</v>
      </c>
      <c r="I6" s="199" t="s">
        <v>30</v>
      </c>
    </row>
    <row r="7" spans="1:9" s="123" customFormat="1" ht="12.75">
      <c r="A7" s="279" t="str">
        <f>'04 01 Pol'!B7</f>
        <v>1</v>
      </c>
      <c r="B7" s="62" t="str">
        <f>'04 01 Pol'!C7</f>
        <v>ROZVÁDĚČE S PŘEPĚŤOVÝMI OCHRANAMI VČETNĚ MONTÁŽE A</v>
      </c>
      <c r="D7" s="200"/>
      <c r="E7" s="280">
        <f>'04 01 Pol'!BA13</f>
        <v>0</v>
      </c>
      <c r="F7" s="281">
        <f>'04 01 Pol'!BB13</f>
        <v>0</v>
      </c>
      <c r="G7" s="281">
        <f>'04 01 Pol'!BC13</f>
        <v>0</v>
      </c>
      <c r="H7" s="281">
        <f>'04 01 Pol'!BD13</f>
        <v>0</v>
      </c>
      <c r="I7" s="282">
        <f>'04 01 Pol'!BE13</f>
        <v>0</v>
      </c>
    </row>
    <row r="8" spans="1:9" s="123" customFormat="1" ht="12.75">
      <c r="A8" s="279" t="str">
        <f>'04 01 Pol'!B14</f>
        <v>2</v>
      </c>
      <c r="B8" s="62" t="str">
        <f>'04 01 Pol'!C14</f>
        <v>SPÍNAČE VČETNĚ MONTÁŽE A ZAPOJENÍ</v>
      </c>
      <c r="D8" s="200"/>
      <c r="E8" s="280">
        <f>'04 01 Pol'!BA22</f>
        <v>0</v>
      </c>
      <c r="F8" s="281">
        <f>'04 01 Pol'!BB22</f>
        <v>0</v>
      </c>
      <c r="G8" s="281">
        <f>'04 01 Pol'!BC22</f>
        <v>0</v>
      </c>
      <c r="H8" s="281">
        <f>'04 01 Pol'!BD22</f>
        <v>0</v>
      </c>
      <c r="I8" s="282">
        <f>'04 01 Pol'!BE22</f>
        <v>0</v>
      </c>
    </row>
    <row r="9" spans="1:9" s="123" customFormat="1" ht="12.75">
      <c r="A9" s="279" t="str">
        <f>'04 01 Pol'!B23</f>
        <v>3</v>
      </c>
      <c r="B9" s="62" t="str">
        <f>'04 01 Pol'!C23</f>
        <v>ZÁSUVKY VČETNĚ MONTÁŽE A ZAPOJENÍ</v>
      </c>
      <c r="D9" s="200"/>
      <c r="E9" s="280">
        <f>'04 01 Pol'!BA26</f>
        <v>0</v>
      </c>
      <c r="F9" s="281">
        <f>'04 01 Pol'!BB26</f>
        <v>0</v>
      </c>
      <c r="G9" s="281">
        <f>'04 01 Pol'!BC26</f>
        <v>0</v>
      </c>
      <c r="H9" s="281">
        <f>'04 01 Pol'!BD26</f>
        <v>0</v>
      </c>
      <c r="I9" s="282">
        <f>'04 01 Pol'!BE26</f>
        <v>0</v>
      </c>
    </row>
    <row r="10" spans="1:9" s="123" customFormat="1" ht="12.75">
      <c r="A10" s="279" t="str">
        <f>'04 01 Pol'!B27</f>
        <v>4</v>
      </c>
      <c r="B10" s="62" t="str">
        <f>'04 01 Pol'!C27</f>
        <v>SVÍTIDLA VČETNĚ ZDROJŮ, STARTÉRŮ, MONTÁŽE A ZAPOJE</v>
      </c>
      <c r="D10" s="200"/>
      <c r="E10" s="280">
        <f>'04 01 Pol'!BA33</f>
        <v>0</v>
      </c>
      <c r="F10" s="281">
        <f>'04 01 Pol'!BB33</f>
        <v>0</v>
      </c>
      <c r="G10" s="281">
        <f>'04 01 Pol'!BC33</f>
        <v>0</v>
      </c>
      <c r="H10" s="281">
        <f>'04 01 Pol'!BD33</f>
        <v>0</v>
      </c>
      <c r="I10" s="282">
        <f>'04 01 Pol'!BE33</f>
        <v>0</v>
      </c>
    </row>
    <row r="11" spans="1:9" s="123" customFormat="1" ht="12.75">
      <c r="A11" s="279" t="str">
        <f>'04 01 Pol'!B34</f>
        <v>5</v>
      </c>
      <c r="B11" s="62" t="str">
        <f>'04 01 Pol'!C34</f>
        <v>SLABOPROUD VČETNĚ MONTÁŽE A ZAPOJENÍ - AKTIVNÍ PRV</v>
      </c>
      <c r="D11" s="200"/>
      <c r="E11" s="280">
        <f>'04 01 Pol'!BA41</f>
        <v>0</v>
      </c>
      <c r="F11" s="281">
        <f>'04 01 Pol'!BB41</f>
        <v>0</v>
      </c>
      <c r="G11" s="281">
        <f>'04 01 Pol'!BC41</f>
        <v>0</v>
      </c>
      <c r="H11" s="281">
        <f>'04 01 Pol'!BD41</f>
        <v>0</v>
      </c>
      <c r="I11" s="282">
        <f>'04 01 Pol'!BE41</f>
        <v>0</v>
      </c>
    </row>
    <row r="12" spans="1:9" s="123" customFormat="1" ht="12.75">
      <c r="A12" s="279" t="str">
        <f>'04 01 Pol'!B42</f>
        <v>6</v>
      </c>
      <c r="B12" s="62" t="str">
        <f>'04 01 Pol'!C42</f>
        <v>INSTALAČNÍ MATERIÁL, PŘÍSTROJE, ZAŘÍZENÍ, VČETNĚ M</v>
      </c>
      <c r="D12" s="200"/>
      <c r="E12" s="280">
        <f>'04 01 Pol'!BA54</f>
        <v>0</v>
      </c>
      <c r="F12" s="281">
        <f>'04 01 Pol'!BB54</f>
        <v>0</v>
      </c>
      <c r="G12" s="281">
        <f>'04 01 Pol'!BC54</f>
        <v>0</v>
      </c>
      <c r="H12" s="281">
        <f>'04 01 Pol'!BD54</f>
        <v>0</v>
      </c>
      <c r="I12" s="282">
        <f>'04 01 Pol'!BE54</f>
        <v>0</v>
      </c>
    </row>
    <row r="13" spans="1:9" s="123" customFormat="1" ht="12.75">
      <c r="A13" s="279" t="str">
        <f>'04 01 Pol'!B55</f>
        <v>7</v>
      </c>
      <c r="B13" s="62" t="str">
        <f>'04 01 Pol'!C55</f>
        <v>KABELY VČETNĚ MONTÁŽE, ULOŽENÍ A ZAPOJENÍ</v>
      </c>
      <c r="D13" s="200"/>
      <c r="E13" s="280">
        <f>'04 01 Pol'!BA72</f>
        <v>0</v>
      </c>
      <c r="F13" s="281">
        <f>'04 01 Pol'!BB72</f>
        <v>0</v>
      </c>
      <c r="G13" s="281">
        <f>'04 01 Pol'!BC72</f>
        <v>0</v>
      </c>
      <c r="H13" s="281">
        <f>'04 01 Pol'!BD72</f>
        <v>0</v>
      </c>
      <c r="I13" s="282">
        <f>'04 01 Pol'!BE72</f>
        <v>0</v>
      </c>
    </row>
    <row r="14" spans="1:9" s="123" customFormat="1" ht="12.75">
      <c r="A14" s="279" t="str">
        <f>'04 01 Pol'!B73</f>
        <v>8</v>
      </c>
      <c r="B14" s="62" t="str">
        <f>'04 01 Pol'!C73</f>
        <v>BLESKOSVOD A UZEMNĚNÍ VČETNĚ MONTÁŽE A ZAPOJENÍ</v>
      </c>
      <c r="D14" s="200"/>
      <c r="E14" s="280">
        <f>'04 01 Pol'!BA88</f>
        <v>0</v>
      </c>
      <c r="F14" s="281">
        <f>'04 01 Pol'!BB88</f>
        <v>0</v>
      </c>
      <c r="G14" s="281">
        <f>'04 01 Pol'!BC88</f>
        <v>0</v>
      </c>
      <c r="H14" s="281">
        <f>'04 01 Pol'!BD88</f>
        <v>0</v>
      </c>
      <c r="I14" s="282">
        <f>'04 01 Pol'!BE88</f>
        <v>0</v>
      </c>
    </row>
    <row r="15" spans="1:9" s="123" customFormat="1" ht="13.5" thickBot="1">
      <c r="A15" s="279" t="str">
        <f>'04 01 Pol'!B89</f>
        <v>9</v>
      </c>
      <c r="B15" s="62" t="str">
        <f>'04 01 Pol'!C89</f>
        <v>OSTATNÍ</v>
      </c>
      <c r="D15" s="200"/>
      <c r="E15" s="280">
        <f>'04 01 Pol'!BA105</f>
        <v>0</v>
      </c>
      <c r="F15" s="281">
        <f>'04 01 Pol'!BB105</f>
        <v>0</v>
      </c>
      <c r="G15" s="281">
        <f>'04 01 Pol'!BC105</f>
        <v>0</v>
      </c>
      <c r="H15" s="281">
        <f>'04 01 Pol'!BD105</f>
        <v>0</v>
      </c>
      <c r="I15" s="282">
        <f>'04 01 Pol'!BE105</f>
        <v>0</v>
      </c>
    </row>
    <row r="16" spans="1:9" s="14" customFormat="1" ht="13.5" thickBot="1">
      <c r="A16" s="201"/>
      <c r="B16" s="202" t="s">
        <v>81</v>
      </c>
      <c r="C16" s="202"/>
      <c r="D16" s="203"/>
      <c r="E16" s="204">
        <f>SUM(E7:E15)</f>
        <v>0</v>
      </c>
      <c r="F16" s="205">
        <f>SUM(F7:F15)</f>
        <v>0</v>
      </c>
      <c r="G16" s="205">
        <f>SUM(G7:G15)</f>
        <v>0</v>
      </c>
      <c r="H16" s="205">
        <f>SUM(H7:H15)</f>
        <v>0</v>
      </c>
      <c r="I16" s="206">
        <f>SUM(I7:I15)</f>
        <v>0</v>
      </c>
    </row>
    <row r="17" spans="1:9" ht="12.75">
      <c r="A17" s="123"/>
      <c r="B17" s="123"/>
      <c r="C17" s="123"/>
      <c r="D17" s="123"/>
      <c r="E17" s="123"/>
      <c r="F17" s="123"/>
      <c r="G17" s="123"/>
      <c r="H17" s="123"/>
      <c r="I17" s="123"/>
    </row>
    <row r="18" spans="1:57" ht="19.5" customHeight="1">
      <c r="A18" s="192" t="s">
        <v>82</v>
      </c>
      <c r="B18" s="192"/>
      <c r="C18" s="192"/>
      <c r="D18" s="192"/>
      <c r="E18" s="192"/>
      <c r="F18" s="192"/>
      <c r="G18" s="207"/>
      <c r="H18" s="192"/>
      <c r="I18" s="192"/>
      <c r="BA18" s="129"/>
      <c r="BB18" s="129"/>
      <c r="BC18" s="129"/>
      <c r="BD18" s="129"/>
      <c r="BE18" s="129"/>
    </row>
    <row r="19" ht="13.5" thickBot="1"/>
    <row r="20" spans="1:9" ht="12.75">
      <c r="A20" s="158" t="s">
        <v>83</v>
      </c>
      <c r="B20" s="159"/>
      <c r="C20" s="159"/>
      <c r="D20" s="208"/>
      <c r="E20" s="209" t="s">
        <v>84</v>
      </c>
      <c r="F20" s="210" t="s">
        <v>13</v>
      </c>
      <c r="G20" s="211" t="s">
        <v>85</v>
      </c>
      <c r="H20" s="212"/>
      <c r="I20" s="213" t="s">
        <v>84</v>
      </c>
    </row>
    <row r="21" spans="1:53" ht="12.75">
      <c r="A21" s="152"/>
      <c r="B21" s="143"/>
      <c r="C21" s="143"/>
      <c r="D21" s="214"/>
      <c r="E21" s="215"/>
      <c r="F21" s="216"/>
      <c r="G21" s="217">
        <f>CHOOSE(BA21+1,E16+F16,E16+F16+H16,E16+F16+G16+H16,E16,F16,H16,G16,H16+G16,0)</f>
        <v>0</v>
      </c>
      <c r="H21" s="218"/>
      <c r="I21" s="219">
        <f>E21+F21*G21/100</f>
        <v>0</v>
      </c>
      <c r="BA21" s="1">
        <v>8</v>
      </c>
    </row>
    <row r="22" spans="1:9" ht="13.5" thickBot="1">
      <c r="A22" s="220"/>
      <c r="B22" s="221" t="s">
        <v>86</v>
      </c>
      <c r="C22" s="222"/>
      <c r="D22" s="223"/>
      <c r="E22" s="224"/>
      <c r="F22" s="225"/>
      <c r="G22" s="225"/>
      <c r="H22" s="310">
        <f>SUM(I21:I21)</f>
        <v>0</v>
      </c>
      <c r="I22" s="311"/>
    </row>
    <row r="24" spans="2:9" ht="12.75">
      <c r="B24" s="14"/>
      <c r="F24" s="226"/>
      <c r="G24" s="227"/>
      <c r="H24" s="227"/>
      <c r="I24" s="46"/>
    </row>
    <row r="25" spans="6:9" ht="12.75">
      <c r="F25" s="226"/>
      <c r="G25" s="227"/>
      <c r="H25" s="227"/>
      <c r="I25" s="46"/>
    </row>
    <row r="26" spans="6:9" ht="12.75">
      <c r="F26" s="226"/>
      <c r="G26" s="227"/>
      <c r="H26" s="227"/>
      <c r="I26" s="46"/>
    </row>
    <row r="27" spans="6:9" ht="12.75">
      <c r="F27" s="226"/>
      <c r="G27" s="227"/>
      <c r="H27" s="227"/>
      <c r="I27" s="46"/>
    </row>
    <row r="28" spans="6:9" ht="12.75">
      <c r="F28" s="226"/>
      <c r="G28" s="227"/>
      <c r="H28" s="227"/>
      <c r="I28" s="46"/>
    </row>
    <row r="29" spans="6:9" ht="12.75">
      <c r="F29" s="226"/>
      <c r="G29" s="227"/>
      <c r="H29" s="227"/>
      <c r="I29" s="46"/>
    </row>
    <row r="30" spans="6:9" ht="12.75">
      <c r="F30" s="226"/>
      <c r="G30" s="227"/>
      <c r="H30" s="227"/>
      <c r="I30" s="46"/>
    </row>
    <row r="31" spans="6:9" ht="12.75">
      <c r="F31" s="226"/>
      <c r="G31" s="227"/>
      <c r="H31" s="227"/>
      <c r="I31" s="46"/>
    </row>
    <row r="32" spans="6:9" ht="12.75">
      <c r="F32" s="226"/>
      <c r="G32" s="227"/>
      <c r="H32" s="227"/>
      <c r="I32" s="46"/>
    </row>
    <row r="33" spans="6:9" ht="12.75">
      <c r="F33" s="226"/>
      <c r="G33" s="227"/>
      <c r="H33" s="227"/>
      <c r="I33" s="46"/>
    </row>
    <row r="34" spans="6:9" ht="12.75">
      <c r="F34" s="226"/>
      <c r="G34" s="227"/>
      <c r="H34" s="227"/>
      <c r="I34" s="46"/>
    </row>
    <row r="35" spans="6:9" ht="12.75">
      <c r="F35" s="226"/>
      <c r="G35" s="227"/>
      <c r="H35" s="227"/>
      <c r="I35" s="46"/>
    </row>
    <row r="36" spans="6:9" ht="12.75">
      <c r="F36" s="226"/>
      <c r="G36" s="227"/>
      <c r="H36" s="227"/>
      <c r="I36" s="46"/>
    </row>
    <row r="37" spans="6:9" ht="12.75">
      <c r="F37" s="226"/>
      <c r="G37" s="227"/>
      <c r="H37" s="227"/>
      <c r="I37" s="46"/>
    </row>
    <row r="38" spans="6:9" ht="12.75">
      <c r="F38" s="226"/>
      <c r="G38" s="227"/>
      <c r="H38" s="227"/>
      <c r="I38" s="46"/>
    </row>
    <row r="39" spans="6:9" ht="12.75">
      <c r="F39" s="226"/>
      <c r="G39" s="227"/>
      <c r="H39" s="227"/>
      <c r="I39" s="46"/>
    </row>
    <row r="40" spans="6:9" ht="12.75">
      <c r="F40" s="226"/>
      <c r="G40" s="227"/>
      <c r="H40" s="227"/>
      <c r="I40" s="46"/>
    </row>
    <row r="41" spans="6:9" ht="12.75">
      <c r="F41" s="226"/>
      <c r="G41" s="227"/>
      <c r="H41" s="227"/>
      <c r="I41" s="46"/>
    </row>
    <row r="42" spans="6:9" ht="12.75">
      <c r="F42" s="226"/>
      <c r="G42" s="227"/>
      <c r="H42" s="227"/>
      <c r="I42" s="46"/>
    </row>
    <row r="43" spans="6:9" ht="12.75">
      <c r="F43" s="226"/>
      <c r="G43" s="227"/>
      <c r="H43" s="227"/>
      <c r="I43" s="46"/>
    </row>
    <row r="44" spans="6:9" ht="12.75">
      <c r="F44" s="226"/>
      <c r="G44" s="227"/>
      <c r="H44" s="227"/>
      <c r="I44" s="46"/>
    </row>
    <row r="45" spans="6:9" ht="12.75">
      <c r="F45" s="226"/>
      <c r="G45" s="227"/>
      <c r="H45" s="227"/>
      <c r="I45" s="46"/>
    </row>
    <row r="46" spans="6:9" ht="12.75">
      <c r="F46" s="226"/>
      <c r="G46" s="227"/>
      <c r="H46" s="227"/>
      <c r="I46" s="46"/>
    </row>
    <row r="47" spans="6:9" ht="12.75">
      <c r="F47" s="226"/>
      <c r="G47" s="227"/>
      <c r="H47" s="227"/>
      <c r="I47" s="46"/>
    </row>
    <row r="48" spans="6:9" ht="12.75">
      <c r="F48" s="226"/>
      <c r="G48" s="227"/>
      <c r="H48" s="227"/>
      <c r="I48" s="46"/>
    </row>
    <row r="49" spans="6:9" ht="12.75">
      <c r="F49" s="226"/>
      <c r="G49" s="227"/>
      <c r="H49" s="227"/>
      <c r="I49" s="46"/>
    </row>
    <row r="50" spans="6:9" ht="12.75">
      <c r="F50" s="226"/>
      <c r="G50" s="227"/>
      <c r="H50" s="227"/>
      <c r="I50" s="46"/>
    </row>
    <row r="51" spans="6:9" ht="12.75">
      <c r="F51" s="226"/>
      <c r="G51" s="227"/>
      <c r="H51" s="227"/>
      <c r="I51" s="46"/>
    </row>
    <row r="52" spans="6:9" ht="12.75">
      <c r="F52" s="226"/>
      <c r="G52" s="227"/>
      <c r="H52" s="227"/>
      <c r="I52" s="46"/>
    </row>
    <row r="53" spans="6:9" ht="12.75">
      <c r="F53" s="226"/>
      <c r="G53" s="227"/>
      <c r="H53" s="227"/>
      <c r="I53" s="46"/>
    </row>
    <row r="54" spans="6:9" ht="12.75">
      <c r="F54" s="226"/>
      <c r="G54" s="227"/>
      <c r="H54" s="227"/>
      <c r="I54" s="46"/>
    </row>
    <row r="55" spans="6:9" ht="12.75">
      <c r="F55" s="226"/>
      <c r="G55" s="227"/>
      <c r="H55" s="227"/>
      <c r="I55" s="46"/>
    </row>
    <row r="56" spans="6:9" ht="12.75">
      <c r="F56" s="226"/>
      <c r="G56" s="227"/>
      <c r="H56" s="227"/>
      <c r="I56" s="46"/>
    </row>
    <row r="57" spans="6:9" ht="12.75">
      <c r="F57" s="226"/>
      <c r="G57" s="227"/>
      <c r="H57" s="227"/>
      <c r="I57" s="46"/>
    </row>
    <row r="58" spans="6:9" ht="12.75">
      <c r="F58" s="226"/>
      <c r="G58" s="227"/>
      <c r="H58" s="227"/>
      <c r="I58" s="46"/>
    </row>
    <row r="59" spans="6:9" ht="12.75">
      <c r="F59" s="226"/>
      <c r="G59" s="227"/>
      <c r="H59" s="227"/>
      <c r="I59" s="46"/>
    </row>
    <row r="60" spans="6:9" ht="12.75">
      <c r="F60" s="226"/>
      <c r="G60" s="227"/>
      <c r="H60" s="227"/>
      <c r="I60" s="46"/>
    </row>
    <row r="61" spans="6:9" ht="12.75">
      <c r="F61" s="226"/>
      <c r="G61" s="227"/>
      <c r="H61" s="227"/>
      <c r="I61" s="46"/>
    </row>
    <row r="62" spans="6:9" ht="12.75">
      <c r="F62" s="226"/>
      <c r="G62" s="227"/>
      <c r="H62" s="227"/>
      <c r="I62" s="46"/>
    </row>
    <row r="63" spans="6:9" ht="12.75">
      <c r="F63" s="226"/>
      <c r="G63" s="227"/>
      <c r="H63" s="227"/>
      <c r="I63" s="46"/>
    </row>
    <row r="64" spans="6:9" ht="12.75">
      <c r="F64" s="226"/>
      <c r="G64" s="227"/>
      <c r="H64" s="227"/>
      <c r="I64" s="46"/>
    </row>
    <row r="65" spans="6:9" ht="12.75">
      <c r="F65" s="226"/>
      <c r="G65" s="227"/>
      <c r="H65" s="227"/>
      <c r="I65" s="46"/>
    </row>
    <row r="66" spans="6:9" ht="12.75">
      <c r="F66" s="226"/>
      <c r="G66" s="227"/>
      <c r="H66" s="227"/>
      <c r="I66" s="46"/>
    </row>
    <row r="67" spans="6:9" ht="12.75">
      <c r="F67" s="226"/>
      <c r="G67" s="227"/>
      <c r="H67" s="227"/>
      <c r="I67" s="46"/>
    </row>
    <row r="68" spans="6:9" ht="12.75">
      <c r="F68" s="226"/>
      <c r="G68" s="227"/>
      <c r="H68" s="227"/>
      <c r="I68" s="46"/>
    </row>
    <row r="69" spans="6:9" ht="12.75">
      <c r="F69" s="226"/>
      <c r="G69" s="227"/>
      <c r="H69" s="227"/>
      <c r="I69" s="46"/>
    </row>
    <row r="70" spans="6:9" ht="12.75">
      <c r="F70" s="226"/>
      <c r="G70" s="227"/>
      <c r="H70" s="227"/>
      <c r="I70" s="46"/>
    </row>
    <row r="71" spans="6:9" ht="12.75">
      <c r="F71" s="226"/>
      <c r="G71" s="227"/>
      <c r="H71" s="227"/>
      <c r="I71" s="46"/>
    </row>
    <row r="72" spans="6:9" ht="12.75">
      <c r="F72" s="226"/>
      <c r="G72" s="227"/>
      <c r="H72" s="227"/>
      <c r="I72" s="46"/>
    </row>
    <row r="73" spans="6:9" ht="12.75">
      <c r="F73" s="226"/>
      <c r="G73" s="227"/>
      <c r="H73" s="227"/>
      <c r="I73" s="46"/>
    </row>
  </sheetData>
  <mergeCells count="4">
    <mergeCell ref="A1:B1"/>
    <mergeCell ref="A2:B2"/>
    <mergeCell ref="G2:I2"/>
    <mergeCell ref="H22:I2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B178"/>
  <sheetViews>
    <sheetView showGridLines="0" showZeros="0" zoomScaleSheetLayoutView="100" workbookViewId="0" topLeftCell="A1">
      <selection activeCell="F8" sqref="F8:F104"/>
    </sheetView>
  </sheetViews>
  <sheetFormatPr defaultColWidth="9.125" defaultRowHeight="12.75"/>
  <cols>
    <col min="1" max="1" width="4.375" style="228" customWidth="1"/>
    <col min="2" max="2" width="11.625" style="228" customWidth="1"/>
    <col min="3" max="3" width="40.375" style="228" customWidth="1"/>
    <col min="4" max="4" width="5.625" style="228" customWidth="1"/>
    <col min="5" max="5" width="8.625" style="236" customWidth="1"/>
    <col min="6" max="6" width="9.875" style="228" customWidth="1"/>
    <col min="7" max="7" width="13.875" style="228" customWidth="1"/>
    <col min="8" max="8" width="11.75390625" style="228" hidden="1" customWidth="1"/>
    <col min="9" max="9" width="11.625" style="228" hidden="1" customWidth="1"/>
    <col min="10" max="10" width="11.00390625" style="228" hidden="1" customWidth="1"/>
    <col min="11" max="11" width="10.375" style="228" hidden="1" customWidth="1"/>
    <col min="12" max="12" width="75.25390625" style="228" customWidth="1"/>
    <col min="13" max="13" width="45.25390625" style="228" customWidth="1"/>
    <col min="14" max="16384" width="9.125" style="228" customWidth="1"/>
  </cols>
  <sheetData>
    <row r="1" spans="1:7" ht="15.75">
      <c r="A1" s="312" t="s">
        <v>87</v>
      </c>
      <c r="B1" s="312"/>
      <c r="C1" s="312"/>
      <c r="D1" s="312"/>
      <c r="E1" s="312"/>
      <c r="F1" s="312"/>
      <c r="G1" s="312"/>
    </row>
    <row r="2" spans="2:7" ht="14.25" customHeight="1" thickBot="1">
      <c r="B2" s="229"/>
      <c r="C2" s="230"/>
      <c r="D2" s="230"/>
      <c r="E2" s="231"/>
      <c r="F2" s="230"/>
      <c r="G2" s="230"/>
    </row>
    <row r="3" spans="1:7" ht="13.5" thickTop="1">
      <c r="A3" s="303" t="s">
        <v>3</v>
      </c>
      <c r="B3" s="304"/>
      <c r="C3" s="182" t="s">
        <v>107</v>
      </c>
      <c r="D3" s="183"/>
      <c r="E3" s="232" t="s">
        <v>88</v>
      </c>
      <c r="F3" s="233">
        <f>'04 01 Rek'!H1</f>
        <v>1</v>
      </c>
      <c r="G3" s="234"/>
    </row>
    <row r="4" spans="1:7" ht="13.5" thickBot="1">
      <c r="A4" s="313" t="s">
        <v>78</v>
      </c>
      <c r="B4" s="306"/>
      <c r="C4" s="188" t="s">
        <v>826</v>
      </c>
      <c r="D4" s="189"/>
      <c r="E4" s="314" t="str">
        <f>'04 01 Rek'!G2</f>
        <v>Elektro</v>
      </c>
      <c r="F4" s="315"/>
      <c r="G4" s="316"/>
    </row>
    <row r="5" spans="1:7" ht="13.5" thickTop="1">
      <c r="A5" s="235"/>
      <c r="G5" s="237"/>
    </row>
    <row r="6" spans="1:11" ht="27" customHeight="1">
      <c r="A6" s="238" t="s">
        <v>89</v>
      </c>
      <c r="B6" s="239" t="s">
        <v>90</v>
      </c>
      <c r="C6" s="239" t="s">
        <v>91</v>
      </c>
      <c r="D6" s="239" t="s">
        <v>92</v>
      </c>
      <c r="E6" s="240" t="s">
        <v>93</v>
      </c>
      <c r="F6" s="239" t="s">
        <v>94</v>
      </c>
      <c r="G6" s="241" t="s">
        <v>95</v>
      </c>
      <c r="H6" s="242" t="s">
        <v>96</v>
      </c>
      <c r="I6" s="242" t="s">
        <v>97</v>
      </c>
      <c r="J6" s="242" t="s">
        <v>98</v>
      </c>
      <c r="K6" s="242" t="s">
        <v>99</v>
      </c>
    </row>
    <row r="7" spans="1:15" ht="12.75">
      <c r="A7" s="243" t="s">
        <v>100</v>
      </c>
      <c r="B7" s="244" t="s">
        <v>101</v>
      </c>
      <c r="C7" s="245" t="s">
        <v>827</v>
      </c>
      <c r="D7" s="246"/>
      <c r="E7" s="247"/>
      <c r="F7" s="247"/>
      <c r="G7" s="248"/>
      <c r="H7" s="249"/>
      <c r="I7" s="250"/>
      <c r="J7" s="251"/>
      <c r="K7" s="252"/>
      <c r="O7" s="253">
        <v>1</v>
      </c>
    </row>
    <row r="8" spans="1:80" ht="12.75">
      <c r="A8" s="254">
        <v>1</v>
      </c>
      <c r="B8" s="255" t="s">
        <v>101</v>
      </c>
      <c r="C8" s="256" t="s">
        <v>829</v>
      </c>
      <c r="D8" s="257" t="s">
        <v>103</v>
      </c>
      <c r="E8" s="258">
        <v>8</v>
      </c>
      <c r="F8" s="258"/>
      <c r="G8" s="259">
        <f>E8*F8</f>
        <v>0</v>
      </c>
      <c r="H8" s="260">
        <v>0</v>
      </c>
      <c r="I8" s="261">
        <f>E8*H8</f>
        <v>0</v>
      </c>
      <c r="J8" s="260"/>
      <c r="K8" s="261">
        <f>E8*J8</f>
        <v>0</v>
      </c>
      <c r="O8" s="253">
        <v>2</v>
      </c>
      <c r="AA8" s="228">
        <v>12</v>
      </c>
      <c r="AB8" s="228">
        <v>0</v>
      </c>
      <c r="AC8" s="228">
        <v>1</v>
      </c>
      <c r="AZ8" s="228">
        <v>1</v>
      </c>
      <c r="BA8" s="228">
        <f>IF(AZ8=1,G8,0)</f>
        <v>0</v>
      </c>
      <c r="BB8" s="228">
        <f>IF(AZ8=2,G8,0)</f>
        <v>0</v>
      </c>
      <c r="BC8" s="228">
        <f>IF(AZ8=3,G8,0)</f>
        <v>0</v>
      </c>
      <c r="BD8" s="228">
        <f>IF(AZ8=4,G8,0)</f>
        <v>0</v>
      </c>
      <c r="BE8" s="228">
        <f>IF(AZ8=5,G8,0)</f>
        <v>0</v>
      </c>
      <c r="CA8" s="253">
        <v>12</v>
      </c>
      <c r="CB8" s="253">
        <v>0</v>
      </c>
    </row>
    <row r="9" spans="1:80" ht="22.5">
      <c r="A9" s="254">
        <v>2</v>
      </c>
      <c r="B9" s="255" t="s">
        <v>830</v>
      </c>
      <c r="C9" s="256" t="s">
        <v>831</v>
      </c>
      <c r="D9" s="257" t="s">
        <v>103</v>
      </c>
      <c r="E9" s="258">
        <v>3</v>
      </c>
      <c r="F9" s="258"/>
      <c r="G9" s="259">
        <f>E9*F9</f>
        <v>0</v>
      </c>
      <c r="H9" s="260">
        <v>0</v>
      </c>
      <c r="I9" s="261">
        <f>E9*H9</f>
        <v>0</v>
      </c>
      <c r="J9" s="260"/>
      <c r="K9" s="261">
        <f>E9*J9</f>
        <v>0</v>
      </c>
      <c r="O9" s="253">
        <v>2</v>
      </c>
      <c r="AA9" s="228">
        <v>12</v>
      </c>
      <c r="AB9" s="228">
        <v>0</v>
      </c>
      <c r="AC9" s="228">
        <v>2</v>
      </c>
      <c r="AZ9" s="228">
        <v>1</v>
      </c>
      <c r="BA9" s="228">
        <f>IF(AZ9=1,G9,0)</f>
        <v>0</v>
      </c>
      <c r="BB9" s="228">
        <f>IF(AZ9=2,G9,0)</f>
        <v>0</v>
      </c>
      <c r="BC9" s="228">
        <f>IF(AZ9=3,G9,0)</f>
        <v>0</v>
      </c>
      <c r="BD9" s="228">
        <f>IF(AZ9=4,G9,0)</f>
        <v>0</v>
      </c>
      <c r="BE9" s="228">
        <f>IF(AZ9=5,G9,0)</f>
        <v>0</v>
      </c>
      <c r="CA9" s="253">
        <v>12</v>
      </c>
      <c r="CB9" s="253">
        <v>0</v>
      </c>
    </row>
    <row r="10" spans="1:80" ht="12.75">
      <c r="A10" s="254">
        <v>3</v>
      </c>
      <c r="B10" s="255" t="s">
        <v>117</v>
      </c>
      <c r="C10" s="256" t="s">
        <v>832</v>
      </c>
      <c r="D10" s="257" t="s">
        <v>103</v>
      </c>
      <c r="E10" s="258">
        <v>1</v>
      </c>
      <c r="F10" s="258"/>
      <c r="G10" s="259">
        <f>E10*F10</f>
        <v>0</v>
      </c>
      <c r="H10" s="260">
        <v>0</v>
      </c>
      <c r="I10" s="261">
        <f>E10*H10</f>
        <v>0</v>
      </c>
      <c r="J10" s="260"/>
      <c r="K10" s="261">
        <f>E10*J10</f>
        <v>0</v>
      </c>
      <c r="O10" s="253">
        <v>2</v>
      </c>
      <c r="AA10" s="228">
        <v>12</v>
      </c>
      <c r="AB10" s="228">
        <v>0</v>
      </c>
      <c r="AC10" s="228">
        <v>3</v>
      </c>
      <c r="AZ10" s="228">
        <v>1</v>
      </c>
      <c r="BA10" s="228">
        <f>IF(AZ10=1,G10,0)</f>
        <v>0</v>
      </c>
      <c r="BB10" s="228">
        <f>IF(AZ10=2,G10,0)</f>
        <v>0</v>
      </c>
      <c r="BC10" s="228">
        <f>IF(AZ10=3,G10,0)</f>
        <v>0</v>
      </c>
      <c r="BD10" s="228">
        <f>IF(AZ10=4,G10,0)</f>
        <v>0</v>
      </c>
      <c r="BE10" s="228">
        <f>IF(AZ10=5,G10,0)</f>
        <v>0</v>
      </c>
      <c r="CA10" s="253">
        <v>12</v>
      </c>
      <c r="CB10" s="253">
        <v>0</v>
      </c>
    </row>
    <row r="11" spans="1:80" ht="12.75">
      <c r="A11" s="254">
        <v>4</v>
      </c>
      <c r="B11" s="255" t="s">
        <v>142</v>
      </c>
      <c r="C11" s="256" t="s">
        <v>833</v>
      </c>
      <c r="D11" s="257" t="s">
        <v>103</v>
      </c>
      <c r="E11" s="258">
        <v>1</v>
      </c>
      <c r="F11" s="258"/>
      <c r="G11" s="259">
        <f>E11*F11</f>
        <v>0</v>
      </c>
      <c r="H11" s="260">
        <v>0</v>
      </c>
      <c r="I11" s="261">
        <f>E11*H11</f>
        <v>0</v>
      </c>
      <c r="J11" s="260"/>
      <c r="K11" s="261">
        <f>E11*J11</f>
        <v>0</v>
      </c>
      <c r="O11" s="253">
        <v>2</v>
      </c>
      <c r="AA11" s="228">
        <v>12</v>
      </c>
      <c r="AB11" s="228">
        <v>0</v>
      </c>
      <c r="AC11" s="228">
        <v>4</v>
      </c>
      <c r="AZ11" s="228">
        <v>1</v>
      </c>
      <c r="BA11" s="228">
        <f>IF(AZ11=1,G11,0)</f>
        <v>0</v>
      </c>
      <c r="BB11" s="228">
        <f>IF(AZ11=2,G11,0)</f>
        <v>0</v>
      </c>
      <c r="BC11" s="228">
        <f>IF(AZ11=3,G11,0)</f>
        <v>0</v>
      </c>
      <c r="BD11" s="228">
        <f>IF(AZ11=4,G11,0)</f>
        <v>0</v>
      </c>
      <c r="BE11" s="228">
        <f>IF(AZ11=5,G11,0)</f>
        <v>0</v>
      </c>
      <c r="CA11" s="253">
        <v>12</v>
      </c>
      <c r="CB11" s="253">
        <v>0</v>
      </c>
    </row>
    <row r="12" spans="1:80" ht="12.75">
      <c r="A12" s="254">
        <v>5</v>
      </c>
      <c r="B12" s="255" t="s">
        <v>834</v>
      </c>
      <c r="C12" s="256" t="s">
        <v>835</v>
      </c>
      <c r="D12" s="257" t="s">
        <v>103</v>
      </c>
      <c r="E12" s="258">
        <v>8</v>
      </c>
      <c r="F12" s="258"/>
      <c r="G12" s="259">
        <f>E12*F12</f>
        <v>0</v>
      </c>
      <c r="H12" s="260">
        <v>0</v>
      </c>
      <c r="I12" s="261">
        <f>E12*H12</f>
        <v>0</v>
      </c>
      <c r="J12" s="260"/>
      <c r="K12" s="261">
        <f>E12*J12</f>
        <v>0</v>
      </c>
      <c r="O12" s="253">
        <v>2</v>
      </c>
      <c r="AA12" s="228">
        <v>12</v>
      </c>
      <c r="AB12" s="228">
        <v>0</v>
      </c>
      <c r="AC12" s="228">
        <v>5</v>
      </c>
      <c r="AZ12" s="228">
        <v>1</v>
      </c>
      <c r="BA12" s="228">
        <f>IF(AZ12=1,G12,0)</f>
        <v>0</v>
      </c>
      <c r="BB12" s="228">
        <f>IF(AZ12=2,G12,0)</f>
        <v>0</v>
      </c>
      <c r="BC12" s="228">
        <f>IF(AZ12=3,G12,0)</f>
        <v>0</v>
      </c>
      <c r="BD12" s="228">
        <f>IF(AZ12=4,G12,0)</f>
        <v>0</v>
      </c>
      <c r="BE12" s="228">
        <f>IF(AZ12=5,G12,0)</f>
        <v>0</v>
      </c>
      <c r="CA12" s="253">
        <v>12</v>
      </c>
      <c r="CB12" s="253">
        <v>0</v>
      </c>
    </row>
    <row r="13" spans="1:57" ht="12.75">
      <c r="A13" s="263"/>
      <c r="B13" s="264" t="s">
        <v>104</v>
      </c>
      <c r="C13" s="265" t="s">
        <v>828</v>
      </c>
      <c r="D13" s="266"/>
      <c r="E13" s="267"/>
      <c r="F13" s="268"/>
      <c r="G13" s="269">
        <f>SUM(G7:G12)</f>
        <v>0</v>
      </c>
      <c r="H13" s="270"/>
      <c r="I13" s="271">
        <f>SUM(I7:I12)</f>
        <v>0</v>
      </c>
      <c r="J13" s="270"/>
      <c r="K13" s="271">
        <f>SUM(K7:K12)</f>
        <v>0</v>
      </c>
      <c r="O13" s="253">
        <v>4</v>
      </c>
      <c r="BA13" s="272">
        <f>SUM(BA7:BA12)</f>
        <v>0</v>
      </c>
      <c r="BB13" s="272">
        <f>SUM(BB7:BB12)</f>
        <v>0</v>
      </c>
      <c r="BC13" s="272">
        <f>SUM(BC7:BC12)</f>
        <v>0</v>
      </c>
      <c r="BD13" s="272">
        <f>SUM(BD7:BD12)</f>
        <v>0</v>
      </c>
      <c r="BE13" s="272">
        <f>SUM(BE7:BE12)</f>
        <v>0</v>
      </c>
    </row>
    <row r="14" spans="1:15" ht="12.75">
      <c r="A14" s="243" t="s">
        <v>100</v>
      </c>
      <c r="B14" s="244" t="s">
        <v>830</v>
      </c>
      <c r="C14" s="245" t="s">
        <v>836</v>
      </c>
      <c r="D14" s="246"/>
      <c r="E14" s="247"/>
      <c r="F14" s="247"/>
      <c r="G14" s="248"/>
      <c r="H14" s="249"/>
      <c r="I14" s="250"/>
      <c r="J14" s="251"/>
      <c r="K14" s="252"/>
      <c r="O14" s="253">
        <v>1</v>
      </c>
    </row>
    <row r="15" spans="1:80" ht="22.5">
      <c r="A15" s="254">
        <v>6</v>
      </c>
      <c r="B15" s="255" t="s">
        <v>174</v>
      </c>
      <c r="C15" s="256" t="s">
        <v>838</v>
      </c>
      <c r="D15" s="257" t="s">
        <v>103</v>
      </c>
      <c r="E15" s="258">
        <v>45</v>
      </c>
      <c r="F15" s="258"/>
      <c r="G15" s="259">
        <f aca="true" t="shared" si="0" ref="G15:G21">E15*F15</f>
        <v>0</v>
      </c>
      <c r="H15" s="260">
        <v>0</v>
      </c>
      <c r="I15" s="261">
        <f aca="true" t="shared" si="1" ref="I15:I21">E15*H15</f>
        <v>0</v>
      </c>
      <c r="J15" s="260"/>
      <c r="K15" s="261">
        <f aca="true" t="shared" si="2" ref="K15:K21">E15*J15</f>
        <v>0</v>
      </c>
      <c r="O15" s="253">
        <v>2</v>
      </c>
      <c r="AA15" s="228">
        <v>12</v>
      </c>
      <c r="AB15" s="228">
        <v>0</v>
      </c>
      <c r="AC15" s="228">
        <v>6</v>
      </c>
      <c r="AZ15" s="228">
        <v>1</v>
      </c>
      <c r="BA15" s="228">
        <f aca="true" t="shared" si="3" ref="BA15:BA21">IF(AZ15=1,G15,0)</f>
        <v>0</v>
      </c>
      <c r="BB15" s="228">
        <f aca="true" t="shared" si="4" ref="BB15:BB21">IF(AZ15=2,G15,0)</f>
        <v>0</v>
      </c>
      <c r="BC15" s="228">
        <f aca="true" t="shared" si="5" ref="BC15:BC21">IF(AZ15=3,G15,0)</f>
        <v>0</v>
      </c>
      <c r="BD15" s="228">
        <f aca="true" t="shared" si="6" ref="BD15:BD21">IF(AZ15=4,G15,0)</f>
        <v>0</v>
      </c>
      <c r="BE15" s="228">
        <f aca="true" t="shared" si="7" ref="BE15:BE21">IF(AZ15=5,G15,0)</f>
        <v>0</v>
      </c>
      <c r="CA15" s="253">
        <v>12</v>
      </c>
      <c r="CB15" s="253">
        <v>0</v>
      </c>
    </row>
    <row r="16" spans="1:80" ht="22.5">
      <c r="A16" s="254">
        <v>7</v>
      </c>
      <c r="B16" s="255" t="s">
        <v>839</v>
      </c>
      <c r="C16" s="256" t="s">
        <v>840</v>
      </c>
      <c r="D16" s="257" t="s">
        <v>103</v>
      </c>
      <c r="E16" s="258">
        <v>9</v>
      </c>
      <c r="F16" s="258"/>
      <c r="G16" s="259">
        <f t="shared" si="0"/>
        <v>0</v>
      </c>
      <c r="H16" s="260">
        <v>0</v>
      </c>
      <c r="I16" s="261">
        <f t="shared" si="1"/>
        <v>0</v>
      </c>
      <c r="J16" s="260"/>
      <c r="K16" s="261">
        <f t="shared" si="2"/>
        <v>0</v>
      </c>
      <c r="O16" s="253">
        <v>2</v>
      </c>
      <c r="AA16" s="228">
        <v>12</v>
      </c>
      <c r="AB16" s="228">
        <v>0</v>
      </c>
      <c r="AC16" s="228">
        <v>7</v>
      </c>
      <c r="AZ16" s="228">
        <v>1</v>
      </c>
      <c r="BA16" s="228">
        <f t="shared" si="3"/>
        <v>0</v>
      </c>
      <c r="BB16" s="228">
        <f t="shared" si="4"/>
        <v>0</v>
      </c>
      <c r="BC16" s="228">
        <f t="shared" si="5"/>
        <v>0</v>
      </c>
      <c r="BD16" s="228">
        <f t="shared" si="6"/>
        <v>0</v>
      </c>
      <c r="BE16" s="228">
        <f t="shared" si="7"/>
        <v>0</v>
      </c>
      <c r="CA16" s="253">
        <v>12</v>
      </c>
      <c r="CB16" s="253">
        <v>0</v>
      </c>
    </row>
    <row r="17" spans="1:80" ht="22.5">
      <c r="A17" s="254">
        <v>8</v>
      </c>
      <c r="B17" s="255" t="s">
        <v>841</v>
      </c>
      <c r="C17" s="256" t="s">
        <v>842</v>
      </c>
      <c r="D17" s="257" t="s">
        <v>103</v>
      </c>
      <c r="E17" s="258">
        <v>24</v>
      </c>
      <c r="F17" s="258"/>
      <c r="G17" s="259">
        <f t="shared" si="0"/>
        <v>0</v>
      </c>
      <c r="H17" s="260">
        <v>0</v>
      </c>
      <c r="I17" s="261">
        <f t="shared" si="1"/>
        <v>0</v>
      </c>
      <c r="J17" s="260"/>
      <c r="K17" s="261">
        <f t="shared" si="2"/>
        <v>0</v>
      </c>
      <c r="O17" s="253">
        <v>2</v>
      </c>
      <c r="AA17" s="228">
        <v>12</v>
      </c>
      <c r="AB17" s="228">
        <v>0</v>
      </c>
      <c r="AC17" s="228">
        <v>8</v>
      </c>
      <c r="AZ17" s="228">
        <v>1</v>
      </c>
      <c r="BA17" s="228">
        <f t="shared" si="3"/>
        <v>0</v>
      </c>
      <c r="BB17" s="228">
        <f t="shared" si="4"/>
        <v>0</v>
      </c>
      <c r="BC17" s="228">
        <f t="shared" si="5"/>
        <v>0</v>
      </c>
      <c r="BD17" s="228">
        <f t="shared" si="6"/>
        <v>0</v>
      </c>
      <c r="BE17" s="228">
        <f t="shared" si="7"/>
        <v>0</v>
      </c>
      <c r="CA17" s="253">
        <v>12</v>
      </c>
      <c r="CB17" s="253">
        <v>0</v>
      </c>
    </row>
    <row r="18" spans="1:80" ht="22.5">
      <c r="A18" s="254">
        <v>9</v>
      </c>
      <c r="B18" s="255" t="s">
        <v>843</v>
      </c>
      <c r="C18" s="256" t="s">
        <v>844</v>
      </c>
      <c r="D18" s="257" t="s">
        <v>103</v>
      </c>
      <c r="E18" s="258">
        <v>12</v>
      </c>
      <c r="F18" s="258"/>
      <c r="G18" s="259">
        <f t="shared" si="0"/>
        <v>0</v>
      </c>
      <c r="H18" s="260">
        <v>0</v>
      </c>
      <c r="I18" s="261">
        <f t="shared" si="1"/>
        <v>0</v>
      </c>
      <c r="J18" s="260"/>
      <c r="K18" s="261">
        <f t="shared" si="2"/>
        <v>0</v>
      </c>
      <c r="O18" s="253">
        <v>2</v>
      </c>
      <c r="AA18" s="228">
        <v>12</v>
      </c>
      <c r="AB18" s="228">
        <v>0</v>
      </c>
      <c r="AC18" s="228">
        <v>9</v>
      </c>
      <c r="AZ18" s="228">
        <v>1</v>
      </c>
      <c r="BA18" s="228">
        <f t="shared" si="3"/>
        <v>0</v>
      </c>
      <c r="BB18" s="228">
        <f t="shared" si="4"/>
        <v>0</v>
      </c>
      <c r="BC18" s="228">
        <f t="shared" si="5"/>
        <v>0</v>
      </c>
      <c r="BD18" s="228">
        <f t="shared" si="6"/>
        <v>0</v>
      </c>
      <c r="BE18" s="228">
        <f t="shared" si="7"/>
        <v>0</v>
      </c>
      <c r="CA18" s="253">
        <v>12</v>
      </c>
      <c r="CB18" s="253">
        <v>0</v>
      </c>
    </row>
    <row r="19" spans="1:80" ht="22.5">
      <c r="A19" s="254">
        <v>10</v>
      </c>
      <c r="B19" s="255" t="s">
        <v>697</v>
      </c>
      <c r="C19" s="256" t="s">
        <v>845</v>
      </c>
      <c r="D19" s="257" t="s">
        <v>103</v>
      </c>
      <c r="E19" s="258">
        <v>12</v>
      </c>
      <c r="F19" s="258"/>
      <c r="G19" s="259">
        <f t="shared" si="0"/>
        <v>0</v>
      </c>
      <c r="H19" s="260">
        <v>0</v>
      </c>
      <c r="I19" s="261">
        <f t="shared" si="1"/>
        <v>0</v>
      </c>
      <c r="J19" s="260"/>
      <c r="K19" s="261">
        <f t="shared" si="2"/>
        <v>0</v>
      </c>
      <c r="O19" s="253">
        <v>2</v>
      </c>
      <c r="AA19" s="228">
        <v>12</v>
      </c>
      <c r="AB19" s="228">
        <v>0</v>
      </c>
      <c r="AC19" s="228">
        <v>10</v>
      </c>
      <c r="AZ19" s="228">
        <v>1</v>
      </c>
      <c r="BA19" s="228">
        <f t="shared" si="3"/>
        <v>0</v>
      </c>
      <c r="BB19" s="228">
        <f t="shared" si="4"/>
        <v>0</v>
      </c>
      <c r="BC19" s="228">
        <f t="shared" si="5"/>
        <v>0</v>
      </c>
      <c r="BD19" s="228">
        <f t="shared" si="6"/>
        <v>0</v>
      </c>
      <c r="BE19" s="228">
        <f t="shared" si="7"/>
        <v>0</v>
      </c>
      <c r="CA19" s="253">
        <v>12</v>
      </c>
      <c r="CB19" s="253">
        <v>0</v>
      </c>
    </row>
    <row r="20" spans="1:80" ht="22.5">
      <c r="A20" s="254">
        <v>11</v>
      </c>
      <c r="B20" s="255" t="s">
        <v>663</v>
      </c>
      <c r="C20" s="256" t="s">
        <v>846</v>
      </c>
      <c r="D20" s="257" t="s">
        <v>103</v>
      </c>
      <c r="E20" s="258">
        <v>3</v>
      </c>
      <c r="F20" s="258"/>
      <c r="G20" s="259">
        <f t="shared" si="0"/>
        <v>0</v>
      </c>
      <c r="H20" s="260">
        <v>0</v>
      </c>
      <c r="I20" s="261">
        <f t="shared" si="1"/>
        <v>0</v>
      </c>
      <c r="J20" s="260"/>
      <c r="K20" s="261">
        <f t="shared" si="2"/>
        <v>0</v>
      </c>
      <c r="O20" s="253">
        <v>2</v>
      </c>
      <c r="AA20" s="228">
        <v>12</v>
      </c>
      <c r="AB20" s="228">
        <v>0</v>
      </c>
      <c r="AC20" s="228">
        <v>11</v>
      </c>
      <c r="AZ20" s="228">
        <v>1</v>
      </c>
      <c r="BA20" s="228">
        <f t="shared" si="3"/>
        <v>0</v>
      </c>
      <c r="BB20" s="228">
        <f t="shared" si="4"/>
        <v>0</v>
      </c>
      <c r="BC20" s="228">
        <f t="shared" si="5"/>
        <v>0</v>
      </c>
      <c r="BD20" s="228">
        <f t="shared" si="6"/>
        <v>0</v>
      </c>
      <c r="BE20" s="228">
        <f t="shared" si="7"/>
        <v>0</v>
      </c>
      <c r="CA20" s="253">
        <v>12</v>
      </c>
      <c r="CB20" s="253">
        <v>0</v>
      </c>
    </row>
    <row r="21" spans="1:80" ht="22.5">
      <c r="A21" s="254">
        <v>12</v>
      </c>
      <c r="B21" s="255" t="s">
        <v>666</v>
      </c>
      <c r="C21" s="256" t="s">
        <v>847</v>
      </c>
      <c r="D21" s="257" t="s">
        <v>103</v>
      </c>
      <c r="E21" s="258">
        <v>9</v>
      </c>
      <c r="F21" s="258"/>
      <c r="G21" s="259">
        <f t="shared" si="0"/>
        <v>0</v>
      </c>
      <c r="H21" s="260">
        <v>0</v>
      </c>
      <c r="I21" s="261">
        <f t="shared" si="1"/>
        <v>0</v>
      </c>
      <c r="J21" s="260"/>
      <c r="K21" s="261">
        <f t="shared" si="2"/>
        <v>0</v>
      </c>
      <c r="O21" s="253">
        <v>2</v>
      </c>
      <c r="AA21" s="228">
        <v>12</v>
      </c>
      <c r="AB21" s="228">
        <v>0</v>
      </c>
      <c r="AC21" s="228">
        <v>12</v>
      </c>
      <c r="AZ21" s="228">
        <v>1</v>
      </c>
      <c r="BA21" s="228">
        <f t="shared" si="3"/>
        <v>0</v>
      </c>
      <c r="BB21" s="228">
        <f t="shared" si="4"/>
        <v>0</v>
      </c>
      <c r="BC21" s="228">
        <f t="shared" si="5"/>
        <v>0</v>
      </c>
      <c r="BD21" s="228">
        <f t="shared" si="6"/>
        <v>0</v>
      </c>
      <c r="BE21" s="228">
        <f t="shared" si="7"/>
        <v>0</v>
      </c>
      <c r="CA21" s="253">
        <v>12</v>
      </c>
      <c r="CB21" s="253">
        <v>0</v>
      </c>
    </row>
    <row r="22" spans="1:57" ht="12.75">
      <c r="A22" s="263"/>
      <c r="B22" s="264" t="s">
        <v>104</v>
      </c>
      <c r="C22" s="265" t="s">
        <v>837</v>
      </c>
      <c r="D22" s="266"/>
      <c r="E22" s="267"/>
      <c r="F22" s="268"/>
      <c r="G22" s="269">
        <f>SUM(G14:G21)</f>
        <v>0</v>
      </c>
      <c r="H22" s="270"/>
      <c r="I22" s="271">
        <f>SUM(I14:I21)</f>
        <v>0</v>
      </c>
      <c r="J22" s="270"/>
      <c r="K22" s="271">
        <f>SUM(K14:K21)</f>
        <v>0</v>
      </c>
      <c r="O22" s="253">
        <v>4</v>
      </c>
      <c r="BA22" s="272">
        <f>SUM(BA14:BA21)</f>
        <v>0</v>
      </c>
      <c r="BB22" s="272">
        <f>SUM(BB14:BB21)</f>
        <v>0</v>
      </c>
      <c r="BC22" s="272">
        <f>SUM(BC14:BC21)</f>
        <v>0</v>
      </c>
      <c r="BD22" s="272">
        <f>SUM(BD14:BD21)</f>
        <v>0</v>
      </c>
      <c r="BE22" s="272">
        <f>SUM(BE14:BE21)</f>
        <v>0</v>
      </c>
    </row>
    <row r="23" spans="1:15" ht="12.75">
      <c r="A23" s="243" t="s">
        <v>100</v>
      </c>
      <c r="B23" s="244" t="s">
        <v>117</v>
      </c>
      <c r="C23" s="245" t="s">
        <v>848</v>
      </c>
      <c r="D23" s="246"/>
      <c r="E23" s="247"/>
      <c r="F23" s="247"/>
      <c r="G23" s="248"/>
      <c r="H23" s="249"/>
      <c r="I23" s="250"/>
      <c r="J23" s="251"/>
      <c r="K23" s="252"/>
      <c r="O23" s="253">
        <v>1</v>
      </c>
    </row>
    <row r="24" spans="1:80" ht="22.5">
      <c r="A24" s="254">
        <v>13</v>
      </c>
      <c r="B24" s="255" t="s">
        <v>668</v>
      </c>
      <c r="C24" s="256" t="s">
        <v>850</v>
      </c>
      <c r="D24" s="257" t="s">
        <v>103</v>
      </c>
      <c r="E24" s="258">
        <v>90</v>
      </c>
      <c r="F24" s="258"/>
      <c r="G24" s="259">
        <f>E24*F24</f>
        <v>0</v>
      </c>
      <c r="H24" s="260">
        <v>0</v>
      </c>
      <c r="I24" s="261">
        <f>E24*H24</f>
        <v>0</v>
      </c>
      <c r="J24" s="260"/>
      <c r="K24" s="261">
        <f>E24*J24</f>
        <v>0</v>
      </c>
      <c r="O24" s="253">
        <v>2</v>
      </c>
      <c r="AA24" s="228">
        <v>12</v>
      </c>
      <c r="AB24" s="228">
        <v>0</v>
      </c>
      <c r="AC24" s="228">
        <v>13</v>
      </c>
      <c r="AZ24" s="228">
        <v>1</v>
      </c>
      <c r="BA24" s="228">
        <f>IF(AZ24=1,G24,0)</f>
        <v>0</v>
      </c>
      <c r="BB24" s="228">
        <f>IF(AZ24=2,G24,0)</f>
        <v>0</v>
      </c>
      <c r="BC24" s="228">
        <f>IF(AZ24=3,G24,0)</f>
        <v>0</v>
      </c>
      <c r="BD24" s="228">
        <f>IF(AZ24=4,G24,0)</f>
        <v>0</v>
      </c>
      <c r="BE24" s="228">
        <f>IF(AZ24=5,G24,0)</f>
        <v>0</v>
      </c>
      <c r="CA24" s="253">
        <v>12</v>
      </c>
      <c r="CB24" s="253">
        <v>0</v>
      </c>
    </row>
    <row r="25" spans="1:80" ht="22.5">
      <c r="A25" s="254">
        <v>14</v>
      </c>
      <c r="B25" s="255" t="s">
        <v>851</v>
      </c>
      <c r="C25" s="256" t="s">
        <v>852</v>
      </c>
      <c r="D25" s="257" t="s">
        <v>103</v>
      </c>
      <c r="E25" s="258">
        <v>111</v>
      </c>
      <c r="F25" s="258"/>
      <c r="G25" s="259">
        <f>E25*F25</f>
        <v>0</v>
      </c>
      <c r="H25" s="260">
        <v>0</v>
      </c>
      <c r="I25" s="261">
        <f>E25*H25</f>
        <v>0</v>
      </c>
      <c r="J25" s="260"/>
      <c r="K25" s="261">
        <f>E25*J25</f>
        <v>0</v>
      </c>
      <c r="O25" s="253">
        <v>2</v>
      </c>
      <c r="AA25" s="228">
        <v>12</v>
      </c>
      <c r="AB25" s="228">
        <v>0</v>
      </c>
      <c r="AC25" s="228">
        <v>14</v>
      </c>
      <c r="AZ25" s="228">
        <v>1</v>
      </c>
      <c r="BA25" s="228">
        <f>IF(AZ25=1,G25,0)</f>
        <v>0</v>
      </c>
      <c r="BB25" s="228">
        <f>IF(AZ25=2,G25,0)</f>
        <v>0</v>
      </c>
      <c r="BC25" s="228">
        <f>IF(AZ25=3,G25,0)</f>
        <v>0</v>
      </c>
      <c r="BD25" s="228">
        <f>IF(AZ25=4,G25,0)</f>
        <v>0</v>
      </c>
      <c r="BE25" s="228">
        <f>IF(AZ25=5,G25,0)</f>
        <v>0</v>
      </c>
      <c r="CA25" s="253">
        <v>12</v>
      </c>
      <c r="CB25" s="253">
        <v>0</v>
      </c>
    </row>
    <row r="26" spans="1:57" ht="12.75">
      <c r="A26" s="263"/>
      <c r="B26" s="264" t="s">
        <v>104</v>
      </c>
      <c r="C26" s="265" t="s">
        <v>849</v>
      </c>
      <c r="D26" s="266"/>
      <c r="E26" s="267"/>
      <c r="F26" s="268"/>
      <c r="G26" s="269">
        <f>SUM(G23:G25)</f>
        <v>0</v>
      </c>
      <c r="H26" s="270"/>
      <c r="I26" s="271">
        <f>SUM(I23:I25)</f>
        <v>0</v>
      </c>
      <c r="J26" s="270"/>
      <c r="K26" s="271">
        <f>SUM(K23:K25)</f>
        <v>0</v>
      </c>
      <c r="O26" s="253">
        <v>4</v>
      </c>
      <c r="BA26" s="272">
        <f>SUM(BA23:BA25)</f>
        <v>0</v>
      </c>
      <c r="BB26" s="272">
        <f>SUM(BB23:BB25)</f>
        <v>0</v>
      </c>
      <c r="BC26" s="272">
        <f>SUM(BC23:BC25)</f>
        <v>0</v>
      </c>
      <c r="BD26" s="272">
        <f>SUM(BD23:BD25)</f>
        <v>0</v>
      </c>
      <c r="BE26" s="272">
        <f>SUM(BE23:BE25)</f>
        <v>0</v>
      </c>
    </row>
    <row r="27" spans="1:15" ht="12.75">
      <c r="A27" s="243" t="s">
        <v>100</v>
      </c>
      <c r="B27" s="244" t="s">
        <v>142</v>
      </c>
      <c r="C27" s="245" t="s">
        <v>853</v>
      </c>
      <c r="D27" s="246"/>
      <c r="E27" s="247"/>
      <c r="F27" s="247"/>
      <c r="G27" s="248"/>
      <c r="H27" s="249"/>
      <c r="I27" s="250"/>
      <c r="J27" s="251"/>
      <c r="K27" s="252"/>
      <c r="O27" s="253">
        <v>1</v>
      </c>
    </row>
    <row r="28" spans="1:80" ht="22.5">
      <c r="A28" s="254">
        <v>15</v>
      </c>
      <c r="B28" s="255" t="s">
        <v>855</v>
      </c>
      <c r="C28" s="256" t="s">
        <v>856</v>
      </c>
      <c r="D28" s="257" t="s">
        <v>103</v>
      </c>
      <c r="E28" s="258">
        <v>8</v>
      </c>
      <c r="F28" s="258"/>
      <c r="G28" s="259">
        <f>E28*F28</f>
        <v>0</v>
      </c>
      <c r="H28" s="260">
        <v>0</v>
      </c>
      <c r="I28" s="261">
        <f>E28*H28</f>
        <v>0</v>
      </c>
      <c r="J28" s="260"/>
      <c r="K28" s="261">
        <f>E28*J28</f>
        <v>0</v>
      </c>
      <c r="O28" s="253">
        <v>2</v>
      </c>
      <c r="AA28" s="228">
        <v>12</v>
      </c>
      <c r="AB28" s="228">
        <v>0</v>
      </c>
      <c r="AC28" s="228">
        <v>15</v>
      </c>
      <c r="AZ28" s="228">
        <v>1</v>
      </c>
      <c r="BA28" s="228">
        <f>IF(AZ28=1,G28,0)</f>
        <v>0</v>
      </c>
      <c r="BB28" s="228">
        <f>IF(AZ28=2,G28,0)</f>
        <v>0</v>
      </c>
      <c r="BC28" s="228">
        <f>IF(AZ28=3,G28,0)</f>
        <v>0</v>
      </c>
      <c r="BD28" s="228">
        <f>IF(AZ28=4,G28,0)</f>
        <v>0</v>
      </c>
      <c r="BE28" s="228">
        <f>IF(AZ28=5,G28,0)</f>
        <v>0</v>
      </c>
      <c r="CA28" s="253">
        <v>12</v>
      </c>
      <c r="CB28" s="253">
        <v>0</v>
      </c>
    </row>
    <row r="29" spans="1:80" ht="12.75">
      <c r="A29" s="254">
        <v>16</v>
      </c>
      <c r="B29" s="255" t="s">
        <v>857</v>
      </c>
      <c r="C29" s="256" t="s">
        <v>858</v>
      </c>
      <c r="D29" s="257" t="s">
        <v>103</v>
      </c>
      <c r="E29" s="258">
        <v>6</v>
      </c>
      <c r="F29" s="258"/>
      <c r="G29" s="259">
        <f>E29*F29</f>
        <v>0</v>
      </c>
      <c r="H29" s="260">
        <v>0</v>
      </c>
      <c r="I29" s="261">
        <f>E29*H29</f>
        <v>0</v>
      </c>
      <c r="J29" s="260"/>
      <c r="K29" s="261">
        <f>E29*J29</f>
        <v>0</v>
      </c>
      <c r="O29" s="253">
        <v>2</v>
      </c>
      <c r="AA29" s="228">
        <v>12</v>
      </c>
      <c r="AB29" s="228">
        <v>0</v>
      </c>
      <c r="AC29" s="228">
        <v>16</v>
      </c>
      <c r="AZ29" s="228">
        <v>1</v>
      </c>
      <c r="BA29" s="228">
        <f>IF(AZ29=1,G29,0)</f>
        <v>0</v>
      </c>
      <c r="BB29" s="228">
        <f>IF(AZ29=2,G29,0)</f>
        <v>0</v>
      </c>
      <c r="BC29" s="228">
        <f>IF(AZ29=3,G29,0)</f>
        <v>0</v>
      </c>
      <c r="BD29" s="228">
        <f>IF(AZ29=4,G29,0)</f>
        <v>0</v>
      </c>
      <c r="BE29" s="228">
        <f>IF(AZ29=5,G29,0)</f>
        <v>0</v>
      </c>
      <c r="CA29" s="253">
        <v>12</v>
      </c>
      <c r="CB29" s="253">
        <v>0</v>
      </c>
    </row>
    <row r="30" spans="1:80" ht="22.5">
      <c r="A30" s="254">
        <v>17</v>
      </c>
      <c r="B30" s="255" t="s">
        <v>670</v>
      </c>
      <c r="C30" s="256" t="s">
        <v>859</v>
      </c>
      <c r="D30" s="257" t="s">
        <v>103</v>
      </c>
      <c r="E30" s="258">
        <v>6</v>
      </c>
      <c r="F30" s="258"/>
      <c r="G30" s="259">
        <f>E30*F30</f>
        <v>0</v>
      </c>
      <c r="H30" s="260">
        <v>0</v>
      </c>
      <c r="I30" s="261">
        <f>E30*H30</f>
        <v>0</v>
      </c>
      <c r="J30" s="260"/>
      <c r="K30" s="261">
        <f>E30*J30</f>
        <v>0</v>
      </c>
      <c r="O30" s="253">
        <v>2</v>
      </c>
      <c r="AA30" s="228">
        <v>12</v>
      </c>
      <c r="AB30" s="228">
        <v>0</v>
      </c>
      <c r="AC30" s="228">
        <v>17</v>
      </c>
      <c r="AZ30" s="228">
        <v>1</v>
      </c>
      <c r="BA30" s="228">
        <f>IF(AZ30=1,G30,0)</f>
        <v>0</v>
      </c>
      <c r="BB30" s="228">
        <f>IF(AZ30=2,G30,0)</f>
        <v>0</v>
      </c>
      <c r="BC30" s="228">
        <f>IF(AZ30=3,G30,0)</f>
        <v>0</v>
      </c>
      <c r="BD30" s="228">
        <f>IF(AZ30=4,G30,0)</f>
        <v>0</v>
      </c>
      <c r="BE30" s="228">
        <f>IF(AZ30=5,G30,0)</f>
        <v>0</v>
      </c>
      <c r="CA30" s="253">
        <v>12</v>
      </c>
      <c r="CB30" s="253">
        <v>0</v>
      </c>
    </row>
    <row r="31" spans="1:80" ht="12.75">
      <c r="A31" s="254">
        <v>18</v>
      </c>
      <c r="B31" s="255" t="s">
        <v>672</v>
      </c>
      <c r="C31" s="256" t="s">
        <v>860</v>
      </c>
      <c r="D31" s="257" t="s">
        <v>103</v>
      </c>
      <c r="E31" s="258">
        <v>20</v>
      </c>
      <c r="F31" s="258"/>
      <c r="G31" s="259">
        <f>E31*F31</f>
        <v>0</v>
      </c>
      <c r="H31" s="260">
        <v>0</v>
      </c>
      <c r="I31" s="261">
        <f>E31*H31</f>
        <v>0</v>
      </c>
      <c r="J31" s="260"/>
      <c r="K31" s="261">
        <f>E31*J31</f>
        <v>0</v>
      </c>
      <c r="O31" s="253">
        <v>2</v>
      </c>
      <c r="AA31" s="228">
        <v>12</v>
      </c>
      <c r="AB31" s="228">
        <v>0</v>
      </c>
      <c r="AC31" s="228">
        <v>18</v>
      </c>
      <c r="AZ31" s="228">
        <v>1</v>
      </c>
      <c r="BA31" s="228">
        <f>IF(AZ31=1,G31,0)</f>
        <v>0</v>
      </c>
      <c r="BB31" s="228">
        <f>IF(AZ31=2,G31,0)</f>
        <v>0</v>
      </c>
      <c r="BC31" s="228">
        <f>IF(AZ31=3,G31,0)</f>
        <v>0</v>
      </c>
      <c r="BD31" s="228">
        <f>IF(AZ31=4,G31,0)</f>
        <v>0</v>
      </c>
      <c r="BE31" s="228">
        <f>IF(AZ31=5,G31,0)</f>
        <v>0</v>
      </c>
      <c r="CA31" s="253">
        <v>12</v>
      </c>
      <c r="CB31" s="253">
        <v>0</v>
      </c>
    </row>
    <row r="32" spans="1:80" ht="12.75">
      <c r="A32" s="254">
        <v>19</v>
      </c>
      <c r="B32" s="255" t="s">
        <v>674</v>
      </c>
      <c r="C32" s="256" t="s">
        <v>861</v>
      </c>
      <c r="D32" s="257" t="s">
        <v>103</v>
      </c>
      <c r="E32" s="258">
        <v>20</v>
      </c>
      <c r="F32" s="258"/>
      <c r="G32" s="259">
        <f>E32*F32</f>
        <v>0</v>
      </c>
      <c r="H32" s="260">
        <v>0</v>
      </c>
      <c r="I32" s="261">
        <f>E32*H32</f>
        <v>0</v>
      </c>
      <c r="J32" s="260"/>
      <c r="K32" s="261">
        <f>E32*J32</f>
        <v>0</v>
      </c>
      <c r="O32" s="253">
        <v>2</v>
      </c>
      <c r="AA32" s="228">
        <v>12</v>
      </c>
      <c r="AB32" s="228">
        <v>0</v>
      </c>
      <c r="AC32" s="228">
        <v>19</v>
      </c>
      <c r="AZ32" s="228">
        <v>1</v>
      </c>
      <c r="BA32" s="228">
        <f>IF(AZ32=1,G32,0)</f>
        <v>0</v>
      </c>
      <c r="BB32" s="228">
        <f>IF(AZ32=2,G32,0)</f>
        <v>0</v>
      </c>
      <c r="BC32" s="228">
        <f>IF(AZ32=3,G32,0)</f>
        <v>0</v>
      </c>
      <c r="BD32" s="228">
        <f>IF(AZ32=4,G32,0)</f>
        <v>0</v>
      </c>
      <c r="BE32" s="228">
        <f>IF(AZ32=5,G32,0)</f>
        <v>0</v>
      </c>
      <c r="CA32" s="253">
        <v>12</v>
      </c>
      <c r="CB32" s="253">
        <v>0</v>
      </c>
    </row>
    <row r="33" spans="1:57" ht="12.75">
      <c r="A33" s="263"/>
      <c r="B33" s="264" t="s">
        <v>104</v>
      </c>
      <c r="C33" s="265" t="s">
        <v>854</v>
      </c>
      <c r="D33" s="266"/>
      <c r="E33" s="267"/>
      <c r="F33" s="268"/>
      <c r="G33" s="269">
        <f>SUM(G27:G32)</f>
        <v>0</v>
      </c>
      <c r="H33" s="270"/>
      <c r="I33" s="271">
        <f>SUM(I27:I32)</f>
        <v>0</v>
      </c>
      <c r="J33" s="270"/>
      <c r="K33" s="271">
        <f>SUM(K27:K32)</f>
        <v>0</v>
      </c>
      <c r="O33" s="253">
        <v>4</v>
      </c>
      <c r="BA33" s="272">
        <f>SUM(BA27:BA32)</f>
        <v>0</v>
      </c>
      <c r="BB33" s="272">
        <f>SUM(BB27:BB32)</f>
        <v>0</v>
      </c>
      <c r="BC33" s="272">
        <f>SUM(BC27:BC32)</f>
        <v>0</v>
      </c>
      <c r="BD33" s="272">
        <f>SUM(BD27:BD32)</f>
        <v>0</v>
      </c>
      <c r="BE33" s="272">
        <f>SUM(BE27:BE32)</f>
        <v>0</v>
      </c>
    </row>
    <row r="34" spans="1:15" ht="12.75">
      <c r="A34" s="243" t="s">
        <v>100</v>
      </c>
      <c r="B34" s="244" t="s">
        <v>834</v>
      </c>
      <c r="C34" s="245" t="s">
        <v>862</v>
      </c>
      <c r="D34" s="246"/>
      <c r="E34" s="247"/>
      <c r="F34" s="247"/>
      <c r="G34" s="248"/>
      <c r="H34" s="249"/>
      <c r="I34" s="250"/>
      <c r="J34" s="251"/>
      <c r="K34" s="252"/>
      <c r="O34" s="253">
        <v>1</v>
      </c>
    </row>
    <row r="35" spans="1:80" ht="22.5">
      <c r="A35" s="254">
        <v>20</v>
      </c>
      <c r="B35" s="255" t="s">
        <v>676</v>
      </c>
      <c r="C35" s="256" t="s">
        <v>864</v>
      </c>
      <c r="D35" s="257" t="s">
        <v>103</v>
      </c>
      <c r="E35" s="258">
        <v>1</v>
      </c>
      <c r="F35" s="258"/>
      <c r="G35" s="259">
        <f aca="true" t="shared" si="8" ref="G35:G40">E35*F35</f>
        <v>0</v>
      </c>
      <c r="H35" s="260">
        <v>0</v>
      </c>
      <c r="I35" s="261">
        <f aca="true" t="shared" si="9" ref="I35:I40">E35*H35</f>
        <v>0</v>
      </c>
      <c r="J35" s="260"/>
      <c r="K35" s="261">
        <f aca="true" t="shared" si="10" ref="K35:K40">E35*J35</f>
        <v>0</v>
      </c>
      <c r="O35" s="253">
        <v>2</v>
      </c>
      <c r="AA35" s="228">
        <v>12</v>
      </c>
      <c r="AB35" s="228">
        <v>0</v>
      </c>
      <c r="AC35" s="228">
        <v>20</v>
      </c>
      <c r="AZ35" s="228">
        <v>1</v>
      </c>
      <c r="BA35" s="228">
        <f aca="true" t="shared" si="11" ref="BA35:BA40">IF(AZ35=1,G35,0)</f>
        <v>0</v>
      </c>
      <c r="BB35" s="228">
        <f aca="true" t="shared" si="12" ref="BB35:BB40">IF(AZ35=2,G35,0)</f>
        <v>0</v>
      </c>
      <c r="BC35" s="228">
        <f aca="true" t="shared" si="13" ref="BC35:BC40">IF(AZ35=3,G35,0)</f>
        <v>0</v>
      </c>
      <c r="BD35" s="228">
        <f aca="true" t="shared" si="14" ref="BD35:BD40">IF(AZ35=4,G35,0)</f>
        <v>0</v>
      </c>
      <c r="BE35" s="228">
        <f aca="true" t="shared" si="15" ref="BE35:BE40">IF(AZ35=5,G35,0)</f>
        <v>0</v>
      </c>
      <c r="CA35" s="253">
        <v>12</v>
      </c>
      <c r="CB35" s="253">
        <v>0</v>
      </c>
    </row>
    <row r="36" spans="1:80" ht="12.75">
      <c r="A36" s="254">
        <v>21</v>
      </c>
      <c r="B36" s="255" t="s">
        <v>865</v>
      </c>
      <c r="C36" s="256" t="s">
        <v>866</v>
      </c>
      <c r="D36" s="257" t="s">
        <v>103</v>
      </c>
      <c r="E36" s="258">
        <v>1</v>
      </c>
      <c r="F36" s="258"/>
      <c r="G36" s="259">
        <f t="shared" si="8"/>
        <v>0</v>
      </c>
      <c r="H36" s="260">
        <v>0</v>
      </c>
      <c r="I36" s="261">
        <f t="shared" si="9"/>
        <v>0</v>
      </c>
      <c r="J36" s="260"/>
      <c r="K36" s="261">
        <f t="shared" si="10"/>
        <v>0</v>
      </c>
      <c r="O36" s="253">
        <v>2</v>
      </c>
      <c r="AA36" s="228">
        <v>12</v>
      </c>
      <c r="AB36" s="228">
        <v>0</v>
      </c>
      <c r="AC36" s="228">
        <v>21</v>
      </c>
      <c r="AZ36" s="228">
        <v>1</v>
      </c>
      <c r="BA36" s="228">
        <f t="shared" si="11"/>
        <v>0</v>
      </c>
      <c r="BB36" s="228">
        <f t="shared" si="12"/>
        <v>0</v>
      </c>
      <c r="BC36" s="228">
        <f t="shared" si="13"/>
        <v>0</v>
      </c>
      <c r="BD36" s="228">
        <f t="shared" si="14"/>
        <v>0</v>
      </c>
      <c r="BE36" s="228">
        <f t="shared" si="15"/>
        <v>0</v>
      </c>
      <c r="CA36" s="253">
        <v>12</v>
      </c>
      <c r="CB36" s="253">
        <v>0</v>
      </c>
    </row>
    <row r="37" spans="1:80" ht="12.75">
      <c r="A37" s="254">
        <v>22</v>
      </c>
      <c r="B37" s="255" t="s">
        <v>867</v>
      </c>
      <c r="C37" s="256" t="s">
        <v>868</v>
      </c>
      <c r="D37" s="257" t="s">
        <v>103</v>
      </c>
      <c r="E37" s="258">
        <v>8</v>
      </c>
      <c r="F37" s="258"/>
      <c r="G37" s="259">
        <f t="shared" si="8"/>
        <v>0</v>
      </c>
      <c r="H37" s="260">
        <v>0</v>
      </c>
      <c r="I37" s="261">
        <f t="shared" si="9"/>
        <v>0</v>
      </c>
      <c r="J37" s="260"/>
      <c r="K37" s="261">
        <f t="shared" si="10"/>
        <v>0</v>
      </c>
      <c r="O37" s="253">
        <v>2</v>
      </c>
      <c r="AA37" s="228">
        <v>12</v>
      </c>
      <c r="AB37" s="228">
        <v>0</v>
      </c>
      <c r="AC37" s="228">
        <v>22</v>
      </c>
      <c r="AZ37" s="228">
        <v>1</v>
      </c>
      <c r="BA37" s="228">
        <f t="shared" si="11"/>
        <v>0</v>
      </c>
      <c r="BB37" s="228">
        <f t="shared" si="12"/>
        <v>0</v>
      </c>
      <c r="BC37" s="228">
        <f t="shared" si="13"/>
        <v>0</v>
      </c>
      <c r="BD37" s="228">
        <f t="shared" si="14"/>
        <v>0</v>
      </c>
      <c r="BE37" s="228">
        <f t="shared" si="15"/>
        <v>0</v>
      </c>
      <c r="CA37" s="253">
        <v>12</v>
      </c>
      <c r="CB37" s="253">
        <v>0</v>
      </c>
    </row>
    <row r="38" spans="1:80" ht="12.75">
      <c r="A38" s="254">
        <v>23</v>
      </c>
      <c r="B38" s="255" t="s">
        <v>869</v>
      </c>
      <c r="C38" s="256" t="s">
        <v>870</v>
      </c>
      <c r="D38" s="257" t="s">
        <v>103</v>
      </c>
      <c r="E38" s="258">
        <v>8</v>
      </c>
      <c r="F38" s="258"/>
      <c r="G38" s="259">
        <f t="shared" si="8"/>
        <v>0</v>
      </c>
      <c r="H38" s="260">
        <v>0</v>
      </c>
      <c r="I38" s="261">
        <f t="shared" si="9"/>
        <v>0</v>
      </c>
      <c r="J38" s="260"/>
      <c r="K38" s="261">
        <f t="shared" si="10"/>
        <v>0</v>
      </c>
      <c r="O38" s="253">
        <v>2</v>
      </c>
      <c r="AA38" s="228">
        <v>12</v>
      </c>
      <c r="AB38" s="228">
        <v>0</v>
      </c>
      <c r="AC38" s="228">
        <v>23</v>
      </c>
      <c r="AZ38" s="228">
        <v>1</v>
      </c>
      <c r="BA38" s="228">
        <f t="shared" si="11"/>
        <v>0</v>
      </c>
      <c r="BB38" s="228">
        <f t="shared" si="12"/>
        <v>0</v>
      </c>
      <c r="BC38" s="228">
        <f t="shared" si="13"/>
        <v>0</v>
      </c>
      <c r="BD38" s="228">
        <f t="shared" si="14"/>
        <v>0</v>
      </c>
      <c r="BE38" s="228">
        <f t="shared" si="15"/>
        <v>0</v>
      </c>
      <c r="CA38" s="253">
        <v>12</v>
      </c>
      <c r="CB38" s="253">
        <v>0</v>
      </c>
    </row>
    <row r="39" spans="1:80" ht="22.5">
      <c r="A39" s="254">
        <v>24</v>
      </c>
      <c r="B39" s="255" t="s">
        <v>871</v>
      </c>
      <c r="C39" s="256" t="s">
        <v>872</v>
      </c>
      <c r="D39" s="257" t="s">
        <v>103</v>
      </c>
      <c r="E39" s="258">
        <v>8</v>
      </c>
      <c r="F39" s="258"/>
      <c r="G39" s="259">
        <f t="shared" si="8"/>
        <v>0</v>
      </c>
      <c r="H39" s="260">
        <v>0</v>
      </c>
      <c r="I39" s="261">
        <f t="shared" si="9"/>
        <v>0</v>
      </c>
      <c r="J39" s="260"/>
      <c r="K39" s="261">
        <f t="shared" si="10"/>
        <v>0</v>
      </c>
      <c r="O39" s="253">
        <v>2</v>
      </c>
      <c r="AA39" s="228">
        <v>12</v>
      </c>
      <c r="AB39" s="228">
        <v>0</v>
      </c>
      <c r="AC39" s="228">
        <v>24</v>
      </c>
      <c r="AZ39" s="228">
        <v>1</v>
      </c>
      <c r="BA39" s="228">
        <f t="shared" si="11"/>
        <v>0</v>
      </c>
      <c r="BB39" s="228">
        <f t="shared" si="12"/>
        <v>0</v>
      </c>
      <c r="BC39" s="228">
        <f t="shared" si="13"/>
        <v>0</v>
      </c>
      <c r="BD39" s="228">
        <f t="shared" si="14"/>
        <v>0</v>
      </c>
      <c r="BE39" s="228">
        <f t="shared" si="15"/>
        <v>0</v>
      </c>
      <c r="CA39" s="253">
        <v>12</v>
      </c>
      <c r="CB39" s="253">
        <v>0</v>
      </c>
    </row>
    <row r="40" spans="1:80" ht="12.75">
      <c r="A40" s="254">
        <v>25</v>
      </c>
      <c r="B40" s="255" t="s">
        <v>873</v>
      </c>
      <c r="C40" s="256" t="s">
        <v>874</v>
      </c>
      <c r="D40" s="257" t="s">
        <v>103</v>
      </c>
      <c r="E40" s="258">
        <v>8</v>
      </c>
      <c r="F40" s="258"/>
      <c r="G40" s="259">
        <f t="shared" si="8"/>
        <v>0</v>
      </c>
      <c r="H40" s="260">
        <v>0</v>
      </c>
      <c r="I40" s="261">
        <f t="shared" si="9"/>
        <v>0</v>
      </c>
      <c r="J40" s="260"/>
      <c r="K40" s="261">
        <f t="shared" si="10"/>
        <v>0</v>
      </c>
      <c r="O40" s="253">
        <v>2</v>
      </c>
      <c r="AA40" s="228">
        <v>12</v>
      </c>
      <c r="AB40" s="228">
        <v>0</v>
      </c>
      <c r="AC40" s="228">
        <v>25</v>
      </c>
      <c r="AZ40" s="228">
        <v>1</v>
      </c>
      <c r="BA40" s="228">
        <f t="shared" si="11"/>
        <v>0</v>
      </c>
      <c r="BB40" s="228">
        <f t="shared" si="12"/>
        <v>0</v>
      </c>
      <c r="BC40" s="228">
        <f t="shared" si="13"/>
        <v>0</v>
      </c>
      <c r="BD40" s="228">
        <f t="shared" si="14"/>
        <v>0</v>
      </c>
      <c r="BE40" s="228">
        <f t="shared" si="15"/>
        <v>0</v>
      </c>
      <c r="CA40" s="253">
        <v>12</v>
      </c>
      <c r="CB40" s="253">
        <v>0</v>
      </c>
    </row>
    <row r="41" spans="1:57" ht="12.75">
      <c r="A41" s="263"/>
      <c r="B41" s="264" t="s">
        <v>104</v>
      </c>
      <c r="C41" s="265" t="s">
        <v>863</v>
      </c>
      <c r="D41" s="266"/>
      <c r="E41" s="267"/>
      <c r="F41" s="268"/>
      <c r="G41" s="269">
        <f>SUM(G34:G40)</f>
        <v>0</v>
      </c>
      <c r="H41" s="270"/>
      <c r="I41" s="271">
        <f>SUM(I34:I40)</f>
        <v>0</v>
      </c>
      <c r="J41" s="270"/>
      <c r="K41" s="271">
        <f>SUM(K34:K40)</f>
        <v>0</v>
      </c>
      <c r="O41" s="253">
        <v>4</v>
      </c>
      <c r="BA41" s="272">
        <f>SUM(BA34:BA40)</f>
        <v>0</v>
      </c>
      <c r="BB41" s="272">
        <f>SUM(BB34:BB40)</f>
        <v>0</v>
      </c>
      <c r="BC41" s="272">
        <f>SUM(BC34:BC40)</f>
        <v>0</v>
      </c>
      <c r="BD41" s="272">
        <f>SUM(BD34:BD40)</f>
        <v>0</v>
      </c>
      <c r="BE41" s="272">
        <f>SUM(BE34:BE40)</f>
        <v>0</v>
      </c>
    </row>
    <row r="42" spans="1:15" ht="12.75">
      <c r="A42" s="243" t="s">
        <v>100</v>
      </c>
      <c r="B42" s="244" t="s">
        <v>174</v>
      </c>
      <c r="C42" s="245" t="s">
        <v>875</v>
      </c>
      <c r="D42" s="246"/>
      <c r="E42" s="247"/>
      <c r="F42" s="247"/>
      <c r="G42" s="248"/>
      <c r="H42" s="249"/>
      <c r="I42" s="250"/>
      <c r="J42" s="251"/>
      <c r="K42" s="252"/>
      <c r="O42" s="253">
        <v>1</v>
      </c>
    </row>
    <row r="43" spans="1:80" ht="22.5">
      <c r="A43" s="254">
        <v>26</v>
      </c>
      <c r="B43" s="255" t="s">
        <v>877</v>
      </c>
      <c r="C43" s="256" t="s">
        <v>878</v>
      </c>
      <c r="D43" s="257" t="s">
        <v>103</v>
      </c>
      <c r="E43" s="258">
        <v>93</v>
      </c>
      <c r="F43" s="258"/>
      <c r="G43" s="259">
        <f aca="true" t="shared" si="16" ref="G43:G53">E43*F43</f>
        <v>0</v>
      </c>
      <c r="H43" s="260">
        <v>0</v>
      </c>
      <c r="I43" s="261">
        <f aca="true" t="shared" si="17" ref="I43:I53">E43*H43</f>
        <v>0</v>
      </c>
      <c r="J43" s="260"/>
      <c r="K43" s="261">
        <f aca="true" t="shared" si="18" ref="K43:K53">E43*J43</f>
        <v>0</v>
      </c>
      <c r="O43" s="253">
        <v>2</v>
      </c>
      <c r="AA43" s="228">
        <v>12</v>
      </c>
      <c r="AB43" s="228">
        <v>0</v>
      </c>
      <c r="AC43" s="228">
        <v>26</v>
      </c>
      <c r="AZ43" s="228">
        <v>1</v>
      </c>
      <c r="BA43" s="228">
        <f aca="true" t="shared" si="19" ref="BA43:BA53">IF(AZ43=1,G43,0)</f>
        <v>0</v>
      </c>
      <c r="BB43" s="228">
        <f aca="true" t="shared" si="20" ref="BB43:BB53">IF(AZ43=2,G43,0)</f>
        <v>0</v>
      </c>
      <c r="BC43" s="228">
        <f aca="true" t="shared" si="21" ref="BC43:BC53">IF(AZ43=3,G43,0)</f>
        <v>0</v>
      </c>
      <c r="BD43" s="228">
        <f aca="true" t="shared" si="22" ref="BD43:BD53">IF(AZ43=4,G43,0)</f>
        <v>0</v>
      </c>
      <c r="BE43" s="228">
        <f aca="true" t="shared" si="23" ref="BE43:BE53">IF(AZ43=5,G43,0)</f>
        <v>0</v>
      </c>
      <c r="CA43" s="253">
        <v>12</v>
      </c>
      <c r="CB43" s="253">
        <v>0</v>
      </c>
    </row>
    <row r="44" spans="1:80" ht="22.5">
      <c r="A44" s="254">
        <v>27</v>
      </c>
      <c r="B44" s="255" t="s">
        <v>879</v>
      </c>
      <c r="C44" s="256" t="s">
        <v>880</v>
      </c>
      <c r="D44" s="257" t="s">
        <v>103</v>
      </c>
      <c r="E44" s="258">
        <v>24</v>
      </c>
      <c r="F44" s="258"/>
      <c r="G44" s="259">
        <f t="shared" si="16"/>
        <v>0</v>
      </c>
      <c r="H44" s="260">
        <v>0</v>
      </c>
      <c r="I44" s="261">
        <f t="shared" si="17"/>
        <v>0</v>
      </c>
      <c r="J44" s="260"/>
      <c r="K44" s="261">
        <f t="shared" si="18"/>
        <v>0</v>
      </c>
      <c r="O44" s="253">
        <v>2</v>
      </c>
      <c r="AA44" s="228">
        <v>12</v>
      </c>
      <c r="AB44" s="228">
        <v>0</v>
      </c>
      <c r="AC44" s="228">
        <v>27</v>
      </c>
      <c r="AZ44" s="228">
        <v>1</v>
      </c>
      <c r="BA44" s="228">
        <f t="shared" si="19"/>
        <v>0</v>
      </c>
      <c r="BB44" s="228">
        <f t="shared" si="20"/>
        <v>0</v>
      </c>
      <c r="BC44" s="228">
        <f t="shared" si="21"/>
        <v>0</v>
      </c>
      <c r="BD44" s="228">
        <f t="shared" si="22"/>
        <v>0</v>
      </c>
      <c r="BE44" s="228">
        <f t="shared" si="23"/>
        <v>0</v>
      </c>
      <c r="CA44" s="253">
        <v>12</v>
      </c>
      <c r="CB44" s="253">
        <v>0</v>
      </c>
    </row>
    <row r="45" spans="1:80" ht="12.75">
      <c r="A45" s="254">
        <v>28</v>
      </c>
      <c r="B45" s="255" t="s">
        <v>881</v>
      </c>
      <c r="C45" s="256" t="s">
        <v>882</v>
      </c>
      <c r="D45" s="257" t="s">
        <v>103</v>
      </c>
      <c r="E45" s="258">
        <v>18</v>
      </c>
      <c r="F45" s="258"/>
      <c r="G45" s="259">
        <f t="shared" si="16"/>
        <v>0</v>
      </c>
      <c r="H45" s="260">
        <v>0</v>
      </c>
      <c r="I45" s="261">
        <f t="shared" si="17"/>
        <v>0</v>
      </c>
      <c r="J45" s="260"/>
      <c r="K45" s="261">
        <f t="shared" si="18"/>
        <v>0</v>
      </c>
      <c r="O45" s="253">
        <v>2</v>
      </c>
      <c r="AA45" s="228">
        <v>12</v>
      </c>
      <c r="AB45" s="228">
        <v>0</v>
      </c>
      <c r="AC45" s="228">
        <v>28</v>
      </c>
      <c r="AZ45" s="228">
        <v>1</v>
      </c>
      <c r="BA45" s="228">
        <f t="shared" si="19"/>
        <v>0</v>
      </c>
      <c r="BB45" s="228">
        <f t="shared" si="20"/>
        <v>0</v>
      </c>
      <c r="BC45" s="228">
        <f t="shared" si="21"/>
        <v>0</v>
      </c>
      <c r="BD45" s="228">
        <f t="shared" si="22"/>
        <v>0</v>
      </c>
      <c r="BE45" s="228">
        <f t="shared" si="23"/>
        <v>0</v>
      </c>
      <c r="CA45" s="253">
        <v>12</v>
      </c>
      <c r="CB45" s="253">
        <v>0</v>
      </c>
    </row>
    <row r="46" spans="1:80" ht="12.75">
      <c r="A46" s="254">
        <v>29</v>
      </c>
      <c r="B46" s="255" t="s">
        <v>883</v>
      </c>
      <c r="C46" s="256" t="s">
        <v>884</v>
      </c>
      <c r="D46" s="257" t="s">
        <v>103</v>
      </c>
      <c r="E46" s="258">
        <v>918</v>
      </c>
      <c r="F46" s="258"/>
      <c r="G46" s="259">
        <f t="shared" si="16"/>
        <v>0</v>
      </c>
      <c r="H46" s="260">
        <v>0</v>
      </c>
      <c r="I46" s="261">
        <f t="shared" si="17"/>
        <v>0</v>
      </c>
      <c r="J46" s="260"/>
      <c r="K46" s="261">
        <f t="shared" si="18"/>
        <v>0</v>
      </c>
      <c r="O46" s="253">
        <v>2</v>
      </c>
      <c r="AA46" s="228">
        <v>12</v>
      </c>
      <c r="AB46" s="228">
        <v>0</v>
      </c>
      <c r="AC46" s="228">
        <v>29</v>
      </c>
      <c r="AZ46" s="228">
        <v>1</v>
      </c>
      <c r="BA46" s="228">
        <f t="shared" si="19"/>
        <v>0</v>
      </c>
      <c r="BB46" s="228">
        <f t="shared" si="20"/>
        <v>0</v>
      </c>
      <c r="BC46" s="228">
        <f t="shared" si="21"/>
        <v>0</v>
      </c>
      <c r="BD46" s="228">
        <f t="shared" si="22"/>
        <v>0</v>
      </c>
      <c r="BE46" s="228">
        <f t="shared" si="23"/>
        <v>0</v>
      </c>
      <c r="CA46" s="253">
        <v>12</v>
      </c>
      <c r="CB46" s="253">
        <v>0</v>
      </c>
    </row>
    <row r="47" spans="1:80" ht="22.5">
      <c r="A47" s="254">
        <v>30</v>
      </c>
      <c r="B47" s="255" t="s">
        <v>885</v>
      </c>
      <c r="C47" s="256" t="s">
        <v>886</v>
      </c>
      <c r="D47" s="257" t="s">
        <v>103</v>
      </c>
      <c r="E47" s="258">
        <v>9</v>
      </c>
      <c r="F47" s="258"/>
      <c r="G47" s="259">
        <f t="shared" si="16"/>
        <v>0</v>
      </c>
      <c r="H47" s="260">
        <v>0</v>
      </c>
      <c r="I47" s="261">
        <f t="shared" si="17"/>
        <v>0</v>
      </c>
      <c r="J47" s="260"/>
      <c r="K47" s="261">
        <f t="shared" si="18"/>
        <v>0</v>
      </c>
      <c r="O47" s="253">
        <v>2</v>
      </c>
      <c r="AA47" s="228">
        <v>12</v>
      </c>
      <c r="AB47" s="228">
        <v>0</v>
      </c>
      <c r="AC47" s="228">
        <v>30</v>
      </c>
      <c r="AZ47" s="228">
        <v>1</v>
      </c>
      <c r="BA47" s="228">
        <f t="shared" si="19"/>
        <v>0</v>
      </c>
      <c r="BB47" s="228">
        <f t="shared" si="20"/>
        <v>0</v>
      </c>
      <c r="BC47" s="228">
        <f t="shared" si="21"/>
        <v>0</v>
      </c>
      <c r="BD47" s="228">
        <f t="shared" si="22"/>
        <v>0</v>
      </c>
      <c r="BE47" s="228">
        <f t="shared" si="23"/>
        <v>0</v>
      </c>
      <c r="CA47" s="253">
        <v>12</v>
      </c>
      <c r="CB47" s="253">
        <v>0</v>
      </c>
    </row>
    <row r="48" spans="1:80" ht="22.5">
      <c r="A48" s="254">
        <v>31</v>
      </c>
      <c r="B48" s="255" t="s">
        <v>887</v>
      </c>
      <c r="C48" s="256" t="s">
        <v>888</v>
      </c>
      <c r="D48" s="257" t="s">
        <v>103</v>
      </c>
      <c r="E48" s="258">
        <v>9</v>
      </c>
      <c r="F48" s="258"/>
      <c r="G48" s="259">
        <f t="shared" si="16"/>
        <v>0</v>
      </c>
      <c r="H48" s="260">
        <v>0</v>
      </c>
      <c r="I48" s="261">
        <f t="shared" si="17"/>
        <v>0</v>
      </c>
      <c r="J48" s="260"/>
      <c r="K48" s="261">
        <f t="shared" si="18"/>
        <v>0</v>
      </c>
      <c r="O48" s="253">
        <v>2</v>
      </c>
      <c r="AA48" s="228">
        <v>12</v>
      </c>
      <c r="AB48" s="228">
        <v>0</v>
      </c>
      <c r="AC48" s="228">
        <v>31</v>
      </c>
      <c r="AZ48" s="228">
        <v>1</v>
      </c>
      <c r="BA48" s="228">
        <f t="shared" si="19"/>
        <v>0</v>
      </c>
      <c r="BB48" s="228">
        <f t="shared" si="20"/>
        <v>0</v>
      </c>
      <c r="BC48" s="228">
        <f t="shared" si="21"/>
        <v>0</v>
      </c>
      <c r="BD48" s="228">
        <f t="shared" si="22"/>
        <v>0</v>
      </c>
      <c r="BE48" s="228">
        <f t="shared" si="23"/>
        <v>0</v>
      </c>
      <c r="CA48" s="253">
        <v>12</v>
      </c>
      <c r="CB48" s="253">
        <v>0</v>
      </c>
    </row>
    <row r="49" spans="1:80" ht="12.75">
      <c r="A49" s="254">
        <v>32</v>
      </c>
      <c r="B49" s="255" t="s">
        <v>889</v>
      </c>
      <c r="C49" s="256" t="s">
        <v>890</v>
      </c>
      <c r="D49" s="257" t="s">
        <v>127</v>
      </c>
      <c r="E49" s="258">
        <v>420</v>
      </c>
      <c r="F49" s="258"/>
      <c r="G49" s="259">
        <f t="shared" si="16"/>
        <v>0</v>
      </c>
      <c r="H49" s="260">
        <v>0</v>
      </c>
      <c r="I49" s="261">
        <f t="shared" si="17"/>
        <v>0</v>
      </c>
      <c r="J49" s="260"/>
      <c r="K49" s="261">
        <f t="shared" si="18"/>
        <v>0</v>
      </c>
      <c r="O49" s="253">
        <v>2</v>
      </c>
      <c r="AA49" s="228">
        <v>12</v>
      </c>
      <c r="AB49" s="228">
        <v>0</v>
      </c>
      <c r="AC49" s="228">
        <v>32</v>
      </c>
      <c r="AZ49" s="228">
        <v>1</v>
      </c>
      <c r="BA49" s="228">
        <f t="shared" si="19"/>
        <v>0</v>
      </c>
      <c r="BB49" s="228">
        <f t="shared" si="20"/>
        <v>0</v>
      </c>
      <c r="BC49" s="228">
        <f t="shared" si="21"/>
        <v>0</v>
      </c>
      <c r="BD49" s="228">
        <f t="shared" si="22"/>
        <v>0</v>
      </c>
      <c r="BE49" s="228">
        <f t="shared" si="23"/>
        <v>0</v>
      </c>
      <c r="CA49" s="253">
        <v>12</v>
      </c>
      <c r="CB49" s="253">
        <v>0</v>
      </c>
    </row>
    <row r="50" spans="1:80" ht="12.75">
      <c r="A50" s="254">
        <v>33</v>
      </c>
      <c r="B50" s="255" t="s">
        <v>891</v>
      </c>
      <c r="C50" s="256" t="s">
        <v>892</v>
      </c>
      <c r="D50" s="257" t="s">
        <v>127</v>
      </c>
      <c r="E50" s="258">
        <v>60</v>
      </c>
      <c r="F50" s="258"/>
      <c r="G50" s="259">
        <f t="shared" si="16"/>
        <v>0</v>
      </c>
      <c r="H50" s="260">
        <v>0</v>
      </c>
      <c r="I50" s="261">
        <f t="shared" si="17"/>
        <v>0</v>
      </c>
      <c r="J50" s="260"/>
      <c r="K50" s="261">
        <f t="shared" si="18"/>
        <v>0</v>
      </c>
      <c r="O50" s="253">
        <v>2</v>
      </c>
      <c r="AA50" s="228">
        <v>12</v>
      </c>
      <c r="AB50" s="228">
        <v>0</v>
      </c>
      <c r="AC50" s="228">
        <v>33</v>
      </c>
      <c r="AZ50" s="228">
        <v>1</v>
      </c>
      <c r="BA50" s="228">
        <f t="shared" si="19"/>
        <v>0</v>
      </c>
      <c r="BB50" s="228">
        <f t="shared" si="20"/>
        <v>0</v>
      </c>
      <c r="BC50" s="228">
        <f t="shared" si="21"/>
        <v>0</v>
      </c>
      <c r="BD50" s="228">
        <f t="shared" si="22"/>
        <v>0</v>
      </c>
      <c r="BE50" s="228">
        <f t="shared" si="23"/>
        <v>0</v>
      </c>
      <c r="CA50" s="253">
        <v>12</v>
      </c>
      <c r="CB50" s="253">
        <v>0</v>
      </c>
    </row>
    <row r="51" spans="1:80" ht="12.75">
      <c r="A51" s="254">
        <v>34</v>
      </c>
      <c r="B51" s="255" t="s">
        <v>893</v>
      </c>
      <c r="C51" s="256" t="s">
        <v>894</v>
      </c>
      <c r="D51" s="257" t="s">
        <v>127</v>
      </c>
      <c r="E51" s="258">
        <v>480</v>
      </c>
      <c r="F51" s="258"/>
      <c r="G51" s="259">
        <f t="shared" si="16"/>
        <v>0</v>
      </c>
      <c r="H51" s="260">
        <v>0</v>
      </c>
      <c r="I51" s="261">
        <f t="shared" si="17"/>
        <v>0</v>
      </c>
      <c r="J51" s="260"/>
      <c r="K51" s="261">
        <f t="shared" si="18"/>
        <v>0</v>
      </c>
      <c r="O51" s="253">
        <v>2</v>
      </c>
      <c r="AA51" s="228">
        <v>12</v>
      </c>
      <c r="AB51" s="228">
        <v>0</v>
      </c>
      <c r="AC51" s="228">
        <v>34</v>
      </c>
      <c r="AZ51" s="228">
        <v>1</v>
      </c>
      <c r="BA51" s="228">
        <f t="shared" si="19"/>
        <v>0</v>
      </c>
      <c r="BB51" s="228">
        <f t="shared" si="20"/>
        <v>0</v>
      </c>
      <c r="BC51" s="228">
        <f t="shared" si="21"/>
        <v>0</v>
      </c>
      <c r="BD51" s="228">
        <f t="shared" si="22"/>
        <v>0</v>
      </c>
      <c r="BE51" s="228">
        <f t="shared" si="23"/>
        <v>0</v>
      </c>
      <c r="CA51" s="253">
        <v>12</v>
      </c>
      <c r="CB51" s="253">
        <v>0</v>
      </c>
    </row>
    <row r="52" spans="1:80" ht="12.75">
      <c r="A52" s="254">
        <v>35</v>
      </c>
      <c r="B52" s="255" t="s">
        <v>895</v>
      </c>
      <c r="C52" s="256" t="s">
        <v>896</v>
      </c>
      <c r="D52" s="257" t="s">
        <v>103</v>
      </c>
      <c r="E52" s="258">
        <v>9</v>
      </c>
      <c r="F52" s="258"/>
      <c r="G52" s="259">
        <f t="shared" si="16"/>
        <v>0</v>
      </c>
      <c r="H52" s="260">
        <v>0</v>
      </c>
      <c r="I52" s="261">
        <f t="shared" si="17"/>
        <v>0</v>
      </c>
      <c r="J52" s="260"/>
      <c r="K52" s="261">
        <f t="shared" si="18"/>
        <v>0</v>
      </c>
      <c r="O52" s="253">
        <v>2</v>
      </c>
      <c r="AA52" s="228">
        <v>12</v>
      </c>
      <c r="AB52" s="228">
        <v>0</v>
      </c>
      <c r="AC52" s="228">
        <v>35</v>
      </c>
      <c r="AZ52" s="228">
        <v>1</v>
      </c>
      <c r="BA52" s="228">
        <f t="shared" si="19"/>
        <v>0</v>
      </c>
      <c r="BB52" s="228">
        <f t="shared" si="20"/>
        <v>0</v>
      </c>
      <c r="BC52" s="228">
        <f t="shared" si="21"/>
        <v>0</v>
      </c>
      <c r="BD52" s="228">
        <f t="shared" si="22"/>
        <v>0</v>
      </c>
      <c r="BE52" s="228">
        <f t="shared" si="23"/>
        <v>0</v>
      </c>
      <c r="CA52" s="253">
        <v>12</v>
      </c>
      <c r="CB52" s="253">
        <v>0</v>
      </c>
    </row>
    <row r="53" spans="1:80" ht="12.75">
      <c r="A53" s="254">
        <v>36</v>
      </c>
      <c r="B53" s="255" t="s">
        <v>897</v>
      </c>
      <c r="C53" s="256" t="s">
        <v>898</v>
      </c>
      <c r="D53" s="257" t="s">
        <v>103</v>
      </c>
      <c r="E53" s="258">
        <v>6</v>
      </c>
      <c r="F53" s="258"/>
      <c r="G53" s="259">
        <f t="shared" si="16"/>
        <v>0</v>
      </c>
      <c r="H53" s="260">
        <v>0</v>
      </c>
      <c r="I53" s="261">
        <f t="shared" si="17"/>
        <v>0</v>
      </c>
      <c r="J53" s="260"/>
      <c r="K53" s="261">
        <f t="shared" si="18"/>
        <v>0</v>
      </c>
      <c r="O53" s="253">
        <v>2</v>
      </c>
      <c r="AA53" s="228">
        <v>12</v>
      </c>
      <c r="AB53" s="228">
        <v>0</v>
      </c>
      <c r="AC53" s="228">
        <v>36</v>
      </c>
      <c r="AZ53" s="228">
        <v>1</v>
      </c>
      <c r="BA53" s="228">
        <f t="shared" si="19"/>
        <v>0</v>
      </c>
      <c r="BB53" s="228">
        <f t="shared" si="20"/>
        <v>0</v>
      </c>
      <c r="BC53" s="228">
        <f t="shared" si="21"/>
        <v>0</v>
      </c>
      <c r="BD53" s="228">
        <f t="shared" si="22"/>
        <v>0</v>
      </c>
      <c r="BE53" s="228">
        <f t="shared" si="23"/>
        <v>0</v>
      </c>
      <c r="CA53" s="253">
        <v>12</v>
      </c>
      <c r="CB53" s="253">
        <v>0</v>
      </c>
    </row>
    <row r="54" spans="1:57" ht="12.75">
      <c r="A54" s="263"/>
      <c r="B54" s="264" t="s">
        <v>104</v>
      </c>
      <c r="C54" s="265" t="s">
        <v>876</v>
      </c>
      <c r="D54" s="266"/>
      <c r="E54" s="267"/>
      <c r="F54" s="268"/>
      <c r="G54" s="269">
        <f>SUM(G42:G53)</f>
        <v>0</v>
      </c>
      <c r="H54" s="270"/>
      <c r="I54" s="271">
        <f>SUM(I42:I53)</f>
        <v>0</v>
      </c>
      <c r="J54" s="270"/>
      <c r="K54" s="271">
        <f>SUM(K42:K53)</f>
        <v>0</v>
      </c>
      <c r="O54" s="253">
        <v>4</v>
      </c>
      <c r="BA54" s="272">
        <f>SUM(BA42:BA53)</f>
        <v>0</v>
      </c>
      <c r="BB54" s="272">
        <f>SUM(BB42:BB53)</f>
        <v>0</v>
      </c>
      <c r="BC54" s="272">
        <f>SUM(BC42:BC53)</f>
        <v>0</v>
      </c>
      <c r="BD54" s="272">
        <f>SUM(BD42:BD53)</f>
        <v>0</v>
      </c>
      <c r="BE54" s="272">
        <f>SUM(BE42:BE53)</f>
        <v>0</v>
      </c>
    </row>
    <row r="55" spans="1:15" ht="12.75">
      <c r="A55" s="243" t="s">
        <v>100</v>
      </c>
      <c r="B55" s="244" t="s">
        <v>839</v>
      </c>
      <c r="C55" s="245" t="s">
        <v>899</v>
      </c>
      <c r="D55" s="246"/>
      <c r="E55" s="247"/>
      <c r="F55" s="247"/>
      <c r="G55" s="248"/>
      <c r="H55" s="249"/>
      <c r="I55" s="250"/>
      <c r="J55" s="251"/>
      <c r="K55" s="252"/>
      <c r="O55" s="253">
        <v>1</v>
      </c>
    </row>
    <row r="56" spans="1:80" ht="12.75">
      <c r="A56" s="254">
        <v>37</v>
      </c>
      <c r="B56" s="255" t="s">
        <v>901</v>
      </c>
      <c r="C56" s="256" t="s">
        <v>902</v>
      </c>
      <c r="D56" s="257" t="s">
        <v>127</v>
      </c>
      <c r="E56" s="258">
        <v>30</v>
      </c>
      <c r="F56" s="258"/>
      <c r="G56" s="259">
        <f aca="true" t="shared" si="24" ref="G56:G71">E56*F56</f>
        <v>0</v>
      </c>
      <c r="H56" s="260">
        <v>0</v>
      </c>
      <c r="I56" s="261">
        <f aca="true" t="shared" si="25" ref="I56:I71">E56*H56</f>
        <v>0</v>
      </c>
      <c r="J56" s="260"/>
      <c r="K56" s="261">
        <f aca="true" t="shared" si="26" ref="K56:K71">E56*J56</f>
        <v>0</v>
      </c>
      <c r="O56" s="253">
        <v>2</v>
      </c>
      <c r="AA56" s="228">
        <v>12</v>
      </c>
      <c r="AB56" s="228">
        <v>0</v>
      </c>
      <c r="AC56" s="228">
        <v>37</v>
      </c>
      <c r="AZ56" s="228">
        <v>2</v>
      </c>
      <c r="BA56" s="228">
        <f aca="true" t="shared" si="27" ref="BA56:BA71">IF(AZ56=1,G56,0)</f>
        <v>0</v>
      </c>
      <c r="BB56" s="228">
        <f aca="true" t="shared" si="28" ref="BB56:BB71">IF(AZ56=2,G56,0)</f>
        <v>0</v>
      </c>
      <c r="BC56" s="228">
        <f aca="true" t="shared" si="29" ref="BC56:BC71">IF(AZ56=3,G56,0)</f>
        <v>0</v>
      </c>
      <c r="BD56" s="228">
        <f aca="true" t="shared" si="30" ref="BD56:BD71">IF(AZ56=4,G56,0)</f>
        <v>0</v>
      </c>
      <c r="BE56" s="228">
        <f aca="true" t="shared" si="31" ref="BE56:BE71">IF(AZ56=5,G56,0)</f>
        <v>0</v>
      </c>
      <c r="CA56" s="253">
        <v>12</v>
      </c>
      <c r="CB56" s="253">
        <v>0</v>
      </c>
    </row>
    <row r="57" spans="1:80" ht="12.75">
      <c r="A57" s="254">
        <v>38</v>
      </c>
      <c r="B57" s="255" t="s">
        <v>903</v>
      </c>
      <c r="C57" s="256" t="s">
        <v>904</v>
      </c>
      <c r="D57" s="257" t="s">
        <v>127</v>
      </c>
      <c r="E57" s="258">
        <v>75</v>
      </c>
      <c r="F57" s="258"/>
      <c r="G57" s="259">
        <f t="shared" si="24"/>
        <v>0</v>
      </c>
      <c r="H57" s="260">
        <v>0</v>
      </c>
      <c r="I57" s="261">
        <f t="shared" si="25"/>
        <v>0</v>
      </c>
      <c r="J57" s="260"/>
      <c r="K57" s="261">
        <f t="shared" si="26"/>
        <v>0</v>
      </c>
      <c r="O57" s="253">
        <v>2</v>
      </c>
      <c r="AA57" s="228">
        <v>12</v>
      </c>
      <c r="AB57" s="228">
        <v>0</v>
      </c>
      <c r="AC57" s="228">
        <v>38</v>
      </c>
      <c r="AZ57" s="228">
        <v>2</v>
      </c>
      <c r="BA57" s="228">
        <f t="shared" si="27"/>
        <v>0</v>
      </c>
      <c r="BB57" s="228">
        <f t="shared" si="28"/>
        <v>0</v>
      </c>
      <c r="BC57" s="228">
        <f t="shared" si="29"/>
        <v>0</v>
      </c>
      <c r="BD57" s="228">
        <f t="shared" si="30"/>
        <v>0</v>
      </c>
      <c r="BE57" s="228">
        <f t="shared" si="31"/>
        <v>0</v>
      </c>
      <c r="CA57" s="253">
        <v>12</v>
      </c>
      <c r="CB57" s="253">
        <v>0</v>
      </c>
    </row>
    <row r="58" spans="1:80" ht="12.75">
      <c r="A58" s="254">
        <v>39</v>
      </c>
      <c r="B58" s="255" t="s">
        <v>905</v>
      </c>
      <c r="C58" s="256" t="s">
        <v>906</v>
      </c>
      <c r="D58" s="257" t="s">
        <v>127</v>
      </c>
      <c r="E58" s="258">
        <v>180</v>
      </c>
      <c r="F58" s="258"/>
      <c r="G58" s="259">
        <f t="shared" si="24"/>
        <v>0</v>
      </c>
      <c r="H58" s="260">
        <v>0</v>
      </c>
      <c r="I58" s="261">
        <f t="shared" si="25"/>
        <v>0</v>
      </c>
      <c r="J58" s="260"/>
      <c r="K58" s="261">
        <f t="shared" si="26"/>
        <v>0</v>
      </c>
      <c r="O58" s="253">
        <v>2</v>
      </c>
      <c r="AA58" s="228">
        <v>12</v>
      </c>
      <c r="AB58" s="228">
        <v>0</v>
      </c>
      <c r="AC58" s="228">
        <v>39</v>
      </c>
      <c r="AZ58" s="228">
        <v>2</v>
      </c>
      <c r="BA58" s="228">
        <f t="shared" si="27"/>
        <v>0</v>
      </c>
      <c r="BB58" s="228">
        <f t="shared" si="28"/>
        <v>0</v>
      </c>
      <c r="BC58" s="228">
        <f t="shared" si="29"/>
        <v>0</v>
      </c>
      <c r="BD58" s="228">
        <f t="shared" si="30"/>
        <v>0</v>
      </c>
      <c r="BE58" s="228">
        <f t="shared" si="31"/>
        <v>0</v>
      </c>
      <c r="CA58" s="253">
        <v>12</v>
      </c>
      <c r="CB58" s="253">
        <v>0</v>
      </c>
    </row>
    <row r="59" spans="1:80" ht="12.75">
      <c r="A59" s="254">
        <v>40</v>
      </c>
      <c r="B59" s="255" t="s">
        <v>907</v>
      </c>
      <c r="C59" s="256" t="s">
        <v>908</v>
      </c>
      <c r="D59" s="257" t="s">
        <v>127</v>
      </c>
      <c r="E59" s="258">
        <v>240</v>
      </c>
      <c r="F59" s="258"/>
      <c r="G59" s="259">
        <f t="shared" si="24"/>
        <v>0</v>
      </c>
      <c r="H59" s="260">
        <v>0</v>
      </c>
      <c r="I59" s="261">
        <f t="shared" si="25"/>
        <v>0</v>
      </c>
      <c r="J59" s="260"/>
      <c r="K59" s="261">
        <f t="shared" si="26"/>
        <v>0</v>
      </c>
      <c r="O59" s="253">
        <v>2</v>
      </c>
      <c r="AA59" s="228">
        <v>12</v>
      </c>
      <c r="AB59" s="228">
        <v>0</v>
      </c>
      <c r="AC59" s="228">
        <v>40</v>
      </c>
      <c r="AZ59" s="228">
        <v>2</v>
      </c>
      <c r="BA59" s="228">
        <f t="shared" si="27"/>
        <v>0</v>
      </c>
      <c r="BB59" s="228">
        <f t="shared" si="28"/>
        <v>0</v>
      </c>
      <c r="BC59" s="228">
        <f t="shared" si="29"/>
        <v>0</v>
      </c>
      <c r="BD59" s="228">
        <f t="shared" si="30"/>
        <v>0</v>
      </c>
      <c r="BE59" s="228">
        <f t="shared" si="31"/>
        <v>0</v>
      </c>
      <c r="CA59" s="253">
        <v>12</v>
      </c>
      <c r="CB59" s="253">
        <v>0</v>
      </c>
    </row>
    <row r="60" spans="1:80" ht="12.75">
      <c r="A60" s="254">
        <v>41</v>
      </c>
      <c r="B60" s="255" t="s">
        <v>909</v>
      </c>
      <c r="C60" s="256" t="s">
        <v>910</v>
      </c>
      <c r="D60" s="257" t="s">
        <v>127</v>
      </c>
      <c r="E60" s="258">
        <v>1635</v>
      </c>
      <c r="F60" s="258"/>
      <c r="G60" s="259">
        <f t="shared" si="24"/>
        <v>0</v>
      </c>
      <c r="H60" s="260">
        <v>0</v>
      </c>
      <c r="I60" s="261">
        <f t="shared" si="25"/>
        <v>0</v>
      </c>
      <c r="J60" s="260"/>
      <c r="K60" s="261">
        <f t="shared" si="26"/>
        <v>0</v>
      </c>
      <c r="O60" s="253">
        <v>2</v>
      </c>
      <c r="AA60" s="228">
        <v>12</v>
      </c>
      <c r="AB60" s="228">
        <v>0</v>
      </c>
      <c r="AC60" s="228">
        <v>41</v>
      </c>
      <c r="AZ60" s="228">
        <v>2</v>
      </c>
      <c r="BA60" s="228">
        <f t="shared" si="27"/>
        <v>0</v>
      </c>
      <c r="BB60" s="228">
        <f t="shared" si="28"/>
        <v>0</v>
      </c>
      <c r="BC60" s="228">
        <f t="shared" si="29"/>
        <v>0</v>
      </c>
      <c r="BD60" s="228">
        <f t="shared" si="30"/>
        <v>0</v>
      </c>
      <c r="BE60" s="228">
        <f t="shared" si="31"/>
        <v>0</v>
      </c>
      <c r="CA60" s="253">
        <v>12</v>
      </c>
      <c r="CB60" s="253">
        <v>0</v>
      </c>
    </row>
    <row r="61" spans="1:80" ht="12.75">
      <c r="A61" s="254">
        <v>42</v>
      </c>
      <c r="B61" s="255" t="s">
        <v>911</v>
      </c>
      <c r="C61" s="256" t="s">
        <v>912</v>
      </c>
      <c r="D61" s="257" t="s">
        <v>127</v>
      </c>
      <c r="E61" s="258">
        <v>225</v>
      </c>
      <c r="F61" s="258"/>
      <c r="G61" s="259">
        <f t="shared" si="24"/>
        <v>0</v>
      </c>
      <c r="H61" s="260">
        <v>0</v>
      </c>
      <c r="I61" s="261">
        <f t="shared" si="25"/>
        <v>0</v>
      </c>
      <c r="J61" s="260"/>
      <c r="K61" s="261">
        <f t="shared" si="26"/>
        <v>0</v>
      </c>
      <c r="O61" s="253">
        <v>2</v>
      </c>
      <c r="AA61" s="228">
        <v>12</v>
      </c>
      <c r="AB61" s="228">
        <v>0</v>
      </c>
      <c r="AC61" s="228">
        <v>42</v>
      </c>
      <c r="AZ61" s="228">
        <v>2</v>
      </c>
      <c r="BA61" s="228">
        <f t="shared" si="27"/>
        <v>0</v>
      </c>
      <c r="BB61" s="228">
        <f t="shared" si="28"/>
        <v>0</v>
      </c>
      <c r="BC61" s="228">
        <f t="shared" si="29"/>
        <v>0</v>
      </c>
      <c r="BD61" s="228">
        <f t="shared" si="30"/>
        <v>0</v>
      </c>
      <c r="BE61" s="228">
        <f t="shared" si="31"/>
        <v>0</v>
      </c>
      <c r="CA61" s="253">
        <v>12</v>
      </c>
      <c r="CB61" s="253">
        <v>0</v>
      </c>
    </row>
    <row r="62" spans="1:80" ht="12.75">
      <c r="A62" s="254">
        <v>43</v>
      </c>
      <c r="B62" s="255" t="s">
        <v>913</v>
      </c>
      <c r="C62" s="256" t="s">
        <v>914</v>
      </c>
      <c r="D62" s="257" t="s">
        <v>127</v>
      </c>
      <c r="E62" s="258">
        <v>105</v>
      </c>
      <c r="F62" s="258"/>
      <c r="G62" s="259">
        <f t="shared" si="24"/>
        <v>0</v>
      </c>
      <c r="H62" s="260">
        <v>0</v>
      </c>
      <c r="I62" s="261">
        <f t="shared" si="25"/>
        <v>0</v>
      </c>
      <c r="J62" s="260"/>
      <c r="K62" s="261">
        <f t="shared" si="26"/>
        <v>0</v>
      </c>
      <c r="O62" s="253">
        <v>2</v>
      </c>
      <c r="AA62" s="228">
        <v>12</v>
      </c>
      <c r="AB62" s="228">
        <v>0</v>
      </c>
      <c r="AC62" s="228">
        <v>43</v>
      </c>
      <c r="AZ62" s="228">
        <v>2</v>
      </c>
      <c r="BA62" s="228">
        <f t="shared" si="27"/>
        <v>0</v>
      </c>
      <c r="BB62" s="228">
        <f t="shared" si="28"/>
        <v>0</v>
      </c>
      <c r="BC62" s="228">
        <f t="shared" si="29"/>
        <v>0</v>
      </c>
      <c r="BD62" s="228">
        <f t="shared" si="30"/>
        <v>0</v>
      </c>
      <c r="BE62" s="228">
        <f t="shared" si="31"/>
        <v>0</v>
      </c>
      <c r="CA62" s="253">
        <v>12</v>
      </c>
      <c r="CB62" s="253">
        <v>0</v>
      </c>
    </row>
    <row r="63" spans="1:80" ht="12.75">
      <c r="A63" s="254">
        <v>44</v>
      </c>
      <c r="B63" s="255" t="s">
        <v>915</v>
      </c>
      <c r="C63" s="256" t="s">
        <v>916</v>
      </c>
      <c r="D63" s="257" t="s">
        <v>127</v>
      </c>
      <c r="E63" s="258">
        <v>795</v>
      </c>
      <c r="F63" s="258"/>
      <c r="G63" s="259">
        <f t="shared" si="24"/>
        <v>0</v>
      </c>
      <c r="H63" s="260">
        <v>0</v>
      </c>
      <c r="I63" s="261">
        <f t="shared" si="25"/>
        <v>0</v>
      </c>
      <c r="J63" s="260"/>
      <c r="K63" s="261">
        <f t="shared" si="26"/>
        <v>0</v>
      </c>
      <c r="O63" s="253">
        <v>2</v>
      </c>
      <c r="AA63" s="228">
        <v>12</v>
      </c>
      <c r="AB63" s="228">
        <v>0</v>
      </c>
      <c r="AC63" s="228">
        <v>44</v>
      </c>
      <c r="AZ63" s="228">
        <v>2</v>
      </c>
      <c r="BA63" s="228">
        <f t="shared" si="27"/>
        <v>0</v>
      </c>
      <c r="BB63" s="228">
        <f t="shared" si="28"/>
        <v>0</v>
      </c>
      <c r="BC63" s="228">
        <f t="shared" si="29"/>
        <v>0</v>
      </c>
      <c r="BD63" s="228">
        <f t="shared" si="30"/>
        <v>0</v>
      </c>
      <c r="BE63" s="228">
        <f t="shared" si="31"/>
        <v>0</v>
      </c>
      <c r="CA63" s="253">
        <v>12</v>
      </c>
      <c r="CB63" s="253">
        <v>0</v>
      </c>
    </row>
    <row r="64" spans="1:80" ht="12.75">
      <c r="A64" s="254">
        <v>45</v>
      </c>
      <c r="B64" s="255" t="s">
        <v>917</v>
      </c>
      <c r="C64" s="256" t="s">
        <v>918</v>
      </c>
      <c r="D64" s="257" t="s">
        <v>127</v>
      </c>
      <c r="E64" s="258">
        <v>585</v>
      </c>
      <c r="F64" s="258"/>
      <c r="G64" s="259">
        <f t="shared" si="24"/>
        <v>0</v>
      </c>
      <c r="H64" s="260">
        <v>0</v>
      </c>
      <c r="I64" s="261">
        <f t="shared" si="25"/>
        <v>0</v>
      </c>
      <c r="J64" s="260"/>
      <c r="K64" s="261">
        <f t="shared" si="26"/>
        <v>0</v>
      </c>
      <c r="O64" s="253">
        <v>2</v>
      </c>
      <c r="AA64" s="228">
        <v>12</v>
      </c>
      <c r="AB64" s="228">
        <v>0</v>
      </c>
      <c r="AC64" s="228">
        <v>45</v>
      </c>
      <c r="AZ64" s="228">
        <v>2</v>
      </c>
      <c r="BA64" s="228">
        <f t="shared" si="27"/>
        <v>0</v>
      </c>
      <c r="BB64" s="228">
        <f t="shared" si="28"/>
        <v>0</v>
      </c>
      <c r="BC64" s="228">
        <f t="shared" si="29"/>
        <v>0</v>
      </c>
      <c r="BD64" s="228">
        <f t="shared" si="30"/>
        <v>0</v>
      </c>
      <c r="BE64" s="228">
        <f t="shared" si="31"/>
        <v>0</v>
      </c>
      <c r="CA64" s="253">
        <v>12</v>
      </c>
      <c r="CB64" s="253">
        <v>0</v>
      </c>
    </row>
    <row r="65" spans="1:80" ht="12.75">
      <c r="A65" s="254">
        <v>46</v>
      </c>
      <c r="B65" s="255" t="s">
        <v>919</v>
      </c>
      <c r="C65" s="256" t="s">
        <v>920</v>
      </c>
      <c r="D65" s="257" t="s">
        <v>127</v>
      </c>
      <c r="E65" s="258">
        <v>540</v>
      </c>
      <c r="F65" s="258"/>
      <c r="G65" s="259">
        <f t="shared" si="24"/>
        <v>0</v>
      </c>
      <c r="H65" s="260">
        <v>0</v>
      </c>
      <c r="I65" s="261">
        <f t="shared" si="25"/>
        <v>0</v>
      </c>
      <c r="J65" s="260"/>
      <c r="K65" s="261">
        <f t="shared" si="26"/>
        <v>0</v>
      </c>
      <c r="O65" s="253">
        <v>2</v>
      </c>
      <c r="AA65" s="228">
        <v>12</v>
      </c>
      <c r="AB65" s="228">
        <v>0</v>
      </c>
      <c r="AC65" s="228">
        <v>46</v>
      </c>
      <c r="AZ65" s="228">
        <v>2</v>
      </c>
      <c r="BA65" s="228">
        <f t="shared" si="27"/>
        <v>0</v>
      </c>
      <c r="BB65" s="228">
        <f t="shared" si="28"/>
        <v>0</v>
      </c>
      <c r="BC65" s="228">
        <f t="shared" si="29"/>
        <v>0</v>
      </c>
      <c r="BD65" s="228">
        <f t="shared" si="30"/>
        <v>0</v>
      </c>
      <c r="BE65" s="228">
        <f t="shared" si="31"/>
        <v>0</v>
      </c>
      <c r="CA65" s="253">
        <v>12</v>
      </c>
      <c r="CB65" s="253">
        <v>0</v>
      </c>
    </row>
    <row r="66" spans="1:80" ht="12.75">
      <c r="A66" s="254">
        <v>47</v>
      </c>
      <c r="B66" s="255" t="s">
        <v>921</v>
      </c>
      <c r="C66" s="256" t="s">
        <v>922</v>
      </c>
      <c r="D66" s="257" t="s">
        <v>127</v>
      </c>
      <c r="E66" s="258">
        <v>150</v>
      </c>
      <c r="F66" s="258"/>
      <c r="G66" s="259">
        <f t="shared" si="24"/>
        <v>0</v>
      </c>
      <c r="H66" s="260">
        <v>0</v>
      </c>
      <c r="I66" s="261">
        <f t="shared" si="25"/>
        <v>0</v>
      </c>
      <c r="J66" s="260"/>
      <c r="K66" s="261">
        <f t="shared" si="26"/>
        <v>0</v>
      </c>
      <c r="O66" s="253">
        <v>2</v>
      </c>
      <c r="AA66" s="228">
        <v>12</v>
      </c>
      <c r="AB66" s="228">
        <v>0</v>
      </c>
      <c r="AC66" s="228">
        <v>47</v>
      </c>
      <c r="AZ66" s="228">
        <v>2</v>
      </c>
      <c r="BA66" s="228">
        <f t="shared" si="27"/>
        <v>0</v>
      </c>
      <c r="BB66" s="228">
        <f t="shared" si="28"/>
        <v>0</v>
      </c>
      <c r="BC66" s="228">
        <f t="shared" si="29"/>
        <v>0</v>
      </c>
      <c r="BD66" s="228">
        <f t="shared" si="30"/>
        <v>0</v>
      </c>
      <c r="BE66" s="228">
        <f t="shared" si="31"/>
        <v>0</v>
      </c>
      <c r="CA66" s="253">
        <v>12</v>
      </c>
      <c r="CB66" s="253">
        <v>0</v>
      </c>
    </row>
    <row r="67" spans="1:80" ht="12.75">
      <c r="A67" s="254">
        <v>48</v>
      </c>
      <c r="B67" s="255" t="s">
        <v>923</v>
      </c>
      <c r="C67" s="256" t="s">
        <v>924</v>
      </c>
      <c r="D67" s="257" t="s">
        <v>127</v>
      </c>
      <c r="E67" s="258">
        <v>240</v>
      </c>
      <c r="F67" s="258"/>
      <c r="G67" s="259">
        <f t="shared" si="24"/>
        <v>0</v>
      </c>
      <c r="H67" s="260">
        <v>0</v>
      </c>
      <c r="I67" s="261">
        <f t="shared" si="25"/>
        <v>0</v>
      </c>
      <c r="J67" s="260"/>
      <c r="K67" s="261">
        <f t="shared" si="26"/>
        <v>0</v>
      </c>
      <c r="O67" s="253">
        <v>2</v>
      </c>
      <c r="AA67" s="228">
        <v>12</v>
      </c>
      <c r="AB67" s="228">
        <v>0</v>
      </c>
      <c r="AC67" s="228">
        <v>48</v>
      </c>
      <c r="AZ67" s="228">
        <v>2</v>
      </c>
      <c r="BA67" s="228">
        <f t="shared" si="27"/>
        <v>0</v>
      </c>
      <c r="BB67" s="228">
        <f t="shared" si="28"/>
        <v>0</v>
      </c>
      <c r="BC67" s="228">
        <f t="shared" si="29"/>
        <v>0</v>
      </c>
      <c r="BD67" s="228">
        <f t="shared" si="30"/>
        <v>0</v>
      </c>
      <c r="BE67" s="228">
        <f t="shared" si="31"/>
        <v>0</v>
      </c>
      <c r="CA67" s="253">
        <v>12</v>
      </c>
      <c r="CB67" s="253">
        <v>0</v>
      </c>
    </row>
    <row r="68" spans="1:80" ht="12.75">
      <c r="A68" s="254">
        <v>49</v>
      </c>
      <c r="B68" s="255" t="s">
        <v>925</v>
      </c>
      <c r="C68" s="256" t="s">
        <v>926</v>
      </c>
      <c r="D68" s="257" t="s">
        <v>127</v>
      </c>
      <c r="E68" s="258">
        <v>165</v>
      </c>
      <c r="F68" s="258"/>
      <c r="G68" s="259">
        <f t="shared" si="24"/>
        <v>0</v>
      </c>
      <c r="H68" s="260">
        <v>0</v>
      </c>
      <c r="I68" s="261">
        <f t="shared" si="25"/>
        <v>0</v>
      </c>
      <c r="J68" s="260"/>
      <c r="K68" s="261">
        <f t="shared" si="26"/>
        <v>0</v>
      </c>
      <c r="O68" s="253">
        <v>2</v>
      </c>
      <c r="AA68" s="228">
        <v>12</v>
      </c>
      <c r="AB68" s="228">
        <v>0</v>
      </c>
      <c r="AC68" s="228">
        <v>49</v>
      </c>
      <c r="AZ68" s="228">
        <v>2</v>
      </c>
      <c r="BA68" s="228">
        <f t="shared" si="27"/>
        <v>0</v>
      </c>
      <c r="BB68" s="228">
        <f t="shared" si="28"/>
        <v>0</v>
      </c>
      <c r="BC68" s="228">
        <f t="shared" si="29"/>
        <v>0</v>
      </c>
      <c r="BD68" s="228">
        <f t="shared" si="30"/>
        <v>0</v>
      </c>
      <c r="BE68" s="228">
        <f t="shared" si="31"/>
        <v>0</v>
      </c>
      <c r="CA68" s="253">
        <v>12</v>
      </c>
      <c r="CB68" s="253">
        <v>0</v>
      </c>
    </row>
    <row r="69" spans="1:80" ht="12.75">
      <c r="A69" s="254">
        <v>50</v>
      </c>
      <c r="B69" s="255" t="s">
        <v>927</v>
      </c>
      <c r="C69" s="256" t="s">
        <v>928</v>
      </c>
      <c r="D69" s="257" t="s">
        <v>127</v>
      </c>
      <c r="E69" s="258">
        <v>315</v>
      </c>
      <c r="F69" s="258"/>
      <c r="G69" s="259">
        <f t="shared" si="24"/>
        <v>0</v>
      </c>
      <c r="H69" s="260">
        <v>0</v>
      </c>
      <c r="I69" s="261">
        <f t="shared" si="25"/>
        <v>0</v>
      </c>
      <c r="J69" s="260"/>
      <c r="K69" s="261">
        <f t="shared" si="26"/>
        <v>0</v>
      </c>
      <c r="O69" s="253">
        <v>2</v>
      </c>
      <c r="AA69" s="228">
        <v>12</v>
      </c>
      <c r="AB69" s="228">
        <v>0</v>
      </c>
      <c r="AC69" s="228">
        <v>50</v>
      </c>
      <c r="AZ69" s="228">
        <v>2</v>
      </c>
      <c r="BA69" s="228">
        <f t="shared" si="27"/>
        <v>0</v>
      </c>
      <c r="BB69" s="228">
        <f t="shared" si="28"/>
        <v>0</v>
      </c>
      <c r="BC69" s="228">
        <f t="shared" si="29"/>
        <v>0</v>
      </c>
      <c r="BD69" s="228">
        <f t="shared" si="30"/>
        <v>0</v>
      </c>
      <c r="BE69" s="228">
        <f t="shared" si="31"/>
        <v>0</v>
      </c>
      <c r="CA69" s="253">
        <v>12</v>
      </c>
      <c r="CB69" s="253">
        <v>0</v>
      </c>
    </row>
    <row r="70" spans="1:80" ht="12.75">
      <c r="A70" s="254">
        <v>51</v>
      </c>
      <c r="B70" s="255" t="s">
        <v>929</v>
      </c>
      <c r="C70" s="256" t="s">
        <v>930</v>
      </c>
      <c r="D70" s="257" t="s">
        <v>127</v>
      </c>
      <c r="E70" s="258">
        <v>570</v>
      </c>
      <c r="F70" s="258"/>
      <c r="G70" s="259">
        <f t="shared" si="24"/>
        <v>0</v>
      </c>
      <c r="H70" s="260">
        <v>0</v>
      </c>
      <c r="I70" s="261">
        <f t="shared" si="25"/>
        <v>0</v>
      </c>
      <c r="J70" s="260"/>
      <c r="K70" s="261">
        <f t="shared" si="26"/>
        <v>0</v>
      </c>
      <c r="O70" s="253">
        <v>2</v>
      </c>
      <c r="AA70" s="228">
        <v>12</v>
      </c>
      <c r="AB70" s="228">
        <v>0</v>
      </c>
      <c r="AC70" s="228">
        <v>51</v>
      </c>
      <c r="AZ70" s="228">
        <v>2</v>
      </c>
      <c r="BA70" s="228">
        <f t="shared" si="27"/>
        <v>0</v>
      </c>
      <c r="BB70" s="228">
        <f t="shared" si="28"/>
        <v>0</v>
      </c>
      <c r="BC70" s="228">
        <f t="shared" si="29"/>
        <v>0</v>
      </c>
      <c r="BD70" s="228">
        <f t="shared" si="30"/>
        <v>0</v>
      </c>
      <c r="BE70" s="228">
        <f t="shared" si="31"/>
        <v>0</v>
      </c>
      <c r="CA70" s="253">
        <v>12</v>
      </c>
      <c r="CB70" s="253">
        <v>0</v>
      </c>
    </row>
    <row r="71" spans="1:80" ht="12.75">
      <c r="A71" s="254">
        <v>52</v>
      </c>
      <c r="B71" s="255" t="s">
        <v>931</v>
      </c>
      <c r="C71" s="256" t="s">
        <v>932</v>
      </c>
      <c r="D71" s="257" t="s">
        <v>127</v>
      </c>
      <c r="E71" s="258">
        <v>225</v>
      </c>
      <c r="F71" s="258"/>
      <c r="G71" s="259">
        <f t="shared" si="24"/>
        <v>0</v>
      </c>
      <c r="H71" s="260">
        <v>0</v>
      </c>
      <c r="I71" s="261">
        <f t="shared" si="25"/>
        <v>0</v>
      </c>
      <c r="J71" s="260"/>
      <c r="K71" s="261">
        <f t="shared" si="26"/>
        <v>0</v>
      </c>
      <c r="O71" s="253">
        <v>2</v>
      </c>
      <c r="AA71" s="228">
        <v>12</v>
      </c>
      <c r="AB71" s="228">
        <v>0</v>
      </c>
      <c r="AC71" s="228">
        <v>52</v>
      </c>
      <c r="AZ71" s="228">
        <v>2</v>
      </c>
      <c r="BA71" s="228">
        <f t="shared" si="27"/>
        <v>0</v>
      </c>
      <c r="BB71" s="228">
        <f t="shared" si="28"/>
        <v>0</v>
      </c>
      <c r="BC71" s="228">
        <f t="shared" si="29"/>
        <v>0</v>
      </c>
      <c r="BD71" s="228">
        <f t="shared" si="30"/>
        <v>0</v>
      </c>
      <c r="BE71" s="228">
        <f t="shared" si="31"/>
        <v>0</v>
      </c>
      <c r="CA71" s="253">
        <v>12</v>
      </c>
      <c r="CB71" s="253">
        <v>0</v>
      </c>
    </row>
    <row r="72" spans="1:57" ht="12.75">
      <c r="A72" s="263"/>
      <c r="B72" s="264" t="s">
        <v>104</v>
      </c>
      <c r="C72" s="265" t="s">
        <v>900</v>
      </c>
      <c r="D72" s="266"/>
      <c r="E72" s="267"/>
      <c r="F72" s="268"/>
      <c r="G72" s="269">
        <f>SUM(G55:G71)</f>
        <v>0</v>
      </c>
      <c r="H72" s="270"/>
      <c r="I72" s="271">
        <f>SUM(I55:I71)</f>
        <v>0</v>
      </c>
      <c r="J72" s="270"/>
      <c r="K72" s="271">
        <f>SUM(K55:K71)</f>
        <v>0</v>
      </c>
      <c r="O72" s="253">
        <v>4</v>
      </c>
      <c r="BA72" s="272">
        <f>SUM(BA55:BA71)</f>
        <v>0</v>
      </c>
      <c r="BB72" s="272">
        <f>SUM(BB55:BB71)</f>
        <v>0</v>
      </c>
      <c r="BC72" s="272">
        <f>SUM(BC55:BC71)</f>
        <v>0</v>
      </c>
      <c r="BD72" s="272">
        <f>SUM(BD55:BD71)</f>
        <v>0</v>
      </c>
      <c r="BE72" s="272">
        <f>SUM(BE55:BE71)</f>
        <v>0</v>
      </c>
    </row>
    <row r="73" spans="1:15" ht="12.75">
      <c r="A73" s="243" t="s">
        <v>100</v>
      </c>
      <c r="B73" s="244" t="s">
        <v>841</v>
      </c>
      <c r="C73" s="245" t="s">
        <v>933</v>
      </c>
      <c r="D73" s="246"/>
      <c r="E73" s="247"/>
      <c r="F73" s="247"/>
      <c r="G73" s="248"/>
      <c r="H73" s="249"/>
      <c r="I73" s="250"/>
      <c r="J73" s="251"/>
      <c r="K73" s="252"/>
      <c r="O73" s="253">
        <v>1</v>
      </c>
    </row>
    <row r="74" spans="1:80" ht="12.75">
      <c r="A74" s="254">
        <v>53</v>
      </c>
      <c r="B74" s="255" t="s">
        <v>935</v>
      </c>
      <c r="C74" s="283" t="s">
        <v>936</v>
      </c>
      <c r="D74" s="257" t="s">
        <v>103</v>
      </c>
      <c r="E74" s="258">
        <v>1</v>
      </c>
      <c r="F74" s="258"/>
      <c r="G74" s="259">
        <f aca="true" t="shared" si="32" ref="G74:G87">E74*F74</f>
        <v>0</v>
      </c>
      <c r="H74" s="260">
        <v>0</v>
      </c>
      <c r="I74" s="261">
        <f aca="true" t="shared" si="33" ref="I74:I87">E74*H74</f>
        <v>0</v>
      </c>
      <c r="J74" s="260"/>
      <c r="K74" s="261">
        <f aca="true" t="shared" si="34" ref="K74:K87">E74*J74</f>
        <v>0</v>
      </c>
      <c r="O74" s="253">
        <v>2</v>
      </c>
      <c r="AA74" s="228">
        <v>12</v>
      </c>
      <c r="AB74" s="228">
        <v>0</v>
      </c>
      <c r="AC74" s="228">
        <v>53</v>
      </c>
      <c r="AZ74" s="228">
        <v>1</v>
      </c>
      <c r="BA74" s="228">
        <f aca="true" t="shared" si="35" ref="BA74:BA87">IF(AZ74=1,G74,0)</f>
        <v>0</v>
      </c>
      <c r="BB74" s="228">
        <f aca="true" t="shared" si="36" ref="BB74:BB87">IF(AZ74=2,G74,0)</f>
        <v>0</v>
      </c>
      <c r="BC74" s="228">
        <f aca="true" t="shared" si="37" ref="BC74:BC87">IF(AZ74=3,G74,0)</f>
        <v>0</v>
      </c>
      <c r="BD74" s="228">
        <f aca="true" t="shared" si="38" ref="BD74:BD87">IF(AZ74=4,G74,0)</f>
        <v>0</v>
      </c>
      <c r="BE74" s="228">
        <f aca="true" t="shared" si="39" ref="BE74:BE87">IF(AZ74=5,G74,0)</f>
        <v>0</v>
      </c>
      <c r="CA74" s="253">
        <v>12</v>
      </c>
      <c r="CB74" s="253">
        <v>0</v>
      </c>
    </row>
    <row r="75" spans="1:80" ht="12.75">
      <c r="A75" s="254">
        <v>54</v>
      </c>
      <c r="B75" s="255" t="s">
        <v>937</v>
      </c>
      <c r="C75" s="283" t="s">
        <v>938</v>
      </c>
      <c r="D75" s="257" t="s">
        <v>103</v>
      </c>
      <c r="E75" s="258">
        <v>12</v>
      </c>
      <c r="F75" s="258"/>
      <c r="G75" s="259">
        <f t="shared" si="32"/>
        <v>0</v>
      </c>
      <c r="H75" s="260">
        <v>0</v>
      </c>
      <c r="I75" s="261">
        <f t="shared" si="33"/>
        <v>0</v>
      </c>
      <c r="J75" s="260"/>
      <c r="K75" s="261">
        <f t="shared" si="34"/>
        <v>0</v>
      </c>
      <c r="O75" s="253">
        <v>2</v>
      </c>
      <c r="AA75" s="228">
        <v>12</v>
      </c>
      <c r="AB75" s="228">
        <v>0</v>
      </c>
      <c r="AC75" s="228">
        <v>54</v>
      </c>
      <c r="AZ75" s="228">
        <v>1</v>
      </c>
      <c r="BA75" s="228">
        <f t="shared" si="35"/>
        <v>0</v>
      </c>
      <c r="BB75" s="228">
        <f t="shared" si="36"/>
        <v>0</v>
      </c>
      <c r="BC75" s="228">
        <f t="shared" si="37"/>
        <v>0</v>
      </c>
      <c r="BD75" s="228">
        <f t="shared" si="38"/>
        <v>0</v>
      </c>
      <c r="BE75" s="228">
        <f t="shared" si="39"/>
        <v>0</v>
      </c>
      <c r="CA75" s="253">
        <v>12</v>
      </c>
      <c r="CB75" s="253">
        <v>0</v>
      </c>
    </row>
    <row r="76" spans="1:80" ht="12.75">
      <c r="A76" s="254">
        <v>55</v>
      </c>
      <c r="B76" s="255" t="s">
        <v>939</v>
      </c>
      <c r="C76" s="283" t="s">
        <v>940</v>
      </c>
      <c r="D76" s="257" t="s">
        <v>103</v>
      </c>
      <c r="E76" s="258">
        <v>6</v>
      </c>
      <c r="F76" s="258"/>
      <c r="G76" s="259">
        <f t="shared" si="32"/>
        <v>0</v>
      </c>
      <c r="H76" s="260">
        <v>0</v>
      </c>
      <c r="I76" s="261">
        <f t="shared" si="33"/>
        <v>0</v>
      </c>
      <c r="J76" s="260"/>
      <c r="K76" s="261">
        <f t="shared" si="34"/>
        <v>0</v>
      </c>
      <c r="O76" s="253">
        <v>2</v>
      </c>
      <c r="AA76" s="228">
        <v>12</v>
      </c>
      <c r="AB76" s="228">
        <v>0</v>
      </c>
      <c r="AC76" s="228">
        <v>55</v>
      </c>
      <c r="AZ76" s="228">
        <v>1</v>
      </c>
      <c r="BA76" s="228">
        <f t="shared" si="35"/>
        <v>0</v>
      </c>
      <c r="BB76" s="228">
        <f t="shared" si="36"/>
        <v>0</v>
      </c>
      <c r="BC76" s="228">
        <f t="shared" si="37"/>
        <v>0</v>
      </c>
      <c r="BD76" s="228">
        <f t="shared" si="38"/>
        <v>0</v>
      </c>
      <c r="BE76" s="228">
        <f t="shared" si="39"/>
        <v>0</v>
      </c>
      <c r="CA76" s="253">
        <v>12</v>
      </c>
      <c r="CB76" s="253">
        <v>0</v>
      </c>
    </row>
    <row r="77" spans="1:80" ht="12.75">
      <c r="A77" s="254">
        <v>56</v>
      </c>
      <c r="B77" s="255" t="s">
        <v>941</v>
      </c>
      <c r="C77" s="283" t="s">
        <v>942</v>
      </c>
      <c r="D77" s="257" t="s">
        <v>103</v>
      </c>
      <c r="E77" s="258">
        <v>6</v>
      </c>
      <c r="F77" s="258"/>
      <c r="G77" s="259">
        <f t="shared" si="32"/>
        <v>0</v>
      </c>
      <c r="H77" s="260">
        <v>0</v>
      </c>
      <c r="I77" s="261">
        <f t="shared" si="33"/>
        <v>0</v>
      </c>
      <c r="J77" s="260"/>
      <c r="K77" s="261">
        <f t="shared" si="34"/>
        <v>0</v>
      </c>
      <c r="O77" s="253">
        <v>2</v>
      </c>
      <c r="AA77" s="228">
        <v>12</v>
      </c>
      <c r="AB77" s="228">
        <v>0</v>
      </c>
      <c r="AC77" s="228">
        <v>56</v>
      </c>
      <c r="AZ77" s="228">
        <v>1</v>
      </c>
      <c r="BA77" s="228">
        <f t="shared" si="35"/>
        <v>0</v>
      </c>
      <c r="BB77" s="228">
        <f t="shared" si="36"/>
        <v>0</v>
      </c>
      <c r="BC77" s="228">
        <f t="shared" si="37"/>
        <v>0</v>
      </c>
      <c r="BD77" s="228">
        <f t="shared" si="38"/>
        <v>0</v>
      </c>
      <c r="BE77" s="228">
        <f t="shared" si="39"/>
        <v>0</v>
      </c>
      <c r="CA77" s="253">
        <v>12</v>
      </c>
      <c r="CB77" s="253">
        <v>0</v>
      </c>
    </row>
    <row r="78" spans="1:80" ht="22.5">
      <c r="A78" s="254">
        <v>57</v>
      </c>
      <c r="B78" s="255" t="s">
        <v>943</v>
      </c>
      <c r="C78" s="283" t="s">
        <v>944</v>
      </c>
      <c r="D78" s="257" t="s">
        <v>103</v>
      </c>
      <c r="E78" s="258">
        <v>18</v>
      </c>
      <c r="F78" s="258"/>
      <c r="G78" s="259">
        <f t="shared" si="32"/>
        <v>0</v>
      </c>
      <c r="H78" s="260">
        <v>0</v>
      </c>
      <c r="I78" s="261">
        <f t="shared" si="33"/>
        <v>0</v>
      </c>
      <c r="J78" s="260"/>
      <c r="K78" s="261">
        <f t="shared" si="34"/>
        <v>0</v>
      </c>
      <c r="O78" s="253">
        <v>2</v>
      </c>
      <c r="AA78" s="228">
        <v>12</v>
      </c>
      <c r="AB78" s="228">
        <v>0</v>
      </c>
      <c r="AC78" s="228">
        <v>57</v>
      </c>
      <c r="AZ78" s="228">
        <v>1</v>
      </c>
      <c r="BA78" s="228">
        <f t="shared" si="35"/>
        <v>0</v>
      </c>
      <c r="BB78" s="228">
        <f t="shared" si="36"/>
        <v>0</v>
      </c>
      <c r="BC78" s="228">
        <f t="shared" si="37"/>
        <v>0</v>
      </c>
      <c r="BD78" s="228">
        <f t="shared" si="38"/>
        <v>0</v>
      </c>
      <c r="BE78" s="228">
        <f t="shared" si="39"/>
        <v>0</v>
      </c>
      <c r="CA78" s="253">
        <v>12</v>
      </c>
      <c r="CB78" s="253">
        <v>0</v>
      </c>
    </row>
    <row r="79" spans="1:80" ht="12.75">
      <c r="A79" s="254">
        <v>58</v>
      </c>
      <c r="B79" s="255" t="s">
        <v>945</v>
      </c>
      <c r="C79" s="283" t="s">
        <v>946</v>
      </c>
      <c r="D79" s="257" t="s">
        <v>103</v>
      </c>
      <c r="E79" s="258">
        <v>6</v>
      </c>
      <c r="F79" s="258"/>
      <c r="G79" s="259">
        <f t="shared" si="32"/>
        <v>0</v>
      </c>
      <c r="H79" s="260">
        <v>0</v>
      </c>
      <c r="I79" s="261">
        <f t="shared" si="33"/>
        <v>0</v>
      </c>
      <c r="J79" s="260"/>
      <c r="K79" s="261">
        <f t="shared" si="34"/>
        <v>0</v>
      </c>
      <c r="O79" s="253">
        <v>2</v>
      </c>
      <c r="AA79" s="228">
        <v>12</v>
      </c>
      <c r="AB79" s="228">
        <v>0</v>
      </c>
      <c r="AC79" s="228">
        <v>58</v>
      </c>
      <c r="AZ79" s="228">
        <v>1</v>
      </c>
      <c r="BA79" s="228">
        <f t="shared" si="35"/>
        <v>0</v>
      </c>
      <c r="BB79" s="228">
        <f t="shared" si="36"/>
        <v>0</v>
      </c>
      <c r="BC79" s="228">
        <f t="shared" si="37"/>
        <v>0</v>
      </c>
      <c r="BD79" s="228">
        <f t="shared" si="38"/>
        <v>0</v>
      </c>
      <c r="BE79" s="228">
        <f t="shared" si="39"/>
        <v>0</v>
      </c>
      <c r="CA79" s="253">
        <v>12</v>
      </c>
      <c r="CB79" s="253">
        <v>0</v>
      </c>
    </row>
    <row r="80" spans="1:80" ht="22.5">
      <c r="A80" s="254">
        <v>59</v>
      </c>
      <c r="B80" s="255" t="s">
        <v>947</v>
      </c>
      <c r="C80" s="283" t="s">
        <v>948</v>
      </c>
      <c r="D80" s="257" t="s">
        <v>103</v>
      </c>
      <c r="E80" s="258">
        <v>45</v>
      </c>
      <c r="F80" s="258"/>
      <c r="G80" s="259">
        <f t="shared" si="32"/>
        <v>0</v>
      </c>
      <c r="H80" s="260">
        <v>0</v>
      </c>
      <c r="I80" s="261">
        <f t="shared" si="33"/>
        <v>0</v>
      </c>
      <c r="J80" s="260"/>
      <c r="K80" s="261">
        <f t="shared" si="34"/>
        <v>0</v>
      </c>
      <c r="O80" s="253">
        <v>2</v>
      </c>
      <c r="AA80" s="228">
        <v>12</v>
      </c>
      <c r="AB80" s="228">
        <v>0</v>
      </c>
      <c r="AC80" s="228">
        <v>59</v>
      </c>
      <c r="AZ80" s="228">
        <v>1</v>
      </c>
      <c r="BA80" s="228">
        <f t="shared" si="35"/>
        <v>0</v>
      </c>
      <c r="BB80" s="228">
        <f t="shared" si="36"/>
        <v>0</v>
      </c>
      <c r="BC80" s="228">
        <f t="shared" si="37"/>
        <v>0</v>
      </c>
      <c r="BD80" s="228">
        <f t="shared" si="38"/>
        <v>0</v>
      </c>
      <c r="BE80" s="228">
        <f t="shared" si="39"/>
        <v>0</v>
      </c>
      <c r="CA80" s="253">
        <v>12</v>
      </c>
      <c r="CB80" s="253">
        <v>0</v>
      </c>
    </row>
    <row r="81" spans="1:80" ht="12.75">
      <c r="A81" s="254">
        <v>60</v>
      </c>
      <c r="B81" s="255" t="s">
        <v>181</v>
      </c>
      <c r="C81" s="283" t="s">
        <v>949</v>
      </c>
      <c r="D81" s="257" t="s">
        <v>103</v>
      </c>
      <c r="E81" s="258">
        <v>36</v>
      </c>
      <c r="F81" s="258"/>
      <c r="G81" s="259">
        <f t="shared" si="32"/>
        <v>0</v>
      </c>
      <c r="H81" s="260">
        <v>0</v>
      </c>
      <c r="I81" s="261">
        <f t="shared" si="33"/>
        <v>0</v>
      </c>
      <c r="J81" s="260"/>
      <c r="K81" s="261">
        <f t="shared" si="34"/>
        <v>0</v>
      </c>
      <c r="O81" s="253">
        <v>2</v>
      </c>
      <c r="AA81" s="228">
        <v>12</v>
      </c>
      <c r="AB81" s="228">
        <v>0</v>
      </c>
      <c r="AC81" s="228">
        <v>60</v>
      </c>
      <c r="AZ81" s="228">
        <v>1</v>
      </c>
      <c r="BA81" s="228">
        <f t="shared" si="35"/>
        <v>0</v>
      </c>
      <c r="BB81" s="228">
        <f t="shared" si="36"/>
        <v>0</v>
      </c>
      <c r="BC81" s="228">
        <f t="shared" si="37"/>
        <v>0</v>
      </c>
      <c r="BD81" s="228">
        <f t="shared" si="38"/>
        <v>0</v>
      </c>
      <c r="BE81" s="228">
        <f t="shared" si="39"/>
        <v>0</v>
      </c>
      <c r="CA81" s="253">
        <v>12</v>
      </c>
      <c r="CB81" s="253">
        <v>0</v>
      </c>
    </row>
    <row r="82" spans="1:80" ht="12.75">
      <c r="A82" s="254">
        <v>61</v>
      </c>
      <c r="B82" s="255" t="s">
        <v>192</v>
      </c>
      <c r="C82" s="283" t="s">
        <v>950</v>
      </c>
      <c r="D82" s="257" t="s">
        <v>103</v>
      </c>
      <c r="E82" s="258">
        <v>36</v>
      </c>
      <c r="F82" s="258"/>
      <c r="G82" s="259">
        <f t="shared" si="32"/>
        <v>0</v>
      </c>
      <c r="H82" s="260">
        <v>0</v>
      </c>
      <c r="I82" s="261">
        <f t="shared" si="33"/>
        <v>0</v>
      </c>
      <c r="J82" s="260"/>
      <c r="K82" s="261">
        <f t="shared" si="34"/>
        <v>0</v>
      </c>
      <c r="O82" s="253">
        <v>2</v>
      </c>
      <c r="AA82" s="228">
        <v>12</v>
      </c>
      <c r="AB82" s="228">
        <v>0</v>
      </c>
      <c r="AC82" s="228">
        <v>61</v>
      </c>
      <c r="AZ82" s="228">
        <v>1</v>
      </c>
      <c r="BA82" s="228">
        <f t="shared" si="35"/>
        <v>0</v>
      </c>
      <c r="BB82" s="228">
        <f t="shared" si="36"/>
        <v>0</v>
      </c>
      <c r="BC82" s="228">
        <f t="shared" si="37"/>
        <v>0</v>
      </c>
      <c r="BD82" s="228">
        <f t="shared" si="38"/>
        <v>0</v>
      </c>
      <c r="BE82" s="228">
        <f t="shared" si="39"/>
        <v>0</v>
      </c>
      <c r="CA82" s="253">
        <v>12</v>
      </c>
      <c r="CB82" s="253">
        <v>0</v>
      </c>
    </row>
    <row r="83" spans="1:80" ht="12.75">
      <c r="A83" s="254">
        <v>62</v>
      </c>
      <c r="B83" s="255" t="s">
        <v>209</v>
      </c>
      <c r="C83" s="256" t="s">
        <v>951</v>
      </c>
      <c r="D83" s="257" t="s">
        <v>127</v>
      </c>
      <c r="E83" s="258">
        <v>250</v>
      </c>
      <c r="F83" s="258"/>
      <c r="G83" s="259">
        <f t="shared" si="32"/>
        <v>0</v>
      </c>
      <c r="H83" s="260">
        <v>0</v>
      </c>
      <c r="I83" s="261">
        <f t="shared" si="33"/>
        <v>0</v>
      </c>
      <c r="J83" s="260"/>
      <c r="K83" s="261">
        <f t="shared" si="34"/>
        <v>0</v>
      </c>
      <c r="O83" s="253">
        <v>2</v>
      </c>
      <c r="AA83" s="228">
        <v>12</v>
      </c>
      <c r="AB83" s="228">
        <v>0</v>
      </c>
      <c r="AC83" s="228">
        <v>62</v>
      </c>
      <c r="AZ83" s="228">
        <v>1</v>
      </c>
      <c r="BA83" s="228">
        <f t="shared" si="35"/>
        <v>0</v>
      </c>
      <c r="BB83" s="228">
        <f t="shared" si="36"/>
        <v>0</v>
      </c>
      <c r="BC83" s="228">
        <f t="shared" si="37"/>
        <v>0</v>
      </c>
      <c r="BD83" s="228">
        <f t="shared" si="38"/>
        <v>0</v>
      </c>
      <c r="BE83" s="228">
        <f t="shared" si="39"/>
        <v>0</v>
      </c>
      <c r="CA83" s="253">
        <v>12</v>
      </c>
      <c r="CB83" s="253">
        <v>0</v>
      </c>
    </row>
    <row r="84" spans="1:80" ht="22.5">
      <c r="A84" s="254">
        <v>63</v>
      </c>
      <c r="B84" s="255" t="s">
        <v>952</v>
      </c>
      <c r="C84" s="256" t="s">
        <v>953</v>
      </c>
      <c r="D84" s="257" t="s">
        <v>103</v>
      </c>
      <c r="E84" s="258">
        <v>1</v>
      </c>
      <c r="F84" s="258"/>
      <c r="G84" s="259">
        <f t="shared" si="32"/>
        <v>0</v>
      </c>
      <c r="H84" s="260">
        <v>0</v>
      </c>
      <c r="I84" s="261">
        <f t="shared" si="33"/>
        <v>0</v>
      </c>
      <c r="J84" s="260"/>
      <c r="K84" s="261">
        <f t="shared" si="34"/>
        <v>0</v>
      </c>
      <c r="O84" s="253">
        <v>2</v>
      </c>
      <c r="AA84" s="228">
        <v>12</v>
      </c>
      <c r="AB84" s="228">
        <v>0</v>
      </c>
      <c r="AC84" s="228">
        <v>63</v>
      </c>
      <c r="AZ84" s="228">
        <v>1</v>
      </c>
      <c r="BA84" s="228">
        <f t="shared" si="35"/>
        <v>0</v>
      </c>
      <c r="BB84" s="228">
        <f t="shared" si="36"/>
        <v>0</v>
      </c>
      <c r="BC84" s="228">
        <f t="shared" si="37"/>
        <v>0</v>
      </c>
      <c r="BD84" s="228">
        <f t="shared" si="38"/>
        <v>0</v>
      </c>
      <c r="BE84" s="228">
        <f t="shared" si="39"/>
        <v>0</v>
      </c>
      <c r="CA84" s="253">
        <v>12</v>
      </c>
      <c r="CB84" s="253">
        <v>0</v>
      </c>
    </row>
    <row r="85" spans="1:80" ht="12.75">
      <c r="A85" s="254">
        <v>64</v>
      </c>
      <c r="B85" s="255" t="s">
        <v>954</v>
      </c>
      <c r="C85" s="256" t="s">
        <v>955</v>
      </c>
      <c r="D85" s="257" t="s">
        <v>103</v>
      </c>
      <c r="E85" s="258">
        <v>1</v>
      </c>
      <c r="F85" s="258"/>
      <c r="G85" s="259">
        <f t="shared" si="32"/>
        <v>0</v>
      </c>
      <c r="H85" s="260">
        <v>0</v>
      </c>
      <c r="I85" s="261">
        <f t="shared" si="33"/>
        <v>0</v>
      </c>
      <c r="J85" s="260"/>
      <c r="K85" s="261">
        <f t="shared" si="34"/>
        <v>0</v>
      </c>
      <c r="O85" s="253">
        <v>2</v>
      </c>
      <c r="AA85" s="228">
        <v>12</v>
      </c>
      <c r="AB85" s="228">
        <v>0</v>
      </c>
      <c r="AC85" s="228">
        <v>64</v>
      </c>
      <c r="AZ85" s="228">
        <v>1</v>
      </c>
      <c r="BA85" s="228">
        <f t="shared" si="35"/>
        <v>0</v>
      </c>
      <c r="BB85" s="228">
        <f t="shared" si="36"/>
        <v>0</v>
      </c>
      <c r="BC85" s="228">
        <f t="shared" si="37"/>
        <v>0</v>
      </c>
      <c r="BD85" s="228">
        <f t="shared" si="38"/>
        <v>0</v>
      </c>
      <c r="BE85" s="228">
        <f t="shared" si="39"/>
        <v>0</v>
      </c>
      <c r="CA85" s="253">
        <v>12</v>
      </c>
      <c r="CB85" s="253">
        <v>0</v>
      </c>
    </row>
    <row r="86" spans="1:80" ht="12.75">
      <c r="A86" s="254">
        <v>65</v>
      </c>
      <c r="B86" s="255" t="s">
        <v>956</v>
      </c>
      <c r="C86" s="256" t="s">
        <v>957</v>
      </c>
      <c r="D86" s="257" t="s">
        <v>103</v>
      </c>
      <c r="E86" s="258">
        <v>1</v>
      </c>
      <c r="F86" s="258"/>
      <c r="G86" s="259">
        <f t="shared" si="32"/>
        <v>0</v>
      </c>
      <c r="H86" s="260">
        <v>0</v>
      </c>
      <c r="I86" s="261">
        <f t="shared" si="33"/>
        <v>0</v>
      </c>
      <c r="J86" s="260"/>
      <c r="K86" s="261">
        <f t="shared" si="34"/>
        <v>0</v>
      </c>
      <c r="O86" s="253">
        <v>2</v>
      </c>
      <c r="AA86" s="228">
        <v>12</v>
      </c>
      <c r="AB86" s="228">
        <v>0</v>
      </c>
      <c r="AC86" s="228">
        <v>65</v>
      </c>
      <c r="AZ86" s="228">
        <v>1</v>
      </c>
      <c r="BA86" s="228">
        <f t="shared" si="35"/>
        <v>0</v>
      </c>
      <c r="BB86" s="228">
        <f t="shared" si="36"/>
        <v>0</v>
      </c>
      <c r="BC86" s="228">
        <f t="shared" si="37"/>
        <v>0</v>
      </c>
      <c r="BD86" s="228">
        <f t="shared" si="38"/>
        <v>0</v>
      </c>
      <c r="BE86" s="228">
        <f t="shared" si="39"/>
        <v>0</v>
      </c>
      <c r="CA86" s="253">
        <v>12</v>
      </c>
      <c r="CB86" s="253">
        <v>0</v>
      </c>
    </row>
    <row r="87" spans="1:80" ht="12.75">
      <c r="A87" s="254">
        <v>66</v>
      </c>
      <c r="B87" s="255" t="s">
        <v>958</v>
      </c>
      <c r="C87" s="256" t="s">
        <v>959</v>
      </c>
      <c r="D87" s="257" t="s">
        <v>103</v>
      </c>
      <c r="E87" s="258">
        <v>1</v>
      </c>
      <c r="F87" s="258"/>
      <c r="G87" s="259">
        <f t="shared" si="32"/>
        <v>0</v>
      </c>
      <c r="H87" s="260">
        <v>0</v>
      </c>
      <c r="I87" s="261">
        <f t="shared" si="33"/>
        <v>0</v>
      </c>
      <c r="J87" s="260"/>
      <c r="K87" s="261">
        <f t="shared" si="34"/>
        <v>0</v>
      </c>
      <c r="O87" s="253">
        <v>2</v>
      </c>
      <c r="AA87" s="228">
        <v>12</v>
      </c>
      <c r="AB87" s="228">
        <v>0</v>
      </c>
      <c r="AC87" s="228">
        <v>66</v>
      </c>
      <c r="AZ87" s="228">
        <v>1</v>
      </c>
      <c r="BA87" s="228">
        <f t="shared" si="35"/>
        <v>0</v>
      </c>
      <c r="BB87" s="228">
        <f t="shared" si="36"/>
        <v>0</v>
      </c>
      <c r="BC87" s="228">
        <f t="shared" si="37"/>
        <v>0</v>
      </c>
      <c r="BD87" s="228">
        <f t="shared" si="38"/>
        <v>0</v>
      </c>
      <c r="BE87" s="228">
        <f t="shared" si="39"/>
        <v>0</v>
      </c>
      <c r="CA87" s="253">
        <v>12</v>
      </c>
      <c r="CB87" s="253">
        <v>0</v>
      </c>
    </row>
    <row r="88" spans="1:57" ht="12.75">
      <c r="A88" s="263"/>
      <c r="B88" s="264" t="s">
        <v>104</v>
      </c>
      <c r="C88" s="265" t="s">
        <v>934</v>
      </c>
      <c r="D88" s="266"/>
      <c r="E88" s="267"/>
      <c r="F88" s="268"/>
      <c r="G88" s="269">
        <f>SUM(G73:G87)</f>
        <v>0</v>
      </c>
      <c r="H88" s="270"/>
      <c r="I88" s="271">
        <f>SUM(I73:I87)</f>
        <v>0</v>
      </c>
      <c r="J88" s="270"/>
      <c r="K88" s="271">
        <f>SUM(K73:K87)</f>
        <v>0</v>
      </c>
      <c r="O88" s="253">
        <v>4</v>
      </c>
      <c r="BA88" s="272">
        <f>SUM(BA73:BA87)</f>
        <v>0</v>
      </c>
      <c r="BB88" s="272">
        <f>SUM(BB73:BB87)</f>
        <v>0</v>
      </c>
      <c r="BC88" s="272">
        <f>SUM(BC73:BC87)</f>
        <v>0</v>
      </c>
      <c r="BD88" s="272">
        <f>SUM(BD73:BD87)</f>
        <v>0</v>
      </c>
      <c r="BE88" s="272">
        <f>SUM(BE73:BE87)</f>
        <v>0</v>
      </c>
    </row>
    <row r="89" spans="1:15" ht="12.75">
      <c r="A89" s="243" t="s">
        <v>100</v>
      </c>
      <c r="B89" s="244" t="s">
        <v>843</v>
      </c>
      <c r="C89" s="245" t="s">
        <v>960</v>
      </c>
      <c r="D89" s="246"/>
      <c r="E89" s="247"/>
      <c r="F89" s="247"/>
      <c r="G89" s="248"/>
      <c r="H89" s="249"/>
      <c r="I89" s="250"/>
      <c r="J89" s="251"/>
      <c r="K89" s="252"/>
      <c r="O89" s="253">
        <v>1</v>
      </c>
    </row>
    <row r="90" spans="1:80" ht="22.5">
      <c r="A90" s="254">
        <v>67</v>
      </c>
      <c r="B90" s="255" t="s">
        <v>962</v>
      </c>
      <c r="C90" s="256" t="s">
        <v>963</v>
      </c>
      <c r="D90" s="257" t="s">
        <v>103</v>
      </c>
      <c r="E90" s="258">
        <v>48</v>
      </c>
      <c r="F90" s="258"/>
      <c r="G90" s="259">
        <f aca="true" t="shared" si="40" ref="G90:G104">E90*F90</f>
        <v>0</v>
      </c>
      <c r="H90" s="260">
        <v>0</v>
      </c>
      <c r="I90" s="261">
        <f aca="true" t="shared" si="41" ref="I90:I104">E90*H90</f>
        <v>0</v>
      </c>
      <c r="J90" s="260"/>
      <c r="K90" s="261">
        <f aca="true" t="shared" si="42" ref="K90:K104">E90*J90</f>
        <v>0</v>
      </c>
      <c r="O90" s="253">
        <v>2</v>
      </c>
      <c r="AA90" s="228">
        <v>12</v>
      </c>
      <c r="AB90" s="228">
        <v>0</v>
      </c>
      <c r="AC90" s="228">
        <v>67</v>
      </c>
      <c r="AZ90" s="228">
        <v>1</v>
      </c>
      <c r="BA90" s="228">
        <f aca="true" t="shared" si="43" ref="BA90:BA104">IF(AZ90=1,G90,0)</f>
        <v>0</v>
      </c>
      <c r="BB90" s="228">
        <f aca="true" t="shared" si="44" ref="BB90:BB104">IF(AZ90=2,G90,0)</f>
        <v>0</v>
      </c>
      <c r="BC90" s="228">
        <f aca="true" t="shared" si="45" ref="BC90:BC104">IF(AZ90=3,G90,0)</f>
        <v>0</v>
      </c>
      <c r="BD90" s="228">
        <f aca="true" t="shared" si="46" ref="BD90:BD104">IF(AZ90=4,G90,0)</f>
        <v>0</v>
      </c>
      <c r="BE90" s="228">
        <f aca="true" t="shared" si="47" ref="BE90:BE104">IF(AZ90=5,G90,0)</f>
        <v>0</v>
      </c>
      <c r="CA90" s="253">
        <v>12</v>
      </c>
      <c r="CB90" s="253">
        <v>0</v>
      </c>
    </row>
    <row r="91" spans="1:80" ht="22.5">
      <c r="A91" s="254">
        <v>68</v>
      </c>
      <c r="B91" s="255" t="s">
        <v>964</v>
      </c>
      <c r="C91" s="256" t="s">
        <v>965</v>
      </c>
      <c r="D91" s="257" t="s">
        <v>103</v>
      </c>
      <c r="E91" s="258">
        <v>114</v>
      </c>
      <c r="F91" s="258"/>
      <c r="G91" s="259">
        <f t="shared" si="40"/>
        <v>0</v>
      </c>
      <c r="H91" s="260">
        <v>0</v>
      </c>
      <c r="I91" s="261">
        <f t="shared" si="41"/>
        <v>0</v>
      </c>
      <c r="J91" s="260"/>
      <c r="K91" s="261">
        <f t="shared" si="42"/>
        <v>0</v>
      </c>
      <c r="O91" s="253">
        <v>2</v>
      </c>
      <c r="AA91" s="228">
        <v>12</v>
      </c>
      <c r="AB91" s="228">
        <v>0</v>
      </c>
      <c r="AC91" s="228">
        <v>68</v>
      </c>
      <c r="AZ91" s="228">
        <v>1</v>
      </c>
      <c r="BA91" s="228">
        <f t="shared" si="43"/>
        <v>0</v>
      </c>
      <c r="BB91" s="228">
        <f t="shared" si="44"/>
        <v>0</v>
      </c>
      <c r="BC91" s="228">
        <f t="shared" si="45"/>
        <v>0</v>
      </c>
      <c r="BD91" s="228">
        <f t="shared" si="46"/>
        <v>0</v>
      </c>
      <c r="BE91" s="228">
        <f t="shared" si="47"/>
        <v>0</v>
      </c>
      <c r="CA91" s="253">
        <v>12</v>
      </c>
      <c r="CB91" s="253">
        <v>0</v>
      </c>
    </row>
    <row r="92" spans="1:80" ht="22.5">
      <c r="A92" s="254">
        <v>69</v>
      </c>
      <c r="B92" s="255" t="s">
        <v>966</v>
      </c>
      <c r="C92" s="256" t="s">
        <v>967</v>
      </c>
      <c r="D92" s="257" t="s">
        <v>103</v>
      </c>
      <c r="E92" s="258">
        <v>36</v>
      </c>
      <c r="F92" s="258"/>
      <c r="G92" s="259">
        <f t="shared" si="40"/>
        <v>0</v>
      </c>
      <c r="H92" s="260">
        <v>0</v>
      </c>
      <c r="I92" s="261">
        <f t="shared" si="41"/>
        <v>0</v>
      </c>
      <c r="J92" s="260"/>
      <c r="K92" s="261">
        <f t="shared" si="42"/>
        <v>0</v>
      </c>
      <c r="O92" s="253">
        <v>2</v>
      </c>
      <c r="AA92" s="228">
        <v>12</v>
      </c>
      <c r="AB92" s="228">
        <v>0</v>
      </c>
      <c r="AC92" s="228">
        <v>69</v>
      </c>
      <c r="AZ92" s="228">
        <v>1</v>
      </c>
      <c r="BA92" s="228">
        <f t="shared" si="43"/>
        <v>0</v>
      </c>
      <c r="BB92" s="228">
        <f t="shared" si="44"/>
        <v>0</v>
      </c>
      <c r="BC92" s="228">
        <f t="shared" si="45"/>
        <v>0</v>
      </c>
      <c r="BD92" s="228">
        <f t="shared" si="46"/>
        <v>0</v>
      </c>
      <c r="BE92" s="228">
        <f t="shared" si="47"/>
        <v>0</v>
      </c>
      <c r="CA92" s="253">
        <v>12</v>
      </c>
      <c r="CB92" s="253">
        <v>0</v>
      </c>
    </row>
    <row r="93" spans="1:80" ht="12.75">
      <c r="A93" s="254">
        <v>70</v>
      </c>
      <c r="B93" s="255" t="s">
        <v>968</v>
      </c>
      <c r="C93" s="256" t="s">
        <v>969</v>
      </c>
      <c r="D93" s="257" t="s">
        <v>103</v>
      </c>
      <c r="E93" s="258">
        <v>3223</v>
      </c>
      <c r="F93" s="258"/>
      <c r="G93" s="259">
        <f t="shared" si="40"/>
        <v>0</v>
      </c>
      <c r="H93" s="260">
        <v>0</v>
      </c>
      <c r="I93" s="261">
        <f t="shared" si="41"/>
        <v>0</v>
      </c>
      <c r="J93" s="260"/>
      <c r="K93" s="261">
        <f t="shared" si="42"/>
        <v>0</v>
      </c>
      <c r="O93" s="253">
        <v>2</v>
      </c>
      <c r="AA93" s="228">
        <v>12</v>
      </c>
      <c r="AB93" s="228">
        <v>0</v>
      </c>
      <c r="AC93" s="228">
        <v>70</v>
      </c>
      <c r="AZ93" s="228">
        <v>1</v>
      </c>
      <c r="BA93" s="228">
        <f t="shared" si="43"/>
        <v>0</v>
      </c>
      <c r="BB93" s="228">
        <f t="shared" si="44"/>
        <v>0</v>
      </c>
      <c r="BC93" s="228">
        <f t="shared" si="45"/>
        <v>0</v>
      </c>
      <c r="BD93" s="228">
        <f t="shared" si="46"/>
        <v>0</v>
      </c>
      <c r="BE93" s="228">
        <f t="shared" si="47"/>
        <v>0</v>
      </c>
      <c r="CA93" s="253">
        <v>12</v>
      </c>
      <c r="CB93" s="253">
        <v>0</v>
      </c>
    </row>
    <row r="94" spans="1:80" ht="12.75">
      <c r="A94" s="254">
        <v>71</v>
      </c>
      <c r="B94" s="255" t="s">
        <v>970</v>
      </c>
      <c r="C94" s="256" t="s">
        <v>971</v>
      </c>
      <c r="D94" s="257" t="s">
        <v>103</v>
      </c>
      <c r="E94" s="258">
        <v>9</v>
      </c>
      <c r="F94" s="258"/>
      <c r="G94" s="259">
        <f t="shared" si="40"/>
        <v>0</v>
      </c>
      <c r="H94" s="260">
        <v>0</v>
      </c>
      <c r="I94" s="261">
        <f t="shared" si="41"/>
        <v>0</v>
      </c>
      <c r="J94" s="260"/>
      <c r="K94" s="261">
        <f t="shared" si="42"/>
        <v>0</v>
      </c>
      <c r="O94" s="253">
        <v>2</v>
      </c>
      <c r="AA94" s="228">
        <v>12</v>
      </c>
      <c r="AB94" s="228">
        <v>0</v>
      </c>
      <c r="AC94" s="228">
        <v>71</v>
      </c>
      <c r="AZ94" s="228">
        <v>1</v>
      </c>
      <c r="BA94" s="228">
        <f t="shared" si="43"/>
        <v>0</v>
      </c>
      <c r="BB94" s="228">
        <f t="shared" si="44"/>
        <v>0</v>
      </c>
      <c r="BC94" s="228">
        <f t="shared" si="45"/>
        <v>0</v>
      </c>
      <c r="BD94" s="228">
        <f t="shared" si="46"/>
        <v>0</v>
      </c>
      <c r="BE94" s="228">
        <f t="shared" si="47"/>
        <v>0</v>
      </c>
      <c r="CA94" s="253">
        <v>12</v>
      </c>
      <c r="CB94" s="253">
        <v>0</v>
      </c>
    </row>
    <row r="95" spans="1:80" ht="22.5">
      <c r="A95" s="254">
        <v>72</v>
      </c>
      <c r="B95" s="255" t="s">
        <v>972</v>
      </c>
      <c r="C95" s="256" t="s">
        <v>973</v>
      </c>
      <c r="D95" s="257" t="s">
        <v>103</v>
      </c>
      <c r="E95" s="258">
        <v>8</v>
      </c>
      <c r="F95" s="258"/>
      <c r="G95" s="259">
        <f t="shared" si="40"/>
        <v>0</v>
      </c>
      <c r="H95" s="260">
        <v>0</v>
      </c>
      <c r="I95" s="261">
        <f t="shared" si="41"/>
        <v>0</v>
      </c>
      <c r="J95" s="260"/>
      <c r="K95" s="261">
        <f t="shared" si="42"/>
        <v>0</v>
      </c>
      <c r="O95" s="253">
        <v>2</v>
      </c>
      <c r="AA95" s="228">
        <v>12</v>
      </c>
      <c r="AB95" s="228">
        <v>0</v>
      </c>
      <c r="AC95" s="228">
        <v>72</v>
      </c>
      <c r="AZ95" s="228">
        <v>1</v>
      </c>
      <c r="BA95" s="228">
        <f t="shared" si="43"/>
        <v>0</v>
      </c>
      <c r="BB95" s="228">
        <f t="shared" si="44"/>
        <v>0</v>
      </c>
      <c r="BC95" s="228">
        <f t="shared" si="45"/>
        <v>0</v>
      </c>
      <c r="BD95" s="228">
        <f t="shared" si="46"/>
        <v>0</v>
      </c>
      <c r="BE95" s="228">
        <f t="shared" si="47"/>
        <v>0</v>
      </c>
      <c r="CA95" s="253">
        <v>12</v>
      </c>
      <c r="CB95" s="253">
        <v>0</v>
      </c>
    </row>
    <row r="96" spans="1:80" ht="12.75">
      <c r="A96" s="254">
        <v>73</v>
      </c>
      <c r="B96" s="255" t="s">
        <v>974</v>
      </c>
      <c r="C96" s="256" t="s">
        <v>975</v>
      </c>
      <c r="D96" s="257" t="s">
        <v>103</v>
      </c>
      <c r="E96" s="258">
        <v>12</v>
      </c>
      <c r="F96" s="258"/>
      <c r="G96" s="259">
        <f t="shared" si="40"/>
        <v>0</v>
      </c>
      <c r="H96" s="260">
        <v>0</v>
      </c>
      <c r="I96" s="261">
        <f t="shared" si="41"/>
        <v>0</v>
      </c>
      <c r="J96" s="260"/>
      <c r="K96" s="261">
        <f t="shared" si="42"/>
        <v>0</v>
      </c>
      <c r="O96" s="253">
        <v>2</v>
      </c>
      <c r="AA96" s="228">
        <v>12</v>
      </c>
      <c r="AB96" s="228">
        <v>0</v>
      </c>
      <c r="AC96" s="228">
        <v>73</v>
      </c>
      <c r="AZ96" s="228">
        <v>1</v>
      </c>
      <c r="BA96" s="228">
        <f t="shared" si="43"/>
        <v>0</v>
      </c>
      <c r="BB96" s="228">
        <f t="shared" si="44"/>
        <v>0</v>
      </c>
      <c r="BC96" s="228">
        <f t="shared" si="45"/>
        <v>0</v>
      </c>
      <c r="BD96" s="228">
        <f t="shared" si="46"/>
        <v>0</v>
      </c>
      <c r="BE96" s="228">
        <f t="shared" si="47"/>
        <v>0</v>
      </c>
      <c r="CA96" s="253">
        <v>12</v>
      </c>
      <c r="CB96" s="253">
        <v>0</v>
      </c>
    </row>
    <row r="97" spans="1:80" ht="12.75">
      <c r="A97" s="254">
        <v>74</v>
      </c>
      <c r="B97" s="255" t="s">
        <v>976</v>
      </c>
      <c r="C97" s="256" t="s">
        <v>977</v>
      </c>
      <c r="D97" s="257" t="s">
        <v>103</v>
      </c>
      <c r="E97" s="258">
        <v>12</v>
      </c>
      <c r="F97" s="258"/>
      <c r="G97" s="259">
        <f t="shared" si="40"/>
        <v>0</v>
      </c>
      <c r="H97" s="260">
        <v>0</v>
      </c>
      <c r="I97" s="261">
        <f t="shared" si="41"/>
        <v>0</v>
      </c>
      <c r="J97" s="260"/>
      <c r="K97" s="261">
        <f t="shared" si="42"/>
        <v>0</v>
      </c>
      <c r="O97" s="253">
        <v>2</v>
      </c>
      <c r="AA97" s="228">
        <v>12</v>
      </c>
      <c r="AB97" s="228">
        <v>0</v>
      </c>
      <c r="AC97" s="228">
        <v>74</v>
      </c>
      <c r="AZ97" s="228">
        <v>1</v>
      </c>
      <c r="BA97" s="228">
        <f t="shared" si="43"/>
        <v>0</v>
      </c>
      <c r="BB97" s="228">
        <f t="shared" si="44"/>
        <v>0</v>
      </c>
      <c r="BC97" s="228">
        <f t="shared" si="45"/>
        <v>0</v>
      </c>
      <c r="BD97" s="228">
        <f t="shared" si="46"/>
        <v>0</v>
      </c>
      <c r="BE97" s="228">
        <f t="shared" si="47"/>
        <v>0</v>
      </c>
      <c r="CA97" s="253">
        <v>12</v>
      </c>
      <c r="CB97" s="253">
        <v>0</v>
      </c>
    </row>
    <row r="98" spans="1:80" ht="12.75">
      <c r="A98" s="254">
        <v>75</v>
      </c>
      <c r="B98" s="255" t="s">
        <v>978</v>
      </c>
      <c r="C98" s="256" t="s">
        <v>979</v>
      </c>
      <c r="D98" s="257" t="s">
        <v>495</v>
      </c>
      <c r="E98" s="258">
        <v>1</v>
      </c>
      <c r="F98" s="258"/>
      <c r="G98" s="259">
        <f t="shared" si="40"/>
        <v>0</v>
      </c>
      <c r="H98" s="260">
        <v>0</v>
      </c>
      <c r="I98" s="261">
        <f t="shared" si="41"/>
        <v>0</v>
      </c>
      <c r="J98" s="260"/>
      <c r="K98" s="261">
        <f t="shared" si="42"/>
        <v>0</v>
      </c>
      <c r="O98" s="253">
        <v>2</v>
      </c>
      <c r="AA98" s="228">
        <v>12</v>
      </c>
      <c r="AB98" s="228">
        <v>0</v>
      </c>
      <c r="AC98" s="228">
        <v>75</v>
      </c>
      <c r="AZ98" s="228">
        <v>1</v>
      </c>
      <c r="BA98" s="228">
        <f t="shared" si="43"/>
        <v>0</v>
      </c>
      <c r="BB98" s="228">
        <f t="shared" si="44"/>
        <v>0</v>
      </c>
      <c r="BC98" s="228">
        <f t="shared" si="45"/>
        <v>0</v>
      </c>
      <c r="BD98" s="228">
        <f t="shared" si="46"/>
        <v>0</v>
      </c>
      <c r="BE98" s="228">
        <f t="shared" si="47"/>
        <v>0</v>
      </c>
      <c r="CA98" s="253">
        <v>12</v>
      </c>
      <c r="CB98" s="253">
        <v>0</v>
      </c>
    </row>
    <row r="99" spans="1:80" ht="12.75">
      <c r="A99" s="254">
        <v>76</v>
      </c>
      <c r="B99" s="255" t="s">
        <v>980</v>
      </c>
      <c r="C99" s="256" t="s">
        <v>981</v>
      </c>
      <c r="D99" s="257" t="s">
        <v>665</v>
      </c>
      <c r="E99" s="258">
        <v>4</v>
      </c>
      <c r="F99" s="258"/>
      <c r="G99" s="259">
        <f t="shared" si="40"/>
        <v>0</v>
      </c>
      <c r="H99" s="260">
        <v>0</v>
      </c>
      <c r="I99" s="261">
        <f t="shared" si="41"/>
        <v>0</v>
      </c>
      <c r="J99" s="260"/>
      <c r="K99" s="261">
        <f t="shared" si="42"/>
        <v>0</v>
      </c>
      <c r="O99" s="253">
        <v>2</v>
      </c>
      <c r="AA99" s="228">
        <v>12</v>
      </c>
      <c r="AB99" s="228">
        <v>0</v>
      </c>
      <c r="AC99" s="228">
        <v>76</v>
      </c>
      <c r="AZ99" s="228">
        <v>1</v>
      </c>
      <c r="BA99" s="228">
        <f t="shared" si="43"/>
        <v>0</v>
      </c>
      <c r="BB99" s="228">
        <f t="shared" si="44"/>
        <v>0</v>
      </c>
      <c r="BC99" s="228">
        <f t="shared" si="45"/>
        <v>0</v>
      </c>
      <c r="BD99" s="228">
        <f t="shared" si="46"/>
        <v>0</v>
      </c>
      <c r="BE99" s="228">
        <f t="shared" si="47"/>
        <v>0</v>
      </c>
      <c r="CA99" s="253">
        <v>12</v>
      </c>
      <c r="CB99" s="253">
        <v>0</v>
      </c>
    </row>
    <row r="100" spans="1:80" ht="12.75">
      <c r="A100" s="254">
        <v>77</v>
      </c>
      <c r="B100" s="255" t="s">
        <v>982</v>
      </c>
      <c r="C100" s="256" t="s">
        <v>983</v>
      </c>
      <c r="D100" s="257" t="s">
        <v>103</v>
      </c>
      <c r="E100" s="258">
        <v>1</v>
      </c>
      <c r="F100" s="258"/>
      <c r="G100" s="259">
        <f t="shared" si="40"/>
        <v>0</v>
      </c>
      <c r="H100" s="260">
        <v>0</v>
      </c>
      <c r="I100" s="261">
        <f t="shared" si="41"/>
        <v>0</v>
      </c>
      <c r="J100" s="260"/>
      <c r="K100" s="261">
        <f t="shared" si="42"/>
        <v>0</v>
      </c>
      <c r="O100" s="253">
        <v>2</v>
      </c>
      <c r="AA100" s="228">
        <v>12</v>
      </c>
      <c r="AB100" s="228">
        <v>0</v>
      </c>
      <c r="AC100" s="228">
        <v>77</v>
      </c>
      <c r="AZ100" s="228">
        <v>1</v>
      </c>
      <c r="BA100" s="228">
        <f t="shared" si="43"/>
        <v>0</v>
      </c>
      <c r="BB100" s="228">
        <f t="shared" si="44"/>
        <v>0</v>
      </c>
      <c r="BC100" s="228">
        <f t="shared" si="45"/>
        <v>0</v>
      </c>
      <c r="BD100" s="228">
        <f t="shared" si="46"/>
        <v>0</v>
      </c>
      <c r="BE100" s="228">
        <f t="shared" si="47"/>
        <v>0</v>
      </c>
      <c r="CA100" s="253">
        <v>12</v>
      </c>
      <c r="CB100" s="253">
        <v>0</v>
      </c>
    </row>
    <row r="101" spans="1:80" ht="12.75">
      <c r="A101" s="254">
        <v>78</v>
      </c>
      <c r="B101" s="255" t="s">
        <v>984</v>
      </c>
      <c r="C101" s="256" t="s">
        <v>985</v>
      </c>
      <c r="D101" s="257" t="s">
        <v>665</v>
      </c>
      <c r="E101" s="258">
        <v>42</v>
      </c>
      <c r="F101" s="258"/>
      <c r="G101" s="259">
        <f t="shared" si="40"/>
        <v>0</v>
      </c>
      <c r="H101" s="260">
        <v>0</v>
      </c>
      <c r="I101" s="261">
        <f t="shared" si="41"/>
        <v>0</v>
      </c>
      <c r="J101" s="260"/>
      <c r="K101" s="261">
        <f t="shared" si="42"/>
        <v>0</v>
      </c>
      <c r="O101" s="253">
        <v>2</v>
      </c>
      <c r="AA101" s="228">
        <v>12</v>
      </c>
      <c r="AB101" s="228">
        <v>0</v>
      </c>
      <c r="AC101" s="228">
        <v>78</v>
      </c>
      <c r="AZ101" s="228">
        <v>1</v>
      </c>
      <c r="BA101" s="228">
        <f t="shared" si="43"/>
        <v>0</v>
      </c>
      <c r="BB101" s="228">
        <f t="shared" si="44"/>
        <v>0</v>
      </c>
      <c r="BC101" s="228">
        <f t="shared" si="45"/>
        <v>0</v>
      </c>
      <c r="BD101" s="228">
        <f t="shared" si="46"/>
        <v>0</v>
      </c>
      <c r="BE101" s="228">
        <f t="shared" si="47"/>
        <v>0</v>
      </c>
      <c r="CA101" s="253">
        <v>12</v>
      </c>
      <c r="CB101" s="253">
        <v>0</v>
      </c>
    </row>
    <row r="102" spans="1:80" ht="12.75">
      <c r="A102" s="254">
        <v>79</v>
      </c>
      <c r="B102" s="255" t="s">
        <v>986</v>
      </c>
      <c r="C102" s="256" t="s">
        <v>987</v>
      </c>
      <c r="D102" s="257" t="s">
        <v>103</v>
      </c>
      <c r="E102" s="258">
        <v>152</v>
      </c>
      <c r="F102" s="258"/>
      <c r="G102" s="259">
        <f t="shared" si="40"/>
        <v>0</v>
      </c>
      <c r="H102" s="260">
        <v>0</v>
      </c>
      <c r="I102" s="261">
        <f t="shared" si="41"/>
        <v>0</v>
      </c>
      <c r="J102" s="260"/>
      <c r="K102" s="261">
        <f t="shared" si="42"/>
        <v>0</v>
      </c>
      <c r="O102" s="253">
        <v>2</v>
      </c>
      <c r="AA102" s="228">
        <v>12</v>
      </c>
      <c r="AB102" s="228">
        <v>0</v>
      </c>
      <c r="AC102" s="228">
        <v>79</v>
      </c>
      <c r="AZ102" s="228">
        <v>1</v>
      </c>
      <c r="BA102" s="228">
        <f t="shared" si="43"/>
        <v>0</v>
      </c>
      <c r="BB102" s="228">
        <f t="shared" si="44"/>
        <v>0</v>
      </c>
      <c r="BC102" s="228">
        <f t="shared" si="45"/>
        <v>0</v>
      </c>
      <c r="BD102" s="228">
        <f t="shared" si="46"/>
        <v>0</v>
      </c>
      <c r="BE102" s="228">
        <f t="shared" si="47"/>
        <v>0</v>
      </c>
      <c r="CA102" s="253">
        <v>12</v>
      </c>
      <c r="CB102" s="253">
        <v>0</v>
      </c>
    </row>
    <row r="103" spans="1:80" ht="12.75">
      <c r="A103" s="254">
        <v>80</v>
      </c>
      <c r="B103" s="255" t="s">
        <v>988</v>
      </c>
      <c r="C103" s="256" t="s">
        <v>989</v>
      </c>
      <c r="D103" s="257" t="s">
        <v>665</v>
      </c>
      <c r="E103" s="258">
        <v>42</v>
      </c>
      <c r="F103" s="258"/>
      <c r="G103" s="259">
        <f t="shared" si="40"/>
        <v>0</v>
      </c>
      <c r="H103" s="260">
        <v>0</v>
      </c>
      <c r="I103" s="261">
        <f t="shared" si="41"/>
        <v>0</v>
      </c>
      <c r="J103" s="260"/>
      <c r="K103" s="261">
        <f t="shared" si="42"/>
        <v>0</v>
      </c>
      <c r="O103" s="253">
        <v>2</v>
      </c>
      <c r="AA103" s="228">
        <v>12</v>
      </c>
      <c r="AB103" s="228">
        <v>0</v>
      </c>
      <c r="AC103" s="228">
        <v>80</v>
      </c>
      <c r="AZ103" s="228">
        <v>1</v>
      </c>
      <c r="BA103" s="228">
        <f t="shared" si="43"/>
        <v>0</v>
      </c>
      <c r="BB103" s="228">
        <f t="shared" si="44"/>
        <v>0</v>
      </c>
      <c r="BC103" s="228">
        <f t="shared" si="45"/>
        <v>0</v>
      </c>
      <c r="BD103" s="228">
        <f t="shared" si="46"/>
        <v>0</v>
      </c>
      <c r="BE103" s="228">
        <f t="shared" si="47"/>
        <v>0</v>
      </c>
      <c r="CA103" s="253">
        <v>12</v>
      </c>
      <c r="CB103" s="253">
        <v>0</v>
      </c>
    </row>
    <row r="104" spans="1:80" ht="12.75">
      <c r="A104" s="254">
        <v>81</v>
      </c>
      <c r="B104" s="255" t="s">
        <v>990</v>
      </c>
      <c r="C104" s="256" t="s">
        <v>991</v>
      </c>
      <c r="D104" s="257" t="s">
        <v>665</v>
      </c>
      <c r="E104" s="258">
        <v>52</v>
      </c>
      <c r="F104" s="258"/>
      <c r="G104" s="259">
        <f t="shared" si="40"/>
        <v>0</v>
      </c>
      <c r="H104" s="260">
        <v>0</v>
      </c>
      <c r="I104" s="261">
        <f t="shared" si="41"/>
        <v>0</v>
      </c>
      <c r="J104" s="260"/>
      <c r="K104" s="261">
        <f t="shared" si="42"/>
        <v>0</v>
      </c>
      <c r="O104" s="253">
        <v>2</v>
      </c>
      <c r="AA104" s="228">
        <v>12</v>
      </c>
      <c r="AB104" s="228">
        <v>0</v>
      </c>
      <c r="AC104" s="228">
        <v>81</v>
      </c>
      <c r="AZ104" s="228">
        <v>1</v>
      </c>
      <c r="BA104" s="228">
        <f t="shared" si="43"/>
        <v>0</v>
      </c>
      <c r="BB104" s="228">
        <f t="shared" si="44"/>
        <v>0</v>
      </c>
      <c r="BC104" s="228">
        <f t="shared" si="45"/>
        <v>0</v>
      </c>
      <c r="BD104" s="228">
        <f t="shared" si="46"/>
        <v>0</v>
      </c>
      <c r="BE104" s="228">
        <f t="shared" si="47"/>
        <v>0</v>
      </c>
      <c r="CA104" s="253">
        <v>12</v>
      </c>
      <c r="CB104" s="253">
        <v>0</v>
      </c>
    </row>
    <row r="105" spans="1:57" ht="12.75">
      <c r="A105" s="263"/>
      <c r="B105" s="264" t="s">
        <v>104</v>
      </c>
      <c r="C105" s="265" t="s">
        <v>961</v>
      </c>
      <c r="D105" s="266"/>
      <c r="E105" s="267"/>
      <c r="F105" s="268"/>
      <c r="G105" s="269">
        <f>SUM(G89:G104)</f>
        <v>0</v>
      </c>
      <c r="H105" s="270"/>
      <c r="I105" s="271">
        <f>SUM(I89:I104)</f>
        <v>0</v>
      </c>
      <c r="J105" s="270"/>
      <c r="K105" s="271">
        <f>SUM(K89:K104)</f>
        <v>0</v>
      </c>
      <c r="O105" s="253">
        <v>4</v>
      </c>
      <c r="BA105" s="272">
        <f>SUM(BA89:BA104)</f>
        <v>0</v>
      </c>
      <c r="BB105" s="272">
        <f>SUM(BB89:BB104)</f>
        <v>0</v>
      </c>
      <c r="BC105" s="272">
        <f>SUM(BC89:BC104)</f>
        <v>0</v>
      </c>
      <c r="BD105" s="272">
        <f>SUM(BD89:BD104)</f>
        <v>0</v>
      </c>
      <c r="BE105" s="272">
        <f>SUM(BE89:BE104)</f>
        <v>0</v>
      </c>
    </row>
    <row r="106" ht="12.75">
      <c r="E106" s="228"/>
    </row>
    <row r="107" ht="12.75">
      <c r="E107" s="228"/>
    </row>
    <row r="108" ht="12.75">
      <c r="E108" s="228"/>
    </row>
    <row r="109" ht="12.75">
      <c r="E109" s="228"/>
    </row>
    <row r="110" ht="12.75">
      <c r="E110" s="228"/>
    </row>
    <row r="111" ht="12.75">
      <c r="E111" s="228"/>
    </row>
    <row r="112" ht="12.75">
      <c r="E112" s="228"/>
    </row>
    <row r="113" ht="12.75">
      <c r="E113" s="228"/>
    </row>
    <row r="114" ht="12.75">
      <c r="E114" s="228"/>
    </row>
    <row r="115" ht="12.75">
      <c r="E115" s="228"/>
    </row>
    <row r="116" ht="12.75">
      <c r="E116" s="228"/>
    </row>
    <row r="117" ht="12.75">
      <c r="E117" s="228"/>
    </row>
    <row r="118" ht="12.75">
      <c r="E118" s="228"/>
    </row>
    <row r="119" ht="12.75">
      <c r="E119" s="228"/>
    </row>
    <row r="120" ht="12.75">
      <c r="E120" s="228"/>
    </row>
    <row r="121" ht="12.75">
      <c r="E121" s="228"/>
    </row>
    <row r="122" ht="12.75">
      <c r="E122" s="228"/>
    </row>
    <row r="123" ht="12.75">
      <c r="E123" s="228"/>
    </row>
    <row r="124" ht="12.75">
      <c r="E124" s="228"/>
    </row>
    <row r="125" ht="12.75">
      <c r="E125" s="228"/>
    </row>
    <row r="126" ht="12.75">
      <c r="E126" s="228"/>
    </row>
    <row r="127" ht="12.75">
      <c r="E127" s="228"/>
    </row>
    <row r="128" ht="12.75">
      <c r="E128" s="228"/>
    </row>
    <row r="129" spans="1:7" ht="12.75">
      <c r="A129" s="262"/>
      <c r="B129" s="262"/>
      <c r="C129" s="262"/>
      <c r="D129" s="262"/>
      <c r="E129" s="262"/>
      <c r="F129" s="262"/>
      <c r="G129" s="262"/>
    </row>
    <row r="130" spans="1:7" ht="12.75">
      <c r="A130" s="262"/>
      <c r="B130" s="262"/>
      <c r="C130" s="262"/>
      <c r="D130" s="262"/>
      <c r="E130" s="262"/>
      <c r="F130" s="262"/>
      <c r="G130" s="262"/>
    </row>
    <row r="131" spans="1:7" ht="12.75">
      <c r="A131" s="262"/>
      <c r="B131" s="262"/>
      <c r="C131" s="262"/>
      <c r="D131" s="262"/>
      <c r="E131" s="262"/>
      <c r="F131" s="262"/>
      <c r="G131" s="262"/>
    </row>
    <row r="132" spans="1:7" ht="12.75">
      <c r="A132" s="262"/>
      <c r="B132" s="262"/>
      <c r="C132" s="262"/>
      <c r="D132" s="262"/>
      <c r="E132" s="262"/>
      <c r="F132" s="262"/>
      <c r="G132" s="262"/>
    </row>
    <row r="133" ht="12.75">
      <c r="E133" s="228"/>
    </row>
    <row r="134" ht="12.75">
      <c r="E134" s="228"/>
    </row>
    <row r="135" ht="12.75">
      <c r="E135" s="228"/>
    </row>
    <row r="136" ht="12.75">
      <c r="E136" s="228"/>
    </row>
    <row r="137" ht="12.75">
      <c r="E137" s="228"/>
    </row>
    <row r="138" ht="12.75">
      <c r="E138" s="228"/>
    </row>
    <row r="139" ht="12.75">
      <c r="E139" s="228"/>
    </row>
    <row r="140" ht="12.75">
      <c r="E140" s="228"/>
    </row>
    <row r="141" ht="12.75">
      <c r="E141" s="228"/>
    </row>
    <row r="142" ht="12.75">
      <c r="E142" s="228"/>
    </row>
    <row r="143" ht="12.75">
      <c r="E143" s="228"/>
    </row>
    <row r="144" ht="12.75">
      <c r="E144" s="228"/>
    </row>
    <row r="145" ht="12.75">
      <c r="E145" s="228"/>
    </row>
    <row r="146" ht="12.75">
      <c r="E146" s="228"/>
    </row>
    <row r="147" ht="12.75">
      <c r="E147" s="228"/>
    </row>
    <row r="148" ht="12.75">
      <c r="E148" s="228"/>
    </row>
    <row r="149" ht="12.75">
      <c r="E149" s="228"/>
    </row>
    <row r="150" ht="12.75">
      <c r="E150" s="228"/>
    </row>
    <row r="151" ht="12.75">
      <c r="E151" s="228"/>
    </row>
    <row r="152" ht="12.75">
      <c r="E152" s="228"/>
    </row>
    <row r="153" ht="12.75">
      <c r="E153" s="228"/>
    </row>
    <row r="154" ht="12.75">
      <c r="E154" s="228"/>
    </row>
    <row r="155" ht="12.75">
      <c r="E155" s="228"/>
    </row>
    <row r="156" ht="12.75">
      <c r="E156" s="228"/>
    </row>
    <row r="157" ht="12.75">
      <c r="E157" s="228"/>
    </row>
    <row r="158" ht="12.75">
      <c r="E158" s="228"/>
    </row>
    <row r="159" ht="12.75">
      <c r="E159" s="228"/>
    </row>
    <row r="160" ht="12.75">
      <c r="E160" s="228"/>
    </row>
    <row r="161" ht="12.75">
      <c r="E161" s="228"/>
    </row>
    <row r="162" ht="12.75">
      <c r="E162" s="228"/>
    </row>
    <row r="163" ht="12.75">
      <c r="E163" s="228"/>
    </row>
    <row r="164" spans="1:2" ht="12.75">
      <c r="A164" s="273"/>
      <c r="B164" s="273"/>
    </row>
    <row r="165" spans="1:7" ht="12.75">
      <c r="A165" s="262"/>
      <c r="B165" s="262"/>
      <c r="C165" s="274"/>
      <c r="D165" s="274"/>
      <c r="E165" s="275"/>
      <c r="F165" s="274"/>
      <c r="G165" s="276"/>
    </row>
    <row r="166" spans="1:7" ht="12.75">
      <c r="A166" s="277"/>
      <c r="B166" s="277"/>
      <c r="C166" s="262"/>
      <c r="D166" s="262"/>
      <c r="E166" s="278"/>
      <c r="F166" s="262"/>
      <c r="G166" s="262"/>
    </row>
    <row r="167" spans="1:7" ht="12.75">
      <c r="A167" s="262"/>
      <c r="B167" s="262"/>
      <c r="C167" s="262"/>
      <c r="D167" s="262"/>
      <c r="E167" s="278"/>
      <c r="F167" s="262"/>
      <c r="G167" s="262"/>
    </row>
    <row r="168" spans="1:7" ht="12.75">
      <c r="A168" s="262"/>
      <c r="B168" s="262"/>
      <c r="C168" s="262"/>
      <c r="D168" s="262"/>
      <c r="E168" s="278"/>
      <c r="F168" s="262"/>
      <c r="G168" s="262"/>
    </row>
    <row r="169" spans="1:7" ht="12.75">
      <c r="A169" s="262"/>
      <c r="B169" s="262"/>
      <c r="C169" s="262"/>
      <c r="D169" s="262"/>
      <c r="E169" s="278"/>
      <c r="F169" s="262"/>
      <c r="G169" s="262"/>
    </row>
    <row r="170" spans="1:7" ht="12.75">
      <c r="A170" s="262"/>
      <c r="B170" s="262"/>
      <c r="C170" s="262"/>
      <c r="D170" s="262"/>
      <c r="E170" s="278"/>
      <c r="F170" s="262"/>
      <c r="G170" s="262"/>
    </row>
    <row r="171" spans="1:7" ht="12.75">
      <c r="A171" s="262"/>
      <c r="B171" s="262"/>
      <c r="C171" s="262"/>
      <c r="D171" s="262"/>
      <c r="E171" s="278"/>
      <c r="F171" s="262"/>
      <c r="G171" s="262"/>
    </row>
    <row r="172" spans="1:7" ht="12.75">
      <c r="A172" s="262"/>
      <c r="B172" s="262"/>
      <c r="C172" s="262"/>
      <c r="D172" s="262"/>
      <c r="E172" s="278"/>
      <c r="F172" s="262"/>
      <c r="G172" s="262"/>
    </row>
    <row r="173" spans="1:7" ht="12.75">
      <c r="A173" s="262"/>
      <c r="B173" s="262"/>
      <c r="C173" s="262"/>
      <c r="D173" s="262"/>
      <c r="E173" s="278"/>
      <c r="F173" s="262"/>
      <c r="G173" s="262"/>
    </row>
    <row r="174" spans="1:7" ht="12.75">
      <c r="A174" s="262"/>
      <c r="B174" s="262"/>
      <c r="C174" s="262"/>
      <c r="D174" s="262"/>
      <c r="E174" s="278"/>
      <c r="F174" s="262"/>
      <c r="G174" s="262"/>
    </row>
    <row r="175" spans="1:7" ht="12.75">
      <c r="A175" s="262"/>
      <c r="B175" s="262"/>
      <c r="C175" s="262"/>
      <c r="D175" s="262"/>
      <c r="E175" s="278"/>
      <c r="F175" s="262"/>
      <c r="G175" s="262"/>
    </row>
    <row r="176" spans="1:7" ht="12.75">
      <c r="A176" s="262"/>
      <c r="B176" s="262"/>
      <c r="C176" s="262"/>
      <c r="D176" s="262"/>
      <c r="E176" s="278"/>
      <c r="F176" s="262"/>
      <c r="G176" s="262"/>
    </row>
    <row r="177" spans="1:7" ht="12.75">
      <c r="A177" s="262"/>
      <c r="B177" s="262"/>
      <c r="C177" s="262"/>
      <c r="D177" s="262"/>
      <c r="E177" s="278"/>
      <c r="F177" s="262"/>
      <c r="G177" s="262"/>
    </row>
    <row r="178" spans="1:7" ht="12.75">
      <c r="A178" s="262"/>
      <c r="B178" s="262"/>
      <c r="C178" s="262"/>
      <c r="D178" s="262"/>
      <c r="E178" s="278"/>
      <c r="F178" s="262"/>
      <c r="G178" s="262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E55"/>
  <sheetViews>
    <sheetView workbookViewId="0" topLeftCell="A1"/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0" t="s">
        <v>33</v>
      </c>
      <c r="B1" s="91"/>
      <c r="C1" s="91"/>
      <c r="D1" s="91"/>
      <c r="E1" s="91"/>
      <c r="F1" s="91"/>
      <c r="G1" s="91"/>
    </row>
    <row r="2" spans="1:7" ht="12.75" customHeight="1">
      <c r="A2" s="92" t="s">
        <v>34</v>
      </c>
      <c r="B2" s="93"/>
      <c r="C2" s="94">
        <v>1</v>
      </c>
      <c r="D2" s="94" t="s">
        <v>994</v>
      </c>
      <c r="E2" s="93"/>
      <c r="F2" s="95" t="s">
        <v>35</v>
      </c>
      <c r="G2" s="96"/>
    </row>
    <row r="3" spans="1:7" ht="3" customHeight="1" hidden="1">
      <c r="A3" s="97"/>
      <c r="B3" s="98"/>
      <c r="C3" s="99"/>
      <c r="D3" s="99"/>
      <c r="E3" s="98"/>
      <c r="F3" s="100"/>
      <c r="G3" s="101"/>
    </row>
    <row r="4" spans="1:7" ht="12" customHeight="1">
      <c r="A4" s="102" t="s">
        <v>36</v>
      </c>
      <c r="B4" s="98"/>
      <c r="C4" s="99"/>
      <c r="D4" s="99"/>
      <c r="E4" s="98"/>
      <c r="F4" s="100" t="s">
        <v>37</v>
      </c>
      <c r="G4" s="103"/>
    </row>
    <row r="5" spans="1:7" ht="12.95" customHeight="1">
      <c r="A5" s="104" t="s">
        <v>993</v>
      </c>
      <c r="B5" s="105"/>
      <c r="C5" s="106" t="s">
        <v>994</v>
      </c>
      <c r="D5" s="107"/>
      <c r="E5" s="108"/>
      <c r="F5" s="100" t="s">
        <v>38</v>
      </c>
      <c r="G5" s="101"/>
    </row>
    <row r="6" spans="1:15" ht="12.95" customHeight="1">
      <c r="A6" s="102" t="s">
        <v>39</v>
      </c>
      <c r="B6" s="98"/>
      <c r="C6" s="99"/>
      <c r="D6" s="99"/>
      <c r="E6" s="98"/>
      <c r="F6" s="109" t="s">
        <v>40</v>
      </c>
      <c r="G6" s="110">
        <v>0</v>
      </c>
      <c r="O6" s="111"/>
    </row>
    <row r="7" spans="1:7" ht="12.95" customHeight="1">
      <c r="A7" s="112" t="s">
        <v>105</v>
      </c>
      <c r="B7" s="113"/>
      <c r="C7" s="114" t="s">
        <v>106</v>
      </c>
      <c r="D7" s="115"/>
      <c r="E7" s="115"/>
      <c r="F7" s="116" t="s">
        <v>41</v>
      </c>
      <c r="G7" s="110">
        <f>IF(G6=0,,ROUND((F30+F32)/G6,1))</f>
        <v>0</v>
      </c>
    </row>
    <row r="8" spans="1:9" ht="12.75">
      <c r="A8" s="117" t="s">
        <v>42</v>
      </c>
      <c r="B8" s="100"/>
      <c r="C8" s="294"/>
      <c r="D8" s="294"/>
      <c r="E8" s="295"/>
      <c r="F8" s="118" t="s">
        <v>43</v>
      </c>
      <c r="G8" s="119"/>
      <c r="H8" s="120"/>
      <c r="I8" s="121"/>
    </row>
    <row r="9" spans="1:8" ht="12.75">
      <c r="A9" s="117" t="s">
        <v>44</v>
      </c>
      <c r="B9" s="100"/>
      <c r="C9" s="294"/>
      <c r="D9" s="294"/>
      <c r="E9" s="295"/>
      <c r="F9" s="100"/>
      <c r="G9" s="122"/>
      <c r="H9" s="123"/>
    </row>
    <row r="10" spans="1:8" ht="12.75">
      <c r="A10" s="117" t="s">
        <v>45</v>
      </c>
      <c r="B10" s="100"/>
      <c r="C10" s="294"/>
      <c r="D10" s="294"/>
      <c r="E10" s="294"/>
      <c r="F10" s="124"/>
      <c r="G10" s="125"/>
      <c r="H10" s="126"/>
    </row>
    <row r="11" spans="1:57" ht="13.5" customHeight="1">
      <c r="A11" s="117" t="s">
        <v>46</v>
      </c>
      <c r="B11" s="100"/>
      <c r="C11" s="294"/>
      <c r="D11" s="294"/>
      <c r="E11" s="294"/>
      <c r="F11" s="127" t="s">
        <v>47</v>
      </c>
      <c r="G11" s="128"/>
      <c r="H11" s="123"/>
      <c r="BA11" s="129"/>
      <c r="BB11" s="129"/>
      <c r="BC11" s="129"/>
      <c r="BD11" s="129"/>
      <c r="BE11" s="129"/>
    </row>
    <row r="12" spans="1:8" ht="12.75" customHeight="1">
      <c r="A12" s="130" t="s">
        <v>48</v>
      </c>
      <c r="B12" s="98"/>
      <c r="C12" s="296"/>
      <c r="D12" s="296"/>
      <c r="E12" s="296"/>
      <c r="F12" s="131" t="s">
        <v>49</v>
      </c>
      <c r="G12" s="132"/>
      <c r="H12" s="123"/>
    </row>
    <row r="13" spans="1:8" ht="28.5" customHeight="1" thickBot="1">
      <c r="A13" s="133" t="s">
        <v>50</v>
      </c>
      <c r="B13" s="134"/>
      <c r="C13" s="134"/>
      <c r="D13" s="134"/>
      <c r="E13" s="135"/>
      <c r="F13" s="135"/>
      <c r="G13" s="136"/>
      <c r="H13" s="123"/>
    </row>
    <row r="14" spans="1:7" ht="17.25" customHeight="1" thickBot="1">
      <c r="A14" s="137" t="s">
        <v>51</v>
      </c>
      <c r="B14" s="138"/>
      <c r="C14" s="139"/>
      <c r="D14" s="140" t="s">
        <v>52</v>
      </c>
      <c r="E14" s="141"/>
      <c r="F14" s="141"/>
      <c r="G14" s="139"/>
    </row>
    <row r="15" spans="1:7" ht="15.95" customHeight="1">
      <c r="A15" s="142"/>
      <c r="B15" s="143" t="s">
        <v>53</v>
      </c>
      <c r="C15" s="144">
        <f>'05 01 Rek'!E11</f>
        <v>0</v>
      </c>
      <c r="D15" s="145">
        <f>'05 01 Rek'!A19</f>
        <v>0</v>
      </c>
      <c r="E15" s="146"/>
      <c r="F15" s="147"/>
      <c r="G15" s="144">
        <f>'05 01 Rek'!I19</f>
        <v>0</v>
      </c>
    </row>
    <row r="16" spans="1:7" ht="15.95" customHeight="1">
      <c r="A16" s="142" t="s">
        <v>54</v>
      </c>
      <c r="B16" s="143" t="s">
        <v>55</v>
      </c>
      <c r="C16" s="144">
        <f>'05 01 Rek'!F11</f>
        <v>0</v>
      </c>
      <c r="D16" s="97"/>
      <c r="E16" s="148"/>
      <c r="F16" s="149"/>
      <c r="G16" s="144"/>
    </row>
    <row r="17" spans="1:7" ht="15.95" customHeight="1">
      <c r="A17" s="142" t="s">
        <v>56</v>
      </c>
      <c r="B17" s="143" t="s">
        <v>57</v>
      </c>
      <c r="C17" s="144">
        <f>'05 01 Rek'!H11</f>
        <v>0</v>
      </c>
      <c r="D17" s="97"/>
      <c r="E17" s="148"/>
      <c r="F17" s="149"/>
      <c r="G17" s="144"/>
    </row>
    <row r="18" spans="1:7" ht="15.95" customHeight="1">
      <c r="A18" s="150" t="s">
        <v>58</v>
      </c>
      <c r="B18" s="151" t="s">
        <v>59</v>
      </c>
      <c r="C18" s="144">
        <f>'05 01 Rek'!G11</f>
        <v>0</v>
      </c>
      <c r="D18" s="97"/>
      <c r="E18" s="148"/>
      <c r="F18" s="149"/>
      <c r="G18" s="144"/>
    </row>
    <row r="19" spans="1:7" ht="15.95" customHeight="1">
      <c r="A19" s="152" t="s">
        <v>60</v>
      </c>
      <c r="B19" s="143"/>
      <c r="C19" s="144">
        <f>SUM(C15:C18)</f>
        <v>0</v>
      </c>
      <c r="D19" s="97"/>
      <c r="E19" s="148"/>
      <c r="F19" s="149"/>
      <c r="G19" s="144"/>
    </row>
    <row r="20" spans="1:7" ht="15.95" customHeight="1">
      <c r="A20" s="152"/>
      <c r="B20" s="143"/>
      <c r="C20" s="144"/>
      <c r="D20" s="97"/>
      <c r="E20" s="148"/>
      <c r="F20" s="149"/>
      <c r="G20" s="144"/>
    </row>
    <row r="21" spans="1:7" ht="15.95" customHeight="1">
      <c r="A21" s="152" t="s">
        <v>30</v>
      </c>
      <c r="B21" s="143"/>
      <c r="C21" s="144">
        <f>'05 01 Rek'!I11</f>
        <v>0</v>
      </c>
      <c r="D21" s="97"/>
      <c r="E21" s="148"/>
      <c r="F21" s="149"/>
      <c r="G21" s="144"/>
    </row>
    <row r="22" spans="1:7" ht="15.95" customHeight="1">
      <c r="A22" s="153" t="s">
        <v>61</v>
      </c>
      <c r="B22" s="123"/>
      <c r="C22" s="144">
        <f>C19+C21</f>
        <v>0</v>
      </c>
      <c r="D22" s="97" t="s">
        <v>62</v>
      </c>
      <c r="E22" s="148"/>
      <c r="F22" s="149"/>
      <c r="G22" s="144">
        <f>G23-SUM(G15:G21)</f>
        <v>0</v>
      </c>
    </row>
    <row r="23" spans="1:7" ht="15.95" customHeight="1" thickBot="1">
      <c r="A23" s="297" t="s">
        <v>63</v>
      </c>
      <c r="B23" s="298"/>
      <c r="C23" s="154">
        <f>C22+G23</f>
        <v>0</v>
      </c>
      <c r="D23" s="155" t="s">
        <v>64</v>
      </c>
      <c r="E23" s="156"/>
      <c r="F23" s="157"/>
      <c r="G23" s="144">
        <f>'05 01 Rek'!H17</f>
        <v>0</v>
      </c>
    </row>
    <row r="24" spans="1:7" ht="12.75">
      <c r="A24" s="158" t="s">
        <v>65</v>
      </c>
      <c r="B24" s="159"/>
      <c r="C24" s="160"/>
      <c r="D24" s="159" t="s">
        <v>66</v>
      </c>
      <c r="E24" s="159"/>
      <c r="F24" s="161" t="s">
        <v>67</v>
      </c>
      <c r="G24" s="162"/>
    </row>
    <row r="25" spans="1:7" ht="12.75">
      <c r="A25" s="153" t="s">
        <v>68</v>
      </c>
      <c r="B25" s="123"/>
      <c r="C25" s="163"/>
      <c r="D25" s="123" t="s">
        <v>68</v>
      </c>
      <c r="F25" s="164" t="s">
        <v>68</v>
      </c>
      <c r="G25" s="165"/>
    </row>
    <row r="26" spans="1:7" ht="37.5" customHeight="1">
      <c r="A26" s="153" t="s">
        <v>69</v>
      </c>
      <c r="B26" s="166"/>
      <c r="C26" s="163"/>
      <c r="D26" s="123" t="s">
        <v>69</v>
      </c>
      <c r="F26" s="164" t="s">
        <v>69</v>
      </c>
      <c r="G26" s="165"/>
    </row>
    <row r="27" spans="1:7" ht="12.75">
      <c r="A27" s="153"/>
      <c r="B27" s="167"/>
      <c r="C27" s="163"/>
      <c r="D27" s="123"/>
      <c r="F27" s="164"/>
      <c r="G27" s="165"/>
    </row>
    <row r="28" spans="1:7" ht="12.75">
      <c r="A28" s="153" t="s">
        <v>70</v>
      </c>
      <c r="B28" s="123"/>
      <c r="C28" s="163"/>
      <c r="D28" s="164" t="s">
        <v>71</v>
      </c>
      <c r="E28" s="163"/>
      <c r="F28" s="168" t="s">
        <v>71</v>
      </c>
      <c r="G28" s="165"/>
    </row>
    <row r="29" spans="1:7" ht="69" customHeight="1">
      <c r="A29" s="153"/>
      <c r="B29" s="123"/>
      <c r="C29" s="169"/>
      <c r="D29" s="170"/>
      <c r="E29" s="169"/>
      <c r="F29" s="123"/>
      <c r="G29" s="165"/>
    </row>
    <row r="30" spans="1:7" ht="12.75">
      <c r="A30" s="171" t="s">
        <v>12</v>
      </c>
      <c r="B30" s="172"/>
      <c r="C30" s="173">
        <v>9</v>
      </c>
      <c r="D30" s="172" t="s">
        <v>72</v>
      </c>
      <c r="E30" s="174"/>
      <c r="F30" s="299">
        <f>ROUND(C23-F32,0)</f>
        <v>0</v>
      </c>
      <c r="G30" s="300"/>
    </row>
    <row r="31" spans="1:7" ht="12.75">
      <c r="A31" s="171" t="s">
        <v>73</v>
      </c>
      <c r="B31" s="172"/>
      <c r="C31" s="173">
        <f>C30</f>
        <v>9</v>
      </c>
      <c r="D31" s="172" t="s">
        <v>74</v>
      </c>
      <c r="E31" s="174"/>
      <c r="F31" s="299">
        <f>ROUND(PRODUCT(F30,C31/100),1)</f>
        <v>0</v>
      </c>
      <c r="G31" s="300"/>
    </row>
    <row r="32" spans="1:7" ht="12.75">
      <c r="A32" s="171" t="s">
        <v>12</v>
      </c>
      <c r="B32" s="172"/>
      <c r="C32" s="173">
        <v>0</v>
      </c>
      <c r="D32" s="172" t="s">
        <v>74</v>
      </c>
      <c r="E32" s="174"/>
      <c r="F32" s="299">
        <v>0</v>
      </c>
      <c r="G32" s="300"/>
    </row>
    <row r="33" spans="1:7" ht="12.75">
      <c r="A33" s="171" t="s">
        <v>73</v>
      </c>
      <c r="B33" s="175"/>
      <c r="C33" s="176">
        <f>C32</f>
        <v>0</v>
      </c>
      <c r="D33" s="172" t="s">
        <v>74</v>
      </c>
      <c r="E33" s="149"/>
      <c r="F33" s="299">
        <f>ROUND(PRODUCT(F32,C33/100),1)</f>
        <v>0</v>
      </c>
      <c r="G33" s="300"/>
    </row>
    <row r="34" spans="1:7" s="180" customFormat="1" ht="19.5" customHeight="1" thickBot="1">
      <c r="A34" s="177" t="s">
        <v>75</v>
      </c>
      <c r="B34" s="178"/>
      <c r="C34" s="178"/>
      <c r="D34" s="178"/>
      <c r="E34" s="179"/>
      <c r="F34" s="301">
        <f>CEILING(SUM(F30:F33),IF(SUM(F30:F33)&gt;=0,1,-1))</f>
        <v>0</v>
      </c>
      <c r="G34" s="302"/>
    </row>
    <row r="36" spans="1:8" ht="12.75">
      <c r="A36" s="2" t="s">
        <v>76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293"/>
      <c r="C37" s="293"/>
      <c r="D37" s="293"/>
      <c r="E37" s="293"/>
      <c r="F37" s="293"/>
      <c r="G37" s="293"/>
      <c r="H37" s="1" t="s">
        <v>2</v>
      </c>
    </row>
    <row r="38" spans="1:8" ht="12.75" customHeight="1">
      <c r="A38" s="181"/>
      <c r="B38" s="293"/>
      <c r="C38" s="293"/>
      <c r="D38" s="293"/>
      <c r="E38" s="293"/>
      <c r="F38" s="293"/>
      <c r="G38" s="293"/>
      <c r="H38" s="1" t="s">
        <v>2</v>
      </c>
    </row>
    <row r="39" spans="1:8" ht="12.75">
      <c r="A39" s="181"/>
      <c r="B39" s="293"/>
      <c r="C39" s="293"/>
      <c r="D39" s="293"/>
      <c r="E39" s="293"/>
      <c r="F39" s="293"/>
      <c r="G39" s="293"/>
      <c r="H39" s="1" t="s">
        <v>2</v>
      </c>
    </row>
    <row r="40" spans="1:8" ht="12.75">
      <c r="A40" s="181"/>
      <c r="B40" s="293"/>
      <c r="C40" s="293"/>
      <c r="D40" s="293"/>
      <c r="E40" s="293"/>
      <c r="F40" s="293"/>
      <c r="G40" s="293"/>
      <c r="H40" s="1" t="s">
        <v>2</v>
      </c>
    </row>
    <row r="41" spans="1:8" ht="12.75">
      <c r="A41" s="181"/>
      <c r="B41" s="293"/>
      <c r="C41" s="293"/>
      <c r="D41" s="293"/>
      <c r="E41" s="293"/>
      <c r="F41" s="293"/>
      <c r="G41" s="293"/>
      <c r="H41" s="1" t="s">
        <v>2</v>
      </c>
    </row>
    <row r="42" spans="1:8" ht="12.75">
      <c r="A42" s="181"/>
      <c r="B42" s="293"/>
      <c r="C42" s="293"/>
      <c r="D42" s="293"/>
      <c r="E42" s="293"/>
      <c r="F42" s="293"/>
      <c r="G42" s="293"/>
      <c r="H42" s="1" t="s">
        <v>2</v>
      </c>
    </row>
    <row r="43" spans="1:8" ht="12.75">
      <c r="A43" s="181"/>
      <c r="B43" s="293"/>
      <c r="C43" s="293"/>
      <c r="D43" s="293"/>
      <c r="E43" s="293"/>
      <c r="F43" s="293"/>
      <c r="G43" s="293"/>
      <c r="H43" s="1" t="s">
        <v>2</v>
      </c>
    </row>
    <row r="44" spans="1:8" ht="12.75">
      <c r="A44" s="181"/>
      <c r="B44" s="293"/>
      <c r="C44" s="293"/>
      <c r="D44" s="293"/>
      <c r="E44" s="293"/>
      <c r="F44" s="293"/>
      <c r="G44" s="293"/>
      <c r="H44" s="1" t="s">
        <v>2</v>
      </c>
    </row>
    <row r="45" spans="1:8" ht="0.75" customHeight="1">
      <c r="A45" s="181"/>
      <c r="B45" s="293"/>
      <c r="C45" s="293"/>
      <c r="D45" s="293"/>
      <c r="E45" s="293"/>
      <c r="F45" s="293"/>
      <c r="G45" s="293"/>
      <c r="H45" s="1" t="s">
        <v>2</v>
      </c>
    </row>
    <row r="46" spans="2:7" ht="12.75">
      <c r="B46" s="292"/>
      <c r="C46" s="292"/>
      <c r="D46" s="292"/>
      <c r="E46" s="292"/>
      <c r="F46" s="292"/>
      <c r="G46" s="292"/>
    </row>
    <row r="47" spans="2:7" ht="12.75">
      <c r="B47" s="292"/>
      <c r="C47" s="292"/>
      <c r="D47" s="292"/>
      <c r="E47" s="292"/>
      <c r="F47" s="292"/>
      <c r="G47" s="292"/>
    </row>
    <row r="48" spans="2:7" ht="12.75">
      <c r="B48" s="292"/>
      <c r="C48" s="292"/>
      <c r="D48" s="292"/>
      <c r="E48" s="292"/>
      <c r="F48" s="292"/>
      <c r="G48" s="292"/>
    </row>
    <row r="49" spans="2:7" ht="12.75">
      <c r="B49" s="292"/>
      <c r="C49" s="292"/>
      <c r="D49" s="292"/>
      <c r="E49" s="292"/>
      <c r="F49" s="292"/>
      <c r="G49" s="292"/>
    </row>
    <row r="50" spans="2:7" ht="12.75">
      <c r="B50" s="292"/>
      <c r="C50" s="292"/>
      <c r="D50" s="292"/>
      <c r="E50" s="292"/>
      <c r="F50" s="292"/>
      <c r="G50" s="292"/>
    </row>
    <row r="51" spans="2:7" ht="12.75">
      <c r="B51" s="292"/>
      <c r="C51" s="292"/>
      <c r="D51" s="292"/>
      <c r="E51" s="292"/>
      <c r="F51" s="292"/>
      <c r="G51" s="292"/>
    </row>
    <row r="52" spans="2:7" ht="12.75">
      <c r="B52" s="292"/>
      <c r="C52" s="292"/>
      <c r="D52" s="292"/>
      <c r="E52" s="292"/>
      <c r="F52" s="292"/>
      <c r="G52" s="292"/>
    </row>
    <row r="53" spans="2:7" ht="12.75">
      <c r="B53" s="292"/>
      <c r="C53" s="292"/>
      <c r="D53" s="292"/>
      <c r="E53" s="292"/>
      <c r="F53" s="292"/>
      <c r="G53" s="292"/>
    </row>
    <row r="54" spans="2:7" ht="12.75">
      <c r="B54" s="292"/>
      <c r="C54" s="292"/>
      <c r="D54" s="292"/>
      <c r="E54" s="292"/>
      <c r="F54" s="292"/>
      <c r="G54" s="292"/>
    </row>
    <row r="55" spans="2:7" ht="12.75">
      <c r="B55" s="292"/>
      <c r="C55" s="292"/>
      <c r="D55" s="292"/>
      <c r="E55" s="292"/>
      <c r="F55" s="292"/>
      <c r="G55" s="292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E68"/>
  <sheetViews>
    <sheetView workbookViewId="0" topLeftCell="A1">
      <selection activeCell="A1" sqref="A1:B1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03" t="s">
        <v>3</v>
      </c>
      <c r="B1" s="304"/>
      <c r="C1" s="182" t="s">
        <v>107</v>
      </c>
      <c r="D1" s="183"/>
      <c r="E1" s="184"/>
      <c r="F1" s="183"/>
      <c r="G1" s="185" t="s">
        <v>77</v>
      </c>
      <c r="H1" s="186">
        <v>1</v>
      </c>
      <c r="I1" s="187"/>
    </row>
    <row r="2" spans="1:9" ht="13.5" thickBot="1">
      <c r="A2" s="305" t="s">
        <v>78</v>
      </c>
      <c r="B2" s="306"/>
      <c r="C2" s="188" t="s">
        <v>995</v>
      </c>
      <c r="D2" s="189"/>
      <c r="E2" s="190"/>
      <c r="F2" s="189"/>
      <c r="G2" s="307" t="s">
        <v>994</v>
      </c>
      <c r="H2" s="308"/>
      <c r="I2" s="309"/>
    </row>
    <row r="3" ht="13.5" thickTop="1">
      <c r="F3" s="123"/>
    </row>
    <row r="4" spans="1:9" ht="19.5" customHeight="1">
      <c r="A4" s="191" t="s">
        <v>79</v>
      </c>
      <c r="B4" s="192"/>
      <c r="C4" s="192"/>
      <c r="D4" s="192"/>
      <c r="E4" s="193"/>
      <c r="F4" s="192"/>
      <c r="G4" s="192"/>
      <c r="H4" s="192"/>
      <c r="I4" s="192"/>
    </row>
    <row r="5" ht="13.5" thickBot="1"/>
    <row r="6" spans="1:9" s="123" customFormat="1" ht="13.5" thickBot="1">
      <c r="A6" s="194"/>
      <c r="B6" s="195" t="s">
        <v>80</v>
      </c>
      <c r="C6" s="195"/>
      <c r="D6" s="196"/>
      <c r="E6" s="197" t="s">
        <v>26</v>
      </c>
      <c r="F6" s="198" t="s">
        <v>27</v>
      </c>
      <c r="G6" s="198" t="s">
        <v>28</v>
      </c>
      <c r="H6" s="198" t="s">
        <v>29</v>
      </c>
      <c r="I6" s="199" t="s">
        <v>30</v>
      </c>
    </row>
    <row r="7" spans="1:9" s="123" customFormat="1" ht="12.75">
      <c r="A7" s="279" t="str">
        <f>'05 01 Pol'!B7</f>
        <v>97</v>
      </c>
      <c r="B7" s="62" t="str">
        <f>'05 01 Pol'!C7</f>
        <v>Prorážení otvorů</v>
      </c>
      <c r="D7" s="200"/>
      <c r="E7" s="280">
        <f>'05 01 Pol'!BA9</f>
        <v>0</v>
      </c>
      <c r="F7" s="281">
        <f>'05 01 Pol'!BB9</f>
        <v>0</v>
      </c>
      <c r="G7" s="281">
        <f>'05 01 Pol'!BC9</f>
        <v>0</v>
      </c>
      <c r="H7" s="281">
        <f>'05 01 Pol'!BD9</f>
        <v>0</v>
      </c>
      <c r="I7" s="282">
        <f>'05 01 Pol'!BE9</f>
        <v>0</v>
      </c>
    </row>
    <row r="8" spans="1:9" s="123" customFormat="1" ht="12.75">
      <c r="A8" s="279" t="str">
        <f>'05 01 Pol'!B10</f>
        <v>721</v>
      </c>
      <c r="B8" s="62" t="str">
        <f>'05 01 Pol'!C10</f>
        <v>Vnitřní kanalizace</v>
      </c>
      <c r="D8" s="200"/>
      <c r="E8" s="280">
        <f>'05 01 Pol'!BA12</f>
        <v>0</v>
      </c>
      <c r="F8" s="281">
        <f>'05 01 Pol'!BB12</f>
        <v>0</v>
      </c>
      <c r="G8" s="281">
        <f>'05 01 Pol'!BC12</f>
        <v>0</v>
      </c>
      <c r="H8" s="281">
        <f>'05 01 Pol'!BD12</f>
        <v>0</v>
      </c>
      <c r="I8" s="282">
        <f>'05 01 Pol'!BE12</f>
        <v>0</v>
      </c>
    </row>
    <row r="9" spans="1:9" s="123" customFormat="1" ht="12.75">
      <c r="A9" s="279" t="str">
        <f>'05 01 Pol'!B13</f>
        <v>764</v>
      </c>
      <c r="B9" s="62" t="str">
        <f>'05 01 Pol'!C13</f>
        <v>Konstrukce klempířské</v>
      </c>
      <c r="D9" s="200"/>
      <c r="E9" s="280">
        <f>'05 01 Pol'!BA15</f>
        <v>0</v>
      </c>
      <c r="F9" s="281">
        <f>'05 01 Pol'!BB15</f>
        <v>0</v>
      </c>
      <c r="G9" s="281">
        <f>'05 01 Pol'!BC15</f>
        <v>0</v>
      </c>
      <c r="H9" s="281">
        <f>'05 01 Pol'!BD15</f>
        <v>0</v>
      </c>
      <c r="I9" s="282">
        <f>'05 01 Pol'!BE15</f>
        <v>0</v>
      </c>
    </row>
    <row r="10" spans="1:9" s="123" customFormat="1" ht="13.5" thickBot="1">
      <c r="A10" s="279" t="str">
        <f>'05 01 Pol'!B16</f>
        <v>M24</v>
      </c>
      <c r="B10" s="62" t="str">
        <f>'05 01 Pol'!C16</f>
        <v>Montáže vzduchotechnických zař</v>
      </c>
      <c r="D10" s="200"/>
      <c r="E10" s="280">
        <f>'05 01 Pol'!BA21</f>
        <v>0</v>
      </c>
      <c r="F10" s="281">
        <f>'05 01 Pol'!BB21</f>
        <v>0</v>
      </c>
      <c r="G10" s="281">
        <f>'05 01 Pol'!BC21</f>
        <v>0</v>
      </c>
      <c r="H10" s="281">
        <f>'05 01 Pol'!BD21</f>
        <v>0</v>
      </c>
      <c r="I10" s="282">
        <f>'05 01 Pol'!BE21</f>
        <v>0</v>
      </c>
    </row>
    <row r="11" spans="1:9" s="14" customFormat="1" ht="13.5" thickBot="1">
      <c r="A11" s="201"/>
      <c r="B11" s="202" t="s">
        <v>81</v>
      </c>
      <c r="C11" s="202"/>
      <c r="D11" s="203"/>
      <c r="E11" s="204">
        <f>SUM(E7:E10)</f>
        <v>0</v>
      </c>
      <c r="F11" s="205">
        <f>SUM(F7:F10)</f>
        <v>0</v>
      </c>
      <c r="G11" s="205">
        <f>SUM(G7:G10)</f>
        <v>0</v>
      </c>
      <c r="H11" s="205">
        <f>SUM(H7:H10)</f>
        <v>0</v>
      </c>
      <c r="I11" s="206">
        <f>SUM(I7:I10)</f>
        <v>0</v>
      </c>
    </row>
    <row r="12" spans="1:9" ht="12.75">
      <c r="A12" s="123"/>
      <c r="B12" s="123"/>
      <c r="C12" s="123"/>
      <c r="D12" s="123"/>
      <c r="E12" s="123"/>
      <c r="F12" s="123"/>
      <c r="G12" s="123"/>
      <c r="H12" s="123"/>
      <c r="I12" s="123"/>
    </row>
    <row r="13" spans="1:57" ht="19.5" customHeight="1">
      <c r="A13" s="192" t="s">
        <v>82</v>
      </c>
      <c r="B13" s="192"/>
      <c r="C13" s="192"/>
      <c r="D13" s="192"/>
      <c r="E13" s="192"/>
      <c r="F13" s="192"/>
      <c r="G13" s="207"/>
      <c r="H13" s="192"/>
      <c r="I13" s="192"/>
      <c r="BA13" s="129"/>
      <c r="BB13" s="129"/>
      <c r="BC13" s="129"/>
      <c r="BD13" s="129"/>
      <c r="BE13" s="129"/>
    </row>
    <row r="14" ht="13.5" thickBot="1"/>
    <row r="15" spans="1:9" ht="12.75">
      <c r="A15" s="158" t="s">
        <v>83</v>
      </c>
      <c r="B15" s="159"/>
      <c r="C15" s="159"/>
      <c r="D15" s="208"/>
      <c r="E15" s="209" t="s">
        <v>84</v>
      </c>
      <c r="F15" s="210" t="s">
        <v>13</v>
      </c>
      <c r="G15" s="211" t="s">
        <v>85</v>
      </c>
      <c r="H15" s="212"/>
      <c r="I15" s="213" t="s">
        <v>84</v>
      </c>
    </row>
    <row r="16" spans="1:53" ht="12.75">
      <c r="A16" s="152"/>
      <c r="B16" s="143"/>
      <c r="C16" s="143"/>
      <c r="D16" s="214"/>
      <c r="E16" s="215"/>
      <c r="F16" s="216"/>
      <c r="G16" s="217">
        <f>CHOOSE(BA16+1,E11+F11,E11+F11+H11,E11+F11+G11+H11,E11,F11,H11,G11,H11+G11,0)</f>
        <v>0</v>
      </c>
      <c r="H16" s="218"/>
      <c r="I16" s="219">
        <f>E16+F16*G16/100</f>
        <v>0</v>
      </c>
      <c r="BA16" s="1">
        <v>8</v>
      </c>
    </row>
    <row r="17" spans="1:9" ht="13.5" thickBot="1">
      <c r="A17" s="220"/>
      <c r="B17" s="221" t="s">
        <v>86</v>
      </c>
      <c r="C17" s="222"/>
      <c r="D17" s="223"/>
      <c r="E17" s="224"/>
      <c r="F17" s="225"/>
      <c r="G17" s="225"/>
      <c r="H17" s="310">
        <f>SUM(I16:I16)</f>
        <v>0</v>
      </c>
      <c r="I17" s="311"/>
    </row>
    <row r="19" spans="2:9" ht="12.75">
      <c r="B19" s="14"/>
      <c r="F19" s="226"/>
      <c r="G19" s="227"/>
      <c r="H19" s="227"/>
      <c r="I19" s="46"/>
    </row>
    <row r="20" spans="6:9" ht="12.75">
      <c r="F20" s="226"/>
      <c r="G20" s="227"/>
      <c r="H20" s="227"/>
      <c r="I20" s="46"/>
    </row>
    <row r="21" spans="6:9" ht="12.75">
      <c r="F21" s="226"/>
      <c r="G21" s="227"/>
      <c r="H21" s="227"/>
      <c r="I21" s="46"/>
    </row>
    <row r="22" spans="6:9" ht="12.75">
      <c r="F22" s="226"/>
      <c r="G22" s="227"/>
      <c r="H22" s="227"/>
      <c r="I22" s="46"/>
    </row>
    <row r="23" spans="6:9" ht="12.75">
      <c r="F23" s="226"/>
      <c r="G23" s="227"/>
      <c r="H23" s="227"/>
      <c r="I23" s="46"/>
    </row>
    <row r="24" spans="6:9" ht="12.75">
      <c r="F24" s="226"/>
      <c r="G24" s="227"/>
      <c r="H24" s="227"/>
      <c r="I24" s="46"/>
    </row>
    <row r="25" spans="6:9" ht="12.75">
      <c r="F25" s="226"/>
      <c r="G25" s="227"/>
      <c r="H25" s="227"/>
      <c r="I25" s="46"/>
    </row>
    <row r="26" spans="6:9" ht="12.75">
      <c r="F26" s="226"/>
      <c r="G26" s="227"/>
      <c r="H26" s="227"/>
      <c r="I26" s="46"/>
    </row>
    <row r="27" spans="6:9" ht="12.75">
      <c r="F27" s="226"/>
      <c r="G27" s="227"/>
      <c r="H27" s="227"/>
      <c r="I27" s="46"/>
    </row>
    <row r="28" spans="6:9" ht="12.75">
      <c r="F28" s="226"/>
      <c r="G28" s="227"/>
      <c r="H28" s="227"/>
      <c r="I28" s="46"/>
    </row>
    <row r="29" spans="6:9" ht="12.75">
      <c r="F29" s="226"/>
      <c r="G29" s="227"/>
      <c r="H29" s="227"/>
      <c r="I29" s="46"/>
    </row>
    <row r="30" spans="6:9" ht="12.75">
      <c r="F30" s="226"/>
      <c r="G30" s="227"/>
      <c r="H30" s="227"/>
      <c r="I30" s="46"/>
    </row>
    <row r="31" spans="6:9" ht="12.75">
      <c r="F31" s="226"/>
      <c r="G31" s="227"/>
      <c r="H31" s="227"/>
      <c r="I31" s="46"/>
    </row>
    <row r="32" spans="6:9" ht="12.75">
      <c r="F32" s="226"/>
      <c r="G32" s="227"/>
      <c r="H32" s="227"/>
      <c r="I32" s="46"/>
    </row>
    <row r="33" spans="6:9" ht="12.75">
      <c r="F33" s="226"/>
      <c r="G33" s="227"/>
      <c r="H33" s="227"/>
      <c r="I33" s="46"/>
    </row>
    <row r="34" spans="6:9" ht="12.75">
      <c r="F34" s="226"/>
      <c r="G34" s="227"/>
      <c r="H34" s="227"/>
      <c r="I34" s="46"/>
    </row>
    <row r="35" spans="6:9" ht="12.75">
      <c r="F35" s="226"/>
      <c r="G35" s="227"/>
      <c r="H35" s="227"/>
      <c r="I35" s="46"/>
    </row>
    <row r="36" spans="6:9" ht="12.75">
      <c r="F36" s="226"/>
      <c r="G36" s="227"/>
      <c r="H36" s="227"/>
      <c r="I36" s="46"/>
    </row>
    <row r="37" spans="6:9" ht="12.75">
      <c r="F37" s="226"/>
      <c r="G37" s="227"/>
      <c r="H37" s="227"/>
      <c r="I37" s="46"/>
    </row>
    <row r="38" spans="6:9" ht="12.75">
      <c r="F38" s="226"/>
      <c r="G38" s="227"/>
      <c r="H38" s="227"/>
      <c r="I38" s="46"/>
    </row>
    <row r="39" spans="6:9" ht="12.75">
      <c r="F39" s="226"/>
      <c r="G39" s="227"/>
      <c r="H39" s="227"/>
      <c r="I39" s="46"/>
    </row>
    <row r="40" spans="6:9" ht="12.75">
      <c r="F40" s="226"/>
      <c r="G40" s="227"/>
      <c r="H40" s="227"/>
      <c r="I40" s="46"/>
    </row>
    <row r="41" spans="6:9" ht="12.75">
      <c r="F41" s="226"/>
      <c r="G41" s="227"/>
      <c r="H41" s="227"/>
      <c r="I41" s="46"/>
    </row>
    <row r="42" spans="6:9" ht="12.75">
      <c r="F42" s="226"/>
      <c r="G42" s="227"/>
      <c r="H42" s="227"/>
      <c r="I42" s="46"/>
    </row>
    <row r="43" spans="6:9" ht="12.75">
      <c r="F43" s="226"/>
      <c r="G43" s="227"/>
      <c r="H43" s="227"/>
      <c r="I43" s="46"/>
    </row>
    <row r="44" spans="6:9" ht="12.75">
      <c r="F44" s="226"/>
      <c r="G44" s="227"/>
      <c r="H44" s="227"/>
      <c r="I44" s="46"/>
    </row>
    <row r="45" spans="6:9" ht="12.75">
      <c r="F45" s="226"/>
      <c r="G45" s="227"/>
      <c r="H45" s="227"/>
      <c r="I45" s="46"/>
    </row>
    <row r="46" spans="6:9" ht="12.75">
      <c r="F46" s="226"/>
      <c r="G46" s="227"/>
      <c r="H46" s="227"/>
      <c r="I46" s="46"/>
    </row>
    <row r="47" spans="6:9" ht="12.75">
      <c r="F47" s="226"/>
      <c r="G47" s="227"/>
      <c r="H47" s="227"/>
      <c r="I47" s="46"/>
    </row>
    <row r="48" spans="6:9" ht="12.75">
      <c r="F48" s="226"/>
      <c r="G48" s="227"/>
      <c r="H48" s="227"/>
      <c r="I48" s="46"/>
    </row>
    <row r="49" spans="6:9" ht="12.75">
      <c r="F49" s="226"/>
      <c r="G49" s="227"/>
      <c r="H49" s="227"/>
      <c r="I49" s="46"/>
    </row>
    <row r="50" spans="6:9" ht="12.75">
      <c r="F50" s="226"/>
      <c r="G50" s="227"/>
      <c r="H50" s="227"/>
      <c r="I50" s="46"/>
    </row>
    <row r="51" spans="6:9" ht="12.75">
      <c r="F51" s="226"/>
      <c r="G51" s="227"/>
      <c r="H51" s="227"/>
      <c r="I51" s="46"/>
    </row>
    <row r="52" spans="6:9" ht="12.75">
      <c r="F52" s="226"/>
      <c r="G52" s="227"/>
      <c r="H52" s="227"/>
      <c r="I52" s="46"/>
    </row>
    <row r="53" spans="6:9" ht="12.75">
      <c r="F53" s="226"/>
      <c r="G53" s="227"/>
      <c r="H53" s="227"/>
      <c r="I53" s="46"/>
    </row>
    <row r="54" spans="6:9" ht="12.75">
      <c r="F54" s="226"/>
      <c r="G54" s="227"/>
      <c r="H54" s="227"/>
      <c r="I54" s="46"/>
    </row>
    <row r="55" spans="6:9" ht="12.75">
      <c r="F55" s="226"/>
      <c r="G55" s="227"/>
      <c r="H55" s="227"/>
      <c r="I55" s="46"/>
    </row>
    <row r="56" spans="6:9" ht="12.75">
      <c r="F56" s="226"/>
      <c r="G56" s="227"/>
      <c r="H56" s="227"/>
      <c r="I56" s="46"/>
    </row>
    <row r="57" spans="6:9" ht="12.75">
      <c r="F57" s="226"/>
      <c r="G57" s="227"/>
      <c r="H57" s="227"/>
      <c r="I57" s="46"/>
    </row>
    <row r="58" spans="6:9" ht="12.75">
      <c r="F58" s="226"/>
      <c r="G58" s="227"/>
      <c r="H58" s="227"/>
      <c r="I58" s="46"/>
    </row>
    <row r="59" spans="6:9" ht="12.75">
      <c r="F59" s="226"/>
      <c r="G59" s="227"/>
      <c r="H59" s="227"/>
      <c r="I59" s="46"/>
    </row>
    <row r="60" spans="6:9" ht="12.75">
      <c r="F60" s="226"/>
      <c r="G60" s="227"/>
      <c r="H60" s="227"/>
      <c r="I60" s="46"/>
    </row>
    <row r="61" spans="6:9" ht="12.75">
      <c r="F61" s="226"/>
      <c r="G61" s="227"/>
      <c r="H61" s="227"/>
      <c r="I61" s="46"/>
    </row>
    <row r="62" spans="6:9" ht="12.75">
      <c r="F62" s="226"/>
      <c r="G62" s="227"/>
      <c r="H62" s="227"/>
      <c r="I62" s="46"/>
    </row>
    <row r="63" spans="6:9" ht="12.75">
      <c r="F63" s="226"/>
      <c r="G63" s="227"/>
      <c r="H63" s="227"/>
      <c r="I63" s="46"/>
    </row>
    <row r="64" spans="6:9" ht="12.75">
      <c r="F64" s="226"/>
      <c r="G64" s="227"/>
      <c r="H64" s="227"/>
      <c r="I64" s="46"/>
    </row>
    <row r="65" spans="6:9" ht="12.75">
      <c r="F65" s="226"/>
      <c r="G65" s="227"/>
      <c r="H65" s="227"/>
      <c r="I65" s="46"/>
    </row>
    <row r="66" spans="6:9" ht="12.75">
      <c r="F66" s="226"/>
      <c r="G66" s="227"/>
      <c r="H66" s="227"/>
      <c r="I66" s="46"/>
    </row>
    <row r="67" spans="6:9" ht="12.75">
      <c r="F67" s="226"/>
      <c r="G67" s="227"/>
      <c r="H67" s="227"/>
      <c r="I67" s="46"/>
    </row>
    <row r="68" spans="6:9" ht="12.75">
      <c r="F68" s="226"/>
      <c r="G68" s="227"/>
      <c r="H68" s="227"/>
      <c r="I68" s="46"/>
    </row>
  </sheetData>
  <mergeCells count="4">
    <mergeCell ref="A1:B1"/>
    <mergeCell ref="A2:B2"/>
    <mergeCell ref="G2:I2"/>
    <mergeCell ref="H17:I1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B94"/>
  <sheetViews>
    <sheetView showGridLines="0" showZeros="0" zoomScaleSheetLayoutView="100" workbookViewId="0" topLeftCell="A1">
      <selection activeCell="L24" sqref="L24"/>
    </sheetView>
  </sheetViews>
  <sheetFormatPr defaultColWidth="9.125" defaultRowHeight="12.75"/>
  <cols>
    <col min="1" max="1" width="4.375" style="228" customWidth="1"/>
    <col min="2" max="2" width="11.625" style="228" customWidth="1"/>
    <col min="3" max="3" width="40.375" style="228" customWidth="1"/>
    <col min="4" max="4" width="5.625" style="228" customWidth="1"/>
    <col min="5" max="5" width="8.625" style="236" customWidth="1"/>
    <col min="6" max="6" width="9.875" style="228" customWidth="1"/>
    <col min="7" max="7" width="13.875" style="228" customWidth="1"/>
    <col min="8" max="8" width="11.75390625" style="228" hidden="1" customWidth="1"/>
    <col min="9" max="9" width="11.625" style="228" hidden="1" customWidth="1"/>
    <col min="10" max="10" width="11.00390625" style="228" hidden="1" customWidth="1"/>
    <col min="11" max="11" width="10.375" style="228" hidden="1" customWidth="1"/>
    <col min="12" max="12" width="75.25390625" style="228" customWidth="1"/>
    <col min="13" max="13" width="45.25390625" style="228" customWidth="1"/>
    <col min="14" max="16384" width="9.125" style="228" customWidth="1"/>
  </cols>
  <sheetData>
    <row r="1" spans="1:7" ht="15.75">
      <c r="A1" s="312" t="s">
        <v>87</v>
      </c>
      <c r="B1" s="312"/>
      <c r="C1" s="312"/>
      <c r="D1" s="312"/>
      <c r="E1" s="312"/>
      <c r="F1" s="312"/>
      <c r="G1" s="312"/>
    </row>
    <row r="2" spans="2:7" ht="14.25" customHeight="1" thickBot="1">
      <c r="B2" s="229"/>
      <c r="C2" s="230"/>
      <c r="D2" s="230"/>
      <c r="E2" s="231"/>
      <c r="F2" s="230"/>
      <c r="G2" s="230"/>
    </row>
    <row r="3" spans="1:7" ht="13.5" thickTop="1">
      <c r="A3" s="303" t="s">
        <v>3</v>
      </c>
      <c r="B3" s="304"/>
      <c r="C3" s="182" t="s">
        <v>107</v>
      </c>
      <c r="D3" s="183"/>
      <c r="E3" s="232" t="s">
        <v>88</v>
      </c>
      <c r="F3" s="233">
        <f>'05 01 Rek'!H1</f>
        <v>1</v>
      </c>
      <c r="G3" s="234"/>
    </row>
    <row r="4" spans="1:7" ht="13.5" thickBot="1">
      <c r="A4" s="313" t="s">
        <v>78</v>
      </c>
      <c r="B4" s="306"/>
      <c r="C4" s="188" t="s">
        <v>995</v>
      </c>
      <c r="D4" s="189"/>
      <c r="E4" s="314" t="str">
        <f>'05 01 Rek'!G2</f>
        <v>VZT</v>
      </c>
      <c r="F4" s="315"/>
      <c r="G4" s="316"/>
    </row>
    <row r="5" spans="1:7" ht="13.5" thickTop="1">
      <c r="A5" s="235"/>
      <c r="G5" s="237"/>
    </row>
    <row r="6" spans="1:11" ht="27" customHeight="1">
      <c r="A6" s="238" t="s">
        <v>89</v>
      </c>
      <c r="B6" s="239" t="s">
        <v>90</v>
      </c>
      <c r="C6" s="239" t="s">
        <v>91</v>
      </c>
      <c r="D6" s="239" t="s">
        <v>92</v>
      </c>
      <c r="E6" s="240" t="s">
        <v>93</v>
      </c>
      <c r="F6" s="239" t="s">
        <v>94</v>
      </c>
      <c r="G6" s="241" t="s">
        <v>95</v>
      </c>
      <c r="H6" s="242" t="s">
        <v>96</v>
      </c>
      <c r="I6" s="242" t="s">
        <v>97</v>
      </c>
      <c r="J6" s="242" t="s">
        <v>98</v>
      </c>
      <c r="K6" s="242" t="s">
        <v>99</v>
      </c>
    </row>
    <row r="7" spans="1:15" ht="12.75">
      <c r="A7" s="243" t="s">
        <v>100</v>
      </c>
      <c r="B7" s="244" t="s">
        <v>265</v>
      </c>
      <c r="C7" s="245" t="s">
        <v>266</v>
      </c>
      <c r="D7" s="246"/>
      <c r="E7" s="247"/>
      <c r="F7" s="247"/>
      <c r="G7" s="248"/>
      <c r="H7" s="249"/>
      <c r="I7" s="250"/>
      <c r="J7" s="251"/>
      <c r="K7" s="252"/>
      <c r="O7" s="253">
        <v>1</v>
      </c>
    </row>
    <row r="8" spans="1:80" ht="12.75">
      <c r="A8" s="254">
        <v>1</v>
      </c>
      <c r="B8" s="255" t="s">
        <v>996</v>
      </c>
      <c r="C8" s="256" t="s">
        <v>997</v>
      </c>
      <c r="D8" s="257" t="s">
        <v>127</v>
      </c>
      <c r="E8" s="258">
        <v>2.38</v>
      </c>
      <c r="F8" s="258"/>
      <c r="G8" s="259">
        <f>E8*F8</f>
        <v>0</v>
      </c>
      <c r="H8" s="260">
        <v>0</v>
      </c>
      <c r="I8" s="261">
        <f>E8*H8</f>
        <v>0</v>
      </c>
      <c r="J8" s="260">
        <v>0</v>
      </c>
      <c r="K8" s="261">
        <f>E8*J8</f>
        <v>0</v>
      </c>
      <c r="O8" s="253">
        <v>2</v>
      </c>
      <c r="AA8" s="228">
        <v>1</v>
      </c>
      <c r="AB8" s="228">
        <v>1</v>
      </c>
      <c r="AC8" s="228">
        <v>1</v>
      </c>
      <c r="AZ8" s="228">
        <v>1</v>
      </c>
      <c r="BA8" s="228">
        <f>IF(AZ8=1,G8,0)</f>
        <v>0</v>
      </c>
      <c r="BB8" s="228">
        <f>IF(AZ8=2,G8,0)</f>
        <v>0</v>
      </c>
      <c r="BC8" s="228">
        <f>IF(AZ8=3,G8,0)</f>
        <v>0</v>
      </c>
      <c r="BD8" s="228">
        <f>IF(AZ8=4,G8,0)</f>
        <v>0</v>
      </c>
      <c r="BE8" s="228">
        <f>IF(AZ8=5,G8,0)</f>
        <v>0</v>
      </c>
      <c r="CA8" s="253">
        <v>1</v>
      </c>
      <c r="CB8" s="253">
        <v>1</v>
      </c>
    </row>
    <row r="9" spans="1:57" ht="12.75">
      <c r="A9" s="263"/>
      <c r="B9" s="264" t="s">
        <v>104</v>
      </c>
      <c r="C9" s="265" t="s">
        <v>267</v>
      </c>
      <c r="D9" s="266"/>
      <c r="E9" s="267"/>
      <c r="F9" s="268"/>
      <c r="G9" s="269">
        <f>SUM(G7:G8)</f>
        <v>0</v>
      </c>
      <c r="H9" s="270"/>
      <c r="I9" s="271">
        <f>SUM(I7:I8)</f>
        <v>0</v>
      </c>
      <c r="J9" s="270"/>
      <c r="K9" s="271">
        <f>SUM(K7:K8)</f>
        <v>0</v>
      </c>
      <c r="O9" s="253">
        <v>4</v>
      </c>
      <c r="BA9" s="272">
        <f>SUM(BA7:BA8)</f>
        <v>0</v>
      </c>
      <c r="BB9" s="272">
        <f>SUM(BB7:BB8)</f>
        <v>0</v>
      </c>
      <c r="BC9" s="272">
        <f>SUM(BC7:BC8)</f>
        <v>0</v>
      </c>
      <c r="BD9" s="272">
        <f>SUM(BD7:BD8)</f>
        <v>0</v>
      </c>
      <c r="BE9" s="272">
        <f>SUM(BE7:BE8)</f>
        <v>0</v>
      </c>
    </row>
    <row r="10" spans="1:15" ht="12.75">
      <c r="A10" s="243" t="s">
        <v>100</v>
      </c>
      <c r="B10" s="244" t="s">
        <v>507</v>
      </c>
      <c r="C10" s="245" t="s">
        <v>998</v>
      </c>
      <c r="D10" s="246"/>
      <c r="E10" s="247"/>
      <c r="F10" s="247"/>
      <c r="G10" s="248"/>
      <c r="H10" s="249"/>
      <c r="I10" s="250"/>
      <c r="J10" s="251"/>
      <c r="K10" s="252"/>
      <c r="O10" s="253">
        <v>1</v>
      </c>
    </row>
    <row r="11" spans="1:80" ht="12.75">
      <c r="A11" s="254">
        <v>2</v>
      </c>
      <c r="B11" s="255" t="s">
        <v>1000</v>
      </c>
      <c r="C11" s="256" t="s">
        <v>1001</v>
      </c>
      <c r="D11" s="257" t="s">
        <v>127</v>
      </c>
      <c r="E11" s="258">
        <v>2.38</v>
      </c>
      <c r="F11" s="258"/>
      <c r="G11" s="259">
        <f>E11*F11</f>
        <v>0</v>
      </c>
      <c r="H11" s="260">
        <v>0</v>
      </c>
      <c r="I11" s="261">
        <f>E11*H11</f>
        <v>0</v>
      </c>
      <c r="J11" s="260">
        <v>0</v>
      </c>
      <c r="K11" s="261">
        <f>E11*J11</f>
        <v>0</v>
      </c>
      <c r="O11" s="253">
        <v>2</v>
      </c>
      <c r="AA11" s="228">
        <v>1</v>
      </c>
      <c r="AB11" s="228">
        <v>7</v>
      </c>
      <c r="AC11" s="228">
        <v>7</v>
      </c>
      <c r="AZ11" s="228">
        <v>2</v>
      </c>
      <c r="BA11" s="228">
        <f>IF(AZ11=1,G11,0)</f>
        <v>0</v>
      </c>
      <c r="BB11" s="228">
        <f>IF(AZ11=2,G11,0)</f>
        <v>0</v>
      </c>
      <c r="BC11" s="228">
        <f>IF(AZ11=3,G11,0)</f>
        <v>0</v>
      </c>
      <c r="BD11" s="228">
        <f>IF(AZ11=4,G11,0)</f>
        <v>0</v>
      </c>
      <c r="BE11" s="228">
        <f>IF(AZ11=5,G11,0)</f>
        <v>0</v>
      </c>
      <c r="CA11" s="253">
        <v>1</v>
      </c>
      <c r="CB11" s="253">
        <v>7</v>
      </c>
    </row>
    <row r="12" spans="1:57" ht="12.75">
      <c r="A12" s="263"/>
      <c r="B12" s="264" t="s">
        <v>104</v>
      </c>
      <c r="C12" s="265" t="s">
        <v>999</v>
      </c>
      <c r="D12" s="266"/>
      <c r="E12" s="267"/>
      <c r="F12" s="268"/>
      <c r="G12" s="269">
        <f>SUM(G10:G11)</f>
        <v>0</v>
      </c>
      <c r="H12" s="270"/>
      <c r="I12" s="271">
        <f>SUM(I10:I11)</f>
        <v>0</v>
      </c>
      <c r="J12" s="270"/>
      <c r="K12" s="271">
        <f>SUM(K10:K11)</f>
        <v>0</v>
      </c>
      <c r="O12" s="253">
        <v>4</v>
      </c>
      <c r="BA12" s="272">
        <f>SUM(BA10:BA11)</f>
        <v>0</v>
      </c>
      <c r="BB12" s="272">
        <f>SUM(BB10:BB11)</f>
        <v>0</v>
      </c>
      <c r="BC12" s="272">
        <f>SUM(BC10:BC11)</f>
        <v>0</v>
      </c>
      <c r="BD12" s="272">
        <f>SUM(BD10:BD11)</f>
        <v>0</v>
      </c>
      <c r="BE12" s="272">
        <f>SUM(BE10:BE11)</f>
        <v>0</v>
      </c>
    </row>
    <row r="13" spans="1:15" ht="12.75">
      <c r="A13" s="243" t="s">
        <v>100</v>
      </c>
      <c r="B13" s="244" t="s">
        <v>364</v>
      </c>
      <c r="C13" s="245" t="s">
        <v>365</v>
      </c>
      <c r="D13" s="246"/>
      <c r="E13" s="247"/>
      <c r="F13" s="247"/>
      <c r="G13" s="248"/>
      <c r="H13" s="249"/>
      <c r="I13" s="250"/>
      <c r="J13" s="251"/>
      <c r="K13" s="252"/>
      <c r="O13" s="253">
        <v>1</v>
      </c>
    </row>
    <row r="14" spans="1:80" ht="12.75">
      <c r="A14" s="254">
        <v>3</v>
      </c>
      <c r="B14" s="255" t="s">
        <v>1002</v>
      </c>
      <c r="C14" s="256" t="s">
        <v>1003</v>
      </c>
      <c r="D14" s="257" t="s">
        <v>240</v>
      </c>
      <c r="E14" s="258">
        <v>4</v>
      </c>
      <c r="F14" s="258"/>
      <c r="G14" s="259">
        <f>E14*F14</f>
        <v>0</v>
      </c>
      <c r="H14" s="260">
        <v>0</v>
      </c>
      <c r="I14" s="261">
        <f>E14*H14</f>
        <v>0</v>
      </c>
      <c r="J14" s="260">
        <v>0</v>
      </c>
      <c r="K14" s="261">
        <f>E14*J14</f>
        <v>0</v>
      </c>
      <c r="O14" s="253">
        <v>2</v>
      </c>
      <c r="AA14" s="228">
        <v>1</v>
      </c>
      <c r="AB14" s="228">
        <v>7</v>
      </c>
      <c r="AC14" s="228">
        <v>7</v>
      </c>
      <c r="AZ14" s="228">
        <v>2</v>
      </c>
      <c r="BA14" s="228">
        <f>IF(AZ14=1,G14,0)</f>
        <v>0</v>
      </c>
      <c r="BB14" s="228">
        <f>IF(AZ14=2,G14,0)</f>
        <v>0</v>
      </c>
      <c r="BC14" s="228">
        <f>IF(AZ14=3,G14,0)</f>
        <v>0</v>
      </c>
      <c r="BD14" s="228">
        <f>IF(AZ14=4,G14,0)</f>
        <v>0</v>
      </c>
      <c r="BE14" s="228">
        <f>IF(AZ14=5,G14,0)</f>
        <v>0</v>
      </c>
      <c r="CA14" s="253">
        <v>1</v>
      </c>
      <c r="CB14" s="253">
        <v>7</v>
      </c>
    </row>
    <row r="15" spans="1:57" ht="12.75">
      <c r="A15" s="263"/>
      <c r="B15" s="264" t="s">
        <v>104</v>
      </c>
      <c r="C15" s="265" t="s">
        <v>366</v>
      </c>
      <c r="D15" s="266"/>
      <c r="E15" s="267"/>
      <c r="F15" s="268"/>
      <c r="G15" s="269">
        <f>SUM(G13:G14)</f>
        <v>0</v>
      </c>
      <c r="H15" s="270"/>
      <c r="I15" s="271">
        <f>SUM(I13:I14)</f>
        <v>0</v>
      </c>
      <c r="J15" s="270"/>
      <c r="K15" s="271">
        <f>SUM(K13:K14)</f>
        <v>0</v>
      </c>
      <c r="O15" s="253">
        <v>4</v>
      </c>
      <c r="BA15" s="272">
        <f>SUM(BA13:BA14)</f>
        <v>0</v>
      </c>
      <c r="BB15" s="272">
        <f>SUM(BB13:BB14)</f>
        <v>0</v>
      </c>
      <c r="BC15" s="272">
        <f>SUM(BC13:BC14)</f>
        <v>0</v>
      </c>
      <c r="BD15" s="272">
        <f>SUM(BD13:BD14)</f>
        <v>0</v>
      </c>
      <c r="BE15" s="272">
        <f>SUM(BE13:BE14)</f>
        <v>0</v>
      </c>
    </row>
    <row r="16" spans="1:15" ht="12.75">
      <c r="A16" s="243" t="s">
        <v>100</v>
      </c>
      <c r="B16" s="244" t="s">
        <v>1004</v>
      </c>
      <c r="C16" s="245" t="s">
        <v>1005</v>
      </c>
      <c r="D16" s="246"/>
      <c r="E16" s="247"/>
      <c r="F16" s="247"/>
      <c r="G16" s="248"/>
      <c r="H16" s="249"/>
      <c r="I16" s="250"/>
      <c r="J16" s="251"/>
      <c r="K16" s="252"/>
      <c r="O16" s="253">
        <v>1</v>
      </c>
    </row>
    <row r="17" spans="1:80" ht="12.75">
      <c r="A17" s="254">
        <v>4</v>
      </c>
      <c r="B17" s="255" t="s">
        <v>1007</v>
      </c>
      <c r="C17" s="256" t="s">
        <v>1008</v>
      </c>
      <c r="D17" s="257" t="s">
        <v>240</v>
      </c>
      <c r="E17" s="258">
        <v>8</v>
      </c>
      <c r="F17" s="258"/>
      <c r="G17" s="259">
        <f>E17*F17</f>
        <v>0</v>
      </c>
      <c r="H17" s="260">
        <v>0</v>
      </c>
      <c r="I17" s="261">
        <f>E17*H17</f>
        <v>0</v>
      </c>
      <c r="J17" s="260">
        <v>0</v>
      </c>
      <c r="K17" s="261">
        <f>E17*J17</f>
        <v>0</v>
      </c>
      <c r="O17" s="253">
        <v>2</v>
      </c>
      <c r="AA17" s="228">
        <v>1</v>
      </c>
      <c r="AB17" s="228">
        <v>9</v>
      </c>
      <c r="AC17" s="228">
        <v>9</v>
      </c>
      <c r="AZ17" s="228">
        <v>4</v>
      </c>
      <c r="BA17" s="228">
        <f>IF(AZ17=1,G17,0)</f>
        <v>0</v>
      </c>
      <c r="BB17" s="228">
        <f>IF(AZ17=2,G17,0)</f>
        <v>0</v>
      </c>
      <c r="BC17" s="228">
        <f>IF(AZ17=3,G17,0)</f>
        <v>0</v>
      </c>
      <c r="BD17" s="228">
        <f>IF(AZ17=4,G17,0)</f>
        <v>0</v>
      </c>
      <c r="BE17" s="228">
        <f>IF(AZ17=5,G17,0)</f>
        <v>0</v>
      </c>
      <c r="CA17" s="253">
        <v>1</v>
      </c>
      <c r="CB17" s="253">
        <v>9</v>
      </c>
    </row>
    <row r="18" spans="1:80" ht="12.75">
      <c r="A18" s="254">
        <v>5</v>
      </c>
      <c r="B18" s="255" t="s">
        <v>1009</v>
      </c>
      <c r="C18" s="256" t="s">
        <v>1010</v>
      </c>
      <c r="D18" s="257" t="s">
        <v>240</v>
      </c>
      <c r="E18" s="258">
        <v>8</v>
      </c>
      <c r="F18" s="258"/>
      <c r="G18" s="259">
        <f>E18*F18</f>
        <v>0</v>
      </c>
      <c r="H18" s="260">
        <v>0</v>
      </c>
      <c r="I18" s="261">
        <f>E18*H18</f>
        <v>0</v>
      </c>
      <c r="J18" s="260"/>
      <c r="K18" s="261">
        <f>E18*J18</f>
        <v>0</v>
      </c>
      <c r="O18" s="253">
        <v>2</v>
      </c>
      <c r="AA18" s="228">
        <v>12</v>
      </c>
      <c r="AB18" s="228">
        <v>0</v>
      </c>
      <c r="AC18" s="228">
        <v>5</v>
      </c>
      <c r="AZ18" s="228">
        <v>4</v>
      </c>
      <c r="BA18" s="228">
        <f>IF(AZ18=1,G18,0)</f>
        <v>0</v>
      </c>
      <c r="BB18" s="228">
        <f>IF(AZ18=2,G18,0)</f>
        <v>0</v>
      </c>
      <c r="BC18" s="228">
        <f>IF(AZ18=3,G18,0)</f>
        <v>0</v>
      </c>
      <c r="BD18" s="228">
        <f>IF(AZ18=4,G18,0)</f>
        <v>0</v>
      </c>
      <c r="BE18" s="228">
        <f>IF(AZ18=5,G18,0)</f>
        <v>0</v>
      </c>
      <c r="CA18" s="253">
        <v>12</v>
      </c>
      <c r="CB18" s="253">
        <v>0</v>
      </c>
    </row>
    <row r="19" spans="1:80" ht="12.75">
      <c r="A19" s="254">
        <v>6</v>
      </c>
      <c r="B19" s="255" t="s">
        <v>1011</v>
      </c>
      <c r="C19" s="256" t="s">
        <v>1012</v>
      </c>
      <c r="D19" s="257" t="s">
        <v>240</v>
      </c>
      <c r="E19" s="258">
        <v>8</v>
      </c>
      <c r="F19" s="258"/>
      <c r="G19" s="259">
        <f>E19*F19</f>
        <v>0</v>
      </c>
      <c r="H19" s="260">
        <v>0</v>
      </c>
      <c r="I19" s="261">
        <f>E19*H19</f>
        <v>0</v>
      </c>
      <c r="J19" s="260">
        <v>0</v>
      </c>
      <c r="K19" s="261">
        <f>E19*J19</f>
        <v>0</v>
      </c>
      <c r="O19" s="253">
        <v>2</v>
      </c>
      <c r="AA19" s="228">
        <v>1</v>
      </c>
      <c r="AB19" s="228">
        <v>9</v>
      </c>
      <c r="AC19" s="228">
        <v>9</v>
      </c>
      <c r="AZ19" s="228">
        <v>4</v>
      </c>
      <c r="BA19" s="228">
        <f>IF(AZ19=1,G19,0)</f>
        <v>0</v>
      </c>
      <c r="BB19" s="228">
        <f>IF(AZ19=2,G19,0)</f>
        <v>0</v>
      </c>
      <c r="BC19" s="228">
        <f>IF(AZ19=3,G19,0)</f>
        <v>0</v>
      </c>
      <c r="BD19" s="228">
        <f>IF(AZ19=4,G19,0)</f>
        <v>0</v>
      </c>
      <c r="BE19" s="228">
        <f>IF(AZ19=5,G19,0)</f>
        <v>0</v>
      </c>
      <c r="CA19" s="253">
        <v>1</v>
      </c>
      <c r="CB19" s="253">
        <v>9</v>
      </c>
    </row>
    <row r="20" spans="1:80" ht="22.5">
      <c r="A20" s="254">
        <v>7</v>
      </c>
      <c r="B20" s="255" t="s">
        <v>1013</v>
      </c>
      <c r="C20" s="256" t="s">
        <v>1014</v>
      </c>
      <c r="D20" s="257" t="s">
        <v>240</v>
      </c>
      <c r="E20" s="258">
        <v>4</v>
      </c>
      <c r="F20" s="258"/>
      <c r="G20" s="259">
        <f>E20*F20</f>
        <v>0</v>
      </c>
      <c r="H20" s="260">
        <v>0</v>
      </c>
      <c r="I20" s="261">
        <f>E20*H20</f>
        <v>0</v>
      </c>
      <c r="J20" s="260">
        <v>0</v>
      </c>
      <c r="K20" s="261">
        <f>E20*J20</f>
        <v>0</v>
      </c>
      <c r="O20" s="253">
        <v>2</v>
      </c>
      <c r="AA20" s="228">
        <v>1</v>
      </c>
      <c r="AB20" s="228">
        <v>9</v>
      </c>
      <c r="AC20" s="228">
        <v>9</v>
      </c>
      <c r="AZ20" s="228">
        <v>4</v>
      </c>
      <c r="BA20" s="228">
        <f>IF(AZ20=1,G20,0)</f>
        <v>0</v>
      </c>
      <c r="BB20" s="228">
        <f>IF(AZ20=2,G20,0)</f>
        <v>0</v>
      </c>
      <c r="BC20" s="228">
        <f>IF(AZ20=3,G20,0)</f>
        <v>0</v>
      </c>
      <c r="BD20" s="228">
        <f>IF(AZ20=4,G20,0)</f>
        <v>0</v>
      </c>
      <c r="BE20" s="228">
        <f>IF(AZ20=5,G20,0)</f>
        <v>0</v>
      </c>
      <c r="CA20" s="253">
        <v>1</v>
      </c>
      <c r="CB20" s="253">
        <v>9</v>
      </c>
    </row>
    <row r="21" spans="1:57" ht="12.75">
      <c r="A21" s="263"/>
      <c r="B21" s="264" t="s">
        <v>104</v>
      </c>
      <c r="C21" s="265" t="s">
        <v>1006</v>
      </c>
      <c r="D21" s="266"/>
      <c r="E21" s="267"/>
      <c r="F21" s="268"/>
      <c r="G21" s="269">
        <f>SUM(G16:G20)</f>
        <v>0</v>
      </c>
      <c r="H21" s="270"/>
      <c r="I21" s="271">
        <f>SUM(I16:I20)</f>
        <v>0</v>
      </c>
      <c r="J21" s="270"/>
      <c r="K21" s="271">
        <f>SUM(K16:K20)</f>
        <v>0</v>
      </c>
      <c r="O21" s="253">
        <v>4</v>
      </c>
      <c r="BA21" s="272">
        <f>SUM(BA16:BA20)</f>
        <v>0</v>
      </c>
      <c r="BB21" s="272">
        <f>SUM(BB16:BB20)</f>
        <v>0</v>
      </c>
      <c r="BC21" s="272">
        <f>SUM(BC16:BC20)</f>
        <v>0</v>
      </c>
      <c r="BD21" s="272">
        <f>SUM(BD16:BD20)</f>
        <v>0</v>
      </c>
      <c r="BE21" s="272">
        <f>SUM(BE16:BE20)</f>
        <v>0</v>
      </c>
    </row>
    <row r="22" ht="12.75">
      <c r="E22" s="228"/>
    </row>
    <row r="23" ht="12.75">
      <c r="E23" s="228"/>
    </row>
    <row r="24" ht="12.75">
      <c r="E24" s="228"/>
    </row>
    <row r="25" ht="12.75">
      <c r="E25" s="228"/>
    </row>
    <row r="26" ht="12.75">
      <c r="E26" s="228"/>
    </row>
    <row r="27" ht="12.75">
      <c r="E27" s="228"/>
    </row>
    <row r="28" ht="12.75">
      <c r="E28" s="228"/>
    </row>
    <row r="29" ht="12.75">
      <c r="E29" s="228"/>
    </row>
    <row r="30" ht="12.75">
      <c r="E30" s="228"/>
    </row>
    <row r="31" ht="12.75">
      <c r="E31" s="228"/>
    </row>
    <row r="32" ht="12.75">
      <c r="E32" s="228"/>
    </row>
    <row r="33" ht="12.75">
      <c r="E33" s="228"/>
    </row>
    <row r="34" ht="12.75">
      <c r="E34" s="228"/>
    </row>
    <row r="35" ht="12.75">
      <c r="E35" s="228"/>
    </row>
    <row r="36" ht="12.75">
      <c r="E36" s="228"/>
    </row>
    <row r="37" ht="12.75">
      <c r="E37" s="228"/>
    </row>
    <row r="38" ht="12.75">
      <c r="E38" s="228"/>
    </row>
    <row r="39" ht="12.75">
      <c r="E39" s="228"/>
    </row>
    <row r="40" ht="12.75">
      <c r="E40" s="228"/>
    </row>
    <row r="41" ht="12.75">
      <c r="E41" s="228"/>
    </row>
    <row r="42" ht="12.75">
      <c r="E42" s="228"/>
    </row>
    <row r="43" ht="12.75">
      <c r="E43" s="228"/>
    </row>
    <row r="44" ht="12.75">
      <c r="E44" s="228"/>
    </row>
    <row r="45" spans="1:7" ht="12.75">
      <c r="A45" s="262"/>
      <c r="B45" s="262"/>
      <c r="C45" s="262"/>
      <c r="D45" s="262"/>
      <c r="E45" s="262"/>
      <c r="F45" s="262"/>
      <c r="G45" s="262"/>
    </row>
    <row r="46" spans="1:7" ht="12.75">
      <c r="A46" s="262"/>
      <c r="B46" s="262"/>
      <c r="C46" s="262"/>
      <c r="D46" s="262"/>
      <c r="E46" s="262"/>
      <c r="F46" s="262"/>
      <c r="G46" s="262"/>
    </row>
    <row r="47" spans="1:7" ht="12.75">
      <c r="A47" s="262"/>
      <c r="B47" s="262"/>
      <c r="C47" s="262"/>
      <c r="D47" s="262"/>
      <c r="E47" s="262"/>
      <c r="F47" s="262"/>
      <c r="G47" s="262"/>
    </row>
    <row r="48" spans="1:7" ht="12.75">
      <c r="A48" s="262"/>
      <c r="B48" s="262"/>
      <c r="C48" s="262"/>
      <c r="D48" s="262"/>
      <c r="E48" s="262"/>
      <c r="F48" s="262"/>
      <c r="G48" s="262"/>
    </row>
    <row r="49" ht="12.75">
      <c r="E49" s="228"/>
    </row>
    <row r="50" ht="12.75">
      <c r="E50" s="228"/>
    </row>
    <row r="51" ht="12.75">
      <c r="E51" s="228"/>
    </row>
    <row r="52" ht="12.75">
      <c r="E52" s="228"/>
    </row>
    <row r="53" ht="12.75">
      <c r="E53" s="228"/>
    </row>
    <row r="54" ht="12.75">
      <c r="E54" s="228"/>
    </row>
    <row r="55" ht="12.75">
      <c r="E55" s="228"/>
    </row>
    <row r="56" ht="12.75">
      <c r="E56" s="228"/>
    </row>
    <row r="57" ht="12.75">
      <c r="E57" s="228"/>
    </row>
    <row r="58" ht="12.75">
      <c r="E58" s="228"/>
    </row>
    <row r="59" ht="12.75">
      <c r="E59" s="228"/>
    </row>
    <row r="60" ht="12.75">
      <c r="E60" s="228"/>
    </row>
    <row r="61" ht="12.75">
      <c r="E61" s="228"/>
    </row>
    <row r="62" ht="12.75">
      <c r="E62" s="228"/>
    </row>
    <row r="63" ht="12.75">
      <c r="E63" s="228"/>
    </row>
    <row r="64" ht="12.75">
      <c r="E64" s="228"/>
    </row>
    <row r="65" ht="12.75">
      <c r="E65" s="228"/>
    </row>
    <row r="66" ht="12.75">
      <c r="E66" s="228"/>
    </row>
    <row r="67" ht="12.75">
      <c r="E67" s="228"/>
    </row>
    <row r="68" ht="12.75">
      <c r="E68" s="228"/>
    </row>
    <row r="69" ht="12.75">
      <c r="E69" s="228"/>
    </row>
    <row r="70" ht="12.75">
      <c r="E70" s="228"/>
    </row>
    <row r="71" ht="12.75">
      <c r="E71" s="228"/>
    </row>
    <row r="72" ht="12.75">
      <c r="E72" s="228"/>
    </row>
    <row r="73" ht="12.75">
      <c r="E73" s="228"/>
    </row>
    <row r="74" ht="12.75">
      <c r="E74" s="228"/>
    </row>
    <row r="75" ht="12.75">
      <c r="E75" s="228"/>
    </row>
    <row r="76" ht="12.75">
      <c r="E76" s="228"/>
    </row>
    <row r="77" ht="12.75">
      <c r="E77" s="228"/>
    </row>
    <row r="78" ht="12.75">
      <c r="E78" s="228"/>
    </row>
    <row r="79" ht="12.75">
      <c r="E79" s="228"/>
    </row>
    <row r="80" spans="1:2" ht="12.75">
      <c r="A80" s="273"/>
      <c r="B80" s="273"/>
    </row>
    <row r="81" spans="1:7" ht="12.75">
      <c r="A81" s="262"/>
      <c r="B81" s="262"/>
      <c r="C81" s="274"/>
      <c r="D81" s="274"/>
      <c r="E81" s="275"/>
      <c r="F81" s="274"/>
      <c r="G81" s="276"/>
    </row>
    <row r="82" spans="1:7" ht="12.75">
      <c r="A82" s="277"/>
      <c r="B82" s="277"/>
      <c r="C82" s="262"/>
      <c r="D82" s="262"/>
      <c r="E82" s="278"/>
      <c r="F82" s="262"/>
      <c r="G82" s="262"/>
    </row>
    <row r="83" spans="1:7" ht="12.75">
      <c r="A83" s="262"/>
      <c r="B83" s="262"/>
      <c r="C83" s="262"/>
      <c r="D83" s="262"/>
      <c r="E83" s="278"/>
      <c r="F83" s="262"/>
      <c r="G83" s="262"/>
    </row>
    <row r="84" spans="1:7" ht="12.75">
      <c r="A84" s="262"/>
      <c r="B84" s="262"/>
      <c r="C84" s="262"/>
      <c r="D84" s="262"/>
      <c r="E84" s="278"/>
      <c r="F84" s="262"/>
      <c r="G84" s="262"/>
    </row>
    <row r="85" spans="1:7" ht="12.75">
      <c r="A85" s="262"/>
      <c r="B85" s="262"/>
      <c r="C85" s="262"/>
      <c r="D85" s="262"/>
      <c r="E85" s="278"/>
      <c r="F85" s="262"/>
      <c r="G85" s="262"/>
    </row>
    <row r="86" spans="1:7" ht="12.75">
      <c r="A86" s="262"/>
      <c r="B86" s="262"/>
      <c r="C86" s="262"/>
      <c r="D86" s="262"/>
      <c r="E86" s="278"/>
      <c r="F86" s="262"/>
      <c r="G86" s="262"/>
    </row>
    <row r="87" spans="1:7" ht="12.75">
      <c r="A87" s="262"/>
      <c r="B87" s="262"/>
      <c r="C87" s="262"/>
      <c r="D87" s="262"/>
      <c r="E87" s="278"/>
      <c r="F87" s="262"/>
      <c r="G87" s="262"/>
    </row>
    <row r="88" spans="1:7" ht="12.75">
      <c r="A88" s="262"/>
      <c r="B88" s="262"/>
      <c r="C88" s="262"/>
      <c r="D88" s="262"/>
      <c r="E88" s="278"/>
      <c r="F88" s="262"/>
      <c r="G88" s="262"/>
    </row>
    <row r="89" spans="1:7" ht="12.75">
      <c r="A89" s="262"/>
      <c r="B89" s="262"/>
      <c r="C89" s="262"/>
      <c r="D89" s="262"/>
      <c r="E89" s="278"/>
      <c r="F89" s="262"/>
      <c r="G89" s="262"/>
    </row>
    <row r="90" spans="1:7" ht="12.75">
      <c r="A90" s="262"/>
      <c r="B90" s="262"/>
      <c r="C90" s="262"/>
      <c r="D90" s="262"/>
      <c r="E90" s="278"/>
      <c r="F90" s="262"/>
      <c r="G90" s="262"/>
    </row>
    <row r="91" spans="1:7" ht="12.75">
      <c r="A91" s="262"/>
      <c r="B91" s="262"/>
      <c r="C91" s="262"/>
      <c r="D91" s="262"/>
      <c r="E91" s="278"/>
      <c r="F91" s="262"/>
      <c r="G91" s="262"/>
    </row>
    <row r="92" spans="1:7" ht="12.75">
      <c r="A92" s="262"/>
      <c r="B92" s="262"/>
      <c r="C92" s="262"/>
      <c r="D92" s="262"/>
      <c r="E92" s="278"/>
      <c r="F92" s="262"/>
      <c r="G92" s="262"/>
    </row>
    <row r="93" spans="1:7" ht="12.75">
      <c r="A93" s="262"/>
      <c r="B93" s="262"/>
      <c r="C93" s="262"/>
      <c r="D93" s="262"/>
      <c r="E93" s="278"/>
      <c r="F93" s="262"/>
      <c r="G93" s="262"/>
    </row>
    <row r="94" spans="1:7" ht="12.75">
      <c r="A94" s="262"/>
      <c r="B94" s="262"/>
      <c r="C94" s="262"/>
      <c r="D94" s="262"/>
      <c r="E94" s="278"/>
      <c r="F94" s="262"/>
      <c r="G94" s="262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55"/>
  <sheetViews>
    <sheetView workbookViewId="0" topLeftCell="A1">
      <selection activeCell="A1" sqref="A1:G1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0" t="s">
        <v>33</v>
      </c>
      <c r="B1" s="91"/>
      <c r="C1" s="91"/>
      <c r="D1" s="91"/>
      <c r="E1" s="91"/>
      <c r="F1" s="91"/>
      <c r="G1" s="91"/>
    </row>
    <row r="2" spans="1:7" ht="12.75" customHeight="1">
      <c r="A2" s="92" t="s">
        <v>34</v>
      </c>
      <c r="B2" s="93"/>
      <c r="C2" s="94">
        <v>1</v>
      </c>
      <c r="D2" s="94" t="s">
        <v>109</v>
      </c>
      <c r="E2" s="93"/>
      <c r="F2" s="95" t="s">
        <v>35</v>
      </c>
      <c r="G2" s="96"/>
    </row>
    <row r="3" spans="1:7" ht="3" customHeight="1" hidden="1">
      <c r="A3" s="97"/>
      <c r="B3" s="98"/>
      <c r="C3" s="99"/>
      <c r="D3" s="99"/>
      <c r="E3" s="98"/>
      <c r="F3" s="100"/>
      <c r="G3" s="101"/>
    </row>
    <row r="4" spans="1:7" ht="12" customHeight="1">
      <c r="A4" s="102" t="s">
        <v>36</v>
      </c>
      <c r="B4" s="98"/>
      <c r="C4" s="99"/>
      <c r="D4" s="99"/>
      <c r="E4" s="98"/>
      <c r="F4" s="100" t="s">
        <v>37</v>
      </c>
      <c r="G4" s="103"/>
    </row>
    <row r="5" spans="1:7" ht="12.95" customHeight="1">
      <c r="A5" s="104" t="s">
        <v>108</v>
      </c>
      <c r="B5" s="105"/>
      <c r="C5" s="106" t="s">
        <v>109</v>
      </c>
      <c r="D5" s="107"/>
      <c r="E5" s="108"/>
      <c r="F5" s="100" t="s">
        <v>38</v>
      </c>
      <c r="G5" s="101"/>
    </row>
    <row r="6" spans="1:15" ht="12.95" customHeight="1">
      <c r="A6" s="102" t="s">
        <v>39</v>
      </c>
      <c r="B6" s="98"/>
      <c r="C6" s="99"/>
      <c r="D6" s="99"/>
      <c r="E6" s="98"/>
      <c r="F6" s="109" t="s">
        <v>40</v>
      </c>
      <c r="G6" s="110">
        <v>0</v>
      </c>
      <c r="O6" s="111"/>
    </row>
    <row r="7" spans="1:7" ht="12.95" customHeight="1">
      <c r="A7" s="112" t="s">
        <v>105</v>
      </c>
      <c r="B7" s="113"/>
      <c r="C7" s="114" t="s">
        <v>106</v>
      </c>
      <c r="D7" s="115"/>
      <c r="E7" s="115"/>
      <c r="F7" s="116" t="s">
        <v>41</v>
      </c>
      <c r="G7" s="110">
        <f>IF(G6=0,,ROUND((F30+F32)/G6,1))</f>
        <v>0</v>
      </c>
    </row>
    <row r="8" spans="1:9" ht="12.75">
      <c r="A8" s="117" t="s">
        <v>42</v>
      </c>
      <c r="B8" s="100"/>
      <c r="C8" s="294"/>
      <c r="D8" s="294"/>
      <c r="E8" s="295"/>
      <c r="F8" s="118" t="s">
        <v>43</v>
      </c>
      <c r="G8" s="119"/>
      <c r="H8" s="120"/>
      <c r="I8" s="121"/>
    </row>
    <row r="9" spans="1:8" ht="12.75">
      <c r="A9" s="117" t="s">
        <v>44</v>
      </c>
      <c r="B9" s="100"/>
      <c r="C9" s="294"/>
      <c r="D9" s="294"/>
      <c r="E9" s="295"/>
      <c r="F9" s="100"/>
      <c r="G9" s="122"/>
      <c r="H9" s="123"/>
    </row>
    <row r="10" spans="1:8" ht="12.75">
      <c r="A10" s="117" t="s">
        <v>45</v>
      </c>
      <c r="B10" s="100"/>
      <c r="C10" s="294"/>
      <c r="D10" s="294"/>
      <c r="E10" s="294"/>
      <c r="F10" s="124"/>
      <c r="G10" s="125"/>
      <c r="H10" s="126"/>
    </row>
    <row r="11" spans="1:57" ht="13.5" customHeight="1">
      <c r="A11" s="117" t="s">
        <v>46</v>
      </c>
      <c r="B11" s="100"/>
      <c r="C11" s="294"/>
      <c r="D11" s="294"/>
      <c r="E11" s="294"/>
      <c r="F11" s="127" t="s">
        <v>47</v>
      </c>
      <c r="G11" s="128"/>
      <c r="H11" s="123"/>
      <c r="BA11" s="129"/>
      <c r="BB11" s="129"/>
      <c r="BC11" s="129"/>
      <c r="BD11" s="129"/>
      <c r="BE11" s="129"/>
    </row>
    <row r="12" spans="1:8" ht="12.75" customHeight="1">
      <c r="A12" s="130" t="s">
        <v>48</v>
      </c>
      <c r="B12" s="98"/>
      <c r="C12" s="296"/>
      <c r="D12" s="296"/>
      <c r="E12" s="296"/>
      <c r="F12" s="131" t="s">
        <v>49</v>
      </c>
      <c r="G12" s="132"/>
      <c r="H12" s="123"/>
    </row>
    <row r="13" spans="1:8" ht="28.5" customHeight="1" thickBot="1">
      <c r="A13" s="133" t="s">
        <v>50</v>
      </c>
      <c r="B13" s="134"/>
      <c r="C13" s="134"/>
      <c r="D13" s="134"/>
      <c r="E13" s="135"/>
      <c r="F13" s="135"/>
      <c r="G13" s="136"/>
      <c r="H13" s="123"/>
    </row>
    <row r="14" spans="1:7" ht="17.25" customHeight="1" thickBot="1">
      <c r="A14" s="137" t="s">
        <v>51</v>
      </c>
      <c r="B14" s="138"/>
      <c r="C14" s="139"/>
      <c r="D14" s="140" t="s">
        <v>52</v>
      </c>
      <c r="E14" s="141"/>
      <c r="F14" s="141"/>
      <c r="G14" s="139"/>
    </row>
    <row r="15" spans="1:7" ht="15.95" customHeight="1">
      <c r="A15" s="142"/>
      <c r="B15" s="143" t="s">
        <v>53</v>
      </c>
      <c r="C15" s="144">
        <f>'01 01 Rek'!E35</f>
        <v>0</v>
      </c>
      <c r="D15" s="145">
        <f>'01 01 Rek'!A43</f>
        <v>0</v>
      </c>
      <c r="E15" s="146"/>
      <c r="F15" s="147"/>
      <c r="G15" s="144">
        <f>'01 01 Rek'!I43</f>
        <v>0</v>
      </c>
    </row>
    <row r="16" spans="1:7" ht="15.95" customHeight="1">
      <c r="A16" s="142" t="s">
        <v>54</v>
      </c>
      <c r="B16" s="143" t="s">
        <v>55</v>
      </c>
      <c r="C16" s="144">
        <f>'01 01 Rek'!F35</f>
        <v>0</v>
      </c>
      <c r="D16" s="97"/>
      <c r="E16" s="148"/>
      <c r="F16" s="149"/>
      <c r="G16" s="144"/>
    </row>
    <row r="17" spans="1:7" ht="15.95" customHeight="1">
      <c r="A17" s="142" t="s">
        <v>56</v>
      </c>
      <c r="B17" s="143" t="s">
        <v>57</v>
      </c>
      <c r="C17" s="144">
        <f>'01 01 Rek'!H35</f>
        <v>0</v>
      </c>
      <c r="D17" s="97"/>
      <c r="E17" s="148"/>
      <c r="F17" s="149"/>
      <c r="G17" s="144"/>
    </row>
    <row r="18" spans="1:7" ht="15.95" customHeight="1">
      <c r="A18" s="150" t="s">
        <v>58</v>
      </c>
      <c r="B18" s="151" t="s">
        <v>59</v>
      </c>
      <c r="C18" s="144">
        <f>'01 01 Rek'!G35</f>
        <v>0</v>
      </c>
      <c r="D18" s="97"/>
      <c r="E18" s="148"/>
      <c r="F18" s="149"/>
      <c r="G18" s="144"/>
    </row>
    <row r="19" spans="1:7" ht="15.95" customHeight="1">
      <c r="A19" s="152" t="s">
        <v>60</v>
      </c>
      <c r="B19" s="143"/>
      <c r="C19" s="144">
        <f>SUM(C15:C18)</f>
        <v>0</v>
      </c>
      <c r="D19" s="97"/>
      <c r="E19" s="148"/>
      <c r="F19" s="149"/>
      <c r="G19" s="144"/>
    </row>
    <row r="20" spans="1:7" ht="15.95" customHeight="1">
      <c r="A20" s="152"/>
      <c r="B20" s="143"/>
      <c r="C20" s="144"/>
      <c r="D20" s="97"/>
      <c r="E20" s="148"/>
      <c r="F20" s="149"/>
      <c r="G20" s="144"/>
    </row>
    <row r="21" spans="1:7" ht="15.95" customHeight="1">
      <c r="A21" s="152" t="s">
        <v>30</v>
      </c>
      <c r="B21" s="143"/>
      <c r="C21" s="144">
        <f>'01 01 Rek'!I35</f>
        <v>0</v>
      </c>
      <c r="D21" s="97"/>
      <c r="E21" s="148"/>
      <c r="F21" s="149"/>
      <c r="G21" s="144"/>
    </row>
    <row r="22" spans="1:7" ht="15.95" customHeight="1">
      <c r="A22" s="153" t="s">
        <v>61</v>
      </c>
      <c r="B22" s="123"/>
      <c r="C22" s="144">
        <f>C19+C21</f>
        <v>0</v>
      </c>
      <c r="D22" s="97" t="s">
        <v>62</v>
      </c>
      <c r="E22" s="148"/>
      <c r="F22" s="149"/>
      <c r="G22" s="144">
        <f>G23-SUM(G15:G21)</f>
        <v>0</v>
      </c>
    </row>
    <row r="23" spans="1:7" ht="15.95" customHeight="1" thickBot="1">
      <c r="A23" s="297" t="s">
        <v>63</v>
      </c>
      <c r="B23" s="298"/>
      <c r="C23" s="154">
        <f>C22+G23</f>
        <v>0</v>
      </c>
      <c r="D23" s="155" t="s">
        <v>64</v>
      </c>
      <c r="E23" s="156"/>
      <c r="F23" s="157"/>
      <c r="G23" s="144">
        <f>'01 01 Rek'!H41</f>
        <v>0</v>
      </c>
    </row>
    <row r="24" spans="1:7" ht="12.75">
      <c r="A24" s="158" t="s">
        <v>65</v>
      </c>
      <c r="B24" s="159"/>
      <c r="C24" s="160"/>
      <c r="D24" s="159" t="s">
        <v>66</v>
      </c>
      <c r="E24" s="159"/>
      <c r="F24" s="161" t="s">
        <v>67</v>
      </c>
      <c r="G24" s="162"/>
    </row>
    <row r="25" spans="1:7" ht="12.75">
      <c r="A25" s="153" t="s">
        <v>68</v>
      </c>
      <c r="B25" s="123"/>
      <c r="C25" s="163"/>
      <c r="D25" s="123" t="s">
        <v>68</v>
      </c>
      <c r="F25" s="164" t="s">
        <v>68</v>
      </c>
      <c r="G25" s="165"/>
    </row>
    <row r="26" spans="1:7" ht="37.5" customHeight="1">
      <c r="A26" s="153" t="s">
        <v>69</v>
      </c>
      <c r="B26" s="166"/>
      <c r="C26" s="163"/>
      <c r="D26" s="123" t="s">
        <v>69</v>
      </c>
      <c r="F26" s="164" t="s">
        <v>69</v>
      </c>
      <c r="G26" s="165"/>
    </row>
    <row r="27" spans="1:7" ht="12.75">
      <c r="A27" s="153"/>
      <c r="B27" s="167"/>
      <c r="C27" s="163"/>
      <c r="D27" s="123"/>
      <c r="F27" s="164"/>
      <c r="G27" s="165"/>
    </row>
    <row r="28" spans="1:7" ht="12.75">
      <c r="A28" s="153" t="s">
        <v>70</v>
      </c>
      <c r="B28" s="123"/>
      <c r="C28" s="163"/>
      <c r="D28" s="164" t="s">
        <v>71</v>
      </c>
      <c r="E28" s="163"/>
      <c r="F28" s="168" t="s">
        <v>71</v>
      </c>
      <c r="G28" s="165"/>
    </row>
    <row r="29" spans="1:7" ht="69" customHeight="1">
      <c r="A29" s="153"/>
      <c r="B29" s="123"/>
      <c r="C29" s="169"/>
      <c r="D29" s="170"/>
      <c r="E29" s="169"/>
      <c r="F29" s="123"/>
      <c r="G29" s="165"/>
    </row>
    <row r="30" spans="1:7" ht="12.75">
      <c r="A30" s="171" t="s">
        <v>12</v>
      </c>
      <c r="B30" s="172"/>
      <c r="C30" s="173">
        <v>9</v>
      </c>
      <c r="D30" s="172" t="s">
        <v>72</v>
      </c>
      <c r="E30" s="174"/>
      <c r="F30" s="299">
        <f>ROUND(C23-F32,0)</f>
        <v>0</v>
      </c>
      <c r="G30" s="300"/>
    </row>
    <row r="31" spans="1:7" ht="12.75">
      <c r="A31" s="171" t="s">
        <v>73</v>
      </c>
      <c r="B31" s="172"/>
      <c r="C31" s="173">
        <f>C30</f>
        <v>9</v>
      </c>
      <c r="D31" s="172" t="s">
        <v>74</v>
      </c>
      <c r="E31" s="174"/>
      <c r="F31" s="299">
        <f>ROUND(PRODUCT(F30,C31/100),1)</f>
        <v>0</v>
      </c>
      <c r="G31" s="300"/>
    </row>
    <row r="32" spans="1:7" ht="12.75">
      <c r="A32" s="171" t="s">
        <v>12</v>
      </c>
      <c r="B32" s="172"/>
      <c r="C32" s="173">
        <v>0</v>
      </c>
      <c r="D32" s="172" t="s">
        <v>74</v>
      </c>
      <c r="E32" s="174"/>
      <c r="F32" s="299">
        <v>0</v>
      </c>
      <c r="G32" s="300"/>
    </row>
    <row r="33" spans="1:7" ht="12.75">
      <c r="A33" s="171" t="s">
        <v>73</v>
      </c>
      <c r="B33" s="175"/>
      <c r="C33" s="176">
        <f>C32</f>
        <v>0</v>
      </c>
      <c r="D33" s="172" t="s">
        <v>74</v>
      </c>
      <c r="E33" s="149"/>
      <c r="F33" s="299">
        <f>ROUND(PRODUCT(F32,C33/100),1)</f>
        <v>0</v>
      </c>
      <c r="G33" s="300"/>
    </row>
    <row r="34" spans="1:7" s="180" customFormat="1" ht="19.5" customHeight="1" thickBot="1">
      <c r="A34" s="177" t="s">
        <v>75</v>
      </c>
      <c r="B34" s="178"/>
      <c r="C34" s="178"/>
      <c r="D34" s="178"/>
      <c r="E34" s="179"/>
      <c r="F34" s="301">
        <f>CEILING(SUM(F30:F33),IF(SUM(F30:F33)&gt;=0,1,-1))</f>
        <v>0</v>
      </c>
      <c r="G34" s="302"/>
    </row>
    <row r="36" spans="1:8" ht="12.75">
      <c r="A36" s="2" t="s">
        <v>76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293"/>
      <c r="C37" s="293"/>
      <c r="D37" s="293"/>
      <c r="E37" s="293"/>
      <c r="F37" s="293"/>
      <c r="G37" s="293"/>
      <c r="H37" s="1" t="s">
        <v>2</v>
      </c>
    </row>
    <row r="38" spans="1:8" ht="12.75" customHeight="1">
      <c r="A38" s="181"/>
      <c r="B38" s="293"/>
      <c r="C38" s="293"/>
      <c r="D38" s="293"/>
      <c r="E38" s="293"/>
      <c r="F38" s="293"/>
      <c r="G38" s="293"/>
      <c r="H38" s="1" t="s">
        <v>2</v>
      </c>
    </row>
    <row r="39" spans="1:8" ht="12.75">
      <c r="A39" s="181"/>
      <c r="B39" s="293"/>
      <c r="C39" s="293"/>
      <c r="D39" s="293"/>
      <c r="E39" s="293"/>
      <c r="F39" s="293"/>
      <c r="G39" s="293"/>
      <c r="H39" s="1" t="s">
        <v>2</v>
      </c>
    </row>
    <row r="40" spans="1:8" ht="12.75">
      <c r="A40" s="181"/>
      <c r="B40" s="293"/>
      <c r="C40" s="293"/>
      <c r="D40" s="293"/>
      <c r="E40" s="293"/>
      <c r="F40" s="293"/>
      <c r="G40" s="293"/>
      <c r="H40" s="1" t="s">
        <v>2</v>
      </c>
    </row>
    <row r="41" spans="1:8" ht="12.75">
      <c r="A41" s="181"/>
      <c r="B41" s="293"/>
      <c r="C41" s="293"/>
      <c r="D41" s="293"/>
      <c r="E41" s="293"/>
      <c r="F41" s="293"/>
      <c r="G41" s="293"/>
      <c r="H41" s="1" t="s">
        <v>2</v>
      </c>
    </row>
    <row r="42" spans="1:8" ht="12.75">
      <c r="A42" s="181"/>
      <c r="B42" s="293"/>
      <c r="C42" s="293"/>
      <c r="D42" s="293"/>
      <c r="E42" s="293"/>
      <c r="F42" s="293"/>
      <c r="G42" s="293"/>
      <c r="H42" s="1" t="s">
        <v>2</v>
      </c>
    </row>
    <row r="43" spans="1:8" ht="12.75">
      <c r="A43" s="181"/>
      <c r="B43" s="293"/>
      <c r="C43" s="293"/>
      <c r="D43" s="293"/>
      <c r="E43" s="293"/>
      <c r="F43" s="293"/>
      <c r="G43" s="293"/>
      <c r="H43" s="1" t="s">
        <v>2</v>
      </c>
    </row>
    <row r="44" spans="1:8" ht="12.75">
      <c r="A44" s="181"/>
      <c r="B44" s="293"/>
      <c r="C44" s="293"/>
      <c r="D44" s="293"/>
      <c r="E44" s="293"/>
      <c r="F44" s="293"/>
      <c r="G44" s="293"/>
      <c r="H44" s="1" t="s">
        <v>2</v>
      </c>
    </row>
    <row r="45" spans="1:8" ht="0.75" customHeight="1">
      <c r="A45" s="181"/>
      <c r="B45" s="293"/>
      <c r="C45" s="293"/>
      <c r="D45" s="293"/>
      <c r="E45" s="293"/>
      <c r="F45" s="293"/>
      <c r="G45" s="293"/>
      <c r="H45" s="1" t="s">
        <v>2</v>
      </c>
    </row>
    <row r="46" spans="2:7" ht="12.75">
      <c r="B46" s="292"/>
      <c r="C46" s="292"/>
      <c r="D46" s="292"/>
      <c r="E46" s="292"/>
      <c r="F46" s="292"/>
      <c r="G46" s="292"/>
    </row>
    <row r="47" spans="2:7" ht="12.75">
      <c r="B47" s="292"/>
      <c r="C47" s="292"/>
      <c r="D47" s="292"/>
      <c r="E47" s="292"/>
      <c r="F47" s="292"/>
      <c r="G47" s="292"/>
    </row>
    <row r="48" spans="2:7" ht="12.75">
      <c r="B48" s="292"/>
      <c r="C48" s="292"/>
      <c r="D48" s="292"/>
      <c r="E48" s="292"/>
      <c r="F48" s="292"/>
      <c r="G48" s="292"/>
    </row>
    <row r="49" spans="2:7" ht="12.75">
      <c r="B49" s="292"/>
      <c r="C49" s="292"/>
      <c r="D49" s="292"/>
      <c r="E49" s="292"/>
      <c r="F49" s="292"/>
      <c r="G49" s="292"/>
    </row>
    <row r="50" spans="2:7" ht="12.75">
      <c r="B50" s="292"/>
      <c r="C50" s="292"/>
      <c r="D50" s="292"/>
      <c r="E50" s="292"/>
      <c r="F50" s="292"/>
      <c r="G50" s="292"/>
    </row>
    <row r="51" spans="2:7" ht="12.75">
      <c r="B51" s="292"/>
      <c r="C51" s="292"/>
      <c r="D51" s="292"/>
      <c r="E51" s="292"/>
      <c r="F51" s="292"/>
      <c r="G51" s="292"/>
    </row>
    <row r="52" spans="2:7" ht="12.75">
      <c r="B52" s="292"/>
      <c r="C52" s="292"/>
      <c r="D52" s="292"/>
      <c r="E52" s="292"/>
      <c r="F52" s="292"/>
      <c r="G52" s="292"/>
    </row>
    <row r="53" spans="2:7" ht="12.75">
      <c r="B53" s="292"/>
      <c r="C53" s="292"/>
      <c r="D53" s="292"/>
      <c r="E53" s="292"/>
      <c r="F53" s="292"/>
      <c r="G53" s="292"/>
    </row>
    <row r="54" spans="2:7" ht="12.75">
      <c r="B54" s="292"/>
      <c r="C54" s="292"/>
      <c r="D54" s="292"/>
      <c r="E54" s="292"/>
      <c r="F54" s="292"/>
      <c r="G54" s="292"/>
    </row>
    <row r="55" spans="2:7" ht="12.75">
      <c r="B55" s="292"/>
      <c r="C55" s="292"/>
      <c r="D55" s="292"/>
      <c r="E55" s="292"/>
      <c r="F55" s="292"/>
      <c r="G55" s="292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92"/>
  <sheetViews>
    <sheetView workbookViewId="0" topLeftCell="A1">
      <selection activeCell="A1" sqref="A1:B1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03" t="s">
        <v>3</v>
      </c>
      <c r="B1" s="304"/>
      <c r="C1" s="182" t="s">
        <v>107</v>
      </c>
      <c r="D1" s="183"/>
      <c r="E1" s="184"/>
      <c r="F1" s="183"/>
      <c r="G1" s="185" t="s">
        <v>77</v>
      </c>
      <c r="H1" s="186">
        <v>1</v>
      </c>
      <c r="I1" s="187"/>
    </row>
    <row r="2" spans="1:9" ht="13.5" thickBot="1">
      <c r="A2" s="305" t="s">
        <v>78</v>
      </c>
      <c r="B2" s="306"/>
      <c r="C2" s="188" t="s">
        <v>110</v>
      </c>
      <c r="D2" s="189"/>
      <c r="E2" s="190"/>
      <c r="F2" s="189"/>
      <c r="G2" s="307" t="s">
        <v>109</v>
      </c>
      <c r="H2" s="308"/>
      <c r="I2" s="309"/>
    </row>
    <row r="3" ht="13.5" thickTop="1">
      <c r="F3" s="123"/>
    </row>
    <row r="4" spans="1:9" ht="19.5" customHeight="1">
      <c r="A4" s="191" t="s">
        <v>79</v>
      </c>
      <c r="B4" s="192"/>
      <c r="C4" s="192"/>
      <c r="D4" s="192"/>
      <c r="E4" s="193"/>
      <c r="F4" s="192"/>
      <c r="G4" s="192"/>
      <c r="H4" s="192"/>
      <c r="I4" s="192"/>
    </row>
    <row r="5" ht="13.5" thickBot="1"/>
    <row r="6" spans="1:9" s="123" customFormat="1" ht="13.5" thickBot="1">
      <c r="A6" s="194"/>
      <c r="B6" s="195" t="s">
        <v>80</v>
      </c>
      <c r="C6" s="195"/>
      <c r="D6" s="196"/>
      <c r="E6" s="197" t="s">
        <v>26</v>
      </c>
      <c r="F6" s="198" t="s">
        <v>27</v>
      </c>
      <c r="G6" s="198" t="s">
        <v>28</v>
      </c>
      <c r="H6" s="198" t="s">
        <v>29</v>
      </c>
      <c r="I6" s="199" t="s">
        <v>30</v>
      </c>
    </row>
    <row r="7" spans="1:9" s="123" customFormat="1" ht="12.75">
      <c r="A7" s="279" t="str">
        <f>'01 01 Pol'!B7</f>
        <v>1</v>
      </c>
      <c r="B7" s="62" t="str">
        <f>'01 01 Pol'!C7</f>
        <v>Zemní práce</v>
      </c>
      <c r="D7" s="200"/>
      <c r="E7" s="280">
        <f>'01 01 Pol'!BA10</f>
        <v>0</v>
      </c>
      <c r="F7" s="281">
        <f>'01 01 Pol'!BB10</f>
        <v>0</v>
      </c>
      <c r="G7" s="281">
        <f>'01 01 Pol'!BC10</f>
        <v>0</v>
      </c>
      <c r="H7" s="281">
        <f>'01 01 Pol'!BD10</f>
        <v>0</v>
      </c>
      <c r="I7" s="282">
        <f>'01 01 Pol'!BE10</f>
        <v>0</v>
      </c>
    </row>
    <row r="8" spans="1:9" s="123" customFormat="1" ht="12.75">
      <c r="A8" s="279" t="str">
        <f>'01 01 Pol'!B11</f>
        <v>3</v>
      </c>
      <c r="B8" s="62" t="str">
        <f>'01 01 Pol'!C11</f>
        <v>Svislé a kompletní konstrukce</v>
      </c>
      <c r="D8" s="200"/>
      <c r="E8" s="280">
        <f>'01 01 Pol'!BA22</f>
        <v>0</v>
      </c>
      <c r="F8" s="281">
        <f>'01 01 Pol'!BB22</f>
        <v>0</v>
      </c>
      <c r="G8" s="281">
        <f>'01 01 Pol'!BC22</f>
        <v>0</v>
      </c>
      <c r="H8" s="281">
        <f>'01 01 Pol'!BD22</f>
        <v>0</v>
      </c>
      <c r="I8" s="282">
        <f>'01 01 Pol'!BE22</f>
        <v>0</v>
      </c>
    </row>
    <row r="9" spans="1:9" s="123" customFormat="1" ht="12.75">
      <c r="A9" s="279" t="str">
        <f>'01 01 Pol'!B23</f>
        <v>4</v>
      </c>
      <c r="B9" s="62" t="str">
        <f>'01 01 Pol'!C23</f>
        <v>Vodorovné konstrukce</v>
      </c>
      <c r="D9" s="200"/>
      <c r="E9" s="280">
        <f>'01 01 Pol'!BA38</f>
        <v>0</v>
      </c>
      <c r="F9" s="281">
        <f>'01 01 Pol'!BB38</f>
        <v>0</v>
      </c>
      <c r="G9" s="281">
        <f>'01 01 Pol'!BC38</f>
        <v>0</v>
      </c>
      <c r="H9" s="281">
        <f>'01 01 Pol'!BD38</f>
        <v>0</v>
      </c>
      <c r="I9" s="282">
        <f>'01 01 Pol'!BE38</f>
        <v>0</v>
      </c>
    </row>
    <row r="10" spans="1:9" s="123" customFormat="1" ht="12.75">
      <c r="A10" s="279" t="str">
        <f>'01 01 Pol'!B39</f>
        <v>6</v>
      </c>
      <c r="B10" s="62" t="str">
        <f>'01 01 Pol'!C39</f>
        <v>Úpravy povrchu, podlahy</v>
      </c>
      <c r="D10" s="200"/>
      <c r="E10" s="280">
        <f>'01 01 Pol'!BA42</f>
        <v>0</v>
      </c>
      <c r="F10" s="281">
        <f>'01 01 Pol'!BB42</f>
        <v>0</v>
      </c>
      <c r="G10" s="281">
        <f>'01 01 Pol'!BC42</f>
        <v>0</v>
      </c>
      <c r="H10" s="281">
        <f>'01 01 Pol'!BD42</f>
        <v>0</v>
      </c>
      <c r="I10" s="282">
        <f>'01 01 Pol'!BE42</f>
        <v>0</v>
      </c>
    </row>
    <row r="11" spans="1:9" s="123" customFormat="1" ht="12.75">
      <c r="A11" s="279" t="str">
        <f>'01 01 Pol'!B43</f>
        <v>61</v>
      </c>
      <c r="B11" s="62" t="str">
        <f>'01 01 Pol'!C43</f>
        <v>Úpravy povrchů vnitřní</v>
      </c>
      <c r="D11" s="200"/>
      <c r="E11" s="280">
        <f>'01 01 Pol'!BA48</f>
        <v>0</v>
      </c>
      <c r="F11" s="281">
        <f>'01 01 Pol'!BB48</f>
        <v>0</v>
      </c>
      <c r="G11" s="281">
        <f>'01 01 Pol'!BC48</f>
        <v>0</v>
      </c>
      <c r="H11" s="281">
        <f>'01 01 Pol'!BD48</f>
        <v>0</v>
      </c>
      <c r="I11" s="282">
        <f>'01 01 Pol'!BE48</f>
        <v>0</v>
      </c>
    </row>
    <row r="12" spans="1:9" s="123" customFormat="1" ht="12.75">
      <c r="A12" s="279" t="str">
        <f>'01 01 Pol'!B49</f>
        <v>62</v>
      </c>
      <c r="B12" s="62" t="str">
        <f>'01 01 Pol'!C49</f>
        <v>Úpravy povrchů vnější</v>
      </c>
      <c r="D12" s="200"/>
      <c r="E12" s="280">
        <f>'01 01 Pol'!BA57</f>
        <v>0</v>
      </c>
      <c r="F12" s="281">
        <f>'01 01 Pol'!BB57</f>
        <v>0</v>
      </c>
      <c r="G12" s="281">
        <f>'01 01 Pol'!BC57</f>
        <v>0</v>
      </c>
      <c r="H12" s="281">
        <f>'01 01 Pol'!BD57</f>
        <v>0</v>
      </c>
      <c r="I12" s="282">
        <f>'01 01 Pol'!BE57</f>
        <v>0</v>
      </c>
    </row>
    <row r="13" spans="1:9" s="123" customFormat="1" ht="12.75">
      <c r="A13" s="279" t="str">
        <f>'01 01 Pol'!B58</f>
        <v>63</v>
      </c>
      <c r="B13" s="62" t="str">
        <f>'01 01 Pol'!C58</f>
        <v>Podlahy a podlahové konstrukce</v>
      </c>
      <c r="D13" s="200"/>
      <c r="E13" s="280">
        <f>'01 01 Pol'!BA63</f>
        <v>0</v>
      </c>
      <c r="F13" s="281">
        <f>'01 01 Pol'!BB63</f>
        <v>0</v>
      </c>
      <c r="G13" s="281">
        <f>'01 01 Pol'!BC63</f>
        <v>0</v>
      </c>
      <c r="H13" s="281">
        <f>'01 01 Pol'!BD63</f>
        <v>0</v>
      </c>
      <c r="I13" s="282">
        <f>'01 01 Pol'!BE63</f>
        <v>0</v>
      </c>
    </row>
    <row r="14" spans="1:9" s="123" customFormat="1" ht="12.75">
      <c r="A14" s="279" t="str">
        <f>'01 01 Pol'!B64</f>
        <v>94</v>
      </c>
      <c r="B14" s="62" t="str">
        <f>'01 01 Pol'!C64</f>
        <v>Lešení a stavební výtahy</v>
      </c>
      <c r="D14" s="200"/>
      <c r="E14" s="280">
        <f>'01 01 Pol'!BA69</f>
        <v>0</v>
      </c>
      <c r="F14" s="281">
        <f>'01 01 Pol'!BB69</f>
        <v>0</v>
      </c>
      <c r="G14" s="281">
        <f>'01 01 Pol'!BC69</f>
        <v>0</v>
      </c>
      <c r="H14" s="281">
        <f>'01 01 Pol'!BD69</f>
        <v>0</v>
      </c>
      <c r="I14" s="282">
        <f>'01 01 Pol'!BE69</f>
        <v>0</v>
      </c>
    </row>
    <row r="15" spans="1:9" s="123" customFormat="1" ht="12.75">
      <c r="A15" s="279" t="str">
        <f>'01 01 Pol'!B70</f>
        <v>95</v>
      </c>
      <c r="B15" s="62" t="str">
        <f>'01 01 Pol'!C70</f>
        <v>Dokončovací konstrukce na pozemních stavbách</v>
      </c>
      <c r="D15" s="200"/>
      <c r="E15" s="280">
        <f>'01 01 Pol'!BA75</f>
        <v>0</v>
      </c>
      <c r="F15" s="281">
        <f>'01 01 Pol'!BB75</f>
        <v>0</v>
      </c>
      <c r="G15" s="281">
        <f>'01 01 Pol'!BC75</f>
        <v>0</v>
      </c>
      <c r="H15" s="281">
        <f>'01 01 Pol'!BD75</f>
        <v>0</v>
      </c>
      <c r="I15" s="282">
        <f>'01 01 Pol'!BE75</f>
        <v>0</v>
      </c>
    </row>
    <row r="16" spans="1:9" s="123" customFormat="1" ht="12.75">
      <c r="A16" s="279" t="str">
        <f>'01 01 Pol'!B76</f>
        <v>96</v>
      </c>
      <c r="B16" s="62" t="str">
        <f>'01 01 Pol'!C76</f>
        <v>Bourání konstrukcí</v>
      </c>
      <c r="D16" s="200"/>
      <c r="E16" s="280">
        <f>'01 01 Pol'!BA81</f>
        <v>0</v>
      </c>
      <c r="F16" s="281">
        <f>'01 01 Pol'!BB81</f>
        <v>0</v>
      </c>
      <c r="G16" s="281">
        <f>'01 01 Pol'!BC81</f>
        <v>0</v>
      </c>
      <c r="H16" s="281">
        <f>'01 01 Pol'!BD81</f>
        <v>0</v>
      </c>
      <c r="I16" s="282">
        <f>'01 01 Pol'!BE81</f>
        <v>0</v>
      </c>
    </row>
    <row r="17" spans="1:9" s="123" customFormat="1" ht="12.75">
      <c r="A17" s="279" t="str">
        <f>'01 01 Pol'!B82</f>
        <v>96 -</v>
      </c>
      <c r="B17" s="62" t="str">
        <f>'01 01 Pol'!C82</f>
        <v>Bourání stávajících podlahových krytin v 1NP</v>
      </c>
      <c r="D17" s="200"/>
      <c r="E17" s="280">
        <f>'01 01 Pol'!BA87</f>
        <v>0</v>
      </c>
      <c r="F17" s="281">
        <f>'01 01 Pol'!BB87</f>
        <v>0</v>
      </c>
      <c r="G17" s="281">
        <f>'01 01 Pol'!BC87</f>
        <v>0</v>
      </c>
      <c r="H17" s="281">
        <f>'01 01 Pol'!BD87</f>
        <v>0</v>
      </c>
      <c r="I17" s="282">
        <f>'01 01 Pol'!BE87</f>
        <v>0</v>
      </c>
    </row>
    <row r="18" spans="1:9" s="123" customFormat="1" ht="12.75">
      <c r="A18" s="279" t="str">
        <f>'01 01 Pol'!B88</f>
        <v>97</v>
      </c>
      <c r="B18" s="62" t="str">
        <f>'01 01 Pol'!C88</f>
        <v>Prorážení otvorů</v>
      </c>
      <c r="D18" s="200"/>
      <c r="E18" s="280">
        <f>'01 01 Pol'!BA92</f>
        <v>0</v>
      </c>
      <c r="F18" s="281">
        <f>'01 01 Pol'!BB92</f>
        <v>0</v>
      </c>
      <c r="G18" s="281">
        <f>'01 01 Pol'!BC92</f>
        <v>0</v>
      </c>
      <c r="H18" s="281">
        <f>'01 01 Pol'!BD92</f>
        <v>0</v>
      </c>
      <c r="I18" s="282">
        <f>'01 01 Pol'!BE92</f>
        <v>0</v>
      </c>
    </row>
    <row r="19" spans="1:9" s="123" customFormat="1" ht="12.75">
      <c r="A19" s="279" t="str">
        <f>'01 01 Pol'!B93</f>
        <v>99</v>
      </c>
      <c r="B19" s="62" t="str">
        <f>'01 01 Pol'!C93</f>
        <v>Staveništní přesun hmot</v>
      </c>
      <c r="D19" s="200"/>
      <c r="E19" s="280">
        <f>'01 01 Pol'!BA95</f>
        <v>0</v>
      </c>
      <c r="F19" s="281">
        <f>'01 01 Pol'!BB95</f>
        <v>0</v>
      </c>
      <c r="G19" s="281">
        <f>'01 01 Pol'!BC95</f>
        <v>0</v>
      </c>
      <c r="H19" s="281">
        <f>'01 01 Pol'!BD95</f>
        <v>0</v>
      </c>
      <c r="I19" s="282">
        <f>'01 01 Pol'!BE95</f>
        <v>0</v>
      </c>
    </row>
    <row r="20" spans="1:9" s="123" customFormat="1" ht="12.75">
      <c r="A20" s="279" t="str">
        <f>'01 01 Pol'!B96</f>
        <v>711</v>
      </c>
      <c r="B20" s="62" t="str">
        <f>'01 01 Pol'!C96</f>
        <v>Izolace proti vodě</v>
      </c>
      <c r="D20" s="200"/>
      <c r="E20" s="280">
        <f>'01 01 Pol'!BA102</f>
        <v>0</v>
      </c>
      <c r="F20" s="281">
        <f>'01 01 Pol'!BB102</f>
        <v>0</v>
      </c>
      <c r="G20" s="281">
        <f>'01 01 Pol'!BC102</f>
        <v>0</v>
      </c>
      <c r="H20" s="281">
        <f>'01 01 Pol'!BD102</f>
        <v>0</v>
      </c>
      <c r="I20" s="282">
        <f>'01 01 Pol'!BE102</f>
        <v>0</v>
      </c>
    </row>
    <row r="21" spans="1:9" s="123" customFormat="1" ht="12.75">
      <c r="A21" s="279" t="str">
        <f>'01 01 Pol'!B103</f>
        <v>713</v>
      </c>
      <c r="B21" s="62" t="str">
        <f>'01 01 Pol'!C103</f>
        <v>Izolace tepelné</v>
      </c>
      <c r="D21" s="200"/>
      <c r="E21" s="280">
        <f>'01 01 Pol'!BA117</f>
        <v>0</v>
      </c>
      <c r="F21" s="281">
        <f>'01 01 Pol'!BB117</f>
        <v>0</v>
      </c>
      <c r="G21" s="281">
        <f>'01 01 Pol'!BC117</f>
        <v>0</v>
      </c>
      <c r="H21" s="281">
        <f>'01 01 Pol'!BD117</f>
        <v>0</v>
      </c>
      <c r="I21" s="282">
        <f>'01 01 Pol'!BE117</f>
        <v>0</v>
      </c>
    </row>
    <row r="22" spans="1:9" s="123" customFormat="1" ht="12.75">
      <c r="A22" s="279" t="str">
        <f>'01 01 Pol'!B118</f>
        <v>762</v>
      </c>
      <c r="B22" s="62" t="str">
        <f>'01 01 Pol'!C118</f>
        <v>Konstrukce tesařské</v>
      </c>
      <c r="D22" s="200"/>
      <c r="E22" s="280">
        <f>'01 01 Pol'!BA140</f>
        <v>0</v>
      </c>
      <c r="F22" s="281">
        <f>'01 01 Pol'!BB140</f>
        <v>0</v>
      </c>
      <c r="G22" s="281">
        <f>'01 01 Pol'!BC140</f>
        <v>0</v>
      </c>
      <c r="H22" s="281">
        <f>'01 01 Pol'!BD140</f>
        <v>0</v>
      </c>
      <c r="I22" s="282">
        <f>'01 01 Pol'!BE140</f>
        <v>0</v>
      </c>
    </row>
    <row r="23" spans="1:9" s="123" customFormat="1" ht="12.75">
      <c r="A23" s="279" t="str">
        <f>'01 01 Pol'!B141</f>
        <v>764</v>
      </c>
      <c r="B23" s="62" t="str">
        <f>'01 01 Pol'!C141</f>
        <v>Konstrukce klempířské</v>
      </c>
      <c r="D23" s="200"/>
      <c r="E23" s="280">
        <f>'01 01 Pol'!BA150</f>
        <v>0</v>
      </c>
      <c r="F23" s="281">
        <f>'01 01 Pol'!BB150</f>
        <v>0</v>
      </c>
      <c r="G23" s="281">
        <f>'01 01 Pol'!BC150</f>
        <v>0</v>
      </c>
      <c r="H23" s="281">
        <f>'01 01 Pol'!BD150</f>
        <v>0</v>
      </c>
      <c r="I23" s="282">
        <f>'01 01 Pol'!BE150</f>
        <v>0</v>
      </c>
    </row>
    <row r="24" spans="1:9" s="123" customFormat="1" ht="12.75">
      <c r="A24" s="279" t="str">
        <f>'01 01 Pol'!B151</f>
        <v>765</v>
      </c>
      <c r="B24" s="62" t="str">
        <f>'01 01 Pol'!C151</f>
        <v>Krytiny tvrdé</v>
      </c>
      <c r="D24" s="200"/>
      <c r="E24" s="280">
        <f>'01 01 Pol'!BA155</f>
        <v>0</v>
      </c>
      <c r="F24" s="281">
        <f>'01 01 Pol'!BB155</f>
        <v>0</v>
      </c>
      <c r="G24" s="281">
        <f>'01 01 Pol'!BC155</f>
        <v>0</v>
      </c>
      <c r="H24" s="281">
        <f>'01 01 Pol'!BD155</f>
        <v>0</v>
      </c>
      <c r="I24" s="282">
        <f>'01 01 Pol'!BE155</f>
        <v>0</v>
      </c>
    </row>
    <row r="25" spans="1:9" s="123" customFormat="1" ht="12.75">
      <c r="A25" s="279" t="str">
        <f>'01 01 Pol'!B156</f>
        <v>766</v>
      </c>
      <c r="B25" s="62" t="str">
        <f>'01 01 Pol'!C156</f>
        <v>Konstrukce truhlářské</v>
      </c>
      <c r="D25" s="200"/>
      <c r="E25" s="280">
        <f>'01 01 Pol'!BA162</f>
        <v>0</v>
      </c>
      <c r="F25" s="281">
        <f>'01 01 Pol'!BB162</f>
        <v>0</v>
      </c>
      <c r="G25" s="281">
        <f>'01 01 Pol'!BC162</f>
        <v>0</v>
      </c>
      <c r="H25" s="281">
        <f>'01 01 Pol'!BD162</f>
        <v>0</v>
      </c>
      <c r="I25" s="282">
        <f>'01 01 Pol'!BE162</f>
        <v>0</v>
      </c>
    </row>
    <row r="26" spans="1:9" s="123" customFormat="1" ht="12.75">
      <c r="A26" s="279" t="str">
        <f>'01 01 Pol'!B163</f>
        <v>767</v>
      </c>
      <c r="B26" s="62" t="str">
        <f>'01 01 Pol'!C163</f>
        <v>Konstrukce zámečnické</v>
      </c>
      <c r="D26" s="200"/>
      <c r="E26" s="280">
        <f>'01 01 Pol'!BA166</f>
        <v>0</v>
      </c>
      <c r="F26" s="281">
        <f>'01 01 Pol'!BB166</f>
        <v>0</v>
      </c>
      <c r="G26" s="281">
        <f>'01 01 Pol'!BC166</f>
        <v>0</v>
      </c>
      <c r="H26" s="281">
        <f>'01 01 Pol'!BD166</f>
        <v>0</v>
      </c>
      <c r="I26" s="282">
        <f>'01 01 Pol'!BE166</f>
        <v>0</v>
      </c>
    </row>
    <row r="27" spans="1:9" s="123" customFormat="1" ht="12.75">
      <c r="A27" s="279" t="str">
        <f>'01 01 Pol'!B167</f>
        <v>769</v>
      </c>
      <c r="B27" s="62" t="str">
        <f>'01 01 Pol'!C167</f>
        <v>Otvorové prvky z plastu</v>
      </c>
      <c r="D27" s="200"/>
      <c r="E27" s="280">
        <f>'01 01 Pol'!BA169</f>
        <v>0</v>
      </c>
      <c r="F27" s="281">
        <f>'01 01 Pol'!BB169</f>
        <v>0</v>
      </c>
      <c r="G27" s="281">
        <f>'01 01 Pol'!BC169</f>
        <v>0</v>
      </c>
      <c r="H27" s="281">
        <f>'01 01 Pol'!BD169</f>
        <v>0</v>
      </c>
      <c r="I27" s="282">
        <f>'01 01 Pol'!BE169</f>
        <v>0</v>
      </c>
    </row>
    <row r="28" spans="1:9" s="123" customFormat="1" ht="12.75">
      <c r="A28" s="279" t="str">
        <f>'01 01 Pol'!B170</f>
        <v>771</v>
      </c>
      <c r="B28" s="62" t="str">
        <f>'01 01 Pol'!C170</f>
        <v>Podlahy z dlaždic a obklady</v>
      </c>
      <c r="D28" s="200"/>
      <c r="E28" s="280">
        <f>'01 01 Pol'!BA175</f>
        <v>0</v>
      </c>
      <c r="F28" s="281">
        <f>'01 01 Pol'!BB175</f>
        <v>0</v>
      </c>
      <c r="G28" s="281">
        <f>'01 01 Pol'!BC175</f>
        <v>0</v>
      </c>
      <c r="H28" s="281">
        <f>'01 01 Pol'!BD175</f>
        <v>0</v>
      </c>
      <c r="I28" s="282">
        <f>'01 01 Pol'!BE175</f>
        <v>0</v>
      </c>
    </row>
    <row r="29" spans="1:9" s="123" customFormat="1" ht="12.75">
      <c r="A29" s="279" t="str">
        <f>'01 01 Pol'!B176</f>
        <v>778</v>
      </c>
      <c r="B29" s="62" t="str">
        <f>'01 01 Pol'!C176</f>
        <v>Podlahy plovoucí</v>
      </c>
      <c r="D29" s="200"/>
      <c r="E29" s="280">
        <f>'01 01 Pol'!BA178</f>
        <v>0</v>
      </c>
      <c r="F29" s="281">
        <f>'01 01 Pol'!BB178</f>
        <v>0</v>
      </c>
      <c r="G29" s="281">
        <f>'01 01 Pol'!BC178</f>
        <v>0</v>
      </c>
      <c r="H29" s="281">
        <f>'01 01 Pol'!BD178</f>
        <v>0</v>
      </c>
      <c r="I29" s="282">
        <f>'01 01 Pol'!BE178</f>
        <v>0</v>
      </c>
    </row>
    <row r="30" spans="1:9" s="123" customFormat="1" ht="12.75">
      <c r="A30" s="279" t="str">
        <f>'01 01 Pol'!B179</f>
        <v>781</v>
      </c>
      <c r="B30" s="62" t="str">
        <f>'01 01 Pol'!C179</f>
        <v>Obklady keramické</v>
      </c>
      <c r="D30" s="200"/>
      <c r="E30" s="280">
        <f>'01 01 Pol'!BA184</f>
        <v>0</v>
      </c>
      <c r="F30" s="281">
        <f>'01 01 Pol'!BB184</f>
        <v>0</v>
      </c>
      <c r="G30" s="281">
        <f>'01 01 Pol'!BC184</f>
        <v>0</v>
      </c>
      <c r="H30" s="281">
        <f>'01 01 Pol'!BD184</f>
        <v>0</v>
      </c>
      <c r="I30" s="282">
        <f>'01 01 Pol'!BE184</f>
        <v>0</v>
      </c>
    </row>
    <row r="31" spans="1:9" s="123" customFormat="1" ht="12.75">
      <c r="A31" s="279" t="str">
        <f>'01 01 Pol'!B185</f>
        <v>783</v>
      </c>
      <c r="B31" s="62" t="str">
        <f>'01 01 Pol'!C185</f>
        <v>Nátěry</v>
      </c>
      <c r="D31" s="200"/>
      <c r="E31" s="280">
        <f>'01 01 Pol'!BA190</f>
        <v>0</v>
      </c>
      <c r="F31" s="281">
        <f>'01 01 Pol'!BB190</f>
        <v>0</v>
      </c>
      <c r="G31" s="281">
        <f>'01 01 Pol'!BC190</f>
        <v>0</v>
      </c>
      <c r="H31" s="281">
        <f>'01 01 Pol'!BD190</f>
        <v>0</v>
      </c>
      <c r="I31" s="282">
        <f>'01 01 Pol'!BE190</f>
        <v>0</v>
      </c>
    </row>
    <row r="32" spans="1:9" s="123" customFormat="1" ht="12.75">
      <c r="A32" s="279" t="str">
        <f>'01 01 Pol'!B191</f>
        <v>784</v>
      </c>
      <c r="B32" s="62" t="str">
        <f>'01 01 Pol'!C191</f>
        <v>Malby</v>
      </c>
      <c r="D32" s="200"/>
      <c r="E32" s="280">
        <f>'01 01 Pol'!BA196</f>
        <v>0</v>
      </c>
      <c r="F32" s="281">
        <f>'01 01 Pol'!BB196</f>
        <v>0</v>
      </c>
      <c r="G32" s="281">
        <f>'01 01 Pol'!BC196</f>
        <v>0</v>
      </c>
      <c r="H32" s="281">
        <f>'01 01 Pol'!BD196</f>
        <v>0</v>
      </c>
      <c r="I32" s="282">
        <f>'01 01 Pol'!BE196</f>
        <v>0</v>
      </c>
    </row>
    <row r="33" spans="1:9" s="123" customFormat="1" ht="12.75">
      <c r="A33" s="279" t="str">
        <f>'01 01 Pol'!B197</f>
        <v>D96</v>
      </c>
      <c r="B33" s="62" t="str">
        <f>'01 01 Pol'!C197</f>
        <v>Přesuny suti a vybouraných hmot</v>
      </c>
      <c r="D33" s="200"/>
      <c r="E33" s="280">
        <f>'01 01 Pol'!BA207</f>
        <v>0</v>
      </c>
      <c r="F33" s="281">
        <f>'01 01 Pol'!BB207</f>
        <v>0</v>
      </c>
      <c r="G33" s="281">
        <f>'01 01 Pol'!BC207</f>
        <v>0</v>
      </c>
      <c r="H33" s="281">
        <f>'01 01 Pol'!BD207</f>
        <v>0</v>
      </c>
      <c r="I33" s="282">
        <f>'01 01 Pol'!BE207</f>
        <v>0</v>
      </c>
    </row>
    <row r="34" spans="1:9" s="123" customFormat="1" ht="13.5" thickBot="1">
      <c r="A34" s="279" t="str">
        <f>'01 01 Pol'!B208</f>
        <v>VN</v>
      </c>
      <c r="B34" s="62" t="str">
        <f>'01 01 Pol'!C208</f>
        <v>Vedlejší náklady</v>
      </c>
      <c r="D34" s="200"/>
      <c r="E34" s="280">
        <f>'01 01 Pol'!BA214</f>
        <v>0</v>
      </c>
      <c r="F34" s="281">
        <f>'01 01 Pol'!BB214</f>
        <v>0</v>
      </c>
      <c r="G34" s="281">
        <f>'01 01 Pol'!BC214</f>
        <v>0</v>
      </c>
      <c r="H34" s="281">
        <f>'01 01 Pol'!BD214</f>
        <v>0</v>
      </c>
      <c r="I34" s="282">
        <f>'01 01 Pol'!BE214</f>
        <v>0</v>
      </c>
    </row>
    <row r="35" spans="1:9" s="14" customFormat="1" ht="13.5" thickBot="1">
      <c r="A35" s="201"/>
      <c r="B35" s="202" t="s">
        <v>81</v>
      </c>
      <c r="C35" s="202"/>
      <c r="D35" s="203"/>
      <c r="E35" s="204">
        <f>SUM(E7:E34)</f>
        <v>0</v>
      </c>
      <c r="F35" s="205">
        <f>SUM(F7:F34)</f>
        <v>0</v>
      </c>
      <c r="G35" s="205">
        <f>SUM(G7:G34)</f>
        <v>0</v>
      </c>
      <c r="H35" s="205">
        <f>SUM(H7:H34)</f>
        <v>0</v>
      </c>
      <c r="I35" s="206">
        <f>SUM(I7:I34)</f>
        <v>0</v>
      </c>
    </row>
    <row r="36" spans="1:9" ht="12.75">
      <c r="A36" s="123"/>
      <c r="B36" s="123"/>
      <c r="C36" s="123"/>
      <c r="D36" s="123"/>
      <c r="E36" s="123"/>
      <c r="F36" s="123"/>
      <c r="G36" s="123"/>
      <c r="H36" s="123"/>
      <c r="I36" s="123"/>
    </row>
    <row r="37" spans="1:57" ht="19.5" customHeight="1">
      <c r="A37" s="192" t="s">
        <v>82</v>
      </c>
      <c r="B37" s="192"/>
      <c r="C37" s="192"/>
      <c r="D37" s="192"/>
      <c r="E37" s="192"/>
      <c r="F37" s="192"/>
      <c r="G37" s="207"/>
      <c r="H37" s="192"/>
      <c r="I37" s="192"/>
      <c r="BA37" s="129"/>
      <c r="BB37" s="129"/>
      <c r="BC37" s="129"/>
      <c r="BD37" s="129"/>
      <c r="BE37" s="129"/>
    </row>
    <row r="38" ht="13.5" thickBot="1"/>
    <row r="39" spans="1:9" ht="12.75">
      <c r="A39" s="158" t="s">
        <v>83</v>
      </c>
      <c r="B39" s="159"/>
      <c r="C39" s="159"/>
      <c r="D39" s="208"/>
      <c r="E39" s="209" t="s">
        <v>84</v>
      </c>
      <c r="F39" s="210" t="s">
        <v>13</v>
      </c>
      <c r="G39" s="211" t="s">
        <v>85</v>
      </c>
      <c r="H39" s="212"/>
      <c r="I39" s="213" t="s">
        <v>84</v>
      </c>
    </row>
    <row r="40" spans="1:53" ht="12.75">
      <c r="A40" s="152"/>
      <c r="B40" s="143"/>
      <c r="C40" s="143"/>
      <c r="D40" s="214"/>
      <c r="E40" s="215"/>
      <c r="F40" s="216"/>
      <c r="G40" s="217">
        <f>CHOOSE(BA40+1,E35+F35,E35+F35+H35,E35+F35+G35+H35,E35,F35,H35,G35,H35+G35,0)</f>
        <v>0</v>
      </c>
      <c r="H40" s="218"/>
      <c r="I40" s="219">
        <f>E40+F40*G40/100</f>
        <v>0</v>
      </c>
      <c r="BA40" s="1">
        <v>8</v>
      </c>
    </row>
    <row r="41" spans="1:9" ht="13.5" thickBot="1">
      <c r="A41" s="220"/>
      <c r="B41" s="221" t="s">
        <v>86</v>
      </c>
      <c r="C41" s="222"/>
      <c r="D41" s="223"/>
      <c r="E41" s="224"/>
      <c r="F41" s="225"/>
      <c r="G41" s="225"/>
      <c r="H41" s="310">
        <f>SUM(I40:I40)</f>
        <v>0</v>
      </c>
      <c r="I41" s="311"/>
    </row>
    <row r="43" spans="2:9" ht="12.75">
      <c r="B43" s="14"/>
      <c r="F43" s="226"/>
      <c r="G43" s="227"/>
      <c r="H43" s="227"/>
      <c r="I43" s="46"/>
    </row>
    <row r="44" spans="6:9" ht="12.75">
      <c r="F44" s="226"/>
      <c r="G44" s="227"/>
      <c r="H44" s="227"/>
      <c r="I44" s="46"/>
    </row>
    <row r="45" spans="6:9" ht="12.75">
      <c r="F45" s="226"/>
      <c r="G45" s="227"/>
      <c r="H45" s="227"/>
      <c r="I45" s="46"/>
    </row>
    <row r="46" spans="6:9" ht="12.75">
      <c r="F46" s="226"/>
      <c r="G46" s="227"/>
      <c r="H46" s="227"/>
      <c r="I46" s="46"/>
    </row>
    <row r="47" spans="6:9" ht="12.75">
      <c r="F47" s="226"/>
      <c r="G47" s="227"/>
      <c r="H47" s="227"/>
      <c r="I47" s="46"/>
    </row>
    <row r="48" spans="6:9" ht="12.75">
      <c r="F48" s="226"/>
      <c r="G48" s="227"/>
      <c r="H48" s="227"/>
      <c r="I48" s="46"/>
    </row>
    <row r="49" spans="6:9" ht="12.75">
      <c r="F49" s="226"/>
      <c r="G49" s="227"/>
      <c r="H49" s="227"/>
      <c r="I49" s="46"/>
    </row>
    <row r="50" spans="6:9" ht="12.75">
      <c r="F50" s="226"/>
      <c r="G50" s="227"/>
      <c r="H50" s="227"/>
      <c r="I50" s="46"/>
    </row>
    <row r="51" spans="6:9" ht="12.75">
      <c r="F51" s="226"/>
      <c r="G51" s="227"/>
      <c r="H51" s="227"/>
      <c r="I51" s="46"/>
    </row>
    <row r="52" spans="6:9" ht="12.75">
      <c r="F52" s="226"/>
      <c r="G52" s="227"/>
      <c r="H52" s="227"/>
      <c r="I52" s="46"/>
    </row>
    <row r="53" spans="6:9" ht="12.75">
      <c r="F53" s="226"/>
      <c r="G53" s="227"/>
      <c r="H53" s="227"/>
      <c r="I53" s="46"/>
    </row>
    <row r="54" spans="6:9" ht="12.75">
      <c r="F54" s="226"/>
      <c r="G54" s="227"/>
      <c r="H54" s="227"/>
      <c r="I54" s="46"/>
    </row>
    <row r="55" spans="6:9" ht="12.75">
      <c r="F55" s="226"/>
      <c r="G55" s="227"/>
      <c r="H55" s="227"/>
      <c r="I55" s="46"/>
    </row>
    <row r="56" spans="6:9" ht="12.75">
      <c r="F56" s="226"/>
      <c r="G56" s="227"/>
      <c r="H56" s="227"/>
      <c r="I56" s="46"/>
    </row>
    <row r="57" spans="6:9" ht="12.75">
      <c r="F57" s="226"/>
      <c r="G57" s="227"/>
      <c r="H57" s="227"/>
      <c r="I57" s="46"/>
    </row>
    <row r="58" spans="6:9" ht="12.75">
      <c r="F58" s="226"/>
      <c r="G58" s="227"/>
      <c r="H58" s="227"/>
      <c r="I58" s="46"/>
    </row>
    <row r="59" spans="6:9" ht="12.75">
      <c r="F59" s="226"/>
      <c r="G59" s="227"/>
      <c r="H59" s="227"/>
      <c r="I59" s="46"/>
    </row>
    <row r="60" spans="6:9" ht="12.75">
      <c r="F60" s="226"/>
      <c r="G60" s="227"/>
      <c r="H60" s="227"/>
      <c r="I60" s="46"/>
    </row>
    <row r="61" spans="6:9" ht="12.75">
      <c r="F61" s="226"/>
      <c r="G61" s="227"/>
      <c r="H61" s="227"/>
      <c r="I61" s="46"/>
    </row>
    <row r="62" spans="6:9" ht="12.75">
      <c r="F62" s="226"/>
      <c r="G62" s="227"/>
      <c r="H62" s="227"/>
      <c r="I62" s="46"/>
    </row>
    <row r="63" spans="6:9" ht="12.75">
      <c r="F63" s="226"/>
      <c r="G63" s="227"/>
      <c r="H63" s="227"/>
      <c r="I63" s="46"/>
    </row>
    <row r="64" spans="6:9" ht="12.75">
      <c r="F64" s="226"/>
      <c r="G64" s="227"/>
      <c r="H64" s="227"/>
      <c r="I64" s="46"/>
    </row>
    <row r="65" spans="6:9" ht="12.75">
      <c r="F65" s="226"/>
      <c r="G65" s="227"/>
      <c r="H65" s="227"/>
      <c r="I65" s="46"/>
    </row>
    <row r="66" spans="6:9" ht="12.75">
      <c r="F66" s="226"/>
      <c r="G66" s="227"/>
      <c r="H66" s="227"/>
      <c r="I66" s="46"/>
    </row>
    <row r="67" spans="6:9" ht="12.75">
      <c r="F67" s="226"/>
      <c r="G67" s="227"/>
      <c r="H67" s="227"/>
      <c r="I67" s="46"/>
    </row>
    <row r="68" spans="6:9" ht="12.75">
      <c r="F68" s="226"/>
      <c r="G68" s="227"/>
      <c r="H68" s="227"/>
      <c r="I68" s="46"/>
    </row>
    <row r="69" spans="6:9" ht="12.75">
      <c r="F69" s="226"/>
      <c r="G69" s="227"/>
      <c r="H69" s="227"/>
      <c r="I69" s="46"/>
    </row>
    <row r="70" spans="6:9" ht="12.75">
      <c r="F70" s="226"/>
      <c r="G70" s="227"/>
      <c r="H70" s="227"/>
      <c r="I70" s="46"/>
    </row>
    <row r="71" spans="6:9" ht="12.75">
      <c r="F71" s="226"/>
      <c r="G71" s="227"/>
      <c r="H71" s="227"/>
      <c r="I71" s="46"/>
    </row>
    <row r="72" spans="6:9" ht="12.75">
      <c r="F72" s="226"/>
      <c r="G72" s="227"/>
      <c r="H72" s="227"/>
      <c r="I72" s="46"/>
    </row>
    <row r="73" spans="6:9" ht="12.75">
      <c r="F73" s="226"/>
      <c r="G73" s="227"/>
      <c r="H73" s="227"/>
      <c r="I73" s="46"/>
    </row>
    <row r="74" spans="6:9" ht="12.75">
      <c r="F74" s="226"/>
      <c r="G74" s="227"/>
      <c r="H74" s="227"/>
      <c r="I74" s="46"/>
    </row>
    <row r="75" spans="6:9" ht="12.75">
      <c r="F75" s="226"/>
      <c r="G75" s="227"/>
      <c r="H75" s="227"/>
      <c r="I75" s="46"/>
    </row>
    <row r="76" spans="6:9" ht="12.75">
      <c r="F76" s="226"/>
      <c r="G76" s="227"/>
      <c r="H76" s="227"/>
      <c r="I76" s="46"/>
    </row>
    <row r="77" spans="6:9" ht="12.75">
      <c r="F77" s="226"/>
      <c r="G77" s="227"/>
      <c r="H77" s="227"/>
      <c r="I77" s="46"/>
    </row>
    <row r="78" spans="6:9" ht="12.75">
      <c r="F78" s="226"/>
      <c r="G78" s="227"/>
      <c r="H78" s="227"/>
      <c r="I78" s="46"/>
    </row>
    <row r="79" spans="6:9" ht="12.75">
      <c r="F79" s="226"/>
      <c r="G79" s="227"/>
      <c r="H79" s="227"/>
      <c r="I79" s="46"/>
    </row>
    <row r="80" spans="6:9" ht="12.75">
      <c r="F80" s="226"/>
      <c r="G80" s="227"/>
      <c r="H80" s="227"/>
      <c r="I80" s="46"/>
    </row>
    <row r="81" spans="6:9" ht="12.75">
      <c r="F81" s="226"/>
      <c r="G81" s="227"/>
      <c r="H81" s="227"/>
      <c r="I81" s="46"/>
    </row>
    <row r="82" spans="6:9" ht="12.75">
      <c r="F82" s="226"/>
      <c r="G82" s="227"/>
      <c r="H82" s="227"/>
      <c r="I82" s="46"/>
    </row>
    <row r="83" spans="6:9" ht="12.75">
      <c r="F83" s="226"/>
      <c r="G83" s="227"/>
      <c r="H83" s="227"/>
      <c r="I83" s="46"/>
    </row>
    <row r="84" spans="6:9" ht="12.75">
      <c r="F84" s="226"/>
      <c r="G84" s="227"/>
      <c r="H84" s="227"/>
      <c r="I84" s="46"/>
    </row>
    <row r="85" spans="6:9" ht="12.75">
      <c r="F85" s="226"/>
      <c r="G85" s="227"/>
      <c r="H85" s="227"/>
      <c r="I85" s="46"/>
    </row>
    <row r="86" spans="6:9" ht="12.75">
      <c r="F86" s="226"/>
      <c r="G86" s="227"/>
      <c r="H86" s="227"/>
      <c r="I86" s="46"/>
    </row>
    <row r="87" spans="6:9" ht="12.75">
      <c r="F87" s="226"/>
      <c r="G87" s="227"/>
      <c r="H87" s="227"/>
      <c r="I87" s="46"/>
    </row>
    <row r="88" spans="6:9" ht="12.75">
      <c r="F88" s="226"/>
      <c r="G88" s="227"/>
      <c r="H88" s="227"/>
      <c r="I88" s="46"/>
    </row>
    <row r="89" spans="6:9" ht="12.75">
      <c r="F89" s="226"/>
      <c r="G89" s="227"/>
      <c r="H89" s="227"/>
      <c r="I89" s="46"/>
    </row>
    <row r="90" spans="6:9" ht="12.75">
      <c r="F90" s="226"/>
      <c r="G90" s="227"/>
      <c r="H90" s="227"/>
      <c r="I90" s="46"/>
    </row>
    <row r="91" spans="6:9" ht="12.75">
      <c r="F91" s="226"/>
      <c r="G91" s="227"/>
      <c r="H91" s="227"/>
      <c r="I91" s="46"/>
    </row>
    <row r="92" spans="6:9" ht="12.75">
      <c r="F92" s="226"/>
      <c r="G92" s="227"/>
      <c r="H92" s="227"/>
      <c r="I92" s="46"/>
    </row>
  </sheetData>
  <mergeCells count="4">
    <mergeCell ref="A1:B1"/>
    <mergeCell ref="A2:B2"/>
    <mergeCell ref="G2:I2"/>
    <mergeCell ref="H41:I4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287"/>
  <sheetViews>
    <sheetView showGridLines="0" showZeros="0" zoomScaleSheetLayoutView="100" workbookViewId="0" topLeftCell="A105">
      <selection activeCell="L39" sqref="L39"/>
    </sheetView>
  </sheetViews>
  <sheetFormatPr defaultColWidth="9.125" defaultRowHeight="12.75"/>
  <cols>
    <col min="1" max="1" width="4.375" style="228" customWidth="1"/>
    <col min="2" max="2" width="11.625" style="228" customWidth="1"/>
    <col min="3" max="3" width="40.375" style="228" customWidth="1"/>
    <col min="4" max="4" width="5.625" style="228" customWidth="1"/>
    <col min="5" max="5" width="8.625" style="236" customWidth="1"/>
    <col min="6" max="6" width="9.875" style="228" customWidth="1"/>
    <col min="7" max="7" width="13.875" style="228" customWidth="1"/>
    <col min="8" max="8" width="11.75390625" style="228" hidden="1" customWidth="1"/>
    <col min="9" max="9" width="11.625" style="228" hidden="1" customWidth="1"/>
    <col min="10" max="10" width="11.00390625" style="228" hidden="1" customWidth="1"/>
    <col min="11" max="11" width="10.375" style="228" hidden="1" customWidth="1"/>
    <col min="12" max="12" width="75.25390625" style="228" customWidth="1"/>
    <col min="13" max="13" width="45.25390625" style="228" customWidth="1"/>
    <col min="14" max="16384" width="9.125" style="228" customWidth="1"/>
  </cols>
  <sheetData>
    <row r="1" spans="1:7" ht="15.75">
      <c r="A1" s="312" t="s">
        <v>87</v>
      </c>
      <c r="B1" s="312"/>
      <c r="C1" s="312"/>
      <c r="D1" s="312"/>
      <c r="E1" s="312"/>
      <c r="F1" s="312"/>
      <c r="G1" s="312"/>
    </row>
    <row r="2" spans="2:7" ht="14.25" customHeight="1" thickBot="1">
      <c r="B2" s="229"/>
      <c r="C2" s="230"/>
      <c r="D2" s="230"/>
      <c r="E2" s="231"/>
      <c r="F2" s="230"/>
      <c r="G2" s="230"/>
    </row>
    <row r="3" spans="1:7" ht="13.5" thickTop="1">
      <c r="A3" s="303" t="s">
        <v>3</v>
      </c>
      <c r="B3" s="304"/>
      <c r="C3" s="182" t="s">
        <v>107</v>
      </c>
      <c r="D3" s="183"/>
      <c r="E3" s="232" t="s">
        <v>88</v>
      </c>
      <c r="F3" s="233">
        <f>'01 01 Rek'!H1</f>
        <v>1</v>
      </c>
      <c r="G3" s="234"/>
    </row>
    <row r="4" spans="1:7" ht="13.5" thickBot="1">
      <c r="A4" s="313" t="s">
        <v>78</v>
      </c>
      <c r="B4" s="306"/>
      <c r="C4" s="188" t="s">
        <v>110</v>
      </c>
      <c r="D4" s="189"/>
      <c r="E4" s="314" t="str">
        <f>'01 01 Rek'!G2</f>
        <v>Stavební část</v>
      </c>
      <c r="F4" s="315"/>
      <c r="G4" s="316"/>
    </row>
    <row r="5" spans="1:7" ht="13.5" thickTop="1">
      <c r="A5" s="235"/>
      <c r="G5" s="237"/>
    </row>
    <row r="6" spans="1:11" ht="27" customHeight="1">
      <c r="A6" s="238" t="s">
        <v>89</v>
      </c>
      <c r="B6" s="239" t="s">
        <v>90</v>
      </c>
      <c r="C6" s="239" t="s">
        <v>91</v>
      </c>
      <c r="D6" s="239" t="s">
        <v>92</v>
      </c>
      <c r="E6" s="240" t="s">
        <v>93</v>
      </c>
      <c r="F6" s="239" t="s">
        <v>94</v>
      </c>
      <c r="G6" s="241" t="s">
        <v>95</v>
      </c>
      <c r="H6" s="242" t="s">
        <v>96</v>
      </c>
      <c r="I6" s="242" t="s">
        <v>97</v>
      </c>
      <c r="J6" s="242" t="s">
        <v>98</v>
      </c>
      <c r="K6" s="242" t="s">
        <v>99</v>
      </c>
    </row>
    <row r="7" spans="1:15" ht="12.75">
      <c r="A7" s="243" t="s">
        <v>100</v>
      </c>
      <c r="B7" s="244" t="s">
        <v>101</v>
      </c>
      <c r="C7" s="245" t="s">
        <v>102</v>
      </c>
      <c r="D7" s="246"/>
      <c r="E7" s="247"/>
      <c r="F7" s="247"/>
      <c r="G7" s="248"/>
      <c r="H7" s="249"/>
      <c r="I7" s="250"/>
      <c r="J7" s="251"/>
      <c r="K7" s="252"/>
      <c r="O7" s="253">
        <v>1</v>
      </c>
    </row>
    <row r="8" spans="1:80" ht="12.75">
      <c r="A8" s="254">
        <v>1</v>
      </c>
      <c r="B8" s="255" t="s">
        <v>112</v>
      </c>
      <c r="C8" s="256" t="s">
        <v>113</v>
      </c>
      <c r="D8" s="257" t="s">
        <v>114</v>
      </c>
      <c r="E8" s="258">
        <v>5.376</v>
      </c>
      <c r="F8" s="258"/>
      <c r="G8" s="259">
        <f>E8*F8</f>
        <v>0</v>
      </c>
      <c r="H8" s="260">
        <v>5408.78999999911</v>
      </c>
      <c r="I8" s="261">
        <f>E8*H8</f>
        <v>29077.655039995214</v>
      </c>
      <c r="J8" s="260">
        <v>0</v>
      </c>
      <c r="K8" s="261">
        <f>E8*J8</f>
        <v>0</v>
      </c>
      <c r="O8" s="253">
        <v>2</v>
      </c>
      <c r="AA8" s="228">
        <v>1</v>
      </c>
      <c r="AB8" s="228">
        <v>1</v>
      </c>
      <c r="AC8" s="228">
        <v>1</v>
      </c>
      <c r="AZ8" s="228">
        <v>1</v>
      </c>
      <c r="BA8" s="228">
        <f>IF(AZ8=1,G8,0)</f>
        <v>0</v>
      </c>
      <c r="BB8" s="228">
        <f>IF(AZ8=2,G8,0)</f>
        <v>0</v>
      </c>
      <c r="BC8" s="228">
        <f>IF(AZ8=3,G8,0)</f>
        <v>0</v>
      </c>
      <c r="BD8" s="228">
        <f>IF(AZ8=4,G8,0)</f>
        <v>0</v>
      </c>
      <c r="BE8" s="228">
        <f>IF(AZ8=5,G8,0)</f>
        <v>0</v>
      </c>
      <c r="CA8" s="253">
        <v>1</v>
      </c>
      <c r="CB8" s="253">
        <v>1</v>
      </c>
    </row>
    <row r="9" spans="1:80" ht="12.75">
      <c r="A9" s="254">
        <v>2</v>
      </c>
      <c r="B9" s="255" t="s">
        <v>115</v>
      </c>
      <c r="C9" s="256" t="s">
        <v>116</v>
      </c>
      <c r="D9" s="257" t="s">
        <v>114</v>
      </c>
      <c r="E9" s="258">
        <v>5.376</v>
      </c>
      <c r="F9" s="258"/>
      <c r="G9" s="259">
        <f>E9*F9</f>
        <v>0</v>
      </c>
      <c r="H9" s="260">
        <v>545.129999999888</v>
      </c>
      <c r="I9" s="261">
        <f>E9*H9</f>
        <v>2930.6188799993984</v>
      </c>
      <c r="J9" s="260">
        <v>0</v>
      </c>
      <c r="K9" s="261">
        <f>E9*J9</f>
        <v>0</v>
      </c>
      <c r="O9" s="253">
        <v>2</v>
      </c>
      <c r="AA9" s="228">
        <v>1</v>
      </c>
      <c r="AB9" s="228">
        <v>1</v>
      </c>
      <c r="AC9" s="228">
        <v>1</v>
      </c>
      <c r="AZ9" s="228">
        <v>1</v>
      </c>
      <c r="BA9" s="228">
        <f>IF(AZ9=1,G9,0)</f>
        <v>0</v>
      </c>
      <c r="BB9" s="228">
        <f>IF(AZ9=2,G9,0)</f>
        <v>0</v>
      </c>
      <c r="BC9" s="228">
        <f>IF(AZ9=3,G9,0)</f>
        <v>0</v>
      </c>
      <c r="BD9" s="228">
        <f>IF(AZ9=4,G9,0)</f>
        <v>0</v>
      </c>
      <c r="BE9" s="228">
        <f>IF(AZ9=5,G9,0)</f>
        <v>0</v>
      </c>
      <c r="CA9" s="253">
        <v>1</v>
      </c>
      <c r="CB9" s="253">
        <v>1</v>
      </c>
    </row>
    <row r="10" spans="1:57" ht="12.75">
      <c r="A10" s="263"/>
      <c r="B10" s="264" t="s">
        <v>104</v>
      </c>
      <c r="C10" s="265" t="s">
        <v>111</v>
      </c>
      <c r="D10" s="266"/>
      <c r="E10" s="267"/>
      <c r="F10" s="268"/>
      <c r="G10" s="269">
        <f>SUM(G7:G9)</f>
        <v>0</v>
      </c>
      <c r="H10" s="270"/>
      <c r="I10" s="271">
        <f>SUM(I7:I9)</f>
        <v>32008.27391999461</v>
      </c>
      <c r="J10" s="270"/>
      <c r="K10" s="271">
        <f>SUM(K7:K9)</f>
        <v>0</v>
      </c>
      <c r="O10" s="253">
        <v>4</v>
      </c>
      <c r="BA10" s="272">
        <f>SUM(BA7:BA9)</f>
        <v>0</v>
      </c>
      <c r="BB10" s="272">
        <f>SUM(BB7:BB9)</f>
        <v>0</v>
      </c>
      <c r="BC10" s="272">
        <f>SUM(BC7:BC9)</f>
        <v>0</v>
      </c>
      <c r="BD10" s="272">
        <f>SUM(BD7:BD9)</f>
        <v>0</v>
      </c>
      <c r="BE10" s="272">
        <f>SUM(BE7:BE9)</f>
        <v>0</v>
      </c>
    </row>
    <row r="11" spans="1:15" ht="12.75">
      <c r="A11" s="243" t="s">
        <v>100</v>
      </c>
      <c r="B11" s="244" t="s">
        <v>117</v>
      </c>
      <c r="C11" s="245" t="s">
        <v>118</v>
      </c>
      <c r="D11" s="246"/>
      <c r="E11" s="247"/>
      <c r="F11" s="247"/>
      <c r="G11" s="248"/>
      <c r="H11" s="249"/>
      <c r="I11" s="250"/>
      <c r="J11" s="251"/>
      <c r="K11" s="252"/>
      <c r="O11" s="253">
        <v>1</v>
      </c>
    </row>
    <row r="12" spans="1:80" ht="12.75">
      <c r="A12" s="254">
        <v>3</v>
      </c>
      <c r="B12" s="255" t="s">
        <v>120</v>
      </c>
      <c r="C12" s="256" t="s">
        <v>121</v>
      </c>
      <c r="D12" s="257" t="s">
        <v>122</v>
      </c>
      <c r="E12" s="258">
        <v>40.8664</v>
      </c>
      <c r="F12" s="258"/>
      <c r="G12" s="259">
        <f aca="true" t="shared" si="0" ref="G12:G21">E12*F12</f>
        <v>0</v>
      </c>
      <c r="H12" s="260">
        <v>52027.0099999905</v>
      </c>
      <c r="I12" s="261">
        <f aca="true" t="shared" si="1" ref="I12:I21">E12*H12</f>
        <v>2126156.6014636117</v>
      </c>
      <c r="J12" s="260">
        <v>0</v>
      </c>
      <c r="K12" s="261">
        <f aca="true" t="shared" si="2" ref="K12:K21">E12*J12</f>
        <v>0</v>
      </c>
      <c r="O12" s="253">
        <v>2</v>
      </c>
      <c r="AA12" s="228">
        <v>1</v>
      </c>
      <c r="AB12" s="228">
        <v>1</v>
      </c>
      <c r="AC12" s="228">
        <v>1</v>
      </c>
      <c r="AZ12" s="228">
        <v>1</v>
      </c>
      <c r="BA12" s="228">
        <f aca="true" t="shared" si="3" ref="BA12:BA21">IF(AZ12=1,G12,0)</f>
        <v>0</v>
      </c>
      <c r="BB12" s="228">
        <f aca="true" t="shared" si="4" ref="BB12:BB21">IF(AZ12=2,G12,0)</f>
        <v>0</v>
      </c>
      <c r="BC12" s="228">
        <f aca="true" t="shared" si="5" ref="BC12:BC21">IF(AZ12=3,G12,0)</f>
        <v>0</v>
      </c>
      <c r="BD12" s="228">
        <f aca="true" t="shared" si="6" ref="BD12:BD21">IF(AZ12=4,G12,0)</f>
        <v>0</v>
      </c>
      <c r="BE12" s="228">
        <f aca="true" t="shared" si="7" ref="BE12:BE21">IF(AZ12=5,G12,0)</f>
        <v>0</v>
      </c>
      <c r="CA12" s="253">
        <v>1</v>
      </c>
      <c r="CB12" s="253">
        <v>1</v>
      </c>
    </row>
    <row r="13" spans="1:80" ht="12.75">
      <c r="A13" s="254">
        <v>4</v>
      </c>
      <c r="B13" s="255" t="s">
        <v>123</v>
      </c>
      <c r="C13" s="256" t="s">
        <v>124</v>
      </c>
      <c r="D13" s="257" t="s">
        <v>122</v>
      </c>
      <c r="E13" s="258">
        <v>22.0733</v>
      </c>
      <c r="F13" s="258"/>
      <c r="G13" s="259">
        <f t="shared" si="0"/>
        <v>0</v>
      </c>
      <c r="H13" s="260">
        <v>31977.5900000036</v>
      </c>
      <c r="I13" s="261">
        <f t="shared" si="1"/>
        <v>705850.9373470795</v>
      </c>
      <c r="J13" s="260">
        <v>0</v>
      </c>
      <c r="K13" s="261">
        <f t="shared" si="2"/>
        <v>0</v>
      </c>
      <c r="O13" s="253">
        <v>2</v>
      </c>
      <c r="AA13" s="228">
        <v>1</v>
      </c>
      <c r="AB13" s="228">
        <v>1</v>
      </c>
      <c r="AC13" s="228">
        <v>1</v>
      </c>
      <c r="AZ13" s="228">
        <v>1</v>
      </c>
      <c r="BA13" s="228">
        <f t="shared" si="3"/>
        <v>0</v>
      </c>
      <c r="BB13" s="228">
        <f t="shared" si="4"/>
        <v>0</v>
      </c>
      <c r="BC13" s="228">
        <f t="shared" si="5"/>
        <v>0</v>
      </c>
      <c r="BD13" s="228">
        <f t="shared" si="6"/>
        <v>0</v>
      </c>
      <c r="BE13" s="228">
        <f t="shared" si="7"/>
        <v>0</v>
      </c>
      <c r="CA13" s="253">
        <v>1</v>
      </c>
      <c r="CB13" s="253">
        <v>1</v>
      </c>
    </row>
    <row r="14" spans="1:80" ht="22.5">
      <c r="A14" s="254">
        <v>5</v>
      </c>
      <c r="B14" s="255" t="s">
        <v>125</v>
      </c>
      <c r="C14" s="256" t="s">
        <v>126</v>
      </c>
      <c r="D14" s="257" t="s">
        <v>127</v>
      </c>
      <c r="E14" s="258">
        <v>24.889</v>
      </c>
      <c r="F14" s="258"/>
      <c r="G14" s="259">
        <f t="shared" si="0"/>
        <v>0</v>
      </c>
      <c r="H14" s="260">
        <v>19176.9699999988</v>
      </c>
      <c r="I14" s="261">
        <f t="shared" si="1"/>
        <v>477295.6063299701</v>
      </c>
      <c r="J14" s="260">
        <v>0</v>
      </c>
      <c r="K14" s="261">
        <f t="shared" si="2"/>
        <v>0</v>
      </c>
      <c r="O14" s="253">
        <v>2</v>
      </c>
      <c r="AA14" s="228">
        <v>1</v>
      </c>
      <c r="AB14" s="228">
        <v>1</v>
      </c>
      <c r="AC14" s="228">
        <v>1</v>
      </c>
      <c r="AZ14" s="228">
        <v>1</v>
      </c>
      <c r="BA14" s="228">
        <f t="shared" si="3"/>
        <v>0</v>
      </c>
      <c r="BB14" s="228">
        <f t="shared" si="4"/>
        <v>0</v>
      </c>
      <c r="BC14" s="228">
        <f t="shared" si="5"/>
        <v>0</v>
      </c>
      <c r="BD14" s="228">
        <f t="shared" si="6"/>
        <v>0</v>
      </c>
      <c r="BE14" s="228">
        <f t="shared" si="7"/>
        <v>0</v>
      </c>
      <c r="CA14" s="253">
        <v>1</v>
      </c>
      <c r="CB14" s="253">
        <v>1</v>
      </c>
    </row>
    <row r="15" spans="1:80" ht="22.5">
      <c r="A15" s="254">
        <v>6</v>
      </c>
      <c r="B15" s="255" t="s">
        <v>128</v>
      </c>
      <c r="C15" s="256" t="s">
        <v>129</v>
      </c>
      <c r="D15" s="257" t="s">
        <v>127</v>
      </c>
      <c r="E15" s="258">
        <v>47.772</v>
      </c>
      <c r="F15" s="258"/>
      <c r="G15" s="259">
        <f t="shared" si="0"/>
        <v>0</v>
      </c>
      <c r="H15" s="260">
        <v>73334.7999999523</v>
      </c>
      <c r="I15" s="261">
        <f t="shared" si="1"/>
        <v>3503350.0655977214</v>
      </c>
      <c r="J15" s="260">
        <v>0</v>
      </c>
      <c r="K15" s="261">
        <f t="shared" si="2"/>
        <v>0</v>
      </c>
      <c r="O15" s="253">
        <v>2</v>
      </c>
      <c r="AA15" s="228">
        <v>1</v>
      </c>
      <c r="AB15" s="228">
        <v>1</v>
      </c>
      <c r="AC15" s="228">
        <v>1</v>
      </c>
      <c r="AZ15" s="228">
        <v>1</v>
      </c>
      <c r="BA15" s="228">
        <f t="shared" si="3"/>
        <v>0</v>
      </c>
      <c r="BB15" s="228">
        <f t="shared" si="4"/>
        <v>0</v>
      </c>
      <c r="BC15" s="228">
        <f t="shared" si="5"/>
        <v>0</v>
      </c>
      <c r="BD15" s="228">
        <f t="shared" si="6"/>
        <v>0</v>
      </c>
      <c r="BE15" s="228">
        <f t="shared" si="7"/>
        <v>0</v>
      </c>
      <c r="CA15" s="253">
        <v>1</v>
      </c>
      <c r="CB15" s="253">
        <v>1</v>
      </c>
    </row>
    <row r="16" spans="1:80" ht="22.5">
      <c r="A16" s="254">
        <v>7</v>
      </c>
      <c r="B16" s="255" t="s">
        <v>130</v>
      </c>
      <c r="C16" s="256" t="s">
        <v>131</v>
      </c>
      <c r="D16" s="257" t="s">
        <v>127</v>
      </c>
      <c r="E16" s="258">
        <v>40.65</v>
      </c>
      <c r="F16" s="258"/>
      <c r="G16" s="259">
        <f t="shared" si="0"/>
        <v>0</v>
      </c>
      <c r="H16" s="260">
        <v>94921.8200000525</v>
      </c>
      <c r="I16" s="261">
        <f t="shared" si="1"/>
        <v>3858571.9830021337</v>
      </c>
      <c r="J16" s="260">
        <v>0</v>
      </c>
      <c r="K16" s="261">
        <f t="shared" si="2"/>
        <v>0</v>
      </c>
      <c r="O16" s="253">
        <v>2</v>
      </c>
      <c r="AA16" s="228">
        <v>1</v>
      </c>
      <c r="AB16" s="228">
        <v>1</v>
      </c>
      <c r="AC16" s="228">
        <v>1</v>
      </c>
      <c r="AZ16" s="228">
        <v>1</v>
      </c>
      <c r="BA16" s="228">
        <f t="shared" si="3"/>
        <v>0</v>
      </c>
      <c r="BB16" s="228">
        <f t="shared" si="4"/>
        <v>0</v>
      </c>
      <c r="BC16" s="228">
        <f t="shared" si="5"/>
        <v>0</v>
      </c>
      <c r="BD16" s="228">
        <f t="shared" si="6"/>
        <v>0</v>
      </c>
      <c r="BE16" s="228">
        <f t="shared" si="7"/>
        <v>0</v>
      </c>
      <c r="CA16" s="253">
        <v>1</v>
      </c>
      <c r="CB16" s="253">
        <v>1</v>
      </c>
    </row>
    <row r="17" spans="1:80" ht="12.75">
      <c r="A17" s="254">
        <v>8</v>
      </c>
      <c r="B17" s="255" t="s">
        <v>132</v>
      </c>
      <c r="C17" s="256" t="s">
        <v>133</v>
      </c>
      <c r="D17" s="257" t="s">
        <v>122</v>
      </c>
      <c r="E17" s="258">
        <v>196.6515</v>
      </c>
      <c r="F17" s="258"/>
      <c r="G17" s="259">
        <f t="shared" si="0"/>
        <v>0</v>
      </c>
      <c r="H17" s="260">
        <v>142336.359999895</v>
      </c>
      <c r="I17" s="261">
        <f t="shared" si="1"/>
        <v>27990658.698519353</v>
      </c>
      <c r="J17" s="260">
        <v>0</v>
      </c>
      <c r="K17" s="261">
        <f t="shared" si="2"/>
        <v>0</v>
      </c>
      <c r="O17" s="253">
        <v>2</v>
      </c>
      <c r="AA17" s="228">
        <v>1</v>
      </c>
      <c r="AB17" s="228">
        <v>1</v>
      </c>
      <c r="AC17" s="228">
        <v>1</v>
      </c>
      <c r="AZ17" s="228">
        <v>1</v>
      </c>
      <c r="BA17" s="228">
        <f t="shared" si="3"/>
        <v>0</v>
      </c>
      <c r="BB17" s="228">
        <f t="shared" si="4"/>
        <v>0</v>
      </c>
      <c r="BC17" s="228">
        <f t="shared" si="5"/>
        <v>0</v>
      </c>
      <c r="BD17" s="228">
        <f t="shared" si="6"/>
        <v>0</v>
      </c>
      <c r="BE17" s="228">
        <f t="shared" si="7"/>
        <v>0</v>
      </c>
      <c r="CA17" s="253">
        <v>1</v>
      </c>
      <c r="CB17" s="253">
        <v>1</v>
      </c>
    </row>
    <row r="18" spans="1:80" ht="22.5">
      <c r="A18" s="254">
        <v>9</v>
      </c>
      <c r="B18" s="255" t="s">
        <v>134</v>
      </c>
      <c r="C18" s="256" t="s">
        <v>135</v>
      </c>
      <c r="D18" s="257" t="s">
        <v>122</v>
      </c>
      <c r="E18" s="258">
        <v>177.3792</v>
      </c>
      <c r="F18" s="258"/>
      <c r="G18" s="259">
        <f t="shared" si="0"/>
        <v>0</v>
      </c>
      <c r="H18" s="260">
        <v>99048.5499999523</v>
      </c>
      <c r="I18" s="261">
        <f t="shared" si="1"/>
        <v>17569152.56015154</v>
      </c>
      <c r="J18" s="260">
        <v>0</v>
      </c>
      <c r="K18" s="261">
        <f t="shared" si="2"/>
        <v>0</v>
      </c>
      <c r="O18" s="253">
        <v>2</v>
      </c>
      <c r="AA18" s="228">
        <v>1</v>
      </c>
      <c r="AB18" s="228">
        <v>1</v>
      </c>
      <c r="AC18" s="228">
        <v>1</v>
      </c>
      <c r="AZ18" s="228">
        <v>1</v>
      </c>
      <c r="BA18" s="228">
        <f t="shared" si="3"/>
        <v>0</v>
      </c>
      <c r="BB18" s="228">
        <f t="shared" si="4"/>
        <v>0</v>
      </c>
      <c r="BC18" s="228">
        <f t="shared" si="5"/>
        <v>0</v>
      </c>
      <c r="BD18" s="228">
        <f t="shared" si="6"/>
        <v>0</v>
      </c>
      <c r="BE18" s="228">
        <f t="shared" si="7"/>
        <v>0</v>
      </c>
      <c r="CA18" s="253">
        <v>1</v>
      </c>
      <c r="CB18" s="253">
        <v>1</v>
      </c>
    </row>
    <row r="19" spans="1:80" ht="22.5">
      <c r="A19" s="254">
        <v>10</v>
      </c>
      <c r="B19" s="255" t="s">
        <v>136</v>
      </c>
      <c r="C19" s="256" t="s">
        <v>137</v>
      </c>
      <c r="D19" s="257" t="s">
        <v>122</v>
      </c>
      <c r="E19" s="258">
        <v>138.1</v>
      </c>
      <c r="F19" s="258"/>
      <c r="G19" s="259">
        <f t="shared" si="0"/>
        <v>0</v>
      </c>
      <c r="H19" s="260">
        <v>72902.9900000095</v>
      </c>
      <c r="I19" s="261">
        <f t="shared" si="1"/>
        <v>10067902.919001311</v>
      </c>
      <c r="J19" s="260">
        <v>0</v>
      </c>
      <c r="K19" s="261">
        <f t="shared" si="2"/>
        <v>0</v>
      </c>
      <c r="O19" s="253">
        <v>2</v>
      </c>
      <c r="AA19" s="228">
        <v>1</v>
      </c>
      <c r="AB19" s="228">
        <v>1</v>
      </c>
      <c r="AC19" s="228">
        <v>1</v>
      </c>
      <c r="AZ19" s="228">
        <v>1</v>
      </c>
      <c r="BA19" s="228">
        <f t="shared" si="3"/>
        <v>0</v>
      </c>
      <c r="BB19" s="228">
        <f t="shared" si="4"/>
        <v>0</v>
      </c>
      <c r="BC19" s="228">
        <f t="shared" si="5"/>
        <v>0</v>
      </c>
      <c r="BD19" s="228">
        <f t="shared" si="6"/>
        <v>0</v>
      </c>
      <c r="BE19" s="228">
        <f t="shared" si="7"/>
        <v>0</v>
      </c>
      <c r="CA19" s="253">
        <v>1</v>
      </c>
      <c r="CB19" s="253">
        <v>1</v>
      </c>
    </row>
    <row r="20" spans="1:80" ht="22.5">
      <c r="A20" s="254">
        <v>11</v>
      </c>
      <c r="B20" s="255" t="s">
        <v>138</v>
      </c>
      <c r="C20" s="256" t="s">
        <v>139</v>
      </c>
      <c r="D20" s="257" t="s">
        <v>122</v>
      </c>
      <c r="E20" s="258">
        <v>17.6</v>
      </c>
      <c r="F20" s="258"/>
      <c r="G20" s="259">
        <f t="shared" si="0"/>
        <v>0</v>
      </c>
      <c r="H20" s="260">
        <v>9880.6400000006</v>
      </c>
      <c r="I20" s="261">
        <f t="shared" si="1"/>
        <v>173899.26400001056</v>
      </c>
      <c r="J20" s="260">
        <v>0</v>
      </c>
      <c r="K20" s="261">
        <f t="shared" si="2"/>
        <v>0</v>
      </c>
      <c r="O20" s="253">
        <v>2</v>
      </c>
      <c r="AA20" s="228">
        <v>1</v>
      </c>
      <c r="AB20" s="228">
        <v>1</v>
      </c>
      <c r="AC20" s="228">
        <v>1</v>
      </c>
      <c r="AZ20" s="228">
        <v>1</v>
      </c>
      <c r="BA20" s="228">
        <f t="shared" si="3"/>
        <v>0</v>
      </c>
      <c r="BB20" s="228">
        <f t="shared" si="4"/>
        <v>0</v>
      </c>
      <c r="BC20" s="228">
        <f t="shared" si="5"/>
        <v>0</v>
      </c>
      <c r="BD20" s="228">
        <f t="shared" si="6"/>
        <v>0</v>
      </c>
      <c r="BE20" s="228">
        <f t="shared" si="7"/>
        <v>0</v>
      </c>
      <c r="CA20" s="253">
        <v>1</v>
      </c>
      <c r="CB20" s="253">
        <v>1</v>
      </c>
    </row>
    <row r="21" spans="1:80" ht="12.75">
      <c r="A21" s="254">
        <v>12</v>
      </c>
      <c r="B21" s="255" t="s">
        <v>140</v>
      </c>
      <c r="C21" s="256" t="s">
        <v>141</v>
      </c>
      <c r="D21" s="257" t="s">
        <v>122</v>
      </c>
      <c r="E21" s="258">
        <v>78.811</v>
      </c>
      <c r="F21" s="258"/>
      <c r="G21" s="259">
        <f t="shared" si="0"/>
        <v>0</v>
      </c>
      <c r="H21" s="260">
        <v>120021.269999981</v>
      </c>
      <c r="I21" s="261">
        <f t="shared" si="1"/>
        <v>9458996.309968503</v>
      </c>
      <c r="J21" s="260"/>
      <c r="K21" s="261">
        <f t="shared" si="2"/>
        <v>0</v>
      </c>
      <c r="O21" s="253">
        <v>2</v>
      </c>
      <c r="AA21" s="228">
        <v>12</v>
      </c>
      <c r="AB21" s="228">
        <v>0</v>
      </c>
      <c r="AC21" s="228">
        <v>12</v>
      </c>
      <c r="AZ21" s="228">
        <v>1</v>
      </c>
      <c r="BA21" s="228">
        <f t="shared" si="3"/>
        <v>0</v>
      </c>
      <c r="BB21" s="228">
        <f t="shared" si="4"/>
        <v>0</v>
      </c>
      <c r="BC21" s="228">
        <f t="shared" si="5"/>
        <v>0</v>
      </c>
      <c r="BD21" s="228">
        <f t="shared" si="6"/>
        <v>0</v>
      </c>
      <c r="BE21" s="228">
        <f t="shared" si="7"/>
        <v>0</v>
      </c>
      <c r="CA21" s="253">
        <v>12</v>
      </c>
      <c r="CB21" s="253">
        <v>0</v>
      </c>
    </row>
    <row r="22" spans="1:57" ht="12.75">
      <c r="A22" s="263"/>
      <c r="B22" s="264" t="s">
        <v>104</v>
      </c>
      <c r="C22" s="265" t="s">
        <v>119</v>
      </c>
      <c r="D22" s="266"/>
      <c r="E22" s="267"/>
      <c r="F22" s="268"/>
      <c r="G22" s="269">
        <f>SUM(G11:G21)</f>
        <v>0</v>
      </c>
      <c r="H22" s="270"/>
      <c r="I22" s="271">
        <f>SUM(I11:I21)</f>
        <v>75931834.94538124</v>
      </c>
      <c r="J22" s="270"/>
      <c r="K22" s="271">
        <f>SUM(K11:K21)</f>
        <v>0</v>
      </c>
      <c r="O22" s="253">
        <v>4</v>
      </c>
      <c r="BA22" s="272">
        <f>SUM(BA11:BA21)</f>
        <v>0</v>
      </c>
      <c r="BB22" s="272">
        <f>SUM(BB11:BB21)</f>
        <v>0</v>
      </c>
      <c r="BC22" s="272">
        <f>SUM(BC11:BC21)</f>
        <v>0</v>
      </c>
      <c r="BD22" s="272">
        <f>SUM(BD11:BD21)</f>
        <v>0</v>
      </c>
      <c r="BE22" s="272">
        <f>SUM(BE11:BE21)</f>
        <v>0</v>
      </c>
    </row>
    <row r="23" spans="1:15" ht="12.75">
      <c r="A23" s="243" t="s">
        <v>100</v>
      </c>
      <c r="B23" s="244" t="s">
        <v>142</v>
      </c>
      <c r="C23" s="245" t="s">
        <v>143</v>
      </c>
      <c r="D23" s="246"/>
      <c r="E23" s="247"/>
      <c r="F23" s="247"/>
      <c r="G23" s="248"/>
      <c r="H23" s="249"/>
      <c r="I23" s="250"/>
      <c r="J23" s="251"/>
      <c r="K23" s="252"/>
      <c r="O23" s="253">
        <v>1</v>
      </c>
    </row>
    <row r="24" spans="1:80" ht="22.5">
      <c r="A24" s="254">
        <v>13</v>
      </c>
      <c r="B24" s="255" t="s">
        <v>145</v>
      </c>
      <c r="C24" s="256" t="s">
        <v>146</v>
      </c>
      <c r="D24" s="257" t="s">
        <v>147</v>
      </c>
      <c r="E24" s="258">
        <v>23.4722</v>
      </c>
      <c r="F24" s="258"/>
      <c r="G24" s="259">
        <f aca="true" t="shared" si="8" ref="G24:G37">E24*F24</f>
        <v>0</v>
      </c>
      <c r="H24" s="260">
        <v>191955.749736071</v>
      </c>
      <c r="I24" s="261">
        <f aca="true" t="shared" si="9" ref="I24:I37">E24*H24</f>
        <v>4505623.748955006</v>
      </c>
      <c r="J24" s="260">
        <v>0</v>
      </c>
      <c r="K24" s="261">
        <f aca="true" t="shared" si="10" ref="K24:K37">E24*J24</f>
        <v>0</v>
      </c>
      <c r="O24" s="253">
        <v>2</v>
      </c>
      <c r="AA24" s="228">
        <v>1</v>
      </c>
      <c r="AB24" s="228">
        <v>1</v>
      </c>
      <c r="AC24" s="228">
        <v>1</v>
      </c>
      <c r="AZ24" s="228">
        <v>1</v>
      </c>
      <c r="BA24" s="228">
        <f aca="true" t="shared" si="11" ref="BA24:BA37">IF(AZ24=1,G24,0)</f>
        <v>0</v>
      </c>
      <c r="BB24" s="228">
        <f aca="true" t="shared" si="12" ref="BB24:BB37">IF(AZ24=2,G24,0)</f>
        <v>0</v>
      </c>
      <c r="BC24" s="228">
        <f aca="true" t="shared" si="13" ref="BC24:BC37">IF(AZ24=3,G24,0)</f>
        <v>0</v>
      </c>
      <c r="BD24" s="228">
        <f aca="true" t="shared" si="14" ref="BD24:BD37">IF(AZ24=4,G24,0)</f>
        <v>0</v>
      </c>
      <c r="BE24" s="228">
        <f aca="true" t="shared" si="15" ref="BE24:BE37">IF(AZ24=5,G24,0)</f>
        <v>0</v>
      </c>
      <c r="CA24" s="253">
        <v>1</v>
      </c>
      <c r="CB24" s="253">
        <v>1</v>
      </c>
    </row>
    <row r="25" spans="1:80" ht="12.75">
      <c r="A25" s="254">
        <v>14</v>
      </c>
      <c r="B25" s="255" t="s">
        <v>148</v>
      </c>
      <c r="C25" s="256" t="s">
        <v>149</v>
      </c>
      <c r="D25" s="257" t="s">
        <v>114</v>
      </c>
      <c r="E25" s="258">
        <v>53.8992</v>
      </c>
      <c r="F25" s="258"/>
      <c r="G25" s="259">
        <f t="shared" si="8"/>
        <v>0</v>
      </c>
      <c r="H25" s="260">
        <v>148023.369999886</v>
      </c>
      <c r="I25" s="261">
        <f t="shared" si="9"/>
        <v>7978341.224297855</v>
      </c>
      <c r="J25" s="260">
        <v>0</v>
      </c>
      <c r="K25" s="261">
        <f t="shared" si="10"/>
        <v>0</v>
      </c>
      <c r="O25" s="253">
        <v>2</v>
      </c>
      <c r="AA25" s="228">
        <v>1</v>
      </c>
      <c r="AB25" s="228">
        <v>1</v>
      </c>
      <c r="AC25" s="228">
        <v>1</v>
      </c>
      <c r="AZ25" s="228">
        <v>1</v>
      </c>
      <c r="BA25" s="228">
        <f t="shared" si="11"/>
        <v>0</v>
      </c>
      <c r="BB25" s="228">
        <f t="shared" si="12"/>
        <v>0</v>
      </c>
      <c r="BC25" s="228">
        <f t="shared" si="13"/>
        <v>0</v>
      </c>
      <c r="BD25" s="228">
        <f t="shared" si="14"/>
        <v>0</v>
      </c>
      <c r="BE25" s="228">
        <f t="shared" si="15"/>
        <v>0</v>
      </c>
      <c r="CA25" s="253">
        <v>1</v>
      </c>
      <c r="CB25" s="253">
        <v>1</v>
      </c>
    </row>
    <row r="26" spans="1:80" ht="12.75">
      <c r="A26" s="254">
        <v>15</v>
      </c>
      <c r="B26" s="255" t="s">
        <v>150</v>
      </c>
      <c r="C26" s="256" t="s">
        <v>151</v>
      </c>
      <c r="D26" s="257" t="s">
        <v>122</v>
      </c>
      <c r="E26" s="258">
        <v>23.5393</v>
      </c>
      <c r="F26" s="258"/>
      <c r="G26" s="259">
        <f t="shared" si="8"/>
        <v>0</v>
      </c>
      <c r="H26" s="260">
        <v>10204.2600000054</v>
      </c>
      <c r="I26" s="261">
        <f t="shared" si="9"/>
        <v>240201.13741812715</v>
      </c>
      <c r="J26" s="260">
        <v>0</v>
      </c>
      <c r="K26" s="261">
        <f t="shared" si="10"/>
        <v>0</v>
      </c>
      <c r="O26" s="253">
        <v>2</v>
      </c>
      <c r="AA26" s="228">
        <v>1</v>
      </c>
      <c r="AB26" s="228">
        <v>1</v>
      </c>
      <c r="AC26" s="228">
        <v>1</v>
      </c>
      <c r="AZ26" s="228">
        <v>1</v>
      </c>
      <c r="BA26" s="228">
        <f t="shared" si="11"/>
        <v>0</v>
      </c>
      <c r="BB26" s="228">
        <f t="shared" si="12"/>
        <v>0</v>
      </c>
      <c r="BC26" s="228">
        <f t="shared" si="13"/>
        <v>0</v>
      </c>
      <c r="BD26" s="228">
        <f t="shared" si="14"/>
        <v>0</v>
      </c>
      <c r="BE26" s="228">
        <f t="shared" si="15"/>
        <v>0</v>
      </c>
      <c r="CA26" s="253">
        <v>1</v>
      </c>
      <c r="CB26" s="253">
        <v>1</v>
      </c>
    </row>
    <row r="27" spans="1:80" ht="12.75">
      <c r="A27" s="254">
        <v>16</v>
      </c>
      <c r="B27" s="255" t="s">
        <v>152</v>
      </c>
      <c r="C27" s="256" t="s">
        <v>153</v>
      </c>
      <c r="D27" s="257" t="s">
        <v>122</v>
      </c>
      <c r="E27" s="258">
        <v>23.5393</v>
      </c>
      <c r="F27" s="258"/>
      <c r="G27" s="259">
        <f t="shared" si="8"/>
        <v>0</v>
      </c>
      <c r="H27" s="260">
        <v>2459.85000000149</v>
      </c>
      <c r="I27" s="261">
        <f t="shared" si="9"/>
        <v>57903.14710503508</v>
      </c>
      <c r="J27" s="260">
        <v>0</v>
      </c>
      <c r="K27" s="261">
        <f t="shared" si="10"/>
        <v>0</v>
      </c>
      <c r="O27" s="253">
        <v>2</v>
      </c>
      <c r="AA27" s="228">
        <v>1</v>
      </c>
      <c r="AB27" s="228">
        <v>1</v>
      </c>
      <c r="AC27" s="228">
        <v>1</v>
      </c>
      <c r="AZ27" s="228">
        <v>1</v>
      </c>
      <c r="BA27" s="228">
        <f t="shared" si="11"/>
        <v>0</v>
      </c>
      <c r="BB27" s="228">
        <f t="shared" si="12"/>
        <v>0</v>
      </c>
      <c r="BC27" s="228">
        <f t="shared" si="13"/>
        <v>0</v>
      </c>
      <c r="BD27" s="228">
        <f t="shared" si="14"/>
        <v>0</v>
      </c>
      <c r="BE27" s="228">
        <f t="shared" si="15"/>
        <v>0</v>
      </c>
      <c r="CA27" s="253">
        <v>1</v>
      </c>
      <c r="CB27" s="253">
        <v>1</v>
      </c>
    </row>
    <row r="28" spans="1:80" ht="12.75">
      <c r="A28" s="254">
        <v>17</v>
      </c>
      <c r="B28" s="255" t="s">
        <v>154</v>
      </c>
      <c r="C28" s="256" t="s">
        <v>155</v>
      </c>
      <c r="D28" s="257" t="s">
        <v>122</v>
      </c>
      <c r="E28" s="258">
        <v>224.58</v>
      </c>
      <c r="F28" s="258"/>
      <c r="G28" s="259">
        <f t="shared" si="8"/>
        <v>0</v>
      </c>
      <c r="H28" s="260">
        <v>45477.4499999881</v>
      </c>
      <c r="I28" s="261">
        <f t="shared" si="9"/>
        <v>10213325.720997328</v>
      </c>
      <c r="J28" s="260">
        <v>0</v>
      </c>
      <c r="K28" s="261">
        <f t="shared" si="10"/>
        <v>0</v>
      </c>
      <c r="O28" s="253">
        <v>2</v>
      </c>
      <c r="AA28" s="228">
        <v>1</v>
      </c>
      <c r="AB28" s="228">
        <v>1</v>
      </c>
      <c r="AC28" s="228">
        <v>1</v>
      </c>
      <c r="AZ28" s="228">
        <v>1</v>
      </c>
      <c r="BA28" s="228">
        <f t="shared" si="11"/>
        <v>0</v>
      </c>
      <c r="BB28" s="228">
        <f t="shared" si="12"/>
        <v>0</v>
      </c>
      <c r="BC28" s="228">
        <f t="shared" si="13"/>
        <v>0</v>
      </c>
      <c r="BD28" s="228">
        <f t="shared" si="14"/>
        <v>0</v>
      </c>
      <c r="BE28" s="228">
        <f t="shared" si="15"/>
        <v>0</v>
      </c>
      <c r="CA28" s="253">
        <v>1</v>
      </c>
      <c r="CB28" s="253">
        <v>1</v>
      </c>
    </row>
    <row r="29" spans="1:80" ht="12.75">
      <c r="A29" s="254">
        <v>18</v>
      </c>
      <c r="B29" s="255" t="s">
        <v>156</v>
      </c>
      <c r="C29" s="256" t="s">
        <v>157</v>
      </c>
      <c r="D29" s="257" t="s">
        <v>122</v>
      </c>
      <c r="E29" s="258">
        <v>224.58</v>
      </c>
      <c r="F29" s="258"/>
      <c r="G29" s="259">
        <f t="shared" si="8"/>
        <v>0</v>
      </c>
      <c r="H29" s="260">
        <v>11318.8299999982</v>
      </c>
      <c r="I29" s="261">
        <f t="shared" si="9"/>
        <v>2541982.8413995956</v>
      </c>
      <c r="J29" s="260">
        <v>0</v>
      </c>
      <c r="K29" s="261">
        <f t="shared" si="10"/>
        <v>0</v>
      </c>
      <c r="O29" s="253">
        <v>2</v>
      </c>
      <c r="AA29" s="228">
        <v>1</v>
      </c>
      <c r="AB29" s="228">
        <v>1</v>
      </c>
      <c r="AC29" s="228">
        <v>1</v>
      </c>
      <c r="AZ29" s="228">
        <v>1</v>
      </c>
      <c r="BA29" s="228">
        <f t="shared" si="11"/>
        <v>0</v>
      </c>
      <c r="BB29" s="228">
        <f t="shared" si="12"/>
        <v>0</v>
      </c>
      <c r="BC29" s="228">
        <f t="shared" si="13"/>
        <v>0</v>
      </c>
      <c r="BD29" s="228">
        <f t="shared" si="14"/>
        <v>0</v>
      </c>
      <c r="BE29" s="228">
        <f t="shared" si="15"/>
        <v>0</v>
      </c>
      <c r="CA29" s="253">
        <v>1</v>
      </c>
      <c r="CB29" s="253">
        <v>1</v>
      </c>
    </row>
    <row r="30" spans="1:80" ht="12.75">
      <c r="A30" s="254">
        <v>19</v>
      </c>
      <c r="B30" s="255" t="s">
        <v>158</v>
      </c>
      <c r="C30" s="256" t="s">
        <v>159</v>
      </c>
      <c r="D30" s="257" t="s">
        <v>147</v>
      </c>
      <c r="E30" s="258">
        <v>1.4553</v>
      </c>
      <c r="F30" s="258"/>
      <c r="G30" s="259">
        <f t="shared" si="8"/>
        <v>0</v>
      </c>
      <c r="H30" s="260">
        <v>49215.5299999714</v>
      </c>
      <c r="I30" s="261">
        <f t="shared" si="9"/>
        <v>71623.36080895837</v>
      </c>
      <c r="J30" s="260">
        <v>0</v>
      </c>
      <c r="K30" s="261">
        <f t="shared" si="10"/>
        <v>0</v>
      </c>
      <c r="O30" s="253">
        <v>2</v>
      </c>
      <c r="AA30" s="228">
        <v>1</v>
      </c>
      <c r="AB30" s="228">
        <v>1</v>
      </c>
      <c r="AC30" s="228">
        <v>1</v>
      </c>
      <c r="AZ30" s="228">
        <v>1</v>
      </c>
      <c r="BA30" s="228">
        <f t="shared" si="11"/>
        <v>0</v>
      </c>
      <c r="BB30" s="228">
        <f t="shared" si="12"/>
        <v>0</v>
      </c>
      <c r="BC30" s="228">
        <f t="shared" si="13"/>
        <v>0</v>
      </c>
      <c r="BD30" s="228">
        <f t="shared" si="14"/>
        <v>0</v>
      </c>
      <c r="BE30" s="228">
        <f t="shared" si="15"/>
        <v>0</v>
      </c>
      <c r="CA30" s="253">
        <v>1</v>
      </c>
      <c r="CB30" s="253">
        <v>1</v>
      </c>
    </row>
    <row r="31" spans="1:80" ht="12.75">
      <c r="A31" s="254">
        <v>20</v>
      </c>
      <c r="B31" s="255" t="s">
        <v>160</v>
      </c>
      <c r="C31" s="256" t="s">
        <v>161</v>
      </c>
      <c r="D31" s="257" t="s">
        <v>114</v>
      </c>
      <c r="E31" s="258">
        <v>7.7408</v>
      </c>
      <c r="F31" s="258"/>
      <c r="G31" s="259">
        <f t="shared" si="8"/>
        <v>0</v>
      </c>
      <c r="H31" s="260">
        <v>21926.5900000036</v>
      </c>
      <c r="I31" s="261">
        <f t="shared" si="9"/>
        <v>169729.3478720279</v>
      </c>
      <c r="J31" s="260">
        <v>0</v>
      </c>
      <c r="K31" s="261">
        <f t="shared" si="10"/>
        <v>0</v>
      </c>
      <c r="O31" s="253">
        <v>2</v>
      </c>
      <c r="AA31" s="228">
        <v>1</v>
      </c>
      <c r="AB31" s="228">
        <v>1</v>
      </c>
      <c r="AC31" s="228">
        <v>1</v>
      </c>
      <c r="AZ31" s="228">
        <v>1</v>
      </c>
      <c r="BA31" s="228">
        <f t="shared" si="11"/>
        <v>0</v>
      </c>
      <c r="BB31" s="228">
        <f t="shared" si="12"/>
        <v>0</v>
      </c>
      <c r="BC31" s="228">
        <f t="shared" si="13"/>
        <v>0</v>
      </c>
      <c r="BD31" s="228">
        <f t="shared" si="14"/>
        <v>0</v>
      </c>
      <c r="BE31" s="228">
        <f t="shared" si="15"/>
        <v>0</v>
      </c>
      <c r="CA31" s="253">
        <v>1</v>
      </c>
      <c r="CB31" s="253">
        <v>1</v>
      </c>
    </row>
    <row r="32" spans="1:80" ht="12.75">
      <c r="A32" s="254">
        <v>21</v>
      </c>
      <c r="B32" s="255" t="s">
        <v>162</v>
      </c>
      <c r="C32" s="256" t="s">
        <v>163</v>
      </c>
      <c r="D32" s="257" t="s">
        <v>122</v>
      </c>
      <c r="E32" s="258">
        <v>56.91</v>
      </c>
      <c r="F32" s="258"/>
      <c r="G32" s="259">
        <f t="shared" si="8"/>
        <v>0</v>
      </c>
      <c r="H32" s="260">
        <v>18951.0300000012</v>
      </c>
      <c r="I32" s="261">
        <f t="shared" si="9"/>
        <v>1078503.1173000683</v>
      </c>
      <c r="J32" s="260">
        <v>0</v>
      </c>
      <c r="K32" s="261">
        <f t="shared" si="10"/>
        <v>0</v>
      </c>
      <c r="O32" s="253">
        <v>2</v>
      </c>
      <c r="AA32" s="228">
        <v>1</v>
      </c>
      <c r="AB32" s="228">
        <v>1</v>
      </c>
      <c r="AC32" s="228">
        <v>1</v>
      </c>
      <c r="AZ32" s="228">
        <v>1</v>
      </c>
      <c r="BA32" s="228">
        <f t="shared" si="11"/>
        <v>0</v>
      </c>
      <c r="BB32" s="228">
        <f t="shared" si="12"/>
        <v>0</v>
      </c>
      <c r="BC32" s="228">
        <f t="shared" si="13"/>
        <v>0</v>
      </c>
      <c r="BD32" s="228">
        <f t="shared" si="14"/>
        <v>0</v>
      </c>
      <c r="BE32" s="228">
        <f t="shared" si="15"/>
        <v>0</v>
      </c>
      <c r="CA32" s="253">
        <v>1</v>
      </c>
      <c r="CB32" s="253">
        <v>1</v>
      </c>
    </row>
    <row r="33" spans="1:80" ht="12.75">
      <c r="A33" s="254">
        <v>22</v>
      </c>
      <c r="B33" s="255" t="s">
        <v>164</v>
      </c>
      <c r="C33" s="256" t="s">
        <v>165</v>
      </c>
      <c r="D33" s="257" t="s">
        <v>122</v>
      </c>
      <c r="E33" s="258">
        <v>56.91</v>
      </c>
      <c r="F33" s="258"/>
      <c r="G33" s="259">
        <f t="shared" si="8"/>
        <v>0</v>
      </c>
      <c r="H33" s="260">
        <v>4160.11999999732</v>
      </c>
      <c r="I33" s="261">
        <f t="shared" si="9"/>
        <v>236752.42919984745</v>
      </c>
      <c r="J33" s="260">
        <v>0</v>
      </c>
      <c r="K33" s="261">
        <f t="shared" si="10"/>
        <v>0</v>
      </c>
      <c r="O33" s="253">
        <v>2</v>
      </c>
      <c r="AA33" s="228">
        <v>1</v>
      </c>
      <c r="AB33" s="228">
        <v>1</v>
      </c>
      <c r="AC33" s="228">
        <v>1</v>
      </c>
      <c r="AZ33" s="228">
        <v>1</v>
      </c>
      <c r="BA33" s="228">
        <f t="shared" si="11"/>
        <v>0</v>
      </c>
      <c r="BB33" s="228">
        <f t="shared" si="12"/>
        <v>0</v>
      </c>
      <c r="BC33" s="228">
        <f t="shared" si="13"/>
        <v>0</v>
      </c>
      <c r="BD33" s="228">
        <f t="shared" si="14"/>
        <v>0</v>
      </c>
      <c r="BE33" s="228">
        <f t="shared" si="15"/>
        <v>0</v>
      </c>
      <c r="CA33" s="253">
        <v>1</v>
      </c>
      <c r="CB33" s="253">
        <v>1</v>
      </c>
    </row>
    <row r="34" spans="1:80" ht="12.75">
      <c r="A34" s="254">
        <v>23</v>
      </c>
      <c r="B34" s="255" t="s">
        <v>166</v>
      </c>
      <c r="C34" s="256" t="s">
        <v>167</v>
      </c>
      <c r="D34" s="257" t="s">
        <v>147</v>
      </c>
      <c r="E34" s="258">
        <v>0.8348</v>
      </c>
      <c r="F34" s="258"/>
      <c r="G34" s="259">
        <f t="shared" si="8"/>
        <v>0</v>
      </c>
      <c r="H34" s="260">
        <v>27849.099999994</v>
      </c>
      <c r="I34" s="261">
        <f t="shared" si="9"/>
        <v>23248.42867999499</v>
      </c>
      <c r="J34" s="260">
        <v>0</v>
      </c>
      <c r="K34" s="261">
        <f t="shared" si="10"/>
        <v>0</v>
      </c>
      <c r="O34" s="253">
        <v>2</v>
      </c>
      <c r="AA34" s="228">
        <v>1</v>
      </c>
      <c r="AB34" s="228">
        <v>1</v>
      </c>
      <c r="AC34" s="228">
        <v>1</v>
      </c>
      <c r="AZ34" s="228">
        <v>1</v>
      </c>
      <c r="BA34" s="228">
        <f t="shared" si="11"/>
        <v>0</v>
      </c>
      <c r="BB34" s="228">
        <f t="shared" si="12"/>
        <v>0</v>
      </c>
      <c r="BC34" s="228">
        <f t="shared" si="13"/>
        <v>0</v>
      </c>
      <c r="BD34" s="228">
        <f t="shared" si="14"/>
        <v>0</v>
      </c>
      <c r="BE34" s="228">
        <f t="shared" si="15"/>
        <v>0</v>
      </c>
      <c r="CA34" s="253">
        <v>1</v>
      </c>
      <c r="CB34" s="253">
        <v>1</v>
      </c>
    </row>
    <row r="35" spans="1:80" ht="22.5">
      <c r="A35" s="254">
        <v>24</v>
      </c>
      <c r="B35" s="255" t="s">
        <v>168</v>
      </c>
      <c r="C35" s="256" t="s">
        <v>169</v>
      </c>
      <c r="D35" s="257" t="s">
        <v>122</v>
      </c>
      <c r="E35" s="258">
        <v>223.1779</v>
      </c>
      <c r="F35" s="258"/>
      <c r="G35" s="259">
        <f t="shared" si="8"/>
        <v>0</v>
      </c>
      <c r="H35" s="260">
        <v>157920.700000048</v>
      </c>
      <c r="I35" s="261">
        <f t="shared" si="9"/>
        <v>35244410.19254071</v>
      </c>
      <c r="J35" s="260">
        <v>0</v>
      </c>
      <c r="K35" s="261">
        <f t="shared" si="10"/>
        <v>0</v>
      </c>
      <c r="O35" s="253">
        <v>2</v>
      </c>
      <c r="AA35" s="228">
        <v>1</v>
      </c>
      <c r="AB35" s="228">
        <v>1</v>
      </c>
      <c r="AC35" s="228">
        <v>1</v>
      </c>
      <c r="AZ35" s="228">
        <v>1</v>
      </c>
      <c r="BA35" s="228">
        <f t="shared" si="11"/>
        <v>0</v>
      </c>
      <c r="BB35" s="228">
        <f t="shared" si="12"/>
        <v>0</v>
      </c>
      <c r="BC35" s="228">
        <f t="shared" si="13"/>
        <v>0</v>
      </c>
      <c r="BD35" s="228">
        <f t="shared" si="14"/>
        <v>0</v>
      </c>
      <c r="BE35" s="228">
        <f t="shared" si="15"/>
        <v>0</v>
      </c>
      <c r="CA35" s="253">
        <v>1</v>
      </c>
      <c r="CB35" s="253">
        <v>1</v>
      </c>
    </row>
    <row r="36" spans="1:80" ht="22.5">
      <c r="A36" s="254">
        <v>25</v>
      </c>
      <c r="B36" s="255" t="s">
        <v>170</v>
      </c>
      <c r="C36" s="256" t="s">
        <v>171</v>
      </c>
      <c r="D36" s="257" t="s">
        <v>122</v>
      </c>
      <c r="E36" s="258">
        <v>449.16</v>
      </c>
      <c r="F36" s="258"/>
      <c r="G36" s="259">
        <f t="shared" si="8"/>
        <v>0</v>
      </c>
      <c r="H36" s="260">
        <v>86642.9600000381</v>
      </c>
      <c r="I36" s="261">
        <f t="shared" si="9"/>
        <v>38916551.91361712</v>
      </c>
      <c r="J36" s="260"/>
      <c r="K36" s="261">
        <f t="shared" si="10"/>
        <v>0</v>
      </c>
      <c r="O36" s="253">
        <v>2</v>
      </c>
      <c r="AA36" s="228">
        <v>12</v>
      </c>
      <c r="AB36" s="228">
        <v>0</v>
      </c>
      <c r="AC36" s="228">
        <v>25</v>
      </c>
      <c r="AZ36" s="228">
        <v>1</v>
      </c>
      <c r="BA36" s="228">
        <f t="shared" si="11"/>
        <v>0</v>
      </c>
      <c r="BB36" s="228">
        <f t="shared" si="12"/>
        <v>0</v>
      </c>
      <c r="BC36" s="228">
        <f t="shared" si="13"/>
        <v>0</v>
      </c>
      <c r="BD36" s="228">
        <f t="shared" si="14"/>
        <v>0</v>
      </c>
      <c r="BE36" s="228">
        <f t="shared" si="15"/>
        <v>0</v>
      </c>
      <c r="CA36" s="253">
        <v>12</v>
      </c>
      <c r="CB36" s="253">
        <v>0</v>
      </c>
    </row>
    <row r="37" spans="1:80" ht="12.75">
      <c r="A37" s="254">
        <v>26</v>
      </c>
      <c r="B37" s="255" t="s">
        <v>172</v>
      </c>
      <c r="C37" s="256" t="s">
        <v>173</v>
      </c>
      <c r="D37" s="257" t="s">
        <v>147</v>
      </c>
      <c r="E37" s="258">
        <v>23.4722</v>
      </c>
      <c r="F37" s="258"/>
      <c r="G37" s="259">
        <f t="shared" si="8"/>
        <v>0</v>
      </c>
      <c r="H37" s="260">
        <v>539285.806805611</v>
      </c>
      <c r="I37" s="261">
        <f t="shared" si="9"/>
        <v>12658224.314502664</v>
      </c>
      <c r="J37" s="260">
        <v>0</v>
      </c>
      <c r="K37" s="261">
        <f t="shared" si="10"/>
        <v>0</v>
      </c>
      <c r="O37" s="253">
        <v>2</v>
      </c>
      <c r="AA37" s="228">
        <v>1</v>
      </c>
      <c r="AB37" s="228">
        <v>1</v>
      </c>
      <c r="AC37" s="228">
        <v>1</v>
      </c>
      <c r="AZ37" s="228">
        <v>1</v>
      </c>
      <c r="BA37" s="228">
        <f t="shared" si="11"/>
        <v>0</v>
      </c>
      <c r="BB37" s="228">
        <f t="shared" si="12"/>
        <v>0</v>
      </c>
      <c r="BC37" s="228">
        <f t="shared" si="13"/>
        <v>0</v>
      </c>
      <c r="BD37" s="228">
        <f t="shared" si="14"/>
        <v>0</v>
      </c>
      <c r="BE37" s="228">
        <f t="shared" si="15"/>
        <v>0</v>
      </c>
      <c r="CA37" s="253">
        <v>1</v>
      </c>
      <c r="CB37" s="253">
        <v>1</v>
      </c>
    </row>
    <row r="38" spans="1:57" ht="12.75">
      <c r="A38" s="263"/>
      <c r="B38" s="264" t="s">
        <v>104</v>
      </c>
      <c r="C38" s="265" t="s">
        <v>144</v>
      </c>
      <c r="D38" s="266"/>
      <c r="E38" s="267"/>
      <c r="F38" s="268"/>
      <c r="G38" s="269">
        <f>SUM(G23:G37)</f>
        <v>0</v>
      </c>
      <c r="H38" s="270"/>
      <c r="I38" s="271">
        <f>SUM(I23:I37)</f>
        <v>113936420.92469433</v>
      </c>
      <c r="J38" s="270"/>
      <c r="K38" s="271">
        <f>SUM(K23:K37)</f>
        <v>0</v>
      </c>
      <c r="O38" s="253">
        <v>4</v>
      </c>
      <c r="BA38" s="272">
        <f>SUM(BA23:BA37)</f>
        <v>0</v>
      </c>
      <c r="BB38" s="272">
        <f>SUM(BB23:BB37)</f>
        <v>0</v>
      </c>
      <c r="BC38" s="272">
        <f>SUM(BC23:BC37)</f>
        <v>0</v>
      </c>
      <c r="BD38" s="272">
        <f>SUM(BD23:BD37)</f>
        <v>0</v>
      </c>
      <c r="BE38" s="272">
        <f>SUM(BE23:BE37)</f>
        <v>0</v>
      </c>
    </row>
    <row r="39" spans="1:15" ht="12.75">
      <c r="A39" s="243" t="s">
        <v>100</v>
      </c>
      <c r="B39" s="244" t="s">
        <v>174</v>
      </c>
      <c r="C39" s="245" t="s">
        <v>175</v>
      </c>
      <c r="D39" s="246"/>
      <c r="E39" s="247"/>
      <c r="F39" s="247"/>
      <c r="G39" s="248"/>
      <c r="H39" s="249"/>
      <c r="I39" s="250"/>
      <c r="J39" s="251"/>
      <c r="K39" s="252"/>
      <c r="O39" s="253">
        <v>1</v>
      </c>
    </row>
    <row r="40" spans="1:80" ht="12.75">
      <c r="A40" s="254">
        <v>27</v>
      </c>
      <c r="B40" s="255" t="s">
        <v>177</v>
      </c>
      <c r="C40" s="256" t="s">
        <v>178</v>
      </c>
      <c r="D40" s="257" t="s">
        <v>122</v>
      </c>
      <c r="E40" s="258">
        <v>438.0798</v>
      </c>
      <c r="F40" s="258"/>
      <c r="G40" s="259">
        <f>E40*F40</f>
        <v>0</v>
      </c>
      <c r="H40" s="260">
        <v>19100.2800000012</v>
      </c>
      <c r="I40" s="261">
        <f>E40*H40</f>
        <v>8367446.842344525</v>
      </c>
      <c r="J40" s="260">
        <v>0</v>
      </c>
      <c r="K40" s="261">
        <f>E40*J40</f>
        <v>0</v>
      </c>
      <c r="O40" s="253">
        <v>2</v>
      </c>
      <c r="AA40" s="228">
        <v>1</v>
      </c>
      <c r="AB40" s="228">
        <v>1</v>
      </c>
      <c r="AC40" s="228">
        <v>1</v>
      </c>
      <c r="AZ40" s="228">
        <v>1</v>
      </c>
      <c r="BA40" s="228">
        <f>IF(AZ40=1,G40,0)</f>
        <v>0</v>
      </c>
      <c r="BB40" s="228">
        <f>IF(AZ40=2,G40,0)</f>
        <v>0</v>
      </c>
      <c r="BC40" s="228">
        <f>IF(AZ40=3,G40,0)</f>
        <v>0</v>
      </c>
      <c r="BD40" s="228">
        <f>IF(AZ40=4,G40,0)</f>
        <v>0</v>
      </c>
      <c r="BE40" s="228">
        <f>IF(AZ40=5,G40,0)</f>
        <v>0</v>
      </c>
      <c r="CA40" s="253">
        <v>1</v>
      </c>
      <c r="CB40" s="253">
        <v>1</v>
      </c>
    </row>
    <row r="41" spans="1:80" ht="12.75">
      <c r="A41" s="254">
        <v>28</v>
      </c>
      <c r="B41" s="255" t="s">
        <v>179</v>
      </c>
      <c r="C41" s="256" t="s">
        <v>180</v>
      </c>
      <c r="D41" s="257" t="s">
        <v>122</v>
      </c>
      <c r="E41" s="258">
        <v>270.4562</v>
      </c>
      <c r="F41" s="258"/>
      <c r="G41" s="259">
        <f>E41*F41</f>
        <v>0</v>
      </c>
      <c r="H41" s="260">
        <v>68209.0599999428</v>
      </c>
      <c r="I41" s="261">
        <f>E41*H41</f>
        <v>18447563.17315653</v>
      </c>
      <c r="J41" s="260"/>
      <c r="K41" s="261">
        <f>E41*J41</f>
        <v>0</v>
      </c>
      <c r="O41" s="253">
        <v>2</v>
      </c>
      <c r="AA41" s="228">
        <v>12</v>
      </c>
      <c r="AB41" s="228">
        <v>0</v>
      </c>
      <c r="AC41" s="228">
        <v>28</v>
      </c>
      <c r="AZ41" s="228">
        <v>1</v>
      </c>
      <c r="BA41" s="228">
        <f>IF(AZ41=1,G41,0)</f>
        <v>0</v>
      </c>
      <c r="BB41" s="228">
        <f>IF(AZ41=2,G41,0)</f>
        <v>0</v>
      </c>
      <c r="BC41" s="228">
        <f>IF(AZ41=3,G41,0)</f>
        <v>0</v>
      </c>
      <c r="BD41" s="228">
        <f>IF(AZ41=4,G41,0)</f>
        <v>0</v>
      </c>
      <c r="BE41" s="228">
        <f>IF(AZ41=5,G41,0)</f>
        <v>0</v>
      </c>
      <c r="CA41" s="253">
        <v>12</v>
      </c>
      <c r="CB41" s="253">
        <v>0</v>
      </c>
    </row>
    <row r="42" spans="1:57" ht="12.75">
      <c r="A42" s="263"/>
      <c r="B42" s="264" t="s">
        <v>104</v>
      </c>
      <c r="C42" s="265" t="s">
        <v>176</v>
      </c>
      <c r="D42" s="266"/>
      <c r="E42" s="267"/>
      <c r="F42" s="268"/>
      <c r="G42" s="269">
        <f>SUM(G39:G41)</f>
        <v>0</v>
      </c>
      <c r="H42" s="270"/>
      <c r="I42" s="271">
        <f>SUM(I39:I41)</f>
        <v>26815010.015501056</v>
      </c>
      <c r="J42" s="270"/>
      <c r="K42" s="271">
        <f>SUM(K39:K41)</f>
        <v>0</v>
      </c>
      <c r="O42" s="253">
        <v>4</v>
      </c>
      <c r="BA42" s="272">
        <f>SUM(BA39:BA41)</f>
        <v>0</v>
      </c>
      <c r="BB42" s="272">
        <f>SUM(BB39:BB41)</f>
        <v>0</v>
      </c>
      <c r="BC42" s="272">
        <f>SUM(BC39:BC41)</f>
        <v>0</v>
      </c>
      <c r="BD42" s="272">
        <f>SUM(BD39:BD41)</f>
        <v>0</v>
      </c>
      <c r="BE42" s="272">
        <f>SUM(BE39:BE41)</f>
        <v>0</v>
      </c>
    </row>
    <row r="43" spans="1:15" ht="12.75">
      <c r="A43" s="243" t="s">
        <v>100</v>
      </c>
      <c r="B43" s="244" t="s">
        <v>181</v>
      </c>
      <c r="C43" s="245" t="s">
        <v>182</v>
      </c>
      <c r="D43" s="246"/>
      <c r="E43" s="247"/>
      <c r="F43" s="247"/>
      <c r="G43" s="248"/>
      <c r="H43" s="249"/>
      <c r="I43" s="250"/>
      <c r="J43" s="251"/>
      <c r="K43" s="252"/>
      <c r="O43" s="253">
        <v>1</v>
      </c>
    </row>
    <row r="44" spans="1:80" ht="22.5">
      <c r="A44" s="254">
        <v>29</v>
      </c>
      <c r="B44" s="255" t="s">
        <v>184</v>
      </c>
      <c r="C44" s="256" t="s">
        <v>185</v>
      </c>
      <c r="D44" s="257" t="s">
        <v>122</v>
      </c>
      <c r="E44" s="258">
        <v>117.864</v>
      </c>
      <c r="F44" s="258"/>
      <c r="G44" s="259">
        <f>E44*F44</f>
        <v>0</v>
      </c>
      <c r="H44" s="260">
        <v>20213.6800000072</v>
      </c>
      <c r="I44" s="261">
        <f>E44*H44</f>
        <v>2382465.1795208487</v>
      </c>
      <c r="J44" s="260">
        <v>0</v>
      </c>
      <c r="K44" s="261">
        <f>E44*J44</f>
        <v>0</v>
      </c>
      <c r="O44" s="253">
        <v>2</v>
      </c>
      <c r="AA44" s="228">
        <v>1</v>
      </c>
      <c r="AB44" s="228">
        <v>1</v>
      </c>
      <c r="AC44" s="228">
        <v>1</v>
      </c>
      <c r="AZ44" s="228">
        <v>1</v>
      </c>
      <c r="BA44" s="228">
        <f>IF(AZ44=1,G44,0)</f>
        <v>0</v>
      </c>
      <c r="BB44" s="228">
        <f>IF(AZ44=2,G44,0)</f>
        <v>0</v>
      </c>
      <c r="BC44" s="228">
        <f>IF(AZ44=3,G44,0)</f>
        <v>0</v>
      </c>
      <c r="BD44" s="228">
        <f>IF(AZ44=4,G44,0)</f>
        <v>0</v>
      </c>
      <c r="BE44" s="228">
        <f>IF(AZ44=5,G44,0)</f>
        <v>0</v>
      </c>
      <c r="CA44" s="253">
        <v>1</v>
      </c>
      <c r="CB44" s="253">
        <v>1</v>
      </c>
    </row>
    <row r="45" spans="1:80" ht="12.75">
      <c r="A45" s="254">
        <v>30</v>
      </c>
      <c r="B45" s="255" t="s">
        <v>186</v>
      </c>
      <c r="C45" s="256" t="s">
        <v>187</v>
      </c>
      <c r="D45" s="257" t="s">
        <v>122</v>
      </c>
      <c r="E45" s="258">
        <v>23.4</v>
      </c>
      <c r="F45" s="258"/>
      <c r="G45" s="259">
        <f>E45*F45</f>
        <v>0</v>
      </c>
      <c r="H45" s="260">
        <v>7464.60000000149</v>
      </c>
      <c r="I45" s="261">
        <f>E45*H45</f>
        <v>174671.64000003485</v>
      </c>
      <c r="J45" s="260">
        <v>0</v>
      </c>
      <c r="K45" s="261">
        <f>E45*J45</f>
        <v>0</v>
      </c>
      <c r="O45" s="253">
        <v>2</v>
      </c>
      <c r="AA45" s="228">
        <v>1</v>
      </c>
      <c r="AB45" s="228">
        <v>1</v>
      </c>
      <c r="AC45" s="228">
        <v>1</v>
      </c>
      <c r="AZ45" s="228">
        <v>1</v>
      </c>
      <c r="BA45" s="228">
        <f>IF(AZ45=1,G45,0)</f>
        <v>0</v>
      </c>
      <c r="BB45" s="228">
        <f>IF(AZ45=2,G45,0)</f>
        <v>0</v>
      </c>
      <c r="BC45" s="228">
        <f>IF(AZ45=3,G45,0)</f>
        <v>0</v>
      </c>
      <c r="BD45" s="228">
        <f>IF(AZ45=4,G45,0)</f>
        <v>0</v>
      </c>
      <c r="BE45" s="228">
        <f>IF(AZ45=5,G45,0)</f>
        <v>0</v>
      </c>
      <c r="CA45" s="253">
        <v>1</v>
      </c>
      <c r="CB45" s="253">
        <v>1</v>
      </c>
    </row>
    <row r="46" spans="1:80" ht="12.75">
      <c r="A46" s="254">
        <v>31</v>
      </c>
      <c r="B46" s="255" t="s">
        <v>188</v>
      </c>
      <c r="C46" s="256" t="s">
        <v>189</v>
      </c>
      <c r="D46" s="257" t="s">
        <v>122</v>
      </c>
      <c r="E46" s="258">
        <v>31.1616</v>
      </c>
      <c r="F46" s="258"/>
      <c r="G46" s="259">
        <f>E46*F46</f>
        <v>0</v>
      </c>
      <c r="H46" s="260">
        <v>1202.83999999985</v>
      </c>
      <c r="I46" s="261">
        <f>E46*H46</f>
        <v>37482.418943995326</v>
      </c>
      <c r="J46" s="260">
        <v>0</v>
      </c>
      <c r="K46" s="261">
        <f>E46*J46</f>
        <v>0</v>
      </c>
      <c r="O46" s="253">
        <v>2</v>
      </c>
      <c r="AA46" s="228">
        <v>1</v>
      </c>
      <c r="AB46" s="228">
        <v>1</v>
      </c>
      <c r="AC46" s="228">
        <v>1</v>
      </c>
      <c r="AZ46" s="228">
        <v>1</v>
      </c>
      <c r="BA46" s="228">
        <f>IF(AZ46=1,G46,0)</f>
        <v>0</v>
      </c>
      <c r="BB46" s="228">
        <f>IF(AZ46=2,G46,0)</f>
        <v>0</v>
      </c>
      <c r="BC46" s="228">
        <f>IF(AZ46=3,G46,0)</f>
        <v>0</v>
      </c>
      <c r="BD46" s="228">
        <f>IF(AZ46=4,G46,0)</f>
        <v>0</v>
      </c>
      <c r="BE46" s="228">
        <f>IF(AZ46=5,G46,0)</f>
        <v>0</v>
      </c>
      <c r="CA46" s="253">
        <v>1</v>
      </c>
      <c r="CB46" s="253">
        <v>1</v>
      </c>
    </row>
    <row r="47" spans="1:80" ht="12.75">
      <c r="A47" s="254">
        <v>32</v>
      </c>
      <c r="B47" s="255" t="s">
        <v>190</v>
      </c>
      <c r="C47" s="256" t="s">
        <v>191</v>
      </c>
      <c r="D47" s="257" t="s">
        <v>122</v>
      </c>
      <c r="E47" s="258">
        <v>530.115</v>
      </c>
      <c r="F47" s="258"/>
      <c r="G47" s="259">
        <f>E47*F47</f>
        <v>0</v>
      </c>
      <c r="H47" s="260">
        <v>159034.5</v>
      </c>
      <c r="I47" s="261">
        <f>E47*H47</f>
        <v>84306573.9675</v>
      </c>
      <c r="J47" s="260">
        <v>0</v>
      </c>
      <c r="K47" s="261">
        <f>E47*J47</f>
        <v>0</v>
      </c>
      <c r="O47" s="253">
        <v>2</v>
      </c>
      <c r="AA47" s="228">
        <v>1</v>
      </c>
      <c r="AB47" s="228">
        <v>1</v>
      </c>
      <c r="AC47" s="228">
        <v>1</v>
      </c>
      <c r="AZ47" s="228">
        <v>1</v>
      </c>
      <c r="BA47" s="228">
        <f>IF(AZ47=1,G47,0)</f>
        <v>0</v>
      </c>
      <c r="BB47" s="228">
        <f>IF(AZ47=2,G47,0)</f>
        <v>0</v>
      </c>
      <c r="BC47" s="228">
        <f>IF(AZ47=3,G47,0)</f>
        <v>0</v>
      </c>
      <c r="BD47" s="228">
        <f>IF(AZ47=4,G47,0)</f>
        <v>0</v>
      </c>
      <c r="BE47" s="228">
        <f>IF(AZ47=5,G47,0)</f>
        <v>0</v>
      </c>
      <c r="CA47" s="253">
        <v>1</v>
      </c>
      <c r="CB47" s="253">
        <v>1</v>
      </c>
    </row>
    <row r="48" spans="1:57" ht="12.75">
      <c r="A48" s="263"/>
      <c r="B48" s="264" t="s">
        <v>104</v>
      </c>
      <c r="C48" s="265" t="s">
        <v>183</v>
      </c>
      <c r="D48" s="266"/>
      <c r="E48" s="267"/>
      <c r="F48" s="268"/>
      <c r="G48" s="269">
        <f>SUM(G43:G47)</f>
        <v>0</v>
      </c>
      <c r="H48" s="270"/>
      <c r="I48" s="271">
        <f>SUM(I43:I47)</f>
        <v>86901193.20596488</v>
      </c>
      <c r="J48" s="270"/>
      <c r="K48" s="271">
        <f>SUM(K43:K47)</f>
        <v>0</v>
      </c>
      <c r="O48" s="253">
        <v>4</v>
      </c>
      <c r="BA48" s="272">
        <f>SUM(BA43:BA47)</f>
        <v>0</v>
      </c>
      <c r="BB48" s="272">
        <f>SUM(BB43:BB47)</f>
        <v>0</v>
      </c>
      <c r="BC48" s="272">
        <f>SUM(BC43:BC47)</f>
        <v>0</v>
      </c>
      <c r="BD48" s="272">
        <f>SUM(BD43:BD47)</f>
        <v>0</v>
      </c>
      <c r="BE48" s="272">
        <f>SUM(BE43:BE47)</f>
        <v>0</v>
      </c>
    </row>
    <row r="49" spans="1:15" ht="12.75">
      <c r="A49" s="243" t="s">
        <v>100</v>
      </c>
      <c r="B49" s="244" t="s">
        <v>192</v>
      </c>
      <c r="C49" s="245" t="s">
        <v>193</v>
      </c>
      <c r="D49" s="246"/>
      <c r="E49" s="247"/>
      <c r="F49" s="247"/>
      <c r="G49" s="248"/>
      <c r="H49" s="249"/>
      <c r="I49" s="250"/>
      <c r="J49" s="251"/>
      <c r="K49" s="252"/>
      <c r="O49" s="253">
        <v>1</v>
      </c>
    </row>
    <row r="50" spans="1:80" ht="12.75">
      <c r="A50" s="254">
        <v>33</v>
      </c>
      <c r="B50" s="255" t="s">
        <v>195</v>
      </c>
      <c r="C50" s="256" t="s">
        <v>196</v>
      </c>
      <c r="D50" s="257" t="s">
        <v>122</v>
      </c>
      <c r="E50" s="258">
        <v>31.1616</v>
      </c>
      <c r="F50" s="258"/>
      <c r="G50" s="259">
        <f aca="true" t="shared" si="16" ref="G50:G56">E50*F50</f>
        <v>0</v>
      </c>
      <c r="H50" s="260">
        <v>1202.83999999985</v>
      </c>
      <c r="I50" s="261">
        <f aca="true" t="shared" si="17" ref="I50:I56">E50*H50</f>
        <v>37482.418943995326</v>
      </c>
      <c r="J50" s="260">
        <v>0</v>
      </c>
      <c r="K50" s="261">
        <f aca="true" t="shared" si="18" ref="K50:K56">E50*J50</f>
        <v>0</v>
      </c>
      <c r="O50" s="253">
        <v>2</v>
      </c>
      <c r="AA50" s="228">
        <v>1</v>
      </c>
      <c r="AB50" s="228">
        <v>1</v>
      </c>
      <c r="AC50" s="228">
        <v>1</v>
      </c>
      <c r="AZ50" s="228">
        <v>1</v>
      </c>
      <c r="BA50" s="228">
        <f aca="true" t="shared" si="19" ref="BA50:BA56">IF(AZ50=1,G50,0)</f>
        <v>0</v>
      </c>
      <c r="BB50" s="228">
        <f aca="true" t="shared" si="20" ref="BB50:BB56">IF(AZ50=2,G50,0)</f>
        <v>0</v>
      </c>
      <c r="BC50" s="228">
        <f aca="true" t="shared" si="21" ref="BC50:BC56">IF(AZ50=3,G50,0)</f>
        <v>0</v>
      </c>
      <c r="BD50" s="228">
        <f aca="true" t="shared" si="22" ref="BD50:BD56">IF(AZ50=4,G50,0)</f>
        <v>0</v>
      </c>
      <c r="BE50" s="228">
        <f aca="true" t="shared" si="23" ref="BE50:BE56">IF(AZ50=5,G50,0)</f>
        <v>0</v>
      </c>
      <c r="CA50" s="253">
        <v>1</v>
      </c>
      <c r="CB50" s="253">
        <v>1</v>
      </c>
    </row>
    <row r="51" spans="1:80" ht="12.75">
      <c r="A51" s="254">
        <v>34</v>
      </c>
      <c r="B51" s="255" t="s">
        <v>197</v>
      </c>
      <c r="C51" s="256" t="s">
        <v>198</v>
      </c>
      <c r="D51" s="257" t="s">
        <v>122</v>
      </c>
      <c r="E51" s="258">
        <v>5.6</v>
      </c>
      <c r="F51" s="258"/>
      <c r="G51" s="259">
        <f t="shared" si="16"/>
        <v>0</v>
      </c>
      <c r="H51" s="260">
        <v>3189.19999999925</v>
      </c>
      <c r="I51" s="261">
        <f t="shared" si="17"/>
        <v>17859.5199999958</v>
      </c>
      <c r="J51" s="260">
        <v>0</v>
      </c>
      <c r="K51" s="261">
        <f t="shared" si="18"/>
        <v>0</v>
      </c>
      <c r="O51" s="253">
        <v>2</v>
      </c>
      <c r="AA51" s="228">
        <v>1</v>
      </c>
      <c r="AB51" s="228">
        <v>1</v>
      </c>
      <c r="AC51" s="228">
        <v>1</v>
      </c>
      <c r="AZ51" s="228">
        <v>1</v>
      </c>
      <c r="BA51" s="228">
        <f t="shared" si="19"/>
        <v>0</v>
      </c>
      <c r="BB51" s="228">
        <f t="shared" si="20"/>
        <v>0</v>
      </c>
      <c r="BC51" s="228">
        <f t="shared" si="21"/>
        <v>0</v>
      </c>
      <c r="BD51" s="228">
        <f t="shared" si="22"/>
        <v>0</v>
      </c>
      <c r="BE51" s="228">
        <f t="shared" si="23"/>
        <v>0</v>
      </c>
      <c r="CA51" s="253">
        <v>1</v>
      </c>
      <c r="CB51" s="253">
        <v>1</v>
      </c>
    </row>
    <row r="52" spans="1:80" ht="22.5">
      <c r="A52" s="254">
        <v>35</v>
      </c>
      <c r="B52" s="255" t="s">
        <v>199</v>
      </c>
      <c r="C52" s="256" t="s">
        <v>200</v>
      </c>
      <c r="D52" s="257" t="s">
        <v>122</v>
      </c>
      <c r="E52" s="258">
        <v>255.5522</v>
      </c>
      <c r="F52" s="258"/>
      <c r="G52" s="259">
        <f t="shared" si="16"/>
        <v>0</v>
      </c>
      <c r="H52" s="260">
        <v>220516.029999971</v>
      </c>
      <c r="I52" s="261">
        <f t="shared" si="17"/>
        <v>56353356.60175859</v>
      </c>
      <c r="J52" s="260">
        <v>0</v>
      </c>
      <c r="K52" s="261">
        <f t="shared" si="18"/>
        <v>0</v>
      </c>
      <c r="O52" s="253">
        <v>2</v>
      </c>
      <c r="AA52" s="228">
        <v>1</v>
      </c>
      <c r="AB52" s="228">
        <v>1</v>
      </c>
      <c r="AC52" s="228">
        <v>1</v>
      </c>
      <c r="AZ52" s="228">
        <v>1</v>
      </c>
      <c r="BA52" s="228">
        <f t="shared" si="19"/>
        <v>0</v>
      </c>
      <c r="BB52" s="228">
        <f t="shared" si="20"/>
        <v>0</v>
      </c>
      <c r="BC52" s="228">
        <f t="shared" si="21"/>
        <v>0</v>
      </c>
      <c r="BD52" s="228">
        <f t="shared" si="22"/>
        <v>0</v>
      </c>
      <c r="BE52" s="228">
        <f t="shared" si="23"/>
        <v>0</v>
      </c>
      <c r="CA52" s="253">
        <v>1</v>
      </c>
      <c r="CB52" s="253">
        <v>1</v>
      </c>
    </row>
    <row r="53" spans="1:80" ht="12.75">
      <c r="A53" s="254">
        <v>36</v>
      </c>
      <c r="B53" s="255" t="s">
        <v>201</v>
      </c>
      <c r="C53" s="256" t="s">
        <v>202</v>
      </c>
      <c r="D53" s="257" t="s">
        <v>122</v>
      </c>
      <c r="E53" s="258">
        <v>14.904</v>
      </c>
      <c r="F53" s="258"/>
      <c r="G53" s="259">
        <f t="shared" si="16"/>
        <v>0</v>
      </c>
      <c r="H53" s="260">
        <v>22651.099999994</v>
      </c>
      <c r="I53" s="261">
        <f t="shared" si="17"/>
        <v>337591.99439991056</v>
      </c>
      <c r="J53" s="260">
        <v>0</v>
      </c>
      <c r="K53" s="261">
        <f t="shared" si="18"/>
        <v>0</v>
      </c>
      <c r="O53" s="253">
        <v>2</v>
      </c>
      <c r="AA53" s="228">
        <v>1</v>
      </c>
      <c r="AB53" s="228">
        <v>1</v>
      </c>
      <c r="AC53" s="228">
        <v>1</v>
      </c>
      <c r="AZ53" s="228">
        <v>1</v>
      </c>
      <c r="BA53" s="228">
        <f t="shared" si="19"/>
        <v>0</v>
      </c>
      <c r="BB53" s="228">
        <f t="shared" si="20"/>
        <v>0</v>
      </c>
      <c r="BC53" s="228">
        <f t="shared" si="21"/>
        <v>0</v>
      </c>
      <c r="BD53" s="228">
        <f t="shared" si="22"/>
        <v>0</v>
      </c>
      <c r="BE53" s="228">
        <f t="shared" si="23"/>
        <v>0</v>
      </c>
      <c r="CA53" s="253">
        <v>1</v>
      </c>
      <c r="CB53" s="253">
        <v>1</v>
      </c>
    </row>
    <row r="54" spans="1:80" ht="12.75">
      <c r="A54" s="254">
        <v>37</v>
      </c>
      <c r="B54" s="255" t="s">
        <v>203</v>
      </c>
      <c r="C54" s="256" t="s">
        <v>204</v>
      </c>
      <c r="D54" s="257" t="s">
        <v>127</v>
      </c>
      <c r="E54" s="258">
        <v>125.16</v>
      </c>
      <c r="F54" s="258"/>
      <c r="G54" s="259">
        <f t="shared" si="16"/>
        <v>0</v>
      </c>
      <c r="H54" s="260">
        <v>5619.6799999997</v>
      </c>
      <c r="I54" s="261">
        <f t="shared" si="17"/>
        <v>703359.1487999625</v>
      </c>
      <c r="J54" s="260">
        <v>0</v>
      </c>
      <c r="K54" s="261">
        <f t="shared" si="18"/>
        <v>0</v>
      </c>
      <c r="O54" s="253">
        <v>2</v>
      </c>
      <c r="AA54" s="228">
        <v>1</v>
      </c>
      <c r="AB54" s="228">
        <v>1</v>
      </c>
      <c r="AC54" s="228">
        <v>1</v>
      </c>
      <c r="AZ54" s="228">
        <v>1</v>
      </c>
      <c r="BA54" s="228">
        <f t="shared" si="19"/>
        <v>0</v>
      </c>
      <c r="BB54" s="228">
        <f t="shared" si="20"/>
        <v>0</v>
      </c>
      <c r="BC54" s="228">
        <f t="shared" si="21"/>
        <v>0</v>
      </c>
      <c r="BD54" s="228">
        <f t="shared" si="22"/>
        <v>0</v>
      </c>
      <c r="BE54" s="228">
        <f t="shared" si="23"/>
        <v>0</v>
      </c>
      <c r="CA54" s="253">
        <v>1</v>
      </c>
      <c r="CB54" s="253">
        <v>1</v>
      </c>
    </row>
    <row r="55" spans="1:80" ht="12.75">
      <c r="A55" s="254">
        <v>38</v>
      </c>
      <c r="B55" s="255" t="s">
        <v>205</v>
      </c>
      <c r="C55" s="256" t="s">
        <v>206</v>
      </c>
      <c r="D55" s="257" t="s">
        <v>122</v>
      </c>
      <c r="E55" s="258">
        <v>255.5522</v>
      </c>
      <c r="F55" s="258"/>
      <c r="G55" s="259">
        <f t="shared" si="16"/>
        <v>0</v>
      </c>
      <c r="H55" s="260">
        <v>11883.1800000072</v>
      </c>
      <c r="I55" s="261">
        <f t="shared" si="17"/>
        <v>3036772.7919978397</v>
      </c>
      <c r="J55" s="260">
        <v>0</v>
      </c>
      <c r="K55" s="261">
        <f t="shared" si="18"/>
        <v>0</v>
      </c>
      <c r="O55" s="253">
        <v>2</v>
      </c>
      <c r="AA55" s="228">
        <v>1</v>
      </c>
      <c r="AB55" s="228">
        <v>1</v>
      </c>
      <c r="AC55" s="228">
        <v>1</v>
      </c>
      <c r="AZ55" s="228">
        <v>1</v>
      </c>
      <c r="BA55" s="228">
        <f t="shared" si="19"/>
        <v>0</v>
      </c>
      <c r="BB55" s="228">
        <f t="shared" si="20"/>
        <v>0</v>
      </c>
      <c r="BC55" s="228">
        <f t="shared" si="21"/>
        <v>0</v>
      </c>
      <c r="BD55" s="228">
        <f t="shared" si="22"/>
        <v>0</v>
      </c>
      <c r="BE55" s="228">
        <f t="shared" si="23"/>
        <v>0</v>
      </c>
      <c r="CA55" s="253">
        <v>1</v>
      </c>
      <c r="CB55" s="253">
        <v>1</v>
      </c>
    </row>
    <row r="56" spans="1:80" ht="22.5">
      <c r="A56" s="254">
        <v>39</v>
      </c>
      <c r="B56" s="255" t="s">
        <v>207</v>
      </c>
      <c r="C56" s="256" t="s">
        <v>208</v>
      </c>
      <c r="D56" s="257" t="s">
        <v>127</v>
      </c>
      <c r="E56" s="258">
        <v>125.16</v>
      </c>
      <c r="F56" s="258"/>
      <c r="G56" s="259">
        <f t="shared" si="16"/>
        <v>0</v>
      </c>
      <c r="H56" s="260">
        <v>75984.6399999857</v>
      </c>
      <c r="I56" s="261">
        <f t="shared" si="17"/>
        <v>9510237.542398209</v>
      </c>
      <c r="J56" s="260">
        <v>0</v>
      </c>
      <c r="K56" s="261">
        <f t="shared" si="18"/>
        <v>0</v>
      </c>
      <c r="O56" s="253">
        <v>2</v>
      </c>
      <c r="AA56" s="228">
        <v>1</v>
      </c>
      <c r="AB56" s="228">
        <v>1</v>
      </c>
      <c r="AC56" s="228">
        <v>1</v>
      </c>
      <c r="AZ56" s="228">
        <v>1</v>
      </c>
      <c r="BA56" s="228">
        <f t="shared" si="19"/>
        <v>0</v>
      </c>
      <c r="BB56" s="228">
        <f t="shared" si="20"/>
        <v>0</v>
      </c>
      <c r="BC56" s="228">
        <f t="shared" si="21"/>
        <v>0</v>
      </c>
      <c r="BD56" s="228">
        <f t="shared" si="22"/>
        <v>0</v>
      </c>
      <c r="BE56" s="228">
        <f t="shared" si="23"/>
        <v>0</v>
      </c>
      <c r="CA56" s="253">
        <v>1</v>
      </c>
      <c r="CB56" s="253">
        <v>1</v>
      </c>
    </row>
    <row r="57" spans="1:57" ht="12.75">
      <c r="A57" s="263"/>
      <c r="B57" s="264" t="s">
        <v>104</v>
      </c>
      <c r="C57" s="265" t="s">
        <v>194</v>
      </c>
      <c r="D57" s="266"/>
      <c r="E57" s="267"/>
      <c r="F57" s="268"/>
      <c r="G57" s="269">
        <f>SUM(G49:G56)</f>
        <v>0</v>
      </c>
      <c r="H57" s="270"/>
      <c r="I57" s="271">
        <f>SUM(I49:I56)</f>
        <v>69996660.0182985</v>
      </c>
      <c r="J57" s="270"/>
      <c r="K57" s="271">
        <f>SUM(K49:K56)</f>
        <v>0</v>
      </c>
      <c r="O57" s="253">
        <v>4</v>
      </c>
      <c r="BA57" s="272">
        <f>SUM(BA49:BA56)</f>
        <v>0</v>
      </c>
      <c r="BB57" s="272">
        <f>SUM(BB49:BB56)</f>
        <v>0</v>
      </c>
      <c r="BC57" s="272">
        <f>SUM(BC49:BC56)</f>
        <v>0</v>
      </c>
      <c r="BD57" s="272">
        <f>SUM(BD49:BD56)</f>
        <v>0</v>
      </c>
      <c r="BE57" s="272">
        <f>SUM(BE49:BE56)</f>
        <v>0</v>
      </c>
    </row>
    <row r="58" spans="1:15" ht="12.75">
      <c r="A58" s="243" t="s">
        <v>100</v>
      </c>
      <c r="B58" s="244" t="s">
        <v>209</v>
      </c>
      <c r="C58" s="245" t="s">
        <v>210</v>
      </c>
      <c r="D58" s="246"/>
      <c r="E58" s="247"/>
      <c r="F58" s="247"/>
      <c r="G58" s="248"/>
      <c r="H58" s="249"/>
      <c r="I58" s="250"/>
      <c r="J58" s="251"/>
      <c r="K58" s="252"/>
      <c r="O58" s="253">
        <v>1</v>
      </c>
    </row>
    <row r="59" spans="1:80" ht="22.5">
      <c r="A59" s="254">
        <v>40</v>
      </c>
      <c r="B59" s="255" t="s">
        <v>212</v>
      </c>
      <c r="C59" s="256" t="s">
        <v>213</v>
      </c>
      <c r="D59" s="257" t="s">
        <v>114</v>
      </c>
      <c r="E59" s="258">
        <v>44.8</v>
      </c>
      <c r="F59" s="258"/>
      <c r="G59" s="259">
        <f>E59*F59</f>
        <v>0</v>
      </c>
      <c r="H59" s="260">
        <v>133280</v>
      </c>
      <c r="I59" s="261">
        <f>E59*H59</f>
        <v>5970944</v>
      </c>
      <c r="J59" s="260">
        <v>0</v>
      </c>
      <c r="K59" s="261">
        <f>E59*J59</f>
        <v>0</v>
      </c>
      <c r="O59" s="253">
        <v>2</v>
      </c>
      <c r="AA59" s="228">
        <v>1</v>
      </c>
      <c r="AB59" s="228">
        <v>1</v>
      </c>
      <c r="AC59" s="228">
        <v>1</v>
      </c>
      <c r="AZ59" s="228">
        <v>1</v>
      </c>
      <c r="BA59" s="228">
        <f>IF(AZ59=1,G59,0)</f>
        <v>0</v>
      </c>
      <c r="BB59" s="228">
        <f>IF(AZ59=2,G59,0)</f>
        <v>0</v>
      </c>
      <c r="BC59" s="228">
        <f>IF(AZ59=3,G59,0)</f>
        <v>0</v>
      </c>
      <c r="BD59" s="228">
        <f>IF(AZ59=4,G59,0)</f>
        <v>0</v>
      </c>
      <c r="BE59" s="228">
        <f>IF(AZ59=5,G59,0)</f>
        <v>0</v>
      </c>
      <c r="CA59" s="253">
        <v>1</v>
      </c>
      <c r="CB59" s="253">
        <v>1</v>
      </c>
    </row>
    <row r="60" spans="1:80" ht="22.5">
      <c r="A60" s="254">
        <v>41</v>
      </c>
      <c r="B60" s="255" t="s">
        <v>214</v>
      </c>
      <c r="C60" s="256" t="s">
        <v>215</v>
      </c>
      <c r="D60" s="257" t="s">
        <v>147</v>
      </c>
      <c r="E60" s="258">
        <v>4.6534</v>
      </c>
      <c r="F60" s="258"/>
      <c r="G60" s="259">
        <f>E60*F60</f>
        <v>0</v>
      </c>
      <c r="H60" s="260">
        <v>125966.889999986</v>
      </c>
      <c r="I60" s="261">
        <f>E60*H60</f>
        <v>586174.325925935</v>
      </c>
      <c r="J60" s="260">
        <v>0</v>
      </c>
      <c r="K60" s="261">
        <f>E60*J60</f>
        <v>0</v>
      </c>
      <c r="O60" s="253">
        <v>2</v>
      </c>
      <c r="AA60" s="228">
        <v>1</v>
      </c>
      <c r="AB60" s="228">
        <v>1</v>
      </c>
      <c r="AC60" s="228">
        <v>1</v>
      </c>
      <c r="AZ60" s="228">
        <v>1</v>
      </c>
      <c r="BA60" s="228">
        <f>IF(AZ60=1,G60,0)</f>
        <v>0</v>
      </c>
      <c r="BB60" s="228">
        <f>IF(AZ60=2,G60,0)</f>
        <v>0</v>
      </c>
      <c r="BC60" s="228">
        <f>IF(AZ60=3,G60,0)</f>
        <v>0</v>
      </c>
      <c r="BD60" s="228">
        <f>IF(AZ60=4,G60,0)</f>
        <v>0</v>
      </c>
      <c r="BE60" s="228">
        <f>IF(AZ60=5,G60,0)</f>
        <v>0</v>
      </c>
      <c r="CA60" s="253">
        <v>1</v>
      </c>
      <c r="CB60" s="253">
        <v>1</v>
      </c>
    </row>
    <row r="61" spans="1:80" ht="12.75">
      <c r="A61" s="254">
        <v>42</v>
      </c>
      <c r="B61" s="255" t="s">
        <v>216</v>
      </c>
      <c r="C61" s="256" t="s">
        <v>217</v>
      </c>
      <c r="D61" s="257" t="s">
        <v>114</v>
      </c>
      <c r="E61" s="258">
        <v>7.3025</v>
      </c>
      <c r="F61" s="258"/>
      <c r="G61" s="259">
        <f>E61*F61</f>
        <v>0</v>
      </c>
      <c r="H61" s="260">
        <v>33362.9300000072</v>
      </c>
      <c r="I61" s="261">
        <f>E61*H61</f>
        <v>243632.79632505262</v>
      </c>
      <c r="J61" s="260">
        <v>0</v>
      </c>
      <c r="K61" s="261">
        <f>E61*J61</f>
        <v>0</v>
      </c>
      <c r="O61" s="253">
        <v>2</v>
      </c>
      <c r="AA61" s="228">
        <v>1</v>
      </c>
      <c r="AB61" s="228">
        <v>1</v>
      </c>
      <c r="AC61" s="228">
        <v>1</v>
      </c>
      <c r="AZ61" s="228">
        <v>1</v>
      </c>
      <c r="BA61" s="228">
        <f>IF(AZ61=1,G61,0)</f>
        <v>0</v>
      </c>
      <c r="BB61" s="228">
        <f>IF(AZ61=2,G61,0)</f>
        <v>0</v>
      </c>
      <c r="BC61" s="228">
        <f>IF(AZ61=3,G61,0)</f>
        <v>0</v>
      </c>
      <c r="BD61" s="228">
        <f>IF(AZ61=4,G61,0)</f>
        <v>0</v>
      </c>
      <c r="BE61" s="228">
        <f>IF(AZ61=5,G61,0)</f>
        <v>0</v>
      </c>
      <c r="CA61" s="253">
        <v>1</v>
      </c>
      <c r="CB61" s="253">
        <v>1</v>
      </c>
    </row>
    <row r="62" spans="1:80" ht="12.75">
      <c r="A62" s="254">
        <v>43</v>
      </c>
      <c r="B62" s="255" t="s">
        <v>218</v>
      </c>
      <c r="C62" s="256" t="s">
        <v>219</v>
      </c>
      <c r="D62" s="257" t="s">
        <v>147</v>
      </c>
      <c r="E62" s="258">
        <v>0.657</v>
      </c>
      <c r="F62" s="258"/>
      <c r="G62" s="259">
        <f>E62*F62</f>
        <v>0</v>
      </c>
      <c r="H62" s="260">
        <v>18896.900000006</v>
      </c>
      <c r="I62" s="261">
        <f>E62*H62</f>
        <v>12415.263300003942</v>
      </c>
      <c r="J62" s="260">
        <v>0</v>
      </c>
      <c r="K62" s="261">
        <f>E62*J62</f>
        <v>0</v>
      </c>
      <c r="O62" s="253">
        <v>2</v>
      </c>
      <c r="AA62" s="228">
        <v>1</v>
      </c>
      <c r="AB62" s="228">
        <v>1</v>
      </c>
      <c r="AC62" s="228">
        <v>1</v>
      </c>
      <c r="AZ62" s="228">
        <v>1</v>
      </c>
      <c r="BA62" s="228">
        <f>IF(AZ62=1,G62,0)</f>
        <v>0</v>
      </c>
      <c r="BB62" s="228">
        <f>IF(AZ62=2,G62,0)</f>
        <v>0</v>
      </c>
      <c r="BC62" s="228">
        <f>IF(AZ62=3,G62,0)</f>
        <v>0</v>
      </c>
      <c r="BD62" s="228">
        <f>IF(AZ62=4,G62,0)</f>
        <v>0</v>
      </c>
      <c r="BE62" s="228">
        <f>IF(AZ62=5,G62,0)</f>
        <v>0</v>
      </c>
      <c r="CA62" s="253">
        <v>1</v>
      </c>
      <c r="CB62" s="253">
        <v>1</v>
      </c>
    </row>
    <row r="63" spans="1:57" ht="12.75">
      <c r="A63" s="263"/>
      <c r="B63" s="264" t="s">
        <v>104</v>
      </c>
      <c r="C63" s="265" t="s">
        <v>211</v>
      </c>
      <c r="D63" s="266"/>
      <c r="E63" s="267"/>
      <c r="F63" s="268"/>
      <c r="G63" s="269">
        <f>SUM(G58:G62)</f>
        <v>0</v>
      </c>
      <c r="H63" s="270"/>
      <c r="I63" s="271">
        <f>SUM(I58:I62)</f>
        <v>6813166.385550991</v>
      </c>
      <c r="J63" s="270"/>
      <c r="K63" s="271">
        <f>SUM(K58:K62)</f>
        <v>0</v>
      </c>
      <c r="O63" s="253">
        <v>4</v>
      </c>
      <c r="BA63" s="272">
        <f>SUM(BA58:BA62)</f>
        <v>0</v>
      </c>
      <c r="BB63" s="272">
        <f>SUM(BB58:BB62)</f>
        <v>0</v>
      </c>
      <c r="BC63" s="272">
        <f>SUM(BC58:BC62)</f>
        <v>0</v>
      </c>
      <c r="BD63" s="272">
        <f>SUM(BD58:BD62)</f>
        <v>0</v>
      </c>
      <c r="BE63" s="272">
        <f>SUM(BE58:BE62)</f>
        <v>0</v>
      </c>
    </row>
    <row r="64" spans="1:15" ht="12.75">
      <c r="A64" s="243" t="s">
        <v>100</v>
      </c>
      <c r="B64" s="244" t="s">
        <v>220</v>
      </c>
      <c r="C64" s="245" t="s">
        <v>221</v>
      </c>
      <c r="D64" s="246"/>
      <c r="E64" s="247"/>
      <c r="F64" s="247"/>
      <c r="G64" s="248"/>
      <c r="H64" s="249"/>
      <c r="I64" s="250"/>
      <c r="J64" s="251"/>
      <c r="K64" s="252"/>
      <c r="O64" s="253">
        <v>1</v>
      </c>
    </row>
    <row r="65" spans="1:80" ht="12.75">
      <c r="A65" s="254">
        <v>44</v>
      </c>
      <c r="B65" s="255" t="s">
        <v>223</v>
      </c>
      <c r="C65" s="256" t="s">
        <v>224</v>
      </c>
      <c r="D65" s="257" t="s">
        <v>122</v>
      </c>
      <c r="E65" s="258">
        <v>514</v>
      </c>
      <c r="F65" s="258"/>
      <c r="G65" s="259">
        <f>E65*F65</f>
        <v>0</v>
      </c>
      <c r="H65" s="260">
        <v>24363.599999994</v>
      </c>
      <c r="I65" s="261">
        <f>E65*H65</f>
        <v>12522890.399996916</v>
      </c>
      <c r="J65" s="260">
        <v>0</v>
      </c>
      <c r="K65" s="261">
        <f>E65*J65</f>
        <v>0</v>
      </c>
      <c r="O65" s="253">
        <v>2</v>
      </c>
      <c r="AA65" s="228">
        <v>1</v>
      </c>
      <c r="AB65" s="228">
        <v>1</v>
      </c>
      <c r="AC65" s="228">
        <v>1</v>
      </c>
      <c r="AZ65" s="228">
        <v>1</v>
      </c>
      <c r="BA65" s="228">
        <f>IF(AZ65=1,G65,0)</f>
        <v>0</v>
      </c>
      <c r="BB65" s="228">
        <f>IF(AZ65=2,G65,0)</f>
        <v>0</v>
      </c>
      <c r="BC65" s="228">
        <f>IF(AZ65=3,G65,0)</f>
        <v>0</v>
      </c>
      <c r="BD65" s="228">
        <f>IF(AZ65=4,G65,0)</f>
        <v>0</v>
      </c>
      <c r="BE65" s="228">
        <f>IF(AZ65=5,G65,0)</f>
        <v>0</v>
      </c>
      <c r="CA65" s="253">
        <v>1</v>
      </c>
      <c r="CB65" s="253">
        <v>1</v>
      </c>
    </row>
    <row r="66" spans="1:80" ht="12.75">
      <c r="A66" s="254">
        <v>45</v>
      </c>
      <c r="B66" s="255" t="s">
        <v>225</v>
      </c>
      <c r="C66" s="256" t="s">
        <v>226</v>
      </c>
      <c r="D66" s="257" t="s">
        <v>122</v>
      </c>
      <c r="E66" s="258">
        <v>3598</v>
      </c>
      <c r="F66" s="258"/>
      <c r="G66" s="259">
        <f>E66*F66</f>
        <v>0</v>
      </c>
      <c r="H66" s="260">
        <v>102543</v>
      </c>
      <c r="I66" s="261">
        <f>E66*H66</f>
        <v>368949714</v>
      </c>
      <c r="J66" s="260">
        <v>0</v>
      </c>
      <c r="K66" s="261">
        <f>E66*J66</f>
        <v>0</v>
      </c>
      <c r="O66" s="253">
        <v>2</v>
      </c>
      <c r="AA66" s="228">
        <v>1</v>
      </c>
      <c r="AB66" s="228">
        <v>1</v>
      </c>
      <c r="AC66" s="228">
        <v>1</v>
      </c>
      <c r="AZ66" s="228">
        <v>1</v>
      </c>
      <c r="BA66" s="228">
        <f>IF(AZ66=1,G66,0)</f>
        <v>0</v>
      </c>
      <c r="BB66" s="228">
        <f>IF(AZ66=2,G66,0)</f>
        <v>0</v>
      </c>
      <c r="BC66" s="228">
        <f>IF(AZ66=3,G66,0)</f>
        <v>0</v>
      </c>
      <c r="BD66" s="228">
        <f>IF(AZ66=4,G66,0)</f>
        <v>0</v>
      </c>
      <c r="BE66" s="228">
        <f>IF(AZ66=5,G66,0)</f>
        <v>0</v>
      </c>
      <c r="CA66" s="253">
        <v>1</v>
      </c>
      <c r="CB66" s="253">
        <v>1</v>
      </c>
    </row>
    <row r="67" spans="1:80" ht="12.75">
      <c r="A67" s="254">
        <v>46</v>
      </c>
      <c r="B67" s="255" t="s">
        <v>227</v>
      </c>
      <c r="C67" s="256" t="s">
        <v>228</v>
      </c>
      <c r="D67" s="257" t="s">
        <v>122</v>
      </c>
      <c r="E67" s="258">
        <v>514</v>
      </c>
      <c r="F67" s="258"/>
      <c r="G67" s="259">
        <f>E67*F67</f>
        <v>0</v>
      </c>
      <c r="H67" s="260">
        <v>17167.599999994</v>
      </c>
      <c r="I67" s="261">
        <f>E67*H67</f>
        <v>8824146.399996916</v>
      </c>
      <c r="J67" s="260">
        <v>0</v>
      </c>
      <c r="K67" s="261">
        <f>E67*J67</f>
        <v>0</v>
      </c>
      <c r="O67" s="253">
        <v>2</v>
      </c>
      <c r="AA67" s="228">
        <v>1</v>
      </c>
      <c r="AB67" s="228">
        <v>1</v>
      </c>
      <c r="AC67" s="228">
        <v>1</v>
      </c>
      <c r="AZ67" s="228">
        <v>1</v>
      </c>
      <c r="BA67" s="228">
        <f>IF(AZ67=1,G67,0)</f>
        <v>0</v>
      </c>
      <c r="BB67" s="228">
        <f>IF(AZ67=2,G67,0)</f>
        <v>0</v>
      </c>
      <c r="BC67" s="228">
        <f>IF(AZ67=3,G67,0)</f>
        <v>0</v>
      </c>
      <c r="BD67" s="228">
        <f>IF(AZ67=4,G67,0)</f>
        <v>0</v>
      </c>
      <c r="BE67" s="228">
        <f>IF(AZ67=5,G67,0)</f>
        <v>0</v>
      </c>
      <c r="CA67" s="253">
        <v>1</v>
      </c>
      <c r="CB67" s="253">
        <v>1</v>
      </c>
    </row>
    <row r="68" spans="1:80" ht="12.75">
      <c r="A68" s="254">
        <v>47</v>
      </c>
      <c r="B68" s="255" t="s">
        <v>229</v>
      </c>
      <c r="C68" s="256" t="s">
        <v>230</v>
      </c>
      <c r="D68" s="257" t="s">
        <v>122</v>
      </c>
      <c r="E68" s="258">
        <v>300</v>
      </c>
      <c r="F68" s="258"/>
      <c r="G68" s="259">
        <f>E68*F68</f>
        <v>0</v>
      </c>
      <c r="H68" s="260">
        <v>33030</v>
      </c>
      <c r="I68" s="261">
        <f>E68*H68</f>
        <v>9909000</v>
      </c>
      <c r="J68" s="260">
        <v>0</v>
      </c>
      <c r="K68" s="261">
        <f>E68*J68</f>
        <v>0</v>
      </c>
      <c r="O68" s="253">
        <v>2</v>
      </c>
      <c r="AA68" s="228">
        <v>1</v>
      </c>
      <c r="AB68" s="228">
        <v>1</v>
      </c>
      <c r="AC68" s="228">
        <v>1</v>
      </c>
      <c r="AZ68" s="228">
        <v>1</v>
      </c>
      <c r="BA68" s="228">
        <f>IF(AZ68=1,G68,0)</f>
        <v>0</v>
      </c>
      <c r="BB68" s="228">
        <f>IF(AZ68=2,G68,0)</f>
        <v>0</v>
      </c>
      <c r="BC68" s="228">
        <f>IF(AZ68=3,G68,0)</f>
        <v>0</v>
      </c>
      <c r="BD68" s="228">
        <f>IF(AZ68=4,G68,0)</f>
        <v>0</v>
      </c>
      <c r="BE68" s="228">
        <f>IF(AZ68=5,G68,0)</f>
        <v>0</v>
      </c>
      <c r="CA68" s="253">
        <v>1</v>
      </c>
      <c r="CB68" s="253">
        <v>1</v>
      </c>
    </row>
    <row r="69" spans="1:57" ht="12.75">
      <c r="A69" s="263"/>
      <c r="B69" s="264" t="s">
        <v>104</v>
      </c>
      <c r="C69" s="265" t="s">
        <v>222</v>
      </c>
      <c r="D69" s="266"/>
      <c r="E69" s="267"/>
      <c r="F69" s="268"/>
      <c r="G69" s="269">
        <f>SUM(G64:G68)</f>
        <v>0</v>
      </c>
      <c r="H69" s="270"/>
      <c r="I69" s="271">
        <f>SUM(I64:I68)</f>
        <v>400205750.7999939</v>
      </c>
      <c r="J69" s="270"/>
      <c r="K69" s="271">
        <f>SUM(K64:K68)</f>
        <v>0</v>
      </c>
      <c r="O69" s="253">
        <v>4</v>
      </c>
      <c r="BA69" s="272">
        <f>SUM(BA64:BA68)</f>
        <v>0</v>
      </c>
      <c r="BB69" s="272">
        <f>SUM(BB64:BB68)</f>
        <v>0</v>
      </c>
      <c r="BC69" s="272">
        <f>SUM(BC64:BC68)</f>
        <v>0</v>
      </c>
      <c r="BD69" s="272">
        <f>SUM(BD64:BD68)</f>
        <v>0</v>
      </c>
      <c r="BE69" s="272">
        <f>SUM(BE64:BE68)</f>
        <v>0</v>
      </c>
    </row>
    <row r="70" spans="1:15" ht="12.75">
      <c r="A70" s="243" t="s">
        <v>100</v>
      </c>
      <c r="B70" s="244" t="s">
        <v>231</v>
      </c>
      <c r="C70" s="245" t="s">
        <v>232</v>
      </c>
      <c r="D70" s="246"/>
      <c r="E70" s="247"/>
      <c r="F70" s="247"/>
      <c r="G70" s="248"/>
      <c r="H70" s="249"/>
      <c r="I70" s="250"/>
      <c r="J70" s="251"/>
      <c r="K70" s="252"/>
      <c r="O70" s="253">
        <v>1</v>
      </c>
    </row>
    <row r="71" spans="1:80" ht="12.75">
      <c r="A71" s="254">
        <v>48</v>
      </c>
      <c r="B71" s="255" t="s">
        <v>234</v>
      </c>
      <c r="C71" s="256" t="s">
        <v>235</v>
      </c>
      <c r="D71" s="257" t="s">
        <v>122</v>
      </c>
      <c r="E71" s="258">
        <v>400</v>
      </c>
      <c r="F71" s="258"/>
      <c r="G71" s="259">
        <f>E71*F71</f>
        <v>0</v>
      </c>
      <c r="H71" s="260">
        <v>35120</v>
      </c>
      <c r="I71" s="261">
        <f>E71*H71</f>
        <v>14048000</v>
      </c>
      <c r="J71" s="260">
        <v>0</v>
      </c>
      <c r="K71" s="261">
        <f>E71*J71</f>
        <v>0</v>
      </c>
      <c r="O71" s="253">
        <v>2</v>
      </c>
      <c r="AA71" s="228">
        <v>1</v>
      </c>
      <c r="AB71" s="228">
        <v>1</v>
      </c>
      <c r="AC71" s="228">
        <v>1</v>
      </c>
      <c r="AZ71" s="228">
        <v>1</v>
      </c>
      <c r="BA71" s="228">
        <f>IF(AZ71=1,G71,0)</f>
        <v>0</v>
      </c>
      <c r="BB71" s="228">
        <f>IF(AZ71=2,G71,0)</f>
        <v>0</v>
      </c>
      <c r="BC71" s="228">
        <f>IF(AZ71=3,G71,0)</f>
        <v>0</v>
      </c>
      <c r="BD71" s="228">
        <f>IF(AZ71=4,G71,0)</f>
        <v>0</v>
      </c>
      <c r="BE71" s="228">
        <f>IF(AZ71=5,G71,0)</f>
        <v>0</v>
      </c>
      <c r="CA71" s="253">
        <v>1</v>
      </c>
      <c r="CB71" s="253">
        <v>1</v>
      </c>
    </row>
    <row r="72" spans="1:80" ht="12.75">
      <c r="A72" s="254">
        <v>49</v>
      </c>
      <c r="B72" s="255" t="s">
        <v>236</v>
      </c>
      <c r="C72" s="256" t="s">
        <v>237</v>
      </c>
      <c r="D72" s="257" t="s">
        <v>127</v>
      </c>
      <c r="E72" s="258">
        <v>15.13</v>
      </c>
      <c r="F72" s="258"/>
      <c r="G72" s="259">
        <f>E72*F72</f>
        <v>0</v>
      </c>
      <c r="H72" s="260">
        <v>15391.75</v>
      </c>
      <c r="I72" s="261">
        <f>E72*H72</f>
        <v>232877.17750000002</v>
      </c>
      <c r="J72" s="260">
        <v>0</v>
      </c>
      <c r="K72" s="261">
        <f>E72*J72</f>
        <v>0</v>
      </c>
      <c r="O72" s="253">
        <v>2</v>
      </c>
      <c r="AA72" s="228">
        <v>1</v>
      </c>
      <c r="AB72" s="228">
        <v>1</v>
      </c>
      <c r="AC72" s="228">
        <v>1</v>
      </c>
      <c r="AZ72" s="228">
        <v>1</v>
      </c>
      <c r="BA72" s="228">
        <f>IF(AZ72=1,G72,0)</f>
        <v>0</v>
      </c>
      <c r="BB72" s="228">
        <f>IF(AZ72=2,G72,0)</f>
        <v>0</v>
      </c>
      <c r="BC72" s="228">
        <f>IF(AZ72=3,G72,0)</f>
        <v>0</v>
      </c>
      <c r="BD72" s="228">
        <f>IF(AZ72=4,G72,0)</f>
        <v>0</v>
      </c>
      <c r="BE72" s="228">
        <f>IF(AZ72=5,G72,0)</f>
        <v>0</v>
      </c>
      <c r="CA72" s="253">
        <v>1</v>
      </c>
      <c r="CB72" s="253">
        <v>1</v>
      </c>
    </row>
    <row r="73" spans="1:80" ht="12.75">
      <c r="A73" s="254">
        <v>50</v>
      </c>
      <c r="B73" s="255" t="s">
        <v>238</v>
      </c>
      <c r="C73" s="256" t="s">
        <v>239</v>
      </c>
      <c r="D73" s="257" t="s">
        <v>240</v>
      </c>
      <c r="E73" s="258">
        <v>8</v>
      </c>
      <c r="F73" s="258"/>
      <c r="G73" s="259">
        <f>E73*F73</f>
        <v>0</v>
      </c>
      <c r="H73" s="260">
        <v>624</v>
      </c>
      <c r="I73" s="261">
        <f>E73*H73</f>
        <v>4992</v>
      </c>
      <c r="J73" s="260">
        <v>0</v>
      </c>
      <c r="K73" s="261">
        <f>E73*J73</f>
        <v>0</v>
      </c>
      <c r="O73" s="253">
        <v>2</v>
      </c>
      <c r="AA73" s="228">
        <v>1</v>
      </c>
      <c r="AB73" s="228">
        <v>1</v>
      </c>
      <c r="AC73" s="228">
        <v>1</v>
      </c>
      <c r="AZ73" s="228">
        <v>1</v>
      </c>
      <c r="BA73" s="228">
        <f>IF(AZ73=1,G73,0)</f>
        <v>0</v>
      </c>
      <c r="BB73" s="228">
        <f>IF(AZ73=2,G73,0)</f>
        <v>0</v>
      </c>
      <c r="BC73" s="228">
        <f>IF(AZ73=3,G73,0)</f>
        <v>0</v>
      </c>
      <c r="BD73" s="228">
        <f>IF(AZ73=4,G73,0)</f>
        <v>0</v>
      </c>
      <c r="BE73" s="228">
        <f>IF(AZ73=5,G73,0)</f>
        <v>0</v>
      </c>
      <c r="CA73" s="253">
        <v>1</v>
      </c>
      <c r="CB73" s="253">
        <v>1</v>
      </c>
    </row>
    <row r="74" spans="1:80" ht="22.5">
      <c r="A74" s="254">
        <v>51</v>
      </c>
      <c r="B74" s="255" t="s">
        <v>241</v>
      </c>
      <c r="C74" s="256" t="s">
        <v>242</v>
      </c>
      <c r="D74" s="257" t="s">
        <v>240</v>
      </c>
      <c r="E74" s="258">
        <v>5</v>
      </c>
      <c r="F74" s="258"/>
      <c r="G74" s="259">
        <f>E74*F74</f>
        <v>0</v>
      </c>
      <c r="H74" s="260">
        <v>7250</v>
      </c>
      <c r="I74" s="261">
        <f>E74*H74</f>
        <v>36250</v>
      </c>
      <c r="J74" s="260">
        <v>0</v>
      </c>
      <c r="K74" s="261">
        <f>E74*J74</f>
        <v>0</v>
      </c>
      <c r="O74" s="253">
        <v>2</v>
      </c>
      <c r="AA74" s="228">
        <v>1</v>
      </c>
      <c r="AB74" s="228">
        <v>1</v>
      </c>
      <c r="AC74" s="228">
        <v>1</v>
      </c>
      <c r="AZ74" s="228">
        <v>1</v>
      </c>
      <c r="BA74" s="228">
        <f>IF(AZ74=1,G74,0)</f>
        <v>0</v>
      </c>
      <c r="BB74" s="228">
        <f>IF(AZ74=2,G74,0)</f>
        <v>0</v>
      </c>
      <c r="BC74" s="228">
        <f>IF(AZ74=3,G74,0)</f>
        <v>0</v>
      </c>
      <c r="BD74" s="228">
        <f>IF(AZ74=4,G74,0)</f>
        <v>0</v>
      </c>
      <c r="BE74" s="228">
        <f>IF(AZ74=5,G74,0)</f>
        <v>0</v>
      </c>
      <c r="CA74" s="253">
        <v>1</v>
      </c>
      <c r="CB74" s="253">
        <v>1</v>
      </c>
    </row>
    <row r="75" spans="1:57" ht="12.75">
      <c r="A75" s="263"/>
      <c r="B75" s="264" t="s">
        <v>104</v>
      </c>
      <c r="C75" s="265" t="s">
        <v>233</v>
      </c>
      <c r="D75" s="266"/>
      <c r="E75" s="267"/>
      <c r="F75" s="268"/>
      <c r="G75" s="269">
        <f>SUM(G70:G74)</f>
        <v>0</v>
      </c>
      <c r="H75" s="270"/>
      <c r="I75" s="271">
        <f>SUM(I70:I74)</f>
        <v>14322119.1775</v>
      </c>
      <c r="J75" s="270"/>
      <c r="K75" s="271">
        <f>SUM(K70:K74)</f>
        <v>0</v>
      </c>
      <c r="O75" s="253">
        <v>4</v>
      </c>
      <c r="BA75" s="272">
        <f>SUM(BA70:BA74)</f>
        <v>0</v>
      </c>
      <c r="BB75" s="272">
        <f>SUM(BB70:BB74)</f>
        <v>0</v>
      </c>
      <c r="BC75" s="272">
        <f>SUM(BC70:BC74)</f>
        <v>0</v>
      </c>
      <c r="BD75" s="272">
        <f>SUM(BD70:BD74)</f>
        <v>0</v>
      </c>
      <c r="BE75" s="272">
        <f>SUM(BE70:BE74)</f>
        <v>0</v>
      </c>
    </row>
    <row r="76" spans="1:15" ht="12.75">
      <c r="A76" s="243" t="s">
        <v>100</v>
      </c>
      <c r="B76" s="244" t="s">
        <v>243</v>
      </c>
      <c r="C76" s="245" t="s">
        <v>244</v>
      </c>
      <c r="D76" s="246"/>
      <c r="E76" s="247"/>
      <c r="F76" s="247"/>
      <c r="G76" s="248"/>
      <c r="H76" s="249"/>
      <c r="I76" s="250"/>
      <c r="J76" s="251"/>
      <c r="K76" s="252"/>
      <c r="O76" s="253">
        <v>1</v>
      </c>
    </row>
    <row r="77" spans="1:80" ht="12.75">
      <c r="A77" s="254">
        <v>52</v>
      </c>
      <c r="B77" s="255" t="s">
        <v>246</v>
      </c>
      <c r="C77" s="256" t="s">
        <v>247</v>
      </c>
      <c r="D77" s="257" t="s">
        <v>122</v>
      </c>
      <c r="E77" s="258">
        <v>36.4672</v>
      </c>
      <c r="F77" s="258"/>
      <c r="G77" s="259">
        <f>E77*F77</f>
        <v>0</v>
      </c>
      <c r="H77" s="260">
        <v>3245.57999999821</v>
      </c>
      <c r="I77" s="261">
        <f>E77*H77</f>
        <v>118357.21497593472</v>
      </c>
      <c r="J77" s="260">
        <v>0</v>
      </c>
      <c r="K77" s="261">
        <f>E77*J77</f>
        <v>0</v>
      </c>
      <c r="O77" s="253">
        <v>2</v>
      </c>
      <c r="AA77" s="228">
        <v>1</v>
      </c>
      <c r="AB77" s="228">
        <v>1</v>
      </c>
      <c r="AC77" s="228">
        <v>1</v>
      </c>
      <c r="AZ77" s="228">
        <v>1</v>
      </c>
      <c r="BA77" s="228">
        <f>IF(AZ77=1,G77,0)</f>
        <v>0</v>
      </c>
      <c r="BB77" s="228">
        <f>IF(AZ77=2,G77,0)</f>
        <v>0</v>
      </c>
      <c r="BC77" s="228">
        <f>IF(AZ77=3,G77,0)</f>
        <v>0</v>
      </c>
      <c r="BD77" s="228">
        <f>IF(AZ77=4,G77,0)</f>
        <v>0</v>
      </c>
      <c r="BE77" s="228">
        <f>IF(AZ77=5,G77,0)</f>
        <v>0</v>
      </c>
      <c r="CA77" s="253">
        <v>1</v>
      </c>
      <c r="CB77" s="253">
        <v>1</v>
      </c>
    </row>
    <row r="78" spans="1:80" ht="12.75">
      <c r="A78" s="254">
        <v>53</v>
      </c>
      <c r="B78" s="255" t="s">
        <v>248</v>
      </c>
      <c r="C78" s="256" t="s">
        <v>249</v>
      </c>
      <c r="D78" s="257" t="s">
        <v>114</v>
      </c>
      <c r="E78" s="258">
        <v>37.2399</v>
      </c>
      <c r="F78" s="258"/>
      <c r="G78" s="259">
        <f>E78*F78</f>
        <v>0</v>
      </c>
      <c r="H78" s="260">
        <v>23628.6899999976</v>
      </c>
      <c r="I78" s="261">
        <f>E78*H78</f>
        <v>879930.0527309106</v>
      </c>
      <c r="J78" s="260">
        <v>0</v>
      </c>
      <c r="K78" s="261">
        <f>E78*J78</f>
        <v>0</v>
      </c>
      <c r="O78" s="253">
        <v>2</v>
      </c>
      <c r="AA78" s="228">
        <v>1</v>
      </c>
      <c r="AB78" s="228">
        <v>1</v>
      </c>
      <c r="AC78" s="228">
        <v>1</v>
      </c>
      <c r="AZ78" s="228">
        <v>1</v>
      </c>
      <c r="BA78" s="228">
        <f>IF(AZ78=1,G78,0)</f>
        <v>0</v>
      </c>
      <c r="BB78" s="228">
        <f>IF(AZ78=2,G78,0)</f>
        <v>0</v>
      </c>
      <c r="BC78" s="228">
        <f>IF(AZ78=3,G78,0)</f>
        <v>0</v>
      </c>
      <c r="BD78" s="228">
        <f>IF(AZ78=4,G78,0)</f>
        <v>0</v>
      </c>
      <c r="BE78" s="228">
        <f>IF(AZ78=5,G78,0)</f>
        <v>0</v>
      </c>
      <c r="CA78" s="253">
        <v>1</v>
      </c>
      <c r="CB78" s="253">
        <v>1</v>
      </c>
    </row>
    <row r="79" spans="1:80" ht="22.5">
      <c r="A79" s="254">
        <v>54</v>
      </c>
      <c r="B79" s="255" t="s">
        <v>250</v>
      </c>
      <c r="C79" s="256" t="s">
        <v>251</v>
      </c>
      <c r="D79" s="257" t="s">
        <v>114</v>
      </c>
      <c r="E79" s="258">
        <v>7.3025</v>
      </c>
      <c r="F79" s="258"/>
      <c r="G79" s="259">
        <f>E79*F79</f>
        <v>0</v>
      </c>
      <c r="H79" s="260">
        <v>20758.8199999928</v>
      </c>
      <c r="I79" s="261">
        <f>E79*H79</f>
        <v>151591.28304994744</v>
      </c>
      <c r="J79" s="260">
        <v>0</v>
      </c>
      <c r="K79" s="261">
        <f>E79*J79</f>
        <v>0</v>
      </c>
      <c r="O79" s="253">
        <v>2</v>
      </c>
      <c r="AA79" s="228">
        <v>1</v>
      </c>
      <c r="AB79" s="228">
        <v>1</v>
      </c>
      <c r="AC79" s="228">
        <v>1</v>
      </c>
      <c r="AZ79" s="228">
        <v>1</v>
      </c>
      <c r="BA79" s="228">
        <f>IF(AZ79=1,G79,0)</f>
        <v>0</v>
      </c>
      <c r="BB79" s="228">
        <f>IF(AZ79=2,G79,0)</f>
        <v>0</v>
      </c>
      <c r="BC79" s="228">
        <f>IF(AZ79=3,G79,0)</f>
        <v>0</v>
      </c>
      <c r="BD79" s="228">
        <f>IF(AZ79=4,G79,0)</f>
        <v>0</v>
      </c>
      <c r="BE79" s="228">
        <f>IF(AZ79=5,G79,0)</f>
        <v>0</v>
      </c>
      <c r="CA79" s="253">
        <v>1</v>
      </c>
      <c r="CB79" s="253">
        <v>1</v>
      </c>
    </row>
    <row r="80" spans="1:80" ht="12.75">
      <c r="A80" s="254">
        <v>55</v>
      </c>
      <c r="B80" s="255" t="s">
        <v>252</v>
      </c>
      <c r="C80" s="256" t="s">
        <v>253</v>
      </c>
      <c r="D80" s="257" t="s">
        <v>114</v>
      </c>
      <c r="E80" s="258">
        <v>18.0936</v>
      </c>
      <c r="F80" s="258"/>
      <c r="G80" s="259">
        <f>E80*F80</f>
        <v>0</v>
      </c>
      <c r="H80" s="260">
        <v>45373.3199999928</v>
      </c>
      <c r="I80" s="261">
        <f>E80*H80</f>
        <v>820966.7027518696</v>
      </c>
      <c r="J80" s="260">
        <v>0</v>
      </c>
      <c r="K80" s="261">
        <f>E80*J80</f>
        <v>0</v>
      </c>
      <c r="O80" s="253">
        <v>2</v>
      </c>
      <c r="AA80" s="228">
        <v>1</v>
      </c>
      <c r="AB80" s="228">
        <v>1</v>
      </c>
      <c r="AC80" s="228">
        <v>1</v>
      </c>
      <c r="AZ80" s="228">
        <v>1</v>
      </c>
      <c r="BA80" s="228">
        <f>IF(AZ80=1,G80,0)</f>
        <v>0</v>
      </c>
      <c r="BB80" s="228">
        <f>IF(AZ80=2,G80,0)</f>
        <v>0</v>
      </c>
      <c r="BC80" s="228">
        <f>IF(AZ80=3,G80,0)</f>
        <v>0</v>
      </c>
      <c r="BD80" s="228">
        <f>IF(AZ80=4,G80,0)</f>
        <v>0</v>
      </c>
      <c r="BE80" s="228">
        <f>IF(AZ80=5,G80,0)</f>
        <v>0</v>
      </c>
      <c r="CA80" s="253">
        <v>1</v>
      </c>
      <c r="CB80" s="253">
        <v>1</v>
      </c>
    </row>
    <row r="81" spans="1:57" ht="12.75">
      <c r="A81" s="263"/>
      <c r="B81" s="264" t="s">
        <v>104</v>
      </c>
      <c r="C81" s="265" t="s">
        <v>245</v>
      </c>
      <c r="D81" s="266"/>
      <c r="E81" s="267"/>
      <c r="F81" s="268"/>
      <c r="G81" s="269">
        <f>SUM(G76:G80)</f>
        <v>0</v>
      </c>
      <c r="H81" s="270"/>
      <c r="I81" s="271">
        <f>SUM(I76:I80)</f>
        <v>1970845.2535086623</v>
      </c>
      <c r="J81" s="270"/>
      <c r="K81" s="271">
        <f>SUM(K76:K80)</f>
        <v>0</v>
      </c>
      <c r="O81" s="253">
        <v>4</v>
      </c>
      <c r="BA81" s="272">
        <f>SUM(BA76:BA80)</f>
        <v>0</v>
      </c>
      <c r="BB81" s="272">
        <f>SUM(BB76:BB80)</f>
        <v>0</v>
      </c>
      <c r="BC81" s="272">
        <f>SUM(BC76:BC80)</f>
        <v>0</v>
      </c>
      <c r="BD81" s="272">
        <f>SUM(BD76:BD80)</f>
        <v>0</v>
      </c>
      <c r="BE81" s="272">
        <f>SUM(BE76:BE80)</f>
        <v>0</v>
      </c>
    </row>
    <row r="82" spans="1:15" ht="12.75">
      <c r="A82" s="243" t="s">
        <v>100</v>
      </c>
      <c r="B82" s="244" t="s">
        <v>254</v>
      </c>
      <c r="C82" s="245" t="s">
        <v>255</v>
      </c>
      <c r="D82" s="246"/>
      <c r="E82" s="247"/>
      <c r="F82" s="247"/>
      <c r="G82" s="248"/>
      <c r="H82" s="249"/>
      <c r="I82" s="250"/>
      <c r="J82" s="251"/>
      <c r="K82" s="252"/>
      <c r="O82" s="253">
        <v>1</v>
      </c>
    </row>
    <row r="83" spans="1:80" ht="12.75">
      <c r="A83" s="254">
        <v>56</v>
      </c>
      <c r="B83" s="255" t="s">
        <v>257</v>
      </c>
      <c r="C83" s="256" t="s">
        <v>258</v>
      </c>
      <c r="D83" s="257" t="s">
        <v>114</v>
      </c>
      <c r="E83" s="258">
        <v>17.92</v>
      </c>
      <c r="F83" s="258"/>
      <c r="G83" s="259">
        <f>E83*F83</f>
        <v>0</v>
      </c>
      <c r="H83" s="260">
        <v>5949.43999999762</v>
      </c>
      <c r="I83" s="261">
        <f>E83*H83</f>
        <v>106613.96479995736</v>
      </c>
      <c r="J83" s="260">
        <v>0</v>
      </c>
      <c r="K83" s="261">
        <f>E83*J83</f>
        <v>0</v>
      </c>
      <c r="O83" s="253">
        <v>2</v>
      </c>
      <c r="AA83" s="228">
        <v>1</v>
      </c>
      <c r="AB83" s="228">
        <v>1</v>
      </c>
      <c r="AC83" s="228">
        <v>1</v>
      </c>
      <c r="AZ83" s="228">
        <v>1</v>
      </c>
      <c r="BA83" s="228">
        <f>IF(AZ83=1,G83,0)</f>
        <v>0</v>
      </c>
      <c r="BB83" s="228">
        <f>IF(AZ83=2,G83,0)</f>
        <v>0</v>
      </c>
      <c r="BC83" s="228">
        <f>IF(AZ83=3,G83,0)</f>
        <v>0</v>
      </c>
      <c r="BD83" s="228">
        <f>IF(AZ83=4,G83,0)</f>
        <v>0</v>
      </c>
      <c r="BE83" s="228">
        <f>IF(AZ83=5,G83,0)</f>
        <v>0</v>
      </c>
      <c r="CA83" s="253">
        <v>1</v>
      </c>
      <c r="CB83" s="253">
        <v>1</v>
      </c>
    </row>
    <row r="84" spans="1:80" ht="12.75">
      <c r="A84" s="254">
        <v>57</v>
      </c>
      <c r="B84" s="255" t="s">
        <v>259</v>
      </c>
      <c r="C84" s="256" t="s">
        <v>260</v>
      </c>
      <c r="D84" s="257" t="s">
        <v>122</v>
      </c>
      <c r="E84" s="258">
        <v>224</v>
      </c>
      <c r="F84" s="258"/>
      <c r="G84" s="259">
        <f>E84*F84</f>
        <v>0</v>
      </c>
      <c r="H84" s="260">
        <v>8780.79999999702</v>
      </c>
      <c r="I84" s="261">
        <f>E84*H84</f>
        <v>1966899.1999993324</v>
      </c>
      <c r="J84" s="260">
        <v>0</v>
      </c>
      <c r="K84" s="261">
        <f>E84*J84</f>
        <v>0</v>
      </c>
      <c r="O84" s="253">
        <v>2</v>
      </c>
      <c r="AA84" s="228">
        <v>1</v>
      </c>
      <c r="AB84" s="228">
        <v>1</v>
      </c>
      <c r="AC84" s="228">
        <v>1</v>
      </c>
      <c r="AZ84" s="228">
        <v>1</v>
      </c>
      <c r="BA84" s="228">
        <f>IF(AZ84=1,G84,0)</f>
        <v>0</v>
      </c>
      <c r="BB84" s="228">
        <f>IF(AZ84=2,G84,0)</f>
        <v>0</v>
      </c>
      <c r="BC84" s="228">
        <f>IF(AZ84=3,G84,0)</f>
        <v>0</v>
      </c>
      <c r="BD84" s="228">
        <f>IF(AZ84=4,G84,0)</f>
        <v>0</v>
      </c>
      <c r="BE84" s="228">
        <f>IF(AZ84=5,G84,0)</f>
        <v>0</v>
      </c>
      <c r="CA84" s="253">
        <v>1</v>
      </c>
      <c r="CB84" s="253">
        <v>1</v>
      </c>
    </row>
    <row r="85" spans="1:80" ht="12.75">
      <c r="A85" s="254">
        <v>58</v>
      </c>
      <c r="B85" s="255" t="s">
        <v>261</v>
      </c>
      <c r="C85" s="256" t="s">
        <v>262</v>
      </c>
      <c r="D85" s="257" t="s">
        <v>103</v>
      </c>
      <c r="E85" s="258">
        <v>1</v>
      </c>
      <c r="F85" s="258"/>
      <c r="G85" s="259">
        <f>E85*F85</f>
        <v>0</v>
      </c>
      <c r="H85" s="260">
        <v>1015.20000000019</v>
      </c>
      <c r="I85" s="261">
        <f>E85*H85</f>
        <v>1015.20000000019</v>
      </c>
      <c r="J85" s="260"/>
      <c r="K85" s="261">
        <f>E85*J85</f>
        <v>0</v>
      </c>
      <c r="O85" s="253">
        <v>2</v>
      </c>
      <c r="AA85" s="228">
        <v>12</v>
      </c>
      <c r="AB85" s="228">
        <v>0</v>
      </c>
      <c r="AC85" s="228">
        <v>58</v>
      </c>
      <c r="AZ85" s="228">
        <v>1</v>
      </c>
      <c r="BA85" s="228">
        <f>IF(AZ85=1,G85,0)</f>
        <v>0</v>
      </c>
      <c r="BB85" s="228">
        <f>IF(AZ85=2,G85,0)</f>
        <v>0</v>
      </c>
      <c r="BC85" s="228">
        <f>IF(AZ85=3,G85,0)</f>
        <v>0</v>
      </c>
      <c r="BD85" s="228">
        <f>IF(AZ85=4,G85,0)</f>
        <v>0</v>
      </c>
      <c r="BE85" s="228">
        <f>IF(AZ85=5,G85,0)</f>
        <v>0</v>
      </c>
      <c r="CA85" s="253">
        <v>12</v>
      </c>
      <c r="CB85" s="253">
        <v>0</v>
      </c>
    </row>
    <row r="86" spans="1:80" ht="22.5">
      <c r="A86" s="254">
        <v>59</v>
      </c>
      <c r="B86" s="255" t="s">
        <v>263</v>
      </c>
      <c r="C86" s="256" t="s">
        <v>264</v>
      </c>
      <c r="D86" s="257" t="s">
        <v>122</v>
      </c>
      <c r="E86" s="258">
        <v>400</v>
      </c>
      <c r="F86" s="258"/>
      <c r="G86" s="259">
        <f>E86*F86</f>
        <v>0</v>
      </c>
      <c r="H86" s="260">
        <v>101520</v>
      </c>
      <c r="I86" s="261">
        <f>E86*H86</f>
        <v>40608000</v>
      </c>
      <c r="J86" s="260"/>
      <c r="K86" s="261">
        <f>E86*J86</f>
        <v>0</v>
      </c>
      <c r="O86" s="253">
        <v>2</v>
      </c>
      <c r="AA86" s="228">
        <v>3</v>
      </c>
      <c r="AB86" s="228">
        <v>0</v>
      </c>
      <c r="AC86" s="228" t="s">
        <v>263</v>
      </c>
      <c r="AZ86" s="228">
        <v>1</v>
      </c>
      <c r="BA86" s="228">
        <f>IF(AZ86=1,G86,0)</f>
        <v>0</v>
      </c>
      <c r="BB86" s="228">
        <f>IF(AZ86=2,G86,0)</f>
        <v>0</v>
      </c>
      <c r="BC86" s="228">
        <f>IF(AZ86=3,G86,0)</f>
        <v>0</v>
      </c>
      <c r="BD86" s="228">
        <f>IF(AZ86=4,G86,0)</f>
        <v>0</v>
      </c>
      <c r="BE86" s="228">
        <f>IF(AZ86=5,G86,0)</f>
        <v>0</v>
      </c>
      <c r="CA86" s="253">
        <v>3</v>
      </c>
      <c r="CB86" s="253">
        <v>0</v>
      </c>
    </row>
    <row r="87" spans="1:57" ht="12.75">
      <c r="A87" s="263"/>
      <c r="B87" s="264" t="s">
        <v>104</v>
      </c>
      <c r="C87" s="265" t="s">
        <v>256</v>
      </c>
      <c r="D87" s="266"/>
      <c r="E87" s="267"/>
      <c r="F87" s="268"/>
      <c r="G87" s="269">
        <f>SUM(G82:G86)</f>
        <v>0</v>
      </c>
      <c r="H87" s="270"/>
      <c r="I87" s="271">
        <f>SUM(I82:I86)</f>
        <v>42682528.36479929</v>
      </c>
      <c r="J87" s="270"/>
      <c r="K87" s="271">
        <f>SUM(K82:K86)</f>
        <v>0</v>
      </c>
      <c r="O87" s="253">
        <v>4</v>
      </c>
      <c r="BA87" s="272">
        <f>SUM(BA82:BA86)</f>
        <v>0</v>
      </c>
      <c r="BB87" s="272">
        <f>SUM(BB82:BB86)</f>
        <v>0</v>
      </c>
      <c r="BC87" s="272">
        <f>SUM(BC82:BC86)</f>
        <v>0</v>
      </c>
      <c r="BD87" s="272">
        <f>SUM(BD82:BD86)</f>
        <v>0</v>
      </c>
      <c r="BE87" s="272">
        <f>SUM(BE82:BE86)</f>
        <v>0</v>
      </c>
    </row>
    <row r="88" spans="1:15" ht="12.75">
      <c r="A88" s="243" t="s">
        <v>100</v>
      </c>
      <c r="B88" s="244" t="s">
        <v>265</v>
      </c>
      <c r="C88" s="245" t="s">
        <v>266</v>
      </c>
      <c r="D88" s="246"/>
      <c r="E88" s="247"/>
      <c r="F88" s="247"/>
      <c r="G88" s="248"/>
      <c r="H88" s="249"/>
      <c r="I88" s="250"/>
      <c r="J88" s="251"/>
      <c r="K88" s="252"/>
      <c r="O88" s="253">
        <v>1</v>
      </c>
    </row>
    <row r="89" spans="1:80" ht="12.75">
      <c r="A89" s="254">
        <v>60</v>
      </c>
      <c r="B89" s="255" t="s">
        <v>268</v>
      </c>
      <c r="C89" s="256" t="s">
        <v>269</v>
      </c>
      <c r="D89" s="257" t="s">
        <v>122</v>
      </c>
      <c r="E89" s="258">
        <v>489.1938</v>
      </c>
      <c r="F89" s="258"/>
      <c r="G89" s="259">
        <f>E89*F89</f>
        <v>0</v>
      </c>
      <c r="H89" s="260">
        <v>30476.7700000107</v>
      </c>
      <c r="I89" s="261">
        <f>E89*H89</f>
        <v>14909046.928031234</v>
      </c>
      <c r="J89" s="260">
        <v>0</v>
      </c>
      <c r="K89" s="261">
        <f>E89*J89</f>
        <v>0</v>
      </c>
      <c r="O89" s="253">
        <v>2</v>
      </c>
      <c r="AA89" s="228">
        <v>1</v>
      </c>
      <c r="AB89" s="228">
        <v>1</v>
      </c>
      <c r="AC89" s="228">
        <v>1</v>
      </c>
      <c r="AZ89" s="228">
        <v>1</v>
      </c>
      <c r="BA89" s="228">
        <f>IF(AZ89=1,G89,0)</f>
        <v>0</v>
      </c>
      <c r="BB89" s="228">
        <f>IF(AZ89=2,G89,0)</f>
        <v>0</v>
      </c>
      <c r="BC89" s="228">
        <f>IF(AZ89=3,G89,0)</f>
        <v>0</v>
      </c>
      <c r="BD89" s="228">
        <f>IF(AZ89=4,G89,0)</f>
        <v>0</v>
      </c>
      <c r="BE89" s="228">
        <f>IF(AZ89=5,G89,0)</f>
        <v>0</v>
      </c>
      <c r="CA89" s="253">
        <v>1</v>
      </c>
      <c r="CB89" s="253">
        <v>1</v>
      </c>
    </row>
    <row r="90" spans="1:80" ht="12.75">
      <c r="A90" s="254">
        <v>61</v>
      </c>
      <c r="B90" s="255" t="s">
        <v>270</v>
      </c>
      <c r="C90" s="256" t="s">
        <v>271</v>
      </c>
      <c r="D90" s="257" t="s">
        <v>122</v>
      </c>
      <c r="E90" s="258">
        <v>449.16</v>
      </c>
      <c r="F90" s="258"/>
      <c r="G90" s="259">
        <f>E90*F90</f>
        <v>0</v>
      </c>
      <c r="H90" s="260">
        <v>50081.3399999738</v>
      </c>
      <c r="I90" s="261">
        <f>E90*H90</f>
        <v>22494534.674388234</v>
      </c>
      <c r="J90" s="260">
        <v>0</v>
      </c>
      <c r="K90" s="261">
        <f>E90*J90</f>
        <v>0</v>
      </c>
      <c r="O90" s="253">
        <v>2</v>
      </c>
      <c r="AA90" s="228">
        <v>1</v>
      </c>
      <c r="AB90" s="228">
        <v>1</v>
      </c>
      <c r="AC90" s="228">
        <v>1</v>
      </c>
      <c r="AZ90" s="228">
        <v>1</v>
      </c>
      <c r="BA90" s="228">
        <f>IF(AZ90=1,G90,0)</f>
        <v>0</v>
      </c>
      <c r="BB90" s="228">
        <f>IF(AZ90=2,G90,0)</f>
        <v>0</v>
      </c>
      <c r="BC90" s="228">
        <f>IF(AZ90=3,G90,0)</f>
        <v>0</v>
      </c>
      <c r="BD90" s="228">
        <f>IF(AZ90=4,G90,0)</f>
        <v>0</v>
      </c>
      <c r="BE90" s="228">
        <f>IF(AZ90=5,G90,0)</f>
        <v>0</v>
      </c>
      <c r="CA90" s="253">
        <v>1</v>
      </c>
      <c r="CB90" s="253">
        <v>1</v>
      </c>
    </row>
    <row r="91" spans="1:80" ht="12.75">
      <c r="A91" s="254">
        <v>62</v>
      </c>
      <c r="B91" s="255" t="s">
        <v>272</v>
      </c>
      <c r="C91" s="256" t="s">
        <v>273</v>
      </c>
      <c r="D91" s="257" t="s">
        <v>122</v>
      </c>
      <c r="E91" s="258">
        <v>271.2938</v>
      </c>
      <c r="F91" s="258"/>
      <c r="G91" s="259">
        <f>E91*F91</f>
        <v>0</v>
      </c>
      <c r="H91" s="260">
        <v>12994.9699999988</v>
      </c>
      <c r="I91" s="261">
        <f>E91*H91</f>
        <v>3525454.7921856744</v>
      </c>
      <c r="J91" s="260">
        <v>0</v>
      </c>
      <c r="K91" s="261">
        <f>E91*J91</f>
        <v>0</v>
      </c>
      <c r="O91" s="253">
        <v>2</v>
      </c>
      <c r="AA91" s="228">
        <v>1</v>
      </c>
      <c r="AB91" s="228">
        <v>1</v>
      </c>
      <c r="AC91" s="228">
        <v>1</v>
      </c>
      <c r="AZ91" s="228">
        <v>1</v>
      </c>
      <c r="BA91" s="228">
        <f>IF(AZ91=1,G91,0)</f>
        <v>0</v>
      </c>
      <c r="BB91" s="228">
        <f>IF(AZ91=2,G91,0)</f>
        <v>0</v>
      </c>
      <c r="BC91" s="228">
        <f>IF(AZ91=3,G91,0)</f>
        <v>0</v>
      </c>
      <c r="BD91" s="228">
        <f>IF(AZ91=4,G91,0)</f>
        <v>0</v>
      </c>
      <c r="BE91" s="228">
        <f>IF(AZ91=5,G91,0)</f>
        <v>0</v>
      </c>
      <c r="CA91" s="253">
        <v>1</v>
      </c>
      <c r="CB91" s="253">
        <v>1</v>
      </c>
    </row>
    <row r="92" spans="1:57" ht="12.75">
      <c r="A92" s="263"/>
      <c r="B92" s="264" t="s">
        <v>104</v>
      </c>
      <c r="C92" s="265" t="s">
        <v>267</v>
      </c>
      <c r="D92" s="266"/>
      <c r="E92" s="267"/>
      <c r="F92" s="268"/>
      <c r="G92" s="269">
        <f>SUM(G88:G91)</f>
        <v>0</v>
      </c>
      <c r="H92" s="270"/>
      <c r="I92" s="271">
        <f>SUM(I88:I91)</f>
        <v>40929036.39460514</v>
      </c>
      <c r="J92" s="270"/>
      <c r="K92" s="271">
        <f>SUM(K88:K91)</f>
        <v>0</v>
      </c>
      <c r="O92" s="253">
        <v>4</v>
      </c>
      <c r="BA92" s="272">
        <f>SUM(BA88:BA91)</f>
        <v>0</v>
      </c>
      <c r="BB92" s="272">
        <f>SUM(BB88:BB91)</f>
        <v>0</v>
      </c>
      <c r="BC92" s="272">
        <f>SUM(BC88:BC91)</f>
        <v>0</v>
      </c>
      <c r="BD92" s="272">
        <f>SUM(BD88:BD91)</f>
        <v>0</v>
      </c>
      <c r="BE92" s="272">
        <f>SUM(BE88:BE91)</f>
        <v>0</v>
      </c>
    </row>
    <row r="93" spans="1:15" ht="12.75">
      <c r="A93" s="243" t="s">
        <v>100</v>
      </c>
      <c r="B93" s="244" t="s">
        <v>274</v>
      </c>
      <c r="C93" s="245" t="s">
        <v>275</v>
      </c>
      <c r="D93" s="246"/>
      <c r="E93" s="247"/>
      <c r="F93" s="247"/>
      <c r="G93" s="248"/>
      <c r="H93" s="249"/>
      <c r="I93" s="250"/>
      <c r="J93" s="251"/>
      <c r="K93" s="252"/>
      <c r="O93" s="253">
        <v>1</v>
      </c>
    </row>
    <row r="94" spans="1:80" ht="12.75">
      <c r="A94" s="254">
        <v>63</v>
      </c>
      <c r="B94" s="255" t="s">
        <v>277</v>
      </c>
      <c r="C94" s="256" t="s">
        <v>278</v>
      </c>
      <c r="D94" s="257" t="s">
        <v>147</v>
      </c>
      <c r="E94" s="258">
        <v>390.8437</v>
      </c>
      <c r="F94" s="258"/>
      <c r="G94" s="259">
        <f>E94*F94</f>
        <v>0</v>
      </c>
      <c r="H94" s="260">
        <v>103182.747359991</v>
      </c>
      <c r="I94" s="261">
        <f>E94*H94</f>
        <v>40328326.75434411</v>
      </c>
      <c r="J94" s="260">
        <v>0</v>
      </c>
      <c r="K94" s="261">
        <f>E94*J94</f>
        <v>0</v>
      </c>
      <c r="O94" s="253">
        <v>2</v>
      </c>
      <c r="AA94" s="228">
        <v>1</v>
      </c>
      <c r="AB94" s="228">
        <v>1</v>
      </c>
      <c r="AC94" s="228">
        <v>1</v>
      </c>
      <c r="AZ94" s="228">
        <v>1</v>
      </c>
      <c r="BA94" s="228">
        <f>IF(AZ94=1,G94,0)</f>
        <v>0</v>
      </c>
      <c r="BB94" s="228">
        <f>IF(AZ94=2,G94,0)</f>
        <v>0</v>
      </c>
      <c r="BC94" s="228">
        <f>IF(AZ94=3,G94,0)</f>
        <v>0</v>
      </c>
      <c r="BD94" s="228">
        <f>IF(AZ94=4,G94,0)</f>
        <v>0</v>
      </c>
      <c r="BE94" s="228">
        <f>IF(AZ94=5,G94,0)</f>
        <v>0</v>
      </c>
      <c r="CA94" s="253">
        <v>1</v>
      </c>
      <c r="CB94" s="253">
        <v>1</v>
      </c>
    </row>
    <row r="95" spans="1:57" ht="12.75">
      <c r="A95" s="263"/>
      <c r="B95" s="264" t="s">
        <v>104</v>
      </c>
      <c r="C95" s="265" t="s">
        <v>276</v>
      </c>
      <c r="D95" s="266"/>
      <c r="E95" s="267"/>
      <c r="F95" s="268"/>
      <c r="G95" s="269">
        <f>SUM(G93:G94)</f>
        <v>0</v>
      </c>
      <c r="H95" s="270"/>
      <c r="I95" s="271">
        <f>SUM(I93:I94)</f>
        <v>40328326.75434411</v>
      </c>
      <c r="J95" s="270"/>
      <c r="K95" s="271">
        <f>SUM(K93:K94)</f>
        <v>0</v>
      </c>
      <c r="O95" s="253">
        <v>4</v>
      </c>
      <c r="BA95" s="272">
        <f>SUM(BA93:BA94)</f>
        <v>0</v>
      </c>
      <c r="BB95" s="272">
        <f>SUM(BB93:BB94)</f>
        <v>0</v>
      </c>
      <c r="BC95" s="272">
        <f>SUM(BC93:BC94)</f>
        <v>0</v>
      </c>
      <c r="BD95" s="272">
        <f>SUM(BD93:BD94)</f>
        <v>0</v>
      </c>
      <c r="BE95" s="272">
        <f>SUM(BE93:BE94)</f>
        <v>0</v>
      </c>
    </row>
    <row r="96" spans="1:15" ht="12.75">
      <c r="A96" s="243" t="s">
        <v>100</v>
      </c>
      <c r="B96" s="244" t="s">
        <v>279</v>
      </c>
      <c r="C96" s="245" t="s">
        <v>280</v>
      </c>
      <c r="D96" s="246"/>
      <c r="E96" s="247"/>
      <c r="F96" s="247"/>
      <c r="G96" s="248"/>
      <c r="H96" s="249"/>
      <c r="I96" s="250"/>
      <c r="J96" s="251"/>
      <c r="K96" s="252"/>
      <c r="O96" s="253">
        <v>1</v>
      </c>
    </row>
    <row r="97" spans="1:80" ht="12.75">
      <c r="A97" s="254">
        <v>64</v>
      </c>
      <c r="B97" s="255" t="s">
        <v>282</v>
      </c>
      <c r="C97" s="256" t="s">
        <v>283</v>
      </c>
      <c r="D97" s="257" t="s">
        <v>122</v>
      </c>
      <c r="E97" s="258">
        <v>146</v>
      </c>
      <c r="F97" s="258"/>
      <c r="G97" s="259">
        <f>E97*F97</f>
        <v>0</v>
      </c>
      <c r="H97" s="260">
        <v>12658.200000003</v>
      </c>
      <c r="I97" s="261">
        <f>E97*H97</f>
        <v>1848097.2000004381</v>
      </c>
      <c r="J97" s="260">
        <v>0</v>
      </c>
      <c r="K97" s="261">
        <f>E97*J97</f>
        <v>0</v>
      </c>
      <c r="O97" s="253">
        <v>2</v>
      </c>
      <c r="AA97" s="228">
        <v>1</v>
      </c>
      <c r="AB97" s="228">
        <v>7</v>
      </c>
      <c r="AC97" s="228">
        <v>7</v>
      </c>
      <c r="AZ97" s="228">
        <v>2</v>
      </c>
      <c r="BA97" s="228">
        <f>IF(AZ97=1,G97,0)</f>
        <v>0</v>
      </c>
      <c r="BB97" s="228">
        <f>IF(AZ97=2,G97,0)</f>
        <v>0</v>
      </c>
      <c r="BC97" s="228">
        <f>IF(AZ97=3,G97,0)</f>
        <v>0</v>
      </c>
      <c r="BD97" s="228">
        <f>IF(AZ97=4,G97,0)</f>
        <v>0</v>
      </c>
      <c r="BE97" s="228">
        <f>IF(AZ97=5,G97,0)</f>
        <v>0</v>
      </c>
      <c r="CA97" s="253">
        <v>1</v>
      </c>
      <c r="CB97" s="253">
        <v>7</v>
      </c>
    </row>
    <row r="98" spans="1:80" ht="22.5">
      <c r="A98" s="254">
        <v>65</v>
      </c>
      <c r="B98" s="255" t="s">
        <v>284</v>
      </c>
      <c r="C98" s="256" t="s">
        <v>285</v>
      </c>
      <c r="D98" s="257" t="s">
        <v>122</v>
      </c>
      <c r="E98" s="258">
        <v>70.019</v>
      </c>
      <c r="F98" s="258"/>
      <c r="G98" s="259">
        <f>E98*F98</f>
        <v>0</v>
      </c>
      <c r="H98" s="260">
        <v>7211.96000000089</v>
      </c>
      <c r="I98" s="261">
        <f>E98*H98</f>
        <v>504974.2272400624</v>
      </c>
      <c r="J98" s="260">
        <v>0</v>
      </c>
      <c r="K98" s="261">
        <f>E98*J98</f>
        <v>0</v>
      </c>
      <c r="O98" s="253">
        <v>2</v>
      </c>
      <c r="AA98" s="228">
        <v>1</v>
      </c>
      <c r="AB98" s="228">
        <v>7</v>
      </c>
      <c r="AC98" s="228">
        <v>7</v>
      </c>
      <c r="AZ98" s="228">
        <v>2</v>
      </c>
      <c r="BA98" s="228">
        <f>IF(AZ98=1,G98,0)</f>
        <v>0</v>
      </c>
      <c r="BB98" s="228">
        <f>IF(AZ98=2,G98,0)</f>
        <v>0</v>
      </c>
      <c r="BC98" s="228">
        <f>IF(AZ98=3,G98,0)</f>
        <v>0</v>
      </c>
      <c r="BD98" s="228">
        <f>IF(AZ98=4,G98,0)</f>
        <v>0</v>
      </c>
      <c r="BE98" s="228">
        <f>IF(AZ98=5,G98,0)</f>
        <v>0</v>
      </c>
      <c r="CA98" s="253">
        <v>1</v>
      </c>
      <c r="CB98" s="253">
        <v>7</v>
      </c>
    </row>
    <row r="99" spans="1:80" ht="22.5">
      <c r="A99" s="254">
        <v>66</v>
      </c>
      <c r="B99" s="255" t="s">
        <v>286</v>
      </c>
      <c r="C99" s="256" t="s">
        <v>287</v>
      </c>
      <c r="D99" s="257" t="s">
        <v>122</v>
      </c>
      <c r="E99" s="258">
        <v>170.8145</v>
      </c>
      <c r="F99" s="258"/>
      <c r="G99" s="259">
        <f>E99*F99</f>
        <v>0</v>
      </c>
      <c r="H99" s="260">
        <v>62603.5099999905</v>
      </c>
      <c r="I99" s="261">
        <f>E99*H99</f>
        <v>10693587.258893378</v>
      </c>
      <c r="J99" s="260">
        <v>0</v>
      </c>
      <c r="K99" s="261">
        <f>E99*J99</f>
        <v>0</v>
      </c>
      <c r="O99" s="253">
        <v>2</v>
      </c>
      <c r="AA99" s="228">
        <v>1</v>
      </c>
      <c r="AB99" s="228">
        <v>7</v>
      </c>
      <c r="AC99" s="228">
        <v>7</v>
      </c>
      <c r="AZ99" s="228">
        <v>2</v>
      </c>
      <c r="BA99" s="228">
        <f>IF(AZ99=1,G99,0)</f>
        <v>0</v>
      </c>
      <c r="BB99" s="228">
        <f>IF(AZ99=2,G99,0)</f>
        <v>0</v>
      </c>
      <c r="BC99" s="228">
        <f>IF(AZ99=3,G99,0)</f>
        <v>0</v>
      </c>
      <c r="BD99" s="228">
        <f>IF(AZ99=4,G99,0)</f>
        <v>0</v>
      </c>
      <c r="BE99" s="228">
        <f>IF(AZ99=5,G99,0)</f>
        <v>0</v>
      </c>
      <c r="CA99" s="253">
        <v>1</v>
      </c>
      <c r="CB99" s="253">
        <v>7</v>
      </c>
    </row>
    <row r="100" spans="1:80" ht="12.75">
      <c r="A100" s="254">
        <v>67</v>
      </c>
      <c r="B100" s="255" t="s">
        <v>288</v>
      </c>
      <c r="C100" s="256" t="s">
        <v>289</v>
      </c>
      <c r="D100" s="257" t="s">
        <v>122</v>
      </c>
      <c r="E100" s="258">
        <v>241.9413</v>
      </c>
      <c r="F100" s="258"/>
      <c r="G100" s="259">
        <f>E100*F100</f>
        <v>0</v>
      </c>
      <c r="H100" s="260">
        <v>37331.5400000215</v>
      </c>
      <c r="I100" s="261">
        <f>E100*H100</f>
        <v>9032041.318607202</v>
      </c>
      <c r="J100" s="260">
        <v>0</v>
      </c>
      <c r="K100" s="261">
        <f>E100*J100</f>
        <v>0</v>
      </c>
      <c r="O100" s="253">
        <v>2</v>
      </c>
      <c r="AA100" s="228">
        <v>1</v>
      </c>
      <c r="AB100" s="228">
        <v>7</v>
      </c>
      <c r="AC100" s="228">
        <v>7</v>
      </c>
      <c r="AZ100" s="228">
        <v>2</v>
      </c>
      <c r="BA100" s="228">
        <f>IF(AZ100=1,G100,0)</f>
        <v>0</v>
      </c>
      <c r="BB100" s="228">
        <f>IF(AZ100=2,G100,0)</f>
        <v>0</v>
      </c>
      <c r="BC100" s="228">
        <f>IF(AZ100=3,G100,0)</f>
        <v>0</v>
      </c>
      <c r="BD100" s="228">
        <f>IF(AZ100=4,G100,0)</f>
        <v>0</v>
      </c>
      <c r="BE100" s="228">
        <f>IF(AZ100=5,G100,0)</f>
        <v>0</v>
      </c>
      <c r="CA100" s="253">
        <v>1</v>
      </c>
      <c r="CB100" s="253">
        <v>7</v>
      </c>
    </row>
    <row r="101" spans="1:80" ht="12.75">
      <c r="A101" s="254">
        <v>68</v>
      </c>
      <c r="B101" s="255" t="s">
        <v>290</v>
      </c>
      <c r="C101" s="256" t="s">
        <v>291</v>
      </c>
      <c r="D101" s="257" t="s">
        <v>13</v>
      </c>
      <c r="E101" s="258">
        <v>1198.0521</v>
      </c>
      <c r="F101" s="258"/>
      <c r="G101" s="259">
        <f>E101*F101</f>
        <v>0</v>
      </c>
      <c r="H101" s="260">
        <v>4792.21000000089</v>
      </c>
      <c r="I101" s="261">
        <f>E101*H101</f>
        <v>5741317.254142067</v>
      </c>
      <c r="J101" s="260">
        <v>0</v>
      </c>
      <c r="K101" s="261">
        <f>E101*J101</f>
        <v>0</v>
      </c>
      <c r="O101" s="253">
        <v>2</v>
      </c>
      <c r="AA101" s="228">
        <v>1</v>
      </c>
      <c r="AB101" s="228">
        <v>7</v>
      </c>
      <c r="AC101" s="228">
        <v>7</v>
      </c>
      <c r="AZ101" s="228">
        <v>2</v>
      </c>
      <c r="BA101" s="228">
        <f>IF(AZ101=1,G101,0)</f>
        <v>0</v>
      </c>
      <c r="BB101" s="228">
        <f>IF(AZ101=2,G101,0)</f>
        <v>0</v>
      </c>
      <c r="BC101" s="228">
        <f>IF(AZ101=3,G101,0)</f>
        <v>0</v>
      </c>
      <c r="BD101" s="228">
        <f>IF(AZ101=4,G101,0)</f>
        <v>0</v>
      </c>
      <c r="BE101" s="228">
        <f>IF(AZ101=5,G101,0)</f>
        <v>0</v>
      </c>
      <c r="CA101" s="253">
        <v>1</v>
      </c>
      <c r="CB101" s="253">
        <v>7</v>
      </c>
    </row>
    <row r="102" spans="1:57" ht="12.75">
      <c r="A102" s="263"/>
      <c r="B102" s="264" t="s">
        <v>104</v>
      </c>
      <c r="C102" s="265" t="s">
        <v>281</v>
      </c>
      <c r="D102" s="266"/>
      <c r="E102" s="267"/>
      <c r="F102" s="268"/>
      <c r="G102" s="269">
        <f>SUM(G96:G101)</f>
        <v>0</v>
      </c>
      <c r="H102" s="270"/>
      <c r="I102" s="271">
        <f>SUM(I96:I101)</f>
        <v>27820017.25888315</v>
      </c>
      <c r="J102" s="270"/>
      <c r="K102" s="271">
        <f>SUM(K96:K101)</f>
        <v>0</v>
      </c>
      <c r="O102" s="253">
        <v>4</v>
      </c>
      <c r="BA102" s="272">
        <f>SUM(BA96:BA101)</f>
        <v>0</v>
      </c>
      <c r="BB102" s="272">
        <f>SUM(BB96:BB101)</f>
        <v>0</v>
      </c>
      <c r="BC102" s="272">
        <f>SUM(BC96:BC101)</f>
        <v>0</v>
      </c>
      <c r="BD102" s="272">
        <f>SUM(BD96:BD101)</f>
        <v>0</v>
      </c>
      <c r="BE102" s="272">
        <f>SUM(BE96:BE101)</f>
        <v>0</v>
      </c>
    </row>
    <row r="103" spans="1:15" ht="12.75">
      <c r="A103" s="243" t="s">
        <v>100</v>
      </c>
      <c r="B103" s="244" t="s">
        <v>292</v>
      </c>
      <c r="C103" s="245" t="s">
        <v>293</v>
      </c>
      <c r="D103" s="246"/>
      <c r="E103" s="247"/>
      <c r="F103" s="247"/>
      <c r="G103" s="248"/>
      <c r="H103" s="249"/>
      <c r="I103" s="250"/>
      <c r="J103" s="251"/>
      <c r="K103" s="252"/>
      <c r="O103" s="253">
        <v>1</v>
      </c>
    </row>
    <row r="104" spans="1:80" ht="22.5">
      <c r="A104" s="254">
        <v>69</v>
      </c>
      <c r="B104" s="255" t="s">
        <v>295</v>
      </c>
      <c r="C104" s="256" t="s">
        <v>296</v>
      </c>
      <c r="D104" s="257" t="s">
        <v>122</v>
      </c>
      <c r="E104" s="258">
        <v>277.67</v>
      </c>
      <c r="F104" s="258"/>
      <c r="G104" s="259">
        <f aca="true" t="shared" si="24" ref="G104:G116">E104*F104</f>
        <v>0</v>
      </c>
      <c r="H104" s="260">
        <v>26767.3899999857</v>
      </c>
      <c r="I104" s="261">
        <f aca="true" t="shared" si="25" ref="I104:I116">E104*H104</f>
        <v>7432501.181296029</v>
      </c>
      <c r="J104" s="260">
        <v>0</v>
      </c>
      <c r="K104" s="261">
        <f aca="true" t="shared" si="26" ref="K104:K116">E104*J104</f>
        <v>0</v>
      </c>
      <c r="O104" s="253">
        <v>2</v>
      </c>
      <c r="AA104" s="228">
        <v>1</v>
      </c>
      <c r="AB104" s="228">
        <v>7</v>
      </c>
      <c r="AC104" s="228">
        <v>7</v>
      </c>
      <c r="AZ104" s="228">
        <v>2</v>
      </c>
      <c r="BA104" s="228">
        <f aca="true" t="shared" si="27" ref="BA104:BA116">IF(AZ104=1,G104,0)</f>
        <v>0</v>
      </c>
      <c r="BB104" s="228">
        <f aca="true" t="shared" si="28" ref="BB104:BB116">IF(AZ104=2,G104,0)</f>
        <v>0</v>
      </c>
      <c r="BC104" s="228">
        <f aca="true" t="shared" si="29" ref="BC104:BC116">IF(AZ104=3,G104,0)</f>
        <v>0</v>
      </c>
      <c r="BD104" s="228">
        <f aca="true" t="shared" si="30" ref="BD104:BD116">IF(AZ104=4,G104,0)</f>
        <v>0</v>
      </c>
      <c r="BE104" s="228">
        <f aca="true" t="shared" si="31" ref="BE104:BE116">IF(AZ104=5,G104,0)</f>
        <v>0</v>
      </c>
      <c r="CA104" s="253">
        <v>1</v>
      </c>
      <c r="CB104" s="253">
        <v>7</v>
      </c>
    </row>
    <row r="105" spans="1:80" ht="12.75">
      <c r="A105" s="254">
        <v>70</v>
      </c>
      <c r="B105" s="255" t="s">
        <v>297</v>
      </c>
      <c r="C105" s="256" t="s">
        <v>298</v>
      </c>
      <c r="D105" s="257" t="s">
        <v>122</v>
      </c>
      <c r="E105" s="258">
        <v>416.4737</v>
      </c>
      <c r="F105" s="258"/>
      <c r="G105" s="259">
        <f t="shared" si="24"/>
        <v>0</v>
      </c>
      <c r="H105" s="260">
        <v>38981.9399999976</v>
      </c>
      <c r="I105" s="261">
        <f t="shared" si="25"/>
        <v>16234952.784977002</v>
      </c>
      <c r="J105" s="260">
        <v>0</v>
      </c>
      <c r="K105" s="261">
        <f t="shared" si="26"/>
        <v>0</v>
      </c>
      <c r="O105" s="253">
        <v>2</v>
      </c>
      <c r="AA105" s="228">
        <v>1</v>
      </c>
      <c r="AB105" s="228">
        <v>7</v>
      </c>
      <c r="AC105" s="228">
        <v>7</v>
      </c>
      <c r="AZ105" s="228">
        <v>2</v>
      </c>
      <c r="BA105" s="228">
        <f t="shared" si="27"/>
        <v>0</v>
      </c>
      <c r="BB105" s="228">
        <f t="shared" si="28"/>
        <v>0</v>
      </c>
      <c r="BC105" s="228">
        <f t="shared" si="29"/>
        <v>0</v>
      </c>
      <c r="BD105" s="228">
        <f t="shared" si="30"/>
        <v>0</v>
      </c>
      <c r="BE105" s="228">
        <f t="shared" si="31"/>
        <v>0</v>
      </c>
      <c r="CA105" s="253">
        <v>1</v>
      </c>
      <c r="CB105" s="253">
        <v>7</v>
      </c>
    </row>
    <row r="106" spans="1:80" ht="22.5">
      <c r="A106" s="254">
        <v>71</v>
      </c>
      <c r="B106" s="255" t="s">
        <v>299</v>
      </c>
      <c r="C106" s="256" t="s">
        <v>300</v>
      </c>
      <c r="D106" s="257" t="s">
        <v>122</v>
      </c>
      <c r="E106" s="258">
        <v>177.3792</v>
      </c>
      <c r="F106" s="258"/>
      <c r="G106" s="259">
        <f t="shared" si="24"/>
        <v>0</v>
      </c>
      <c r="H106" s="260">
        <v>14012.9599999934</v>
      </c>
      <c r="I106" s="261">
        <f t="shared" si="25"/>
        <v>2485607.6344308294</v>
      </c>
      <c r="J106" s="260">
        <v>0</v>
      </c>
      <c r="K106" s="261">
        <f t="shared" si="26"/>
        <v>0</v>
      </c>
      <c r="O106" s="253">
        <v>2</v>
      </c>
      <c r="AA106" s="228">
        <v>1</v>
      </c>
      <c r="AB106" s="228">
        <v>7</v>
      </c>
      <c r="AC106" s="228">
        <v>7</v>
      </c>
      <c r="AZ106" s="228">
        <v>2</v>
      </c>
      <c r="BA106" s="228">
        <f t="shared" si="27"/>
        <v>0</v>
      </c>
      <c r="BB106" s="228">
        <f t="shared" si="28"/>
        <v>0</v>
      </c>
      <c r="BC106" s="228">
        <f t="shared" si="29"/>
        <v>0</v>
      </c>
      <c r="BD106" s="228">
        <f t="shared" si="30"/>
        <v>0</v>
      </c>
      <c r="BE106" s="228">
        <f t="shared" si="31"/>
        <v>0</v>
      </c>
      <c r="CA106" s="253">
        <v>1</v>
      </c>
      <c r="CB106" s="253">
        <v>7</v>
      </c>
    </row>
    <row r="107" spans="1:80" ht="12.75">
      <c r="A107" s="254">
        <v>72</v>
      </c>
      <c r="B107" s="255" t="s">
        <v>301</v>
      </c>
      <c r="C107" s="256" t="s">
        <v>302</v>
      </c>
      <c r="D107" s="257" t="s">
        <v>122</v>
      </c>
      <c r="E107" s="258">
        <v>334.2</v>
      </c>
      <c r="F107" s="258"/>
      <c r="G107" s="259">
        <f t="shared" si="24"/>
        <v>0</v>
      </c>
      <c r="H107" s="260">
        <v>15272.9399999976</v>
      </c>
      <c r="I107" s="261">
        <f t="shared" si="25"/>
        <v>5104216.547999198</v>
      </c>
      <c r="J107" s="260">
        <v>0</v>
      </c>
      <c r="K107" s="261">
        <f t="shared" si="26"/>
        <v>0</v>
      </c>
      <c r="O107" s="253">
        <v>2</v>
      </c>
      <c r="AA107" s="228">
        <v>1</v>
      </c>
      <c r="AB107" s="228">
        <v>7</v>
      </c>
      <c r="AC107" s="228">
        <v>7</v>
      </c>
      <c r="AZ107" s="228">
        <v>2</v>
      </c>
      <c r="BA107" s="228">
        <f t="shared" si="27"/>
        <v>0</v>
      </c>
      <c r="BB107" s="228">
        <f t="shared" si="28"/>
        <v>0</v>
      </c>
      <c r="BC107" s="228">
        <f t="shared" si="29"/>
        <v>0</v>
      </c>
      <c r="BD107" s="228">
        <f t="shared" si="30"/>
        <v>0</v>
      </c>
      <c r="BE107" s="228">
        <f t="shared" si="31"/>
        <v>0</v>
      </c>
      <c r="CA107" s="253">
        <v>1</v>
      </c>
      <c r="CB107" s="253">
        <v>7</v>
      </c>
    </row>
    <row r="108" spans="1:80" ht="12.75">
      <c r="A108" s="254">
        <v>73</v>
      </c>
      <c r="B108" s="255" t="s">
        <v>303</v>
      </c>
      <c r="C108" s="256" t="s">
        <v>304</v>
      </c>
      <c r="D108" s="257" t="s">
        <v>122</v>
      </c>
      <c r="E108" s="258">
        <v>235.8416</v>
      </c>
      <c r="F108" s="258"/>
      <c r="G108" s="259">
        <f t="shared" si="24"/>
        <v>0</v>
      </c>
      <c r="H108" s="260">
        <v>20588.9699999988</v>
      </c>
      <c r="I108" s="261">
        <f t="shared" si="25"/>
        <v>4855735.627151717</v>
      </c>
      <c r="J108" s="260">
        <v>0</v>
      </c>
      <c r="K108" s="261">
        <f t="shared" si="26"/>
        <v>0</v>
      </c>
      <c r="O108" s="253">
        <v>2</v>
      </c>
      <c r="AA108" s="228">
        <v>1</v>
      </c>
      <c r="AB108" s="228">
        <v>7</v>
      </c>
      <c r="AC108" s="228">
        <v>7</v>
      </c>
      <c r="AZ108" s="228">
        <v>2</v>
      </c>
      <c r="BA108" s="228">
        <f t="shared" si="27"/>
        <v>0</v>
      </c>
      <c r="BB108" s="228">
        <f t="shared" si="28"/>
        <v>0</v>
      </c>
      <c r="BC108" s="228">
        <f t="shared" si="29"/>
        <v>0</v>
      </c>
      <c r="BD108" s="228">
        <f t="shared" si="30"/>
        <v>0</v>
      </c>
      <c r="BE108" s="228">
        <f t="shared" si="31"/>
        <v>0</v>
      </c>
      <c r="CA108" s="253">
        <v>1</v>
      </c>
      <c r="CB108" s="253">
        <v>7</v>
      </c>
    </row>
    <row r="109" spans="1:80" ht="12.75">
      <c r="A109" s="254">
        <v>74</v>
      </c>
      <c r="B109" s="255" t="s">
        <v>305</v>
      </c>
      <c r="C109" s="256" t="s">
        <v>306</v>
      </c>
      <c r="D109" s="257" t="s">
        <v>122</v>
      </c>
      <c r="E109" s="258">
        <v>226.17</v>
      </c>
      <c r="F109" s="258"/>
      <c r="G109" s="259">
        <f t="shared" si="24"/>
        <v>0</v>
      </c>
      <c r="H109" s="260">
        <v>15447.4099999964</v>
      </c>
      <c r="I109" s="261">
        <f t="shared" si="25"/>
        <v>3493740.719699186</v>
      </c>
      <c r="J109" s="260">
        <v>0</v>
      </c>
      <c r="K109" s="261">
        <f t="shared" si="26"/>
        <v>0</v>
      </c>
      <c r="O109" s="253">
        <v>2</v>
      </c>
      <c r="AA109" s="228">
        <v>1</v>
      </c>
      <c r="AB109" s="228">
        <v>7</v>
      </c>
      <c r="AC109" s="228">
        <v>7</v>
      </c>
      <c r="AZ109" s="228">
        <v>2</v>
      </c>
      <c r="BA109" s="228">
        <f t="shared" si="27"/>
        <v>0</v>
      </c>
      <c r="BB109" s="228">
        <f t="shared" si="28"/>
        <v>0</v>
      </c>
      <c r="BC109" s="228">
        <f t="shared" si="29"/>
        <v>0</v>
      </c>
      <c r="BD109" s="228">
        <f t="shared" si="30"/>
        <v>0</v>
      </c>
      <c r="BE109" s="228">
        <f t="shared" si="31"/>
        <v>0</v>
      </c>
      <c r="CA109" s="253">
        <v>1</v>
      </c>
      <c r="CB109" s="253">
        <v>7</v>
      </c>
    </row>
    <row r="110" spans="1:80" ht="12.75">
      <c r="A110" s="254">
        <v>75</v>
      </c>
      <c r="B110" s="255" t="s">
        <v>307</v>
      </c>
      <c r="C110" s="256" t="s">
        <v>308</v>
      </c>
      <c r="D110" s="257" t="s">
        <v>122</v>
      </c>
      <c r="E110" s="258">
        <v>75.488</v>
      </c>
      <c r="F110" s="258"/>
      <c r="G110" s="259">
        <f t="shared" si="24"/>
        <v>0</v>
      </c>
      <c r="H110" s="260">
        <v>11761.0300000012</v>
      </c>
      <c r="I110" s="261">
        <f t="shared" si="25"/>
        <v>887816.6326400905</v>
      </c>
      <c r="J110" s="260"/>
      <c r="K110" s="261">
        <f t="shared" si="26"/>
        <v>0</v>
      </c>
      <c r="O110" s="253">
        <v>2</v>
      </c>
      <c r="AA110" s="228">
        <v>12</v>
      </c>
      <c r="AB110" s="228">
        <v>0</v>
      </c>
      <c r="AC110" s="228">
        <v>75</v>
      </c>
      <c r="AZ110" s="228">
        <v>2</v>
      </c>
      <c r="BA110" s="228">
        <f t="shared" si="27"/>
        <v>0</v>
      </c>
      <c r="BB110" s="228">
        <f t="shared" si="28"/>
        <v>0</v>
      </c>
      <c r="BC110" s="228">
        <f t="shared" si="29"/>
        <v>0</v>
      </c>
      <c r="BD110" s="228">
        <f t="shared" si="30"/>
        <v>0</v>
      </c>
      <c r="BE110" s="228">
        <f t="shared" si="31"/>
        <v>0</v>
      </c>
      <c r="CA110" s="253">
        <v>12</v>
      </c>
      <c r="CB110" s="253">
        <v>0</v>
      </c>
    </row>
    <row r="111" spans="1:80" ht="12.75">
      <c r="A111" s="254">
        <v>76</v>
      </c>
      <c r="B111" s="255" t="s">
        <v>309</v>
      </c>
      <c r="C111" s="256" t="s">
        <v>310</v>
      </c>
      <c r="D111" s="257" t="s">
        <v>122</v>
      </c>
      <c r="E111" s="258">
        <v>305.437</v>
      </c>
      <c r="F111" s="258"/>
      <c r="G111" s="259">
        <f t="shared" si="24"/>
        <v>0</v>
      </c>
      <c r="H111" s="260">
        <v>66493.6399999857</v>
      </c>
      <c r="I111" s="261">
        <f t="shared" si="25"/>
        <v>20309617.92067563</v>
      </c>
      <c r="J111" s="260"/>
      <c r="K111" s="261">
        <f t="shared" si="26"/>
        <v>0</v>
      </c>
      <c r="O111" s="253">
        <v>2</v>
      </c>
      <c r="AA111" s="228">
        <v>12</v>
      </c>
      <c r="AB111" s="228">
        <v>0</v>
      </c>
      <c r="AC111" s="228">
        <v>76</v>
      </c>
      <c r="AZ111" s="228">
        <v>2</v>
      </c>
      <c r="BA111" s="228">
        <f t="shared" si="27"/>
        <v>0</v>
      </c>
      <c r="BB111" s="228">
        <f t="shared" si="28"/>
        <v>0</v>
      </c>
      <c r="BC111" s="228">
        <f t="shared" si="29"/>
        <v>0</v>
      </c>
      <c r="BD111" s="228">
        <f t="shared" si="30"/>
        <v>0</v>
      </c>
      <c r="BE111" s="228">
        <f t="shared" si="31"/>
        <v>0</v>
      </c>
      <c r="CA111" s="253">
        <v>12</v>
      </c>
      <c r="CB111" s="253">
        <v>0</v>
      </c>
    </row>
    <row r="112" spans="1:80" ht="12.75">
      <c r="A112" s="254">
        <v>77</v>
      </c>
      <c r="B112" s="255" t="s">
        <v>311</v>
      </c>
      <c r="C112" s="256" t="s">
        <v>312</v>
      </c>
      <c r="D112" s="257" t="s">
        <v>122</v>
      </c>
      <c r="E112" s="258">
        <v>305.437</v>
      </c>
      <c r="F112" s="258"/>
      <c r="G112" s="259">
        <f t="shared" si="24"/>
        <v>0</v>
      </c>
      <c r="H112" s="260">
        <v>76267.6299999952</v>
      </c>
      <c r="I112" s="261">
        <f t="shared" si="25"/>
        <v>23294956.104308534</v>
      </c>
      <c r="J112" s="260"/>
      <c r="K112" s="261">
        <f t="shared" si="26"/>
        <v>0</v>
      </c>
      <c r="O112" s="253">
        <v>2</v>
      </c>
      <c r="AA112" s="228">
        <v>12</v>
      </c>
      <c r="AB112" s="228">
        <v>0</v>
      </c>
      <c r="AC112" s="228">
        <v>77</v>
      </c>
      <c r="AZ112" s="228">
        <v>2</v>
      </c>
      <c r="BA112" s="228">
        <f t="shared" si="27"/>
        <v>0</v>
      </c>
      <c r="BB112" s="228">
        <f t="shared" si="28"/>
        <v>0</v>
      </c>
      <c r="BC112" s="228">
        <f t="shared" si="29"/>
        <v>0</v>
      </c>
      <c r="BD112" s="228">
        <f t="shared" si="30"/>
        <v>0</v>
      </c>
      <c r="BE112" s="228">
        <f t="shared" si="31"/>
        <v>0</v>
      </c>
      <c r="CA112" s="253">
        <v>12</v>
      </c>
      <c r="CB112" s="253">
        <v>0</v>
      </c>
    </row>
    <row r="113" spans="1:80" ht="12.75">
      <c r="A113" s="254">
        <v>78</v>
      </c>
      <c r="B113" s="255" t="s">
        <v>311</v>
      </c>
      <c r="C113" s="256" t="s">
        <v>312</v>
      </c>
      <c r="D113" s="257" t="s">
        <v>122</v>
      </c>
      <c r="E113" s="258">
        <v>188.6546</v>
      </c>
      <c r="F113" s="258"/>
      <c r="G113" s="259">
        <f t="shared" si="24"/>
        <v>0</v>
      </c>
      <c r="H113" s="260">
        <v>47107.0500000119</v>
      </c>
      <c r="I113" s="261">
        <f t="shared" si="25"/>
        <v>8886961.674932245</v>
      </c>
      <c r="J113" s="260"/>
      <c r="K113" s="261">
        <f t="shared" si="26"/>
        <v>0</v>
      </c>
      <c r="O113" s="253">
        <v>2</v>
      </c>
      <c r="AA113" s="228">
        <v>12</v>
      </c>
      <c r="AB113" s="228">
        <v>0</v>
      </c>
      <c r="AC113" s="228">
        <v>78</v>
      </c>
      <c r="AZ113" s="228">
        <v>2</v>
      </c>
      <c r="BA113" s="228">
        <f t="shared" si="27"/>
        <v>0</v>
      </c>
      <c r="BB113" s="228">
        <f t="shared" si="28"/>
        <v>0</v>
      </c>
      <c r="BC113" s="228">
        <f t="shared" si="29"/>
        <v>0</v>
      </c>
      <c r="BD113" s="228">
        <f t="shared" si="30"/>
        <v>0</v>
      </c>
      <c r="BE113" s="228">
        <f t="shared" si="31"/>
        <v>0</v>
      </c>
      <c r="CA113" s="253">
        <v>12</v>
      </c>
      <c r="CB113" s="253">
        <v>0</v>
      </c>
    </row>
    <row r="114" spans="1:80" ht="12.75">
      <c r="A114" s="254">
        <v>79</v>
      </c>
      <c r="B114" s="255" t="s">
        <v>313</v>
      </c>
      <c r="C114" s="256" t="s">
        <v>314</v>
      </c>
      <c r="D114" s="257" t="s">
        <v>122</v>
      </c>
      <c r="E114" s="258">
        <v>20</v>
      </c>
      <c r="F114" s="258"/>
      <c r="G114" s="259">
        <f t="shared" si="24"/>
        <v>0</v>
      </c>
      <c r="H114" s="260">
        <v>1260</v>
      </c>
      <c r="I114" s="261">
        <f t="shared" si="25"/>
        <v>25200</v>
      </c>
      <c r="J114" s="260">
        <v>0</v>
      </c>
      <c r="K114" s="261">
        <f t="shared" si="26"/>
        <v>0</v>
      </c>
      <c r="O114" s="253">
        <v>2</v>
      </c>
      <c r="AA114" s="228">
        <v>1</v>
      </c>
      <c r="AB114" s="228">
        <v>7</v>
      </c>
      <c r="AC114" s="228">
        <v>7</v>
      </c>
      <c r="AZ114" s="228">
        <v>2</v>
      </c>
      <c r="BA114" s="228">
        <f t="shared" si="27"/>
        <v>0</v>
      </c>
      <c r="BB114" s="228">
        <f t="shared" si="28"/>
        <v>0</v>
      </c>
      <c r="BC114" s="228">
        <f t="shared" si="29"/>
        <v>0</v>
      </c>
      <c r="BD114" s="228">
        <f t="shared" si="30"/>
        <v>0</v>
      </c>
      <c r="BE114" s="228">
        <f t="shared" si="31"/>
        <v>0</v>
      </c>
      <c r="CA114" s="253">
        <v>1</v>
      </c>
      <c r="CB114" s="253">
        <v>7</v>
      </c>
    </row>
    <row r="115" spans="1:80" ht="12.75">
      <c r="A115" s="254">
        <v>80</v>
      </c>
      <c r="B115" s="255" t="s">
        <v>315</v>
      </c>
      <c r="C115" s="256" t="s">
        <v>316</v>
      </c>
      <c r="D115" s="257" t="s">
        <v>122</v>
      </c>
      <c r="E115" s="258">
        <v>351.904</v>
      </c>
      <c r="F115" s="258"/>
      <c r="G115" s="259">
        <f t="shared" si="24"/>
        <v>0</v>
      </c>
      <c r="H115" s="260">
        <v>49829.6100000143</v>
      </c>
      <c r="I115" s="261">
        <f t="shared" si="25"/>
        <v>17535239.07744503</v>
      </c>
      <c r="J115" s="260">
        <v>0</v>
      </c>
      <c r="K115" s="261">
        <f t="shared" si="26"/>
        <v>0</v>
      </c>
      <c r="O115" s="253">
        <v>2</v>
      </c>
      <c r="AA115" s="228">
        <v>1</v>
      </c>
      <c r="AB115" s="228">
        <v>7</v>
      </c>
      <c r="AC115" s="228">
        <v>7</v>
      </c>
      <c r="AZ115" s="228">
        <v>2</v>
      </c>
      <c r="BA115" s="228">
        <f t="shared" si="27"/>
        <v>0</v>
      </c>
      <c r="BB115" s="228">
        <f t="shared" si="28"/>
        <v>0</v>
      </c>
      <c r="BC115" s="228">
        <f t="shared" si="29"/>
        <v>0</v>
      </c>
      <c r="BD115" s="228">
        <f t="shared" si="30"/>
        <v>0</v>
      </c>
      <c r="BE115" s="228">
        <f t="shared" si="31"/>
        <v>0</v>
      </c>
      <c r="CA115" s="253">
        <v>1</v>
      </c>
      <c r="CB115" s="253">
        <v>7</v>
      </c>
    </row>
    <row r="116" spans="1:80" ht="12.75">
      <c r="A116" s="254">
        <v>81</v>
      </c>
      <c r="B116" s="255" t="s">
        <v>317</v>
      </c>
      <c r="C116" s="256" t="s">
        <v>318</v>
      </c>
      <c r="D116" s="257" t="s">
        <v>13</v>
      </c>
      <c r="E116" s="258">
        <v>3837.9057</v>
      </c>
      <c r="F116" s="258"/>
      <c r="G116" s="259">
        <f t="shared" si="24"/>
        <v>0</v>
      </c>
      <c r="H116" s="260">
        <v>7675.81000000238</v>
      </c>
      <c r="I116" s="261">
        <f t="shared" si="25"/>
        <v>29459034.951126132</v>
      </c>
      <c r="J116" s="260">
        <v>0</v>
      </c>
      <c r="K116" s="261">
        <f t="shared" si="26"/>
        <v>0</v>
      </c>
      <c r="O116" s="253">
        <v>2</v>
      </c>
      <c r="AA116" s="228">
        <v>1</v>
      </c>
      <c r="AB116" s="228">
        <v>7</v>
      </c>
      <c r="AC116" s="228">
        <v>7</v>
      </c>
      <c r="AZ116" s="228">
        <v>2</v>
      </c>
      <c r="BA116" s="228">
        <f t="shared" si="27"/>
        <v>0</v>
      </c>
      <c r="BB116" s="228">
        <f t="shared" si="28"/>
        <v>0</v>
      </c>
      <c r="BC116" s="228">
        <f t="shared" si="29"/>
        <v>0</v>
      </c>
      <c r="BD116" s="228">
        <f t="shared" si="30"/>
        <v>0</v>
      </c>
      <c r="BE116" s="228">
        <f t="shared" si="31"/>
        <v>0</v>
      </c>
      <c r="CA116" s="253">
        <v>1</v>
      </c>
      <c r="CB116" s="253">
        <v>7</v>
      </c>
    </row>
    <row r="117" spans="1:57" ht="12.75">
      <c r="A117" s="263"/>
      <c r="B117" s="264" t="s">
        <v>104</v>
      </c>
      <c r="C117" s="265" t="s">
        <v>294</v>
      </c>
      <c r="D117" s="266"/>
      <c r="E117" s="267"/>
      <c r="F117" s="268"/>
      <c r="G117" s="269">
        <f>SUM(G103:G116)</f>
        <v>0</v>
      </c>
      <c r="H117" s="270"/>
      <c r="I117" s="271">
        <f>SUM(I103:I116)</f>
        <v>140005580.85668164</v>
      </c>
      <c r="J117" s="270"/>
      <c r="K117" s="271">
        <f>SUM(K103:K116)</f>
        <v>0</v>
      </c>
      <c r="O117" s="253">
        <v>4</v>
      </c>
      <c r="BA117" s="272">
        <f>SUM(BA103:BA116)</f>
        <v>0</v>
      </c>
      <c r="BB117" s="272">
        <f>SUM(BB103:BB116)</f>
        <v>0</v>
      </c>
      <c r="BC117" s="272">
        <f>SUM(BC103:BC116)</f>
        <v>0</v>
      </c>
      <c r="BD117" s="272">
        <f>SUM(BD103:BD116)</f>
        <v>0</v>
      </c>
      <c r="BE117" s="272">
        <f>SUM(BE103:BE116)</f>
        <v>0</v>
      </c>
    </row>
    <row r="118" spans="1:15" ht="12.75">
      <c r="A118" s="243" t="s">
        <v>100</v>
      </c>
      <c r="B118" s="244" t="s">
        <v>319</v>
      </c>
      <c r="C118" s="245" t="s">
        <v>320</v>
      </c>
      <c r="D118" s="246"/>
      <c r="E118" s="247"/>
      <c r="F118" s="247"/>
      <c r="G118" s="248"/>
      <c r="H118" s="249"/>
      <c r="I118" s="250"/>
      <c r="J118" s="251"/>
      <c r="K118" s="252"/>
      <c r="O118" s="253">
        <v>1</v>
      </c>
    </row>
    <row r="119" spans="1:80" ht="12.75">
      <c r="A119" s="254">
        <v>82</v>
      </c>
      <c r="B119" s="255" t="s">
        <v>322</v>
      </c>
      <c r="C119" s="256" t="s">
        <v>323</v>
      </c>
      <c r="D119" s="257" t="s">
        <v>127</v>
      </c>
      <c r="E119" s="258">
        <v>19.31</v>
      </c>
      <c r="F119" s="258"/>
      <c r="G119" s="259">
        <f aca="true" t="shared" si="32" ref="G119:G139">E119*F119</f>
        <v>0</v>
      </c>
      <c r="H119" s="260">
        <v>1631.69999999925</v>
      </c>
      <c r="I119" s="261">
        <f aca="true" t="shared" si="33" ref="I119:I139">E119*H119</f>
        <v>31508.126999985514</v>
      </c>
      <c r="J119" s="260">
        <v>0</v>
      </c>
      <c r="K119" s="261">
        <f aca="true" t="shared" si="34" ref="K119:K139">E119*J119</f>
        <v>0</v>
      </c>
      <c r="O119" s="253">
        <v>2</v>
      </c>
      <c r="AA119" s="228">
        <v>1</v>
      </c>
      <c r="AB119" s="228">
        <v>7</v>
      </c>
      <c r="AC119" s="228">
        <v>7</v>
      </c>
      <c r="AZ119" s="228">
        <v>2</v>
      </c>
      <c r="BA119" s="228">
        <f aca="true" t="shared" si="35" ref="BA119:BA139">IF(AZ119=1,G119,0)</f>
        <v>0</v>
      </c>
      <c r="BB119" s="228">
        <f aca="true" t="shared" si="36" ref="BB119:BB139">IF(AZ119=2,G119,0)</f>
        <v>0</v>
      </c>
      <c r="BC119" s="228">
        <f aca="true" t="shared" si="37" ref="BC119:BC139">IF(AZ119=3,G119,0)</f>
        <v>0</v>
      </c>
      <c r="BD119" s="228">
        <f aca="true" t="shared" si="38" ref="BD119:BD139">IF(AZ119=4,G119,0)</f>
        <v>0</v>
      </c>
      <c r="BE119" s="228">
        <f aca="true" t="shared" si="39" ref="BE119:BE139">IF(AZ119=5,G119,0)</f>
        <v>0</v>
      </c>
      <c r="CA119" s="253">
        <v>1</v>
      </c>
      <c r="CB119" s="253">
        <v>7</v>
      </c>
    </row>
    <row r="120" spans="1:80" ht="12.75">
      <c r="A120" s="254">
        <v>83</v>
      </c>
      <c r="B120" s="255" t="s">
        <v>324</v>
      </c>
      <c r="C120" s="256" t="s">
        <v>325</v>
      </c>
      <c r="D120" s="257" t="s">
        <v>122</v>
      </c>
      <c r="E120" s="258">
        <v>449.16</v>
      </c>
      <c r="F120" s="258"/>
      <c r="G120" s="259">
        <f t="shared" si="32"/>
        <v>0</v>
      </c>
      <c r="H120" s="260">
        <v>11812.9099999964</v>
      </c>
      <c r="I120" s="261">
        <f t="shared" si="33"/>
        <v>5305886.655598383</v>
      </c>
      <c r="J120" s="260">
        <v>0</v>
      </c>
      <c r="K120" s="261">
        <f t="shared" si="34"/>
        <v>0</v>
      </c>
      <c r="O120" s="253">
        <v>2</v>
      </c>
      <c r="AA120" s="228">
        <v>1</v>
      </c>
      <c r="AB120" s="228">
        <v>7</v>
      </c>
      <c r="AC120" s="228">
        <v>7</v>
      </c>
      <c r="AZ120" s="228">
        <v>2</v>
      </c>
      <c r="BA120" s="228">
        <f t="shared" si="35"/>
        <v>0</v>
      </c>
      <c r="BB120" s="228">
        <f t="shared" si="36"/>
        <v>0</v>
      </c>
      <c r="BC120" s="228">
        <f t="shared" si="37"/>
        <v>0</v>
      </c>
      <c r="BD120" s="228">
        <f t="shared" si="38"/>
        <v>0</v>
      </c>
      <c r="BE120" s="228">
        <f t="shared" si="39"/>
        <v>0</v>
      </c>
      <c r="CA120" s="253">
        <v>1</v>
      </c>
      <c r="CB120" s="253">
        <v>7</v>
      </c>
    </row>
    <row r="121" spans="1:80" ht="12.75">
      <c r="A121" s="254">
        <v>84</v>
      </c>
      <c r="B121" s="255" t="s">
        <v>326</v>
      </c>
      <c r="C121" s="256" t="s">
        <v>327</v>
      </c>
      <c r="D121" s="257" t="s">
        <v>122</v>
      </c>
      <c r="E121" s="258">
        <v>449.16</v>
      </c>
      <c r="F121" s="258"/>
      <c r="G121" s="259">
        <f t="shared" si="32"/>
        <v>0</v>
      </c>
      <c r="H121" s="260">
        <v>17337.5800000131</v>
      </c>
      <c r="I121" s="261">
        <f t="shared" si="33"/>
        <v>7787347.432805884</v>
      </c>
      <c r="J121" s="260">
        <v>0</v>
      </c>
      <c r="K121" s="261">
        <f t="shared" si="34"/>
        <v>0</v>
      </c>
      <c r="O121" s="253">
        <v>2</v>
      </c>
      <c r="AA121" s="228">
        <v>1</v>
      </c>
      <c r="AB121" s="228">
        <v>7</v>
      </c>
      <c r="AC121" s="228">
        <v>7</v>
      </c>
      <c r="AZ121" s="228">
        <v>2</v>
      </c>
      <c r="BA121" s="228">
        <f t="shared" si="35"/>
        <v>0</v>
      </c>
      <c r="BB121" s="228">
        <f t="shared" si="36"/>
        <v>0</v>
      </c>
      <c r="BC121" s="228">
        <f t="shared" si="37"/>
        <v>0</v>
      </c>
      <c r="BD121" s="228">
        <f t="shared" si="38"/>
        <v>0</v>
      </c>
      <c r="BE121" s="228">
        <f t="shared" si="39"/>
        <v>0</v>
      </c>
      <c r="CA121" s="253">
        <v>1</v>
      </c>
      <c r="CB121" s="253">
        <v>7</v>
      </c>
    </row>
    <row r="122" spans="1:80" ht="12.75">
      <c r="A122" s="254">
        <v>85</v>
      </c>
      <c r="B122" s="255" t="s">
        <v>328</v>
      </c>
      <c r="C122" s="256" t="s">
        <v>329</v>
      </c>
      <c r="D122" s="257" t="s">
        <v>127</v>
      </c>
      <c r="E122" s="258">
        <v>400</v>
      </c>
      <c r="F122" s="258"/>
      <c r="G122" s="259">
        <f t="shared" si="32"/>
        <v>0</v>
      </c>
      <c r="H122" s="260">
        <v>18920</v>
      </c>
      <c r="I122" s="261">
        <f t="shared" si="33"/>
        <v>7568000</v>
      </c>
      <c r="J122" s="260">
        <v>0</v>
      </c>
      <c r="K122" s="261">
        <f t="shared" si="34"/>
        <v>0</v>
      </c>
      <c r="O122" s="253">
        <v>2</v>
      </c>
      <c r="AA122" s="228">
        <v>1</v>
      </c>
      <c r="AB122" s="228">
        <v>7</v>
      </c>
      <c r="AC122" s="228">
        <v>7</v>
      </c>
      <c r="AZ122" s="228">
        <v>2</v>
      </c>
      <c r="BA122" s="228">
        <f t="shared" si="35"/>
        <v>0</v>
      </c>
      <c r="BB122" s="228">
        <f t="shared" si="36"/>
        <v>0</v>
      </c>
      <c r="BC122" s="228">
        <f t="shared" si="37"/>
        <v>0</v>
      </c>
      <c r="BD122" s="228">
        <f t="shared" si="38"/>
        <v>0</v>
      </c>
      <c r="BE122" s="228">
        <f t="shared" si="39"/>
        <v>0</v>
      </c>
      <c r="CA122" s="253">
        <v>1</v>
      </c>
      <c r="CB122" s="253">
        <v>7</v>
      </c>
    </row>
    <row r="123" spans="1:80" ht="12.75">
      <c r="A123" s="254">
        <v>86</v>
      </c>
      <c r="B123" s="255" t="s">
        <v>330</v>
      </c>
      <c r="C123" s="256" t="s">
        <v>331</v>
      </c>
      <c r="D123" s="257" t="s">
        <v>127</v>
      </c>
      <c r="E123" s="258">
        <v>419.86</v>
      </c>
      <c r="F123" s="258"/>
      <c r="G123" s="259">
        <f t="shared" si="32"/>
        <v>0</v>
      </c>
      <c r="H123" s="260">
        <v>73517.4900000095</v>
      </c>
      <c r="I123" s="261">
        <f t="shared" si="33"/>
        <v>30867053.351403985</v>
      </c>
      <c r="J123" s="260">
        <v>0</v>
      </c>
      <c r="K123" s="261">
        <f t="shared" si="34"/>
        <v>0</v>
      </c>
      <c r="O123" s="253">
        <v>2</v>
      </c>
      <c r="AA123" s="228">
        <v>1</v>
      </c>
      <c r="AB123" s="228">
        <v>7</v>
      </c>
      <c r="AC123" s="228">
        <v>7</v>
      </c>
      <c r="AZ123" s="228">
        <v>2</v>
      </c>
      <c r="BA123" s="228">
        <f t="shared" si="35"/>
        <v>0</v>
      </c>
      <c r="BB123" s="228">
        <f t="shared" si="36"/>
        <v>0</v>
      </c>
      <c r="BC123" s="228">
        <f t="shared" si="37"/>
        <v>0</v>
      </c>
      <c r="BD123" s="228">
        <f t="shared" si="38"/>
        <v>0</v>
      </c>
      <c r="BE123" s="228">
        <f t="shared" si="39"/>
        <v>0</v>
      </c>
      <c r="CA123" s="253">
        <v>1</v>
      </c>
      <c r="CB123" s="253">
        <v>7</v>
      </c>
    </row>
    <row r="124" spans="1:80" ht="12.75">
      <c r="A124" s="254">
        <v>87</v>
      </c>
      <c r="B124" s="255" t="s">
        <v>332</v>
      </c>
      <c r="C124" s="256" t="s">
        <v>333</v>
      </c>
      <c r="D124" s="257" t="s">
        <v>127</v>
      </c>
      <c r="E124" s="258">
        <v>336.384</v>
      </c>
      <c r="F124" s="258"/>
      <c r="G124" s="259">
        <f t="shared" si="32"/>
        <v>0</v>
      </c>
      <c r="H124" s="260">
        <v>18938.4199999869</v>
      </c>
      <c r="I124" s="261">
        <f t="shared" si="33"/>
        <v>6370581.473275594</v>
      </c>
      <c r="J124" s="260">
        <v>0</v>
      </c>
      <c r="K124" s="261">
        <f t="shared" si="34"/>
        <v>0</v>
      </c>
      <c r="O124" s="253">
        <v>2</v>
      </c>
      <c r="AA124" s="228">
        <v>1</v>
      </c>
      <c r="AB124" s="228">
        <v>7</v>
      </c>
      <c r="AC124" s="228">
        <v>7</v>
      </c>
      <c r="AZ124" s="228">
        <v>2</v>
      </c>
      <c r="BA124" s="228">
        <f t="shared" si="35"/>
        <v>0</v>
      </c>
      <c r="BB124" s="228">
        <f t="shared" si="36"/>
        <v>0</v>
      </c>
      <c r="BC124" s="228">
        <f t="shared" si="37"/>
        <v>0</v>
      </c>
      <c r="BD124" s="228">
        <f t="shared" si="38"/>
        <v>0</v>
      </c>
      <c r="BE124" s="228">
        <f t="shared" si="39"/>
        <v>0</v>
      </c>
      <c r="CA124" s="253">
        <v>1</v>
      </c>
      <c r="CB124" s="253">
        <v>7</v>
      </c>
    </row>
    <row r="125" spans="1:80" ht="22.5">
      <c r="A125" s="254">
        <v>88</v>
      </c>
      <c r="B125" s="255" t="s">
        <v>334</v>
      </c>
      <c r="C125" s="256" t="s">
        <v>335</v>
      </c>
      <c r="D125" s="257" t="s">
        <v>122</v>
      </c>
      <c r="E125" s="258">
        <v>416.4737</v>
      </c>
      <c r="F125" s="258"/>
      <c r="G125" s="259">
        <f t="shared" si="32"/>
        <v>0</v>
      </c>
      <c r="H125" s="260">
        <v>12785.7399999946</v>
      </c>
      <c r="I125" s="261">
        <f t="shared" si="33"/>
        <v>5324924.445035751</v>
      </c>
      <c r="J125" s="260">
        <v>0</v>
      </c>
      <c r="K125" s="261">
        <f t="shared" si="34"/>
        <v>0</v>
      </c>
      <c r="O125" s="253">
        <v>2</v>
      </c>
      <c r="AA125" s="228">
        <v>1</v>
      </c>
      <c r="AB125" s="228">
        <v>7</v>
      </c>
      <c r="AC125" s="228">
        <v>7</v>
      </c>
      <c r="AZ125" s="228">
        <v>2</v>
      </c>
      <c r="BA125" s="228">
        <f t="shared" si="35"/>
        <v>0</v>
      </c>
      <c r="BB125" s="228">
        <f t="shared" si="36"/>
        <v>0</v>
      </c>
      <c r="BC125" s="228">
        <f t="shared" si="37"/>
        <v>0</v>
      </c>
      <c r="BD125" s="228">
        <f t="shared" si="38"/>
        <v>0</v>
      </c>
      <c r="BE125" s="228">
        <f t="shared" si="39"/>
        <v>0</v>
      </c>
      <c r="CA125" s="253">
        <v>1</v>
      </c>
      <c r="CB125" s="253">
        <v>7</v>
      </c>
    </row>
    <row r="126" spans="1:80" ht="12.75">
      <c r="A126" s="254">
        <v>89</v>
      </c>
      <c r="B126" s="255" t="s">
        <v>336</v>
      </c>
      <c r="C126" s="256" t="s">
        <v>337</v>
      </c>
      <c r="D126" s="257" t="s">
        <v>122</v>
      </c>
      <c r="E126" s="258">
        <v>298.0377</v>
      </c>
      <c r="F126" s="258"/>
      <c r="G126" s="259">
        <f t="shared" si="32"/>
        <v>0</v>
      </c>
      <c r="H126" s="260">
        <v>5811.72999999672</v>
      </c>
      <c r="I126" s="261">
        <f t="shared" si="33"/>
        <v>1732114.6422200222</v>
      </c>
      <c r="J126" s="260">
        <v>0</v>
      </c>
      <c r="K126" s="261">
        <f t="shared" si="34"/>
        <v>0</v>
      </c>
      <c r="O126" s="253">
        <v>2</v>
      </c>
      <c r="AA126" s="228">
        <v>1</v>
      </c>
      <c r="AB126" s="228">
        <v>7</v>
      </c>
      <c r="AC126" s="228">
        <v>7</v>
      </c>
      <c r="AZ126" s="228">
        <v>2</v>
      </c>
      <c r="BA126" s="228">
        <f t="shared" si="35"/>
        <v>0</v>
      </c>
      <c r="BB126" s="228">
        <f t="shared" si="36"/>
        <v>0</v>
      </c>
      <c r="BC126" s="228">
        <f t="shared" si="37"/>
        <v>0</v>
      </c>
      <c r="BD126" s="228">
        <f t="shared" si="38"/>
        <v>0</v>
      </c>
      <c r="BE126" s="228">
        <f t="shared" si="39"/>
        <v>0</v>
      </c>
      <c r="CA126" s="253">
        <v>1</v>
      </c>
      <c r="CB126" s="253">
        <v>7</v>
      </c>
    </row>
    <row r="127" spans="1:80" ht="12.75">
      <c r="A127" s="254">
        <v>90</v>
      </c>
      <c r="B127" s="255" t="s">
        <v>338</v>
      </c>
      <c r="C127" s="256" t="s">
        <v>339</v>
      </c>
      <c r="D127" s="257" t="s">
        <v>127</v>
      </c>
      <c r="E127" s="258">
        <v>337.5</v>
      </c>
      <c r="F127" s="258"/>
      <c r="G127" s="259">
        <f t="shared" si="32"/>
        <v>0</v>
      </c>
      <c r="H127" s="260">
        <v>83767.5</v>
      </c>
      <c r="I127" s="261">
        <f t="shared" si="33"/>
        <v>28271531.25</v>
      </c>
      <c r="J127" s="260">
        <v>0</v>
      </c>
      <c r="K127" s="261">
        <f t="shared" si="34"/>
        <v>0</v>
      </c>
      <c r="O127" s="253">
        <v>2</v>
      </c>
      <c r="AA127" s="228">
        <v>1</v>
      </c>
      <c r="AB127" s="228">
        <v>7</v>
      </c>
      <c r="AC127" s="228">
        <v>7</v>
      </c>
      <c r="AZ127" s="228">
        <v>2</v>
      </c>
      <c r="BA127" s="228">
        <f t="shared" si="35"/>
        <v>0</v>
      </c>
      <c r="BB127" s="228">
        <f t="shared" si="36"/>
        <v>0</v>
      </c>
      <c r="BC127" s="228">
        <f t="shared" si="37"/>
        <v>0</v>
      </c>
      <c r="BD127" s="228">
        <f t="shared" si="38"/>
        <v>0</v>
      </c>
      <c r="BE127" s="228">
        <f t="shared" si="39"/>
        <v>0</v>
      </c>
      <c r="CA127" s="253">
        <v>1</v>
      </c>
      <c r="CB127" s="253">
        <v>7</v>
      </c>
    </row>
    <row r="128" spans="1:80" ht="12.75">
      <c r="A128" s="254">
        <v>91</v>
      </c>
      <c r="B128" s="255" t="s">
        <v>340</v>
      </c>
      <c r="C128" s="256" t="s">
        <v>341</v>
      </c>
      <c r="D128" s="257" t="s">
        <v>114</v>
      </c>
      <c r="E128" s="258">
        <v>11.4102</v>
      </c>
      <c r="F128" s="258"/>
      <c r="G128" s="259">
        <f t="shared" si="32"/>
        <v>0</v>
      </c>
      <c r="H128" s="260">
        <v>57922.8899999857</v>
      </c>
      <c r="I128" s="261">
        <f t="shared" si="33"/>
        <v>660911.7594778369</v>
      </c>
      <c r="J128" s="260">
        <v>0</v>
      </c>
      <c r="K128" s="261">
        <f t="shared" si="34"/>
        <v>0</v>
      </c>
      <c r="O128" s="253">
        <v>2</v>
      </c>
      <c r="AA128" s="228">
        <v>1</v>
      </c>
      <c r="AB128" s="228">
        <v>7</v>
      </c>
      <c r="AC128" s="228">
        <v>7</v>
      </c>
      <c r="AZ128" s="228">
        <v>2</v>
      </c>
      <c r="BA128" s="228">
        <f t="shared" si="35"/>
        <v>0</v>
      </c>
      <c r="BB128" s="228">
        <f t="shared" si="36"/>
        <v>0</v>
      </c>
      <c r="BC128" s="228">
        <f t="shared" si="37"/>
        <v>0</v>
      </c>
      <c r="BD128" s="228">
        <f t="shared" si="38"/>
        <v>0</v>
      </c>
      <c r="BE128" s="228">
        <f t="shared" si="39"/>
        <v>0</v>
      </c>
      <c r="CA128" s="253">
        <v>1</v>
      </c>
      <c r="CB128" s="253">
        <v>7</v>
      </c>
    </row>
    <row r="129" spans="1:80" ht="12.75">
      <c r="A129" s="254">
        <v>92</v>
      </c>
      <c r="B129" s="255" t="s">
        <v>342</v>
      </c>
      <c r="C129" s="256" t="s">
        <v>343</v>
      </c>
      <c r="D129" s="257" t="s">
        <v>122</v>
      </c>
      <c r="E129" s="258">
        <v>298.0377</v>
      </c>
      <c r="F129" s="258"/>
      <c r="G129" s="259">
        <f t="shared" si="32"/>
        <v>0</v>
      </c>
      <c r="H129" s="260">
        <v>5454.09000000358</v>
      </c>
      <c r="I129" s="261">
        <f t="shared" si="33"/>
        <v>1625524.439194067</v>
      </c>
      <c r="J129" s="260"/>
      <c r="K129" s="261">
        <f t="shared" si="34"/>
        <v>0</v>
      </c>
      <c r="O129" s="253">
        <v>2</v>
      </c>
      <c r="AA129" s="228">
        <v>3</v>
      </c>
      <c r="AB129" s="228">
        <v>0</v>
      </c>
      <c r="AC129" s="228" t="s">
        <v>342</v>
      </c>
      <c r="AZ129" s="228">
        <v>2</v>
      </c>
      <c r="BA129" s="228">
        <f t="shared" si="35"/>
        <v>0</v>
      </c>
      <c r="BB129" s="228">
        <f t="shared" si="36"/>
        <v>0</v>
      </c>
      <c r="BC129" s="228">
        <f t="shared" si="37"/>
        <v>0</v>
      </c>
      <c r="BD129" s="228">
        <f t="shared" si="38"/>
        <v>0</v>
      </c>
      <c r="BE129" s="228">
        <f t="shared" si="39"/>
        <v>0</v>
      </c>
      <c r="CA129" s="253">
        <v>3</v>
      </c>
      <c r="CB129" s="253">
        <v>0</v>
      </c>
    </row>
    <row r="130" spans="1:80" ht="22.5">
      <c r="A130" s="254">
        <v>93</v>
      </c>
      <c r="B130" s="255" t="s">
        <v>344</v>
      </c>
      <c r="C130" s="256" t="s">
        <v>345</v>
      </c>
      <c r="D130" s="257" t="s">
        <v>127</v>
      </c>
      <c r="E130" s="258">
        <v>136</v>
      </c>
      <c r="F130" s="258"/>
      <c r="G130" s="259">
        <f t="shared" si="32"/>
        <v>0</v>
      </c>
      <c r="H130" s="260">
        <v>62138.3999999762</v>
      </c>
      <c r="I130" s="261">
        <f t="shared" si="33"/>
        <v>8450822.399996763</v>
      </c>
      <c r="J130" s="260"/>
      <c r="K130" s="261">
        <f t="shared" si="34"/>
        <v>0</v>
      </c>
      <c r="O130" s="253">
        <v>2</v>
      </c>
      <c r="AA130" s="228">
        <v>3</v>
      </c>
      <c r="AB130" s="228">
        <v>0</v>
      </c>
      <c r="AC130" s="228" t="s">
        <v>344</v>
      </c>
      <c r="AZ130" s="228">
        <v>2</v>
      </c>
      <c r="BA130" s="228">
        <f t="shared" si="35"/>
        <v>0</v>
      </c>
      <c r="BB130" s="228">
        <f t="shared" si="36"/>
        <v>0</v>
      </c>
      <c r="BC130" s="228">
        <f t="shared" si="37"/>
        <v>0</v>
      </c>
      <c r="BD130" s="228">
        <f t="shared" si="38"/>
        <v>0</v>
      </c>
      <c r="BE130" s="228">
        <f t="shared" si="39"/>
        <v>0</v>
      </c>
      <c r="CA130" s="253">
        <v>3</v>
      </c>
      <c r="CB130" s="253">
        <v>0</v>
      </c>
    </row>
    <row r="131" spans="1:80" ht="12.75">
      <c r="A131" s="254">
        <v>94</v>
      </c>
      <c r="B131" s="255" t="s">
        <v>346</v>
      </c>
      <c r="C131" s="256" t="s">
        <v>347</v>
      </c>
      <c r="D131" s="257" t="s">
        <v>122</v>
      </c>
      <c r="E131" s="258">
        <v>155.5488</v>
      </c>
      <c r="F131" s="258"/>
      <c r="G131" s="259">
        <f t="shared" si="32"/>
        <v>0</v>
      </c>
      <c r="H131" s="260">
        <v>35527.3500000238</v>
      </c>
      <c r="I131" s="261">
        <f t="shared" si="33"/>
        <v>5526236.659683702</v>
      </c>
      <c r="J131" s="260"/>
      <c r="K131" s="261">
        <f t="shared" si="34"/>
        <v>0</v>
      </c>
      <c r="O131" s="253">
        <v>2</v>
      </c>
      <c r="AA131" s="228">
        <v>3</v>
      </c>
      <c r="AB131" s="228">
        <v>0</v>
      </c>
      <c r="AC131" s="228" t="s">
        <v>346</v>
      </c>
      <c r="AZ131" s="228">
        <v>2</v>
      </c>
      <c r="BA131" s="228">
        <f t="shared" si="35"/>
        <v>0</v>
      </c>
      <c r="BB131" s="228">
        <f t="shared" si="36"/>
        <v>0</v>
      </c>
      <c r="BC131" s="228">
        <f t="shared" si="37"/>
        <v>0</v>
      </c>
      <c r="BD131" s="228">
        <f t="shared" si="38"/>
        <v>0</v>
      </c>
      <c r="BE131" s="228">
        <f t="shared" si="39"/>
        <v>0</v>
      </c>
      <c r="CA131" s="253">
        <v>3</v>
      </c>
      <c r="CB131" s="253">
        <v>0</v>
      </c>
    </row>
    <row r="132" spans="1:80" ht="12.75">
      <c r="A132" s="254">
        <v>95</v>
      </c>
      <c r="B132" s="255" t="s">
        <v>348</v>
      </c>
      <c r="C132" s="256" t="s">
        <v>349</v>
      </c>
      <c r="D132" s="257" t="s">
        <v>122</v>
      </c>
      <c r="E132" s="258">
        <v>15.12</v>
      </c>
      <c r="F132" s="258"/>
      <c r="G132" s="259">
        <f t="shared" si="32"/>
        <v>0</v>
      </c>
      <c r="H132" s="260">
        <v>9977.68999999762</v>
      </c>
      <c r="I132" s="261">
        <f t="shared" si="33"/>
        <v>150862.672799964</v>
      </c>
      <c r="J132" s="260"/>
      <c r="K132" s="261">
        <f t="shared" si="34"/>
        <v>0</v>
      </c>
      <c r="O132" s="253">
        <v>2</v>
      </c>
      <c r="AA132" s="228">
        <v>3</v>
      </c>
      <c r="AB132" s="228">
        <v>0</v>
      </c>
      <c r="AC132" s="228" t="s">
        <v>348</v>
      </c>
      <c r="AZ132" s="228">
        <v>2</v>
      </c>
      <c r="BA132" s="228">
        <f t="shared" si="35"/>
        <v>0</v>
      </c>
      <c r="BB132" s="228">
        <f t="shared" si="36"/>
        <v>0</v>
      </c>
      <c r="BC132" s="228">
        <f t="shared" si="37"/>
        <v>0</v>
      </c>
      <c r="BD132" s="228">
        <f t="shared" si="38"/>
        <v>0</v>
      </c>
      <c r="BE132" s="228">
        <f t="shared" si="39"/>
        <v>0</v>
      </c>
      <c r="CA132" s="253">
        <v>3</v>
      </c>
      <c r="CB132" s="253">
        <v>0</v>
      </c>
    </row>
    <row r="133" spans="1:80" ht="12.75">
      <c r="A133" s="254">
        <v>96</v>
      </c>
      <c r="B133" s="255" t="s">
        <v>350</v>
      </c>
      <c r="C133" s="256" t="s">
        <v>351</v>
      </c>
      <c r="D133" s="257" t="s">
        <v>122</v>
      </c>
      <c r="E133" s="258">
        <v>324.925</v>
      </c>
      <c r="F133" s="258"/>
      <c r="G133" s="259">
        <f t="shared" si="32"/>
        <v>0</v>
      </c>
      <c r="H133" s="260">
        <v>39575.8700000048</v>
      </c>
      <c r="I133" s="261">
        <f t="shared" si="33"/>
        <v>12859189.559751559</v>
      </c>
      <c r="J133" s="260"/>
      <c r="K133" s="261">
        <f t="shared" si="34"/>
        <v>0</v>
      </c>
      <c r="O133" s="253">
        <v>2</v>
      </c>
      <c r="AA133" s="228">
        <v>3</v>
      </c>
      <c r="AB133" s="228">
        <v>0</v>
      </c>
      <c r="AC133" s="228" t="s">
        <v>350</v>
      </c>
      <c r="AZ133" s="228">
        <v>2</v>
      </c>
      <c r="BA133" s="228">
        <f t="shared" si="35"/>
        <v>0</v>
      </c>
      <c r="BB133" s="228">
        <f t="shared" si="36"/>
        <v>0</v>
      </c>
      <c r="BC133" s="228">
        <f t="shared" si="37"/>
        <v>0</v>
      </c>
      <c r="BD133" s="228">
        <f t="shared" si="38"/>
        <v>0</v>
      </c>
      <c r="BE133" s="228">
        <f t="shared" si="39"/>
        <v>0</v>
      </c>
      <c r="CA133" s="253">
        <v>3</v>
      </c>
      <c r="CB133" s="253">
        <v>0</v>
      </c>
    </row>
    <row r="134" spans="1:80" ht="12.75">
      <c r="A134" s="254">
        <v>97</v>
      </c>
      <c r="B134" s="255" t="s">
        <v>352</v>
      </c>
      <c r="C134" s="256" t="s">
        <v>353</v>
      </c>
      <c r="D134" s="257" t="s">
        <v>122</v>
      </c>
      <c r="E134" s="258">
        <v>314.2</v>
      </c>
      <c r="F134" s="258"/>
      <c r="G134" s="259">
        <f t="shared" si="32"/>
        <v>0</v>
      </c>
      <c r="H134" s="260">
        <v>143557.980000019</v>
      </c>
      <c r="I134" s="261">
        <f t="shared" si="33"/>
        <v>45105917.31600596</v>
      </c>
      <c r="J134" s="260"/>
      <c r="K134" s="261">
        <f t="shared" si="34"/>
        <v>0</v>
      </c>
      <c r="O134" s="253">
        <v>2</v>
      </c>
      <c r="AA134" s="228">
        <v>3</v>
      </c>
      <c r="AB134" s="228">
        <v>0</v>
      </c>
      <c r="AC134" s="228" t="s">
        <v>352</v>
      </c>
      <c r="AZ134" s="228">
        <v>2</v>
      </c>
      <c r="BA134" s="228">
        <f t="shared" si="35"/>
        <v>0</v>
      </c>
      <c r="BB134" s="228">
        <f t="shared" si="36"/>
        <v>0</v>
      </c>
      <c r="BC134" s="228">
        <f t="shared" si="37"/>
        <v>0</v>
      </c>
      <c r="BD134" s="228">
        <f t="shared" si="38"/>
        <v>0</v>
      </c>
      <c r="BE134" s="228">
        <f t="shared" si="39"/>
        <v>0</v>
      </c>
      <c r="CA134" s="253">
        <v>3</v>
      </c>
      <c r="CB134" s="253">
        <v>0</v>
      </c>
    </row>
    <row r="135" spans="1:80" ht="12.75">
      <c r="A135" s="254">
        <v>98</v>
      </c>
      <c r="B135" s="255" t="s">
        <v>354</v>
      </c>
      <c r="C135" s="256" t="s">
        <v>355</v>
      </c>
      <c r="D135" s="257" t="s">
        <v>122</v>
      </c>
      <c r="E135" s="258">
        <v>314.2</v>
      </c>
      <c r="F135" s="258"/>
      <c r="G135" s="259">
        <f t="shared" si="32"/>
        <v>0</v>
      </c>
      <c r="H135" s="260">
        <v>197757.480000019</v>
      </c>
      <c r="I135" s="261">
        <f t="shared" si="33"/>
        <v>62135400.216005966</v>
      </c>
      <c r="J135" s="260"/>
      <c r="K135" s="261">
        <f t="shared" si="34"/>
        <v>0</v>
      </c>
      <c r="O135" s="253">
        <v>2</v>
      </c>
      <c r="AA135" s="228">
        <v>3</v>
      </c>
      <c r="AB135" s="228">
        <v>0</v>
      </c>
      <c r="AC135" s="228" t="s">
        <v>354</v>
      </c>
      <c r="AZ135" s="228">
        <v>2</v>
      </c>
      <c r="BA135" s="228">
        <f t="shared" si="35"/>
        <v>0</v>
      </c>
      <c r="BB135" s="228">
        <f t="shared" si="36"/>
        <v>0</v>
      </c>
      <c r="BC135" s="228">
        <f t="shared" si="37"/>
        <v>0</v>
      </c>
      <c r="BD135" s="228">
        <f t="shared" si="38"/>
        <v>0</v>
      </c>
      <c r="BE135" s="228">
        <f t="shared" si="39"/>
        <v>0</v>
      </c>
      <c r="CA135" s="253">
        <v>3</v>
      </c>
      <c r="CB135" s="253">
        <v>0</v>
      </c>
    </row>
    <row r="136" spans="1:80" ht="22.5">
      <c r="A136" s="254">
        <v>99</v>
      </c>
      <c r="B136" s="255" t="s">
        <v>356</v>
      </c>
      <c r="C136" s="256" t="s">
        <v>357</v>
      </c>
      <c r="D136" s="257" t="s">
        <v>122</v>
      </c>
      <c r="E136" s="258">
        <v>416.4737</v>
      </c>
      <c r="F136" s="258"/>
      <c r="G136" s="259">
        <f t="shared" si="32"/>
        <v>0</v>
      </c>
      <c r="H136" s="260">
        <v>31693.650000006</v>
      </c>
      <c r="I136" s="261">
        <f t="shared" si="33"/>
        <v>13199571.682007499</v>
      </c>
      <c r="J136" s="260">
        <v>0</v>
      </c>
      <c r="K136" s="261">
        <f t="shared" si="34"/>
        <v>0</v>
      </c>
      <c r="O136" s="253">
        <v>2</v>
      </c>
      <c r="AA136" s="228">
        <v>1</v>
      </c>
      <c r="AB136" s="228">
        <v>7</v>
      </c>
      <c r="AC136" s="228">
        <v>7</v>
      </c>
      <c r="AZ136" s="228">
        <v>2</v>
      </c>
      <c r="BA136" s="228">
        <f t="shared" si="35"/>
        <v>0</v>
      </c>
      <c r="BB136" s="228">
        <f t="shared" si="36"/>
        <v>0</v>
      </c>
      <c r="BC136" s="228">
        <f t="shared" si="37"/>
        <v>0</v>
      </c>
      <c r="BD136" s="228">
        <f t="shared" si="38"/>
        <v>0</v>
      </c>
      <c r="BE136" s="228">
        <f t="shared" si="39"/>
        <v>0</v>
      </c>
      <c r="CA136" s="253">
        <v>1</v>
      </c>
      <c r="CB136" s="253">
        <v>7</v>
      </c>
    </row>
    <row r="137" spans="1:80" ht="12.75">
      <c r="A137" s="254">
        <v>100</v>
      </c>
      <c r="B137" s="255" t="s">
        <v>358</v>
      </c>
      <c r="C137" s="256" t="s">
        <v>359</v>
      </c>
      <c r="D137" s="257" t="s">
        <v>122</v>
      </c>
      <c r="E137" s="258">
        <v>357.4175</v>
      </c>
      <c r="F137" s="258"/>
      <c r="G137" s="259">
        <f t="shared" si="32"/>
        <v>0</v>
      </c>
      <c r="H137" s="260">
        <v>58580.7300000191</v>
      </c>
      <c r="I137" s="261">
        <f t="shared" si="33"/>
        <v>20937778.06478183</v>
      </c>
      <c r="J137" s="260">
        <v>0</v>
      </c>
      <c r="K137" s="261">
        <f t="shared" si="34"/>
        <v>0</v>
      </c>
      <c r="O137" s="253">
        <v>2</v>
      </c>
      <c r="AA137" s="228">
        <v>1</v>
      </c>
      <c r="AB137" s="228">
        <v>7</v>
      </c>
      <c r="AC137" s="228">
        <v>7</v>
      </c>
      <c r="AZ137" s="228">
        <v>2</v>
      </c>
      <c r="BA137" s="228">
        <f t="shared" si="35"/>
        <v>0</v>
      </c>
      <c r="BB137" s="228">
        <f t="shared" si="36"/>
        <v>0</v>
      </c>
      <c r="BC137" s="228">
        <f t="shared" si="37"/>
        <v>0</v>
      </c>
      <c r="BD137" s="228">
        <f t="shared" si="38"/>
        <v>0</v>
      </c>
      <c r="BE137" s="228">
        <f t="shared" si="39"/>
        <v>0</v>
      </c>
      <c r="CA137" s="253">
        <v>1</v>
      </c>
      <c r="CB137" s="253">
        <v>7</v>
      </c>
    </row>
    <row r="138" spans="1:80" ht="12.75">
      <c r="A138" s="254">
        <v>101</v>
      </c>
      <c r="B138" s="255" t="s">
        <v>360</v>
      </c>
      <c r="C138" s="256" t="s">
        <v>361</v>
      </c>
      <c r="D138" s="257" t="s">
        <v>114</v>
      </c>
      <c r="E138" s="258">
        <v>12.8325</v>
      </c>
      <c r="F138" s="258"/>
      <c r="G138" s="259">
        <f t="shared" si="32"/>
        <v>0</v>
      </c>
      <c r="H138" s="260">
        <v>93802.6399999857</v>
      </c>
      <c r="I138" s="261">
        <f t="shared" si="33"/>
        <v>1203722.3777998164</v>
      </c>
      <c r="J138" s="260">
        <v>0</v>
      </c>
      <c r="K138" s="261">
        <f t="shared" si="34"/>
        <v>0</v>
      </c>
      <c r="O138" s="253">
        <v>2</v>
      </c>
      <c r="AA138" s="228">
        <v>1</v>
      </c>
      <c r="AB138" s="228">
        <v>7</v>
      </c>
      <c r="AC138" s="228">
        <v>7</v>
      </c>
      <c r="AZ138" s="228">
        <v>2</v>
      </c>
      <c r="BA138" s="228">
        <f t="shared" si="35"/>
        <v>0</v>
      </c>
      <c r="BB138" s="228">
        <f t="shared" si="36"/>
        <v>0</v>
      </c>
      <c r="BC138" s="228">
        <f t="shared" si="37"/>
        <v>0</v>
      </c>
      <c r="BD138" s="228">
        <f t="shared" si="38"/>
        <v>0</v>
      </c>
      <c r="BE138" s="228">
        <f t="shared" si="39"/>
        <v>0</v>
      </c>
      <c r="CA138" s="253">
        <v>1</v>
      </c>
      <c r="CB138" s="253">
        <v>7</v>
      </c>
    </row>
    <row r="139" spans="1:80" ht="12.75">
      <c r="A139" s="254">
        <v>102</v>
      </c>
      <c r="B139" s="255" t="s">
        <v>362</v>
      </c>
      <c r="C139" s="256" t="s">
        <v>363</v>
      </c>
      <c r="D139" s="257" t="s">
        <v>13</v>
      </c>
      <c r="E139" s="258">
        <v>9324.4135</v>
      </c>
      <c r="F139" s="258"/>
      <c r="G139" s="259">
        <f t="shared" si="32"/>
        <v>0</v>
      </c>
      <c r="H139" s="260">
        <v>60608.6899999976</v>
      </c>
      <c r="I139" s="261">
        <f t="shared" si="33"/>
        <v>565140487.2532927</v>
      </c>
      <c r="J139" s="260">
        <v>0</v>
      </c>
      <c r="K139" s="261">
        <f t="shared" si="34"/>
        <v>0</v>
      </c>
      <c r="O139" s="253">
        <v>2</v>
      </c>
      <c r="AA139" s="228">
        <v>1</v>
      </c>
      <c r="AB139" s="228">
        <v>7</v>
      </c>
      <c r="AC139" s="228">
        <v>7</v>
      </c>
      <c r="AZ139" s="228">
        <v>2</v>
      </c>
      <c r="BA139" s="228">
        <f t="shared" si="35"/>
        <v>0</v>
      </c>
      <c r="BB139" s="228">
        <f t="shared" si="36"/>
        <v>0</v>
      </c>
      <c r="BC139" s="228">
        <f t="shared" si="37"/>
        <v>0</v>
      </c>
      <c r="BD139" s="228">
        <f t="shared" si="38"/>
        <v>0</v>
      </c>
      <c r="BE139" s="228">
        <f t="shared" si="39"/>
        <v>0</v>
      </c>
      <c r="CA139" s="253">
        <v>1</v>
      </c>
      <c r="CB139" s="253">
        <v>7</v>
      </c>
    </row>
    <row r="140" spans="1:57" ht="12.75">
      <c r="A140" s="263"/>
      <c r="B140" s="264" t="s">
        <v>104</v>
      </c>
      <c r="C140" s="265" t="s">
        <v>321</v>
      </c>
      <c r="D140" s="266"/>
      <c r="E140" s="267"/>
      <c r="F140" s="268"/>
      <c r="G140" s="269">
        <f>SUM(G118:G139)</f>
        <v>0</v>
      </c>
      <c r="H140" s="270"/>
      <c r="I140" s="271">
        <f>SUM(I118:I139)</f>
        <v>830255371.7781372</v>
      </c>
      <c r="J140" s="270"/>
      <c r="K140" s="271">
        <f>SUM(K118:K139)</f>
        <v>0</v>
      </c>
      <c r="O140" s="253">
        <v>4</v>
      </c>
      <c r="BA140" s="272">
        <f>SUM(BA118:BA139)</f>
        <v>0</v>
      </c>
      <c r="BB140" s="272">
        <f>SUM(BB118:BB139)</f>
        <v>0</v>
      </c>
      <c r="BC140" s="272">
        <f>SUM(BC118:BC139)</f>
        <v>0</v>
      </c>
      <c r="BD140" s="272">
        <f>SUM(BD118:BD139)</f>
        <v>0</v>
      </c>
      <c r="BE140" s="272">
        <f>SUM(BE118:BE139)</f>
        <v>0</v>
      </c>
    </row>
    <row r="141" spans="1:15" ht="12.75">
      <c r="A141" s="243" t="s">
        <v>100</v>
      </c>
      <c r="B141" s="244" t="s">
        <v>364</v>
      </c>
      <c r="C141" s="245" t="s">
        <v>365</v>
      </c>
      <c r="D141" s="246"/>
      <c r="E141" s="247"/>
      <c r="F141" s="247"/>
      <c r="G141" s="248"/>
      <c r="H141" s="249"/>
      <c r="I141" s="250"/>
      <c r="J141" s="251"/>
      <c r="K141" s="252"/>
      <c r="O141" s="253">
        <v>1</v>
      </c>
    </row>
    <row r="142" spans="1:80" ht="22.5">
      <c r="A142" s="254">
        <v>103</v>
      </c>
      <c r="B142" s="255" t="s">
        <v>367</v>
      </c>
      <c r="C142" s="256" t="s">
        <v>368</v>
      </c>
      <c r="D142" s="257" t="s">
        <v>127</v>
      </c>
      <c r="E142" s="258">
        <v>58.18</v>
      </c>
      <c r="F142" s="258"/>
      <c r="G142" s="259">
        <f aca="true" t="shared" si="40" ref="G142:G149">E142*F142</f>
        <v>0</v>
      </c>
      <c r="H142" s="260">
        <v>17750.7199999988</v>
      </c>
      <c r="I142" s="261">
        <f aca="true" t="shared" si="41" ref="I142:I149">E142*H142</f>
        <v>1032736.8895999303</v>
      </c>
      <c r="J142" s="260">
        <v>0</v>
      </c>
      <c r="K142" s="261">
        <f aca="true" t="shared" si="42" ref="K142:K149">E142*J142</f>
        <v>0</v>
      </c>
      <c r="O142" s="253">
        <v>2</v>
      </c>
      <c r="AA142" s="228">
        <v>1</v>
      </c>
      <c r="AB142" s="228">
        <v>7</v>
      </c>
      <c r="AC142" s="228">
        <v>7</v>
      </c>
      <c r="AZ142" s="228">
        <v>2</v>
      </c>
      <c r="BA142" s="228">
        <f aca="true" t="shared" si="43" ref="BA142:BA149">IF(AZ142=1,G142,0)</f>
        <v>0</v>
      </c>
      <c r="BB142" s="228">
        <f aca="true" t="shared" si="44" ref="BB142:BB149">IF(AZ142=2,G142,0)</f>
        <v>0</v>
      </c>
      <c r="BC142" s="228">
        <f aca="true" t="shared" si="45" ref="BC142:BC149">IF(AZ142=3,G142,0)</f>
        <v>0</v>
      </c>
      <c r="BD142" s="228">
        <f aca="true" t="shared" si="46" ref="BD142:BD149">IF(AZ142=4,G142,0)</f>
        <v>0</v>
      </c>
      <c r="BE142" s="228">
        <f aca="true" t="shared" si="47" ref="BE142:BE149">IF(AZ142=5,G142,0)</f>
        <v>0</v>
      </c>
      <c r="CA142" s="253">
        <v>1</v>
      </c>
      <c r="CB142" s="253">
        <v>7</v>
      </c>
    </row>
    <row r="143" spans="1:80" ht="22.5">
      <c r="A143" s="254">
        <v>104</v>
      </c>
      <c r="B143" s="255" t="s">
        <v>369</v>
      </c>
      <c r="C143" s="256" t="s">
        <v>370</v>
      </c>
      <c r="D143" s="257" t="s">
        <v>127</v>
      </c>
      <c r="E143" s="258">
        <v>18.32</v>
      </c>
      <c r="F143" s="258"/>
      <c r="G143" s="259">
        <f t="shared" si="40"/>
        <v>0</v>
      </c>
      <c r="H143" s="260">
        <v>6324.06000000238</v>
      </c>
      <c r="I143" s="261">
        <f t="shared" si="41"/>
        <v>115856.7792000436</v>
      </c>
      <c r="J143" s="260">
        <v>0</v>
      </c>
      <c r="K143" s="261">
        <f t="shared" si="42"/>
        <v>0</v>
      </c>
      <c r="O143" s="253">
        <v>2</v>
      </c>
      <c r="AA143" s="228">
        <v>1</v>
      </c>
      <c r="AB143" s="228">
        <v>7</v>
      </c>
      <c r="AC143" s="228">
        <v>7</v>
      </c>
      <c r="AZ143" s="228">
        <v>2</v>
      </c>
      <c r="BA143" s="228">
        <f t="shared" si="43"/>
        <v>0</v>
      </c>
      <c r="BB143" s="228">
        <f t="shared" si="44"/>
        <v>0</v>
      </c>
      <c r="BC143" s="228">
        <f t="shared" si="45"/>
        <v>0</v>
      </c>
      <c r="BD143" s="228">
        <f t="shared" si="46"/>
        <v>0</v>
      </c>
      <c r="BE143" s="228">
        <f t="shared" si="47"/>
        <v>0</v>
      </c>
      <c r="CA143" s="253">
        <v>1</v>
      </c>
      <c r="CB143" s="253">
        <v>7</v>
      </c>
    </row>
    <row r="144" spans="1:80" ht="12.75">
      <c r="A144" s="254">
        <v>105</v>
      </c>
      <c r="B144" s="255" t="s">
        <v>371</v>
      </c>
      <c r="C144" s="256" t="s">
        <v>372</v>
      </c>
      <c r="D144" s="257" t="s">
        <v>127</v>
      </c>
      <c r="E144" s="258">
        <v>46.58</v>
      </c>
      <c r="F144" s="258"/>
      <c r="G144" s="259">
        <f t="shared" si="40"/>
        <v>0</v>
      </c>
      <c r="H144" s="260">
        <v>1094.63000000082</v>
      </c>
      <c r="I144" s="261">
        <f t="shared" si="41"/>
        <v>50987.865400038194</v>
      </c>
      <c r="J144" s="260">
        <v>0</v>
      </c>
      <c r="K144" s="261">
        <f t="shared" si="42"/>
        <v>0</v>
      </c>
      <c r="O144" s="253">
        <v>2</v>
      </c>
      <c r="AA144" s="228">
        <v>1</v>
      </c>
      <c r="AB144" s="228">
        <v>7</v>
      </c>
      <c r="AC144" s="228">
        <v>7</v>
      </c>
      <c r="AZ144" s="228">
        <v>2</v>
      </c>
      <c r="BA144" s="228">
        <f t="shared" si="43"/>
        <v>0</v>
      </c>
      <c r="BB144" s="228">
        <f t="shared" si="44"/>
        <v>0</v>
      </c>
      <c r="BC144" s="228">
        <f t="shared" si="45"/>
        <v>0</v>
      </c>
      <c r="BD144" s="228">
        <f t="shared" si="46"/>
        <v>0</v>
      </c>
      <c r="BE144" s="228">
        <f t="shared" si="47"/>
        <v>0</v>
      </c>
      <c r="CA144" s="253">
        <v>1</v>
      </c>
      <c r="CB144" s="253">
        <v>7</v>
      </c>
    </row>
    <row r="145" spans="1:80" ht="12.75">
      <c r="A145" s="254">
        <v>106</v>
      </c>
      <c r="B145" s="255" t="s">
        <v>373</v>
      </c>
      <c r="C145" s="256" t="s">
        <v>374</v>
      </c>
      <c r="D145" s="257" t="s">
        <v>127</v>
      </c>
      <c r="E145" s="258">
        <v>24.054</v>
      </c>
      <c r="F145" s="258"/>
      <c r="G145" s="259">
        <f t="shared" si="40"/>
        <v>0</v>
      </c>
      <c r="H145" s="260">
        <v>678.320000000298</v>
      </c>
      <c r="I145" s="261">
        <f t="shared" si="41"/>
        <v>16316.309280007168</v>
      </c>
      <c r="J145" s="260">
        <v>0</v>
      </c>
      <c r="K145" s="261">
        <f t="shared" si="42"/>
        <v>0</v>
      </c>
      <c r="O145" s="253">
        <v>2</v>
      </c>
      <c r="AA145" s="228">
        <v>1</v>
      </c>
      <c r="AB145" s="228">
        <v>7</v>
      </c>
      <c r="AC145" s="228">
        <v>7</v>
      </c>
      <c r="AZ145" s="228">
        <v>2</v>
      </c>
      <c r="BA145" s="228">
        <f t="shared" si="43"/>
        <v>0</v>
      </c>
      <c r="BB145" s="228">
        <f t="shared" si="44"/>
        <v>0</v>
      </c>
      <c r="BC145" s="228">
        <f t="shared" si="45"/>
        <v>0</v>
      </c>
      <c r="BD145" s="228">
        <f t="shared" si="46"/>
        <v>0</v>
      </c>
      <c r="BE145" s="228">
        <f t="shared" si="47"/>
        <v>0</v>
      </c>
      <c r="CA145" s="253">
        <v>1</v>
      </c>
      <c r="CB145" s="253">
        <v>7</v>
      </c>
    </row>
    <row r="146" spans="1:80" ht="12.75">
      <c r="A146" s="254">
        <v>107</v>
      </c>
      <c r="B146" s="255" t="s">
        <v>375</v>
      </c>
      <c r="C146" s="256" t="s">
        <v>376</v>
      </c>
      <c r="D146" s="257" t="s">
        <v>127</v>
      </c>
      <c r="E146" s="258">
        <v>28</v>
      </c>
      <c r="F146" s="258"/>
      <c r="G146" s="259">
        <f t="shared" si="40"/>
        <v>0</v>
      </c>
      <c r="H146" s="260">
        <v>9097.20000000298</v>
      </c>
      <c r="I146" s="261">
        <f t="shared" si="41"/>
        <v>254721.60000008345</v>
      </c>
      <c r="J146" s="260"/>
      <c r="K146" s="261">
        <f t="shared" si="42"/>
        <v>0</v>
      </c>
      <c r="O146" s="253">
        <v>2</v>
      </c>
      <c r="AA146" s="228">
        <v>3</v>
      </c>
      <c r="AB146" s="228">
        <v>0</v>
      </c>
      <c r="AC146" s="228" t="s">
        <v>375</v>
      </c>
      <c r="AZ146" s="228">
        <v>2</v>
      </c>
      <c r="BA146" s="228">
        <f t="shared" si="43"/>
        <v>0</v>
      </c>
      <c r="BB146" s="228">
        <f t="shared" si="44"/>
        <v>0</v>
      </c>
      <c r="BC146" s="228">
        <f t="shared" si="45"/>
        <v>0</v>
      </c>
      <c r="BD146" s="228">
        <f t="shared" si="46"/>
        <v>0</v>
      </c>
      <c r="BE146" s="228">
        <f t="shared" si="47"/>
        <v>0</v>
      </c>
      <c r="CA146" s="253">
        <v>3</v>
      </c>
      <c r="CB146" s="253">
        <v>0</v>
      </c>
    </row>
    <row r="147" spans="1:80" ht="22.5">
      <c r="A147" s="254">
        <v>108</v>
      </c>
      <c r="B147" s="255" t="s">
        <v>377</v>
      </c>
      <c r="C147" s="256" t="s">
        <v>378</v>
      </c>
      <c r="D147" s="257" t="s">
        <v>122</v>
      </c>
      <c r="E147" s="258">
        <v>416.4737</v>
      </c>
      <c r="F147" s="258"/>
      <c r="G147" s="259">
        <f t="shared" si="40"/>
        <v>0</v>
      </c>
      <c r="H147" s="260">
        <v>353044.78000021</v>
      </c>
      <c r="I147" s="261">
        <f t="shared" si="41"/>
        <v>147033865.79237345</v>
      </c>
      <c r="J147" s="260"/>
      <c r="K147" s="261">
        <f t="shared" si="42"/>
        <v>0</v>
      </c>
      <c r="O147" s="253">
        <v>2</v>
      </c>
      <c r="AA147" s="228">
        <v>12</v>
      </c>
      <c r="AB147" s="228">
        <v>0</v>
      </c>
      <c r="AC147" s="228">
        <v>108</v>
      </c>
      <c r="AZ147" s="228">
        <v>2</v>
      </c>
      <c r="BA147" s="228">
        <f t="shared" si="43"/>
        <v>0</v>
      </c>
      <c r="BB147" s="228">
        <f t="shared" si="44"/>
        <v>0</v>
      </c>
      <c r="BC147" s="228">
        <f t="shared" si="45"/>
        <v>0</v>
      </c>
      <c r="BD147" s="228">
        <f t="shared" si="46"/>
        <v>0</v>
      </c>
      <c r="BE147" s="228">
        <f t="shared" si="47"/>
        <v>0</v>
      </c>
      <c r="CA147" s="253">
        <v>12</v>
      </c>
      <c r="CB147" s="253">
        <v>0</v>
      </c>
    </row>
    <row r="148" spans="1:80" ht="22.5">
      <c r="A148" s="254">
        <v>109</v>
      </c>
      <c r="B148" s="255" t="s">
        <v>379</v>
      </c>
      <c r="C148" s="256" t="s">
        <v>380</v>
      </c>
      <c r="D148" s="257" t="s">
        <v>127</v>
      </c>
      <c r="E148" s="258">
        <v>10.4</v>
      </c>
      <c r="F148" s="258"/>
      <c r="G148" s="259">
        <f t="shared" si="40"/>
        <v>0</v>
      </c>
      <c r="H148" s="260">
        <v>7728.24000000209</v>
      </c>
      <c r="I148" s="261">
        <f t="shared" si="41"/>
        <v>80373.69600002174</v>
      </c>
      <c r="J148" s="260"/>
      <c r="K148" s="261">
        <f t="shared" si="42"/>
        <v>0</v>
      </c>
      <c r="O148" s="253">
        <v>2</v>
      </c>
      <c r="AA148" s="228">
        <v>12</v>
      </c>
      <c r="AB148" s="228">
        <v>0</v>
      </c>
      <c r="AC148" s="228">
        <v>109</v>
      </c>
      <c r="AZ148" s="228">
        <v>2</v>
      </c>
      <c r="BA148" s="228">
        <f t="shared" si="43"/>
        <v>0</v>
      </c>
      <c r="BB148" s="228">
        <f t="shared" si="44"/>
        <v>0</v>
      </c>
      <c r="BC148" s="228">
        <f t="shared" si="45"/>
        <v>0</v>
      </c>
      <c r="BD148" s="228">
        <f t="shared" si="46"/>
        <v>0</v>
      </c>
      <c r="BE148" s="228">
        <f t="shared" si="47"/>
        <v>0</v>
      </c>
      <c r="CA148" s="253">
        <v>12</v>
      </c>
      <c r="CB148" s="253">
        <v>0</v>
      </c>
    </row>
    <row r="149" spans="1:80" ht="12.75">
      <c r="A149" s="254">
        <v>110</v>
      </c>
      <c r="B149" s="255" t="s">
        <v>381</v>
      </c>
      <c r="C149" s="256" t="s">
        <v>382</v>
      </c>
      <c r="D149" s="257" t="s">
        <v>13</v>
      </c>
      <c r="E149" s="258">
        <v>3957.1795</v>
      </c>
      <c r="F149" s="258"/>
      <c r="G149" s="259">
        <f t="shared" si="40"/>
        <v>0</v>
      </c>
      <c r="H149" s="260">
        <v>7914.3599999994</v>
      </c>
      <c r="I149" s="261">
        <f t="shared" si="41"/>
        <v>31318543.147617627</v>
      </c>
      <c r="J149" s="260">
        <v>0</v>
      </c>
      <c r="K149" s="261">
        <f t="shared" si="42"/>
        <v>0</v>
      </c>
      <c r="O149" s="253">
        <v>2</v>
      </c>
      <c r="AA149" s="228">
        <v>1</v>
      </c>
      <c r="AB149" s="228">
        <v>7</v>
      </c>
      <c r="AC149" s="228">
        <v>7</v>
      </c>
      <c r="AZ149" s="228">
        <v>2</v>
      </c>
      <c r="BA149" s="228">
        <f t="shared" si="43"/>
        <v>0</v>
      </c>
      <c r="BB149" s="228">
        <f t="shared" si="44"/>
        <v>0</v>
      </c>
      <c r="BC149" s="228">
        <f t="shared" si="45"/>
        <v>0</v>
      </c>
      <c r="BD149" s="228">
        <f t="shared" si="46"/>
        <v>0</v>
      </c>
      <c r="BE149" s="228">
        <f t="shared" si="47"/>
        <v>0</v>
      </c>
      <c r="CA149" s="253">
        <v>1</v>
      </c>
      <c r="CB149" s="253">
        <v>7</v>
      </c>
    </row>
    <row r="150" spans="1:57" ht="12.75">
      <c r="A150" s="263"/>
      <c r="B150" s="264" t="s">
        <v>104</v>
      </c>
      <c r="C150" s="265" t="s">
        <v>366</v>
      </c>
      <c r="D150" s="266"/>
      <c r="E150" s="267"/>
      <c r="F150" s="268"/>
      <c r="G150" s="269">
        <f>SUM(G141:G149)</f>
        <v>0</v>
      </c>
      <c r="H150" s="270"/>
      <c r="I150" s="271">
        <f>SUM(I141:I149)</f>
        <v>179903402.0794712</v>
      </c>
      <c r="J150" s="270"/>
      <c r="K150" s="271">
        <f>SUM(K141:K149)</f>
        <v>0</v>
      </c>
      <c r="O150" s="253">
        <v>4</v>
      </c>
      <c r="BA150" s="272">
        <f>SUM(BA141:BA149)</f>
        <v>0</v>
      </c>
      <c r="BB150" s="272">
        <f>SUM(BB141:BB149)</f>
        <v>0</v>
      </c>
      <c r="BC150" s="272">
        <f>SUM(BC141:BC149)</f>
        <v>0</v>
      </c>
      <c r="BD150" s="272">
        <f>SUM(BD141:BD149)</f>
        <v>0</v>
      </c>
      <c r="BE150" s="272">
        <f>SUM(BE141:BE149)</f>
        <v>0</v>
      </c>
    </row>
    <row r="151" spans="1:15" ht="12.75">
      <c r="A151" s="243" t="s">
        <v>100</v>
      </c>
      <c r="B151" s="244" t="s">
        <v>383</v>
      </c>
      <c r="C151" s="245" t="s">
        <v>384</v>
      </c>
      <c r="D151" s="246"/>
      <c r="E151" s="247"/>
      <c r="F151" s="247"/>
      <c r="G151" s="248"/>
      <c r="H151" s="249"/>
      <c r="I151" s="250"/>
      <c r="J151" s="251"/>
      <c r="K151" s="252"/>
      <c r="O151" s="253">
        <v>1</v>
      </c>
    </row>
    <row r="152" spans="1:80" ht="12.75">
      <c r="A152" s="254">
        <v>111</v>
      </c>
      <c r="B152" s="255" t="s">
        <v>386</v>
      </c>
      <c r="C152" s="256" t="s">
        <v>387</v>
      </c>
      <c r="D152" s="257" t="s">
        <v>122</v>
      </c>
      <c r="E152" s="258">
        <v>298.0377</v>
      </c>
      <c r="F152" s="258"/>
      <c r="G152" s="259">
        <f>E152*F152</f>
        <v>0</v>
      </c>
      <c r="H152" s="260">
        <v>14097.1800000072</v>
      </c>
      <c r="I152" s="261">
        <f>E152*H152</f>
        <v>4201491.103688145</v>
      </c>
      <c r="J152" s="260">
        <v>0</v>
      </c>
      <c r="K152" s="261">
        <f>E152*J152</f>
        <v>0</v>
      </c>
      <c r="O152" s="253">
        <v>2</v>
      </c>
      <c r="AA152" s="228">
        <v>1</v>
      </c>
      <c r="AB152" s="228">
        <v>7</v>
      </c>
      <c r="AC152" s="228">
        <v>7</v>
      </c>
      <c r="AZ152" s="228">
        <v>2</v>
      </c>
      <c r="BA152" s="228">
        <f>IF(AZ152=1,G152,0)</f>
        <v>0</v>
      </c>
      <c r="BB152" s="228">
        <f>IF(AZ152=2,G152,0)</f>
        <v>0</v>
      </c>
      <c r="BC152" s="228">
        <f>IF(AZ152=3,G152,0)</f>
        <v>0</v>
      </c>
      <c r="BD152" s="228">
        <f>IF(AZ152=4,G152,0)</f>
        <v>0</v>
      </c>
      <c r="BE152" s="228">
        <f>IF(AZ152=5,G152,0)</f>
        <v>0</v>
      </c>
      <c r="CA152" s="253">
        <v>1</v>
      </c>
      <c r="CB152" s="253">
        <v>7</v>
      </c>
    </row>
    <row r="153" spans="1:80" ht="22.5">
      <c r="A153" s="254">
        <v>112</v>
      </c>
      <c r="B153" s="255" t="s">
        <v>388</v>
      </c>
      <c r="C153" s="256" t="s">
        <v>389</v>
      </c>
      <c r="D153" s="257" t="s">
        <v>122</v>
      </c>
      <c r="E153" s="258">
        <v>416.4737</v>
      </c>
      <c r="F153" s="258"/>
      <c r="G153" s="259">
        <f>E153*F153</f>
        <v>0</v>
      </c>
      <c r="H153" s="260">
        <v>36982.8700000048</v>
      </c>
      <c r="I153" s="261">
        <f>E153*H153</f>
        <v>15402392.705520999</v>
      </c>
      <c r="J153" s="260">
        <v>0</v>
      </c>
      <c r="K153" s="261">
        <f>E153*J153</f>
        <v>0</v>
      </c>
      <c r="O153" s="253">
        <v>2</v>
      </c>
      <c r="AA153" s="228">
        <v>1</v>
      </c>
      <c r="AB153" s="228">
        <v>7</v>
      </c>
      <c r="AC153" s="228">
        <v>7</v>
      </c>
      <c r="AZ153" s="228">
        <v>2</v>
      </c>
      <c r="BA153" s="228">
        <f>IF(AZ153=1,G153,0)</f>
        <v>0</v>
      </c>
      <c r="BB153" s="228">
        <f>IF(AZ153=2,G153,0)</f>
        <v>0</v>
      </c>
      <c r="BC153" s="228">
        <f>IF(AZ153=3,G153,0)</f>
        <v>0</v>
      </c>
      <c r="BD153" s="228">
        <f>IF(AZ153=4,G153,0)</f>
        <v>0</v>
      </c>
      <c r="BE153" s="228">
        <f>IF(AZ153=5,G153,0)</f>
        <v>0</v>
      </c>
      <c r="CA153" s="253">
        <v>1</v>
      </c>
      <c r="CB153" s="253">
        <v>7</v>
      </c>
    </row>
    <row r="154" spans="1:80" ht="12.75">
      <c r="A154" s="254">
        <v>113</v>
      </c>
      <c r="B154" s="255" t="s">
        <v>390</v>
      </c>
      <c r="C154" s="256" t="s">
        <v>391</v>
      </c>
      <c r="D154" s="257" t="s">
        <v>13</v>
      </c>
      <c r="E154" s="258">
        <v>510.8005</v>
      </c>
      <c r="F154" s="258"/>
      <c r="G154" s="259">
        <f>E154*F154</f>
        <v>0</v>
      </c>
      <c r="H154" s="260">
        <v>3933.16000000015</v>
      </c>
      <c r="I154" s="261">
        <f>E154*H154</f>
        <v>2009060.0945800766</v>
      </c>
      <c r="J154" s="260">
        <v>0</v>
      </c>
      <c r="K154" s="261">
        <f>E154*J154</f>
        <v>0</v>
      </c>
      <c r="O154" s="253">
        <v>2</v>
      </c>
      <c r="AA154" s="228">
        <v>1</v>
      </c>
      <c r="AB154" s="228">
        <v>7</v>
      </c>
      <c r="AC154" s="228">
        <v>7</v>
      </c>
      <c r="AZ154" s="228">
        <v>2</v>
      </c>
      <c r="BA154" s="228">
        <f>IF(AZ154=1,G154,0)</f>
        <v>0</v>
      </c>
      <c r="BB154" s="228">
        <f>IF(AZ154=2,G154,0)</f>
        <v>0</v>
      </c>
      <c r="BC154" s="228">
        <f>IF(AZ154=3,G154,0)</f>
        <v>0</v>
      </c>
      <c r="BD154" s="228">
        <f>IF(AZ154=4,G154,0)</f>
        <v>0</v>
      </c>
      <c r="BE154" s="228">
        <f>IF(AZ154=5,G154,0)</f>
        <v>0</v>
      </c>
      <c r="CA154" s="253">
        <v>1</v>
      </c>
      <c r="CB154" s="253">
        <v>7</v>
      </c>
    </row>
    <row r="155" spans="1:57" ht="12.75">
      <c r="A155" s="263"/>
      <c r="B155" s="264" t="s">
        <v>104</v>
      </c>
      <c r="C155" s="265" t="s">
        <v>385</v>
      </c>
      <c r="D155" s="266"/>
      <c r="E155" s="267"/>
      <c r="F155" s="268"/>
      <c r="G155" s="269">
        <f>SUM(G151:G154)</f>
        <v>0</v>
      </c>
      <c r="H155" s="270"/>
      <c r="I155" s="271">
        <f>SUM(I151:I154)</f>
        <v>21612943.903789222</v>
      </c>
      <c r="J155" s="270"/>
      <c r="K155" s="271">
        <f>SUM(K151:K154)</f>
        <v>0</v>
      </c>
      <c r="O155" s="253">
        <v>4</v>
      </c>
      <c r="BA155" s="272">
        <f>SUM(BA151:BA154)</f>
        <v>0</v>
      </c>
      <c r="BB155" s="272">
        <f>SUM(BB151:BB154)</f>
        <v>0</v>
      </c>
      <c r="BC155" s="272">
        <f>SUM(BC151:BC154)</f>
        <v>0</v>
      </c>
      <c r="BD155" s="272">
        <f>SUM(BD151:BD154)</f>
        <v>0</v>
      </c>
      <c r="BE155" s="272">
        <f>SUM(BE151:BE154)</f>
        <v>0</v>
      </c>
    </row>
    <row r="156" spans="1:15" ht="12.75">
      <c r="A156" s="243" t="s">
        <v>100</v>
      </c>
      <c r="B156" s="244" t="s">
        <v>392</v>
      </c>
      <c r="C156" s="245" t="s">
        <v>393</v>
      </c>
      <c r="D156" s="246"/>
      <c r="E156" s="247"/>
      <c r="F156" s="247"/>
      <c r="G156" s="248"/>
      <c r="H156" s="249"/>
      <c r="I156" s="250"/>
      <c r="J156" s="251"/>
      <c r="K156" s="252"/>
      <c r="O156" s="253">
        <v>1</v>
      </c>
    </row>
    <row r="157" spans="1:80" ht="22.5">
      <c r="A157" s="254">
        <v>114</v>
      </c>
      <c r="B157" s="255" t="s">
        <v>395</v>
      </c>
      <c r="C157" s="256" t="s">
        <v>396</v>
      </c>
      <c r="D157" s="257" t="s">
        <v>103</v>
      </c>
      <c r="E157" s="258">
        <v>8</v>
      </c>
      <c r="F157" s="258"/>
      <c r="G157" s="259">
        <f>E157*F157</f>
        <v>0</v>
      </c>
      <c r="H157" s="260">
        <v>121832</v>
      </c>
      <c r="I157" s="261">
        <f>E157*H157</f>
        <v>974656</v>
      </c>
      <c r="J157" s="260"/>
      <c r="K157" s="261">
        <f>E157*J157</f>
        <v>0</v>
      </c>
      <c r="O157" s="253">
        <v>2</v>
      </c>
      <c r="AA157" s="228">
        <v>3</v>
      </c>
      <c r="AB157" s="228">
        <v>0</v>
      </c>
      <c r="AC157" s="228" t="s">
        <v>395</v>
      </c>
      <c r="AZ157" s="228">
        <v>2</v>
      </c>
      <c r="BA157" s="228">
        <f>IF(AZ157=1,G157,0)</f>
        <v>0</v>
      </c>
      <c r="BB157" s="228">
        <f>IF(AZ157=2,G157,0)</f>
        <v>0</v>
      </c>
      <c r="BC157" s="228">
        <f>IF(AZ157=3,G157,0)</f>
        <v>0</v>
      </c>
      <c r="BD157" s="228">
        <f>IF(AZ157=4,G157,0)</f>
        <v>0</v>
      </c>
      <c r="BE157" s="228">
        <f>IF(AZ157=5,G157,0)</f>
        <v>0</v>
      </c>
      <c r="CA157" s="253">
        <v>3</v>
      </c>
      <c r="CB157" s="253">
        <v>0</v>
      </c>
    </row>
    <row r="158" spans="1:80" ht="22.5">
      <c r="A158" s="254">
        <v>115</v>
      </c>
      <c r="B158" s="255" t="s">
        <v>397</v>
      </c>
      <c r="C158" s="256" t="s">
        <v>398</v>
      </c>
      <c r="D158" s="257" t="s">
        <v>103</v>
      </c>
      <c r="E158" s="258">
        <v>8</v>
      </c>
      <c r="F158" s="258"/>
      <c r="G158" s="259">
        <f>E158*F158</f>
        <v>0</v>
      </c>
      <c r="H158" s="260">
        <v>36549.6000000238</v>
      </c>
      <c r="I158" s="261">
        <f>E158*H158</f>
        <v>292396.8000001904</v>
      </c>
      <c r="J158" s="260"/>
      <c r="K158" s="261">
        <f>E158*J158</f>
        <v>0</v>
      </c>
      <c r="O158" s="253">
        <v>2</v>
      </c>
      <c r="AA158" s="228">
        <v>3</v>
      </c>
      <c r="AB158" s="228">
        <v>0</v>
      </c>
      <c r="AC158" s="228" t="s">
        <v>397</v>
      </c>
      <c r="AZ158" s="228">
        <v>2</v>
      </c>
      <c r="BA158" s="228">
        <f>IF(AZ158=1,G158,0)</f>
        <v>0</v>
      </c>
      <c r="BB158" s="228">
        <f>IF(AZ158=2,G158,0)</f>
        <v>0</v>
      </c>
      <c r="BC158" s="228">
        <f>IF(AZ158=3,G158,0)</f>
        <v>0</v>
      </c>
      <c r="BD158" s="228">
        <f>IF(AZ158=4,G158,0)</f>
        <v>0</v>
      </c>
      <c r="BE158" s="228">
        <f>IF(AZ158=5,G158,0)</f>
        <v>0</v>
      </c>
      <c r="CA158" s="253">
        <v>3</v>
      </c>
      <c r="CB158" s="253">
        <v>0</v>
      </c>
    </row>
    <row r="159" spans="1:80" ht="22.5">
      <c r="A159" s="254">
        <v>116</v>
      </c>
      <c r="B159" s="255" t="s">
        <v>399</v>
      </c>
      <c r="C159" s="256" t="s">
        <v>400</v>
      </c>
      <c r="D159" s="257" t="s">
        <v>103</v>
      </c>
      <c r="E159" s="258">
        <v>13</v>
      </c>
      <c r="F159" s="258"/>
      <c r="G159" s="259">
        <f>E159*F159</f>
        <v>0</v>
      </c>
      <c r="H159" s="260">
        <v>63352.8999999762</v>
      </c>
      <c r="I159" s="261">
        <f>E159*H159</f>
        <v>823587.6999996906</v>
      </c>
      <c r="J159" s="260"/>
      <c r="K159" s="261">
        <f>E159*J159</f>
        <v>0</v>
      </c>
      <c r="O159" s="253">
        <v>2</v>
      </c>
      <c r="AA159" s="228">
        <v>3</v>
      </c>
      <c r="AB159" s="228">
        <v>0</v>
      </c>
      <c r="AC159" s="228" t="s">
        <v>399</v>
      </c>
      <c r="AZ159" s="228">
        <v>2</v>
      </c>
      <c r="BA159" s="228">
        <f>IF(AZ159=1,G159,0)</f>
        <v>0</v>
      </c>
      <c r="BB159" s="228">
        <f>IF(AZ159=2,G159,0)</f>
        <v>0</v>
      </c>
      <c r="BC159" s="228">
        <f>IF(AZ159=3,G159,0)</f>
        <v>0</v>
      </c>
      <c r="BD159" s="228">
        <f>IF(AZ159=4,G159,0)</f>
        <v>0</v>
      </c>
      <c r="BE159" s="228">
        <f>IF(AZ159=5,G159,0)</f>
        <v>0</v>
      </c>
      <c r="CA159" s="253">
        <v>3</v>
      </c>
      <c r="CB159" s="253">
        <v>0</v>
      </c>
    </row>
    <row r="160" spans="1:80" ht="12.75">
      <c r="A160" s="254">
        <v>117</v>
      </c>
      <c r="B160" s="255" t="s">
        <v>401</v>
      </c>
      <c r="C160" s="256" t="s">
        <v>402</v>
      </c>
      <c r="D160" s="257" t="s">
        <v>103</v>
      </c>
      <c r="E160" s="258">
        <v>8</v>
      </c>
      <c r="F160" s="258"/>
      <c r="G160" s="259">
        <f>E160*F160</f>
        <v>0</v>
      </c>
      <c r="H160" s="260">
        <v>312703.199999809</v>
      </c>
      <c r="I160" s="261">
        <f>E160*H160</f>
        <v>2501625.599998472</v>
      </c>
      <c r="J160" s="260"/>
      <c r="K160" s="261">
        <f>E160*J160</f>
        <v>0</v>
      </c>
      <c r="O160" s="253">
        <v>2</v>
      </c>
      <c r="AA160" s="228">
        <v>3</v>
      </c>
      <c r="AB160" s="228">
        <v>0</v>
      </c>
      <c r="AC160" s="228" t="s">
        <v>401</v>
      </c>
      <c r="AZ160" s="228">
        <v>2</v>
      </c>
      <c r="BA160" s="228">
        <f>IF(AZ160=1,G160,0)</f>
        <v>0</v>
      </c>
      <c r="BB160" s="228">
        <f>IF(AZ160=2,G160,0)</f>
        <v>0</v>
      </c>
      <c r="BC160" s="228">
        <f>IF(AZ160=3,G160,0)</f>
        <v>0</v>
      </c>
      <c r="BD160" s="228">
        <f>IF(AZ160=4,G160,0)</f>
        <v>0</v>
      </c>
      <c r="BE160" s="228">
        <f>IF(AZ160=5,G160,0)</f>
        <v>0</v>
      </c>
      <c r="CA160" s="253">
        <v>3</v>
      </c>
      <c r="CB160" s="253">
        <v>0</v>
      </c>
    </row>
    <row r="161" spans="1:80" ht="12.75">
      <c r="A161" s="254">
        <v>118</v>
      </c>
      <c r="B161" s="255" t="s">
        <v>403</v>
      </c>
      <c r="C161" s="256" t="s">
        <v>404</v>
      </c>
      <c r="D161" s="257" t="s">
        <v>13</v>
      </c>
      <c r="E161" s="258">
        <v>5344.377</v>
      </c>
      <c r="F161" s="258"/>
      <c r="G161" s="259">
        <f>E161*F161</f>
        <v>0</v>
      </c>
      <c r="H161" s="260">
        <v>7482.13000000268</v>
      </c>
      <c r="I161" s="261">
        <f>E161*H161</f>
        <v>39987323.48302433</v>
      </c>
      <c r="J161" s="260">
        <v>0</v>
      </c>
      <c r="K161" s="261">
        <f>E161*J161</f>
        <v>0</v>
      </c>
      <c r="O161" s="253">
        <v>2</v>
      </c>
      <c r="AA161" s="228">
        <v>1</v>
      </c>
      <c r="AB161" s="228">
        <v>7</v>
      </c>
      <c r="AC161" s="228">
        <v>7</v>
      </c>
      <c r="AZ161" s="228">
        <v>2</v>
      </c>
      <c r="BA161" s="228">
        <f>IF(AZ161=1,G161,0)</f>
        <v>0</v>
      </c>
      <c r="BB161" s="228">
        <f>IF(AZ161=2,G161,0)</f>
        <v>0</v>
      </c>
      <c r="BC161" s="228">
        <f>IF(AZ161=3,G161,0)</f>
        <v>0</v>
      </c>
      <c r="BD161" s="228">
        <f>IF(AZ161=4,G161,0)</f>
        <v>0</v>
      </c>
      <c r="BE161" s="228">
        <f>IF(AZ161=5,G161,0)</f>
        <v>0</v>
      </c>
      <c r="CA161" s="253">
        <v>1</v>
      </c>
      <c r="CB161" s="253">
        <v>7</v>
      </c>
    </row>
    <row r="162" spans="1:57" ht="12.75">
      <c r="A162" s="263"/>
      <c r="B162" s="264" t="s">
        <v>104</v>
      </c>
      <c r="C162" s="265" t="s">
        <v>394</v>
      </c>
      <c r="D162" s="266"/>
      <c r="E162" s="267"/>
      <c r="F162" s="268"/>
      <c r="G162" s="269">
        <f>SUM(G156:G161)</f>
        <v>0</v>
      </c>
      <c r="H162" s="270"/>
      <c r="I162" s="271">
        <f>SUM(I156:I161)</f>
        <v>44579589.583022684</v>
      </c>
      <c r="J162" s="270"/>
      <c r="K162" s="271">
        <f>SUM(K156:K161)</f>
        <v>0</v>
      </c>
      <c r="O162" s="253">
        <v>4</v>
      </c>
      <c r="BA162" s="272">
        <f>SUM(BA156:BA161)</f>
        <v>0</v>
      </c>
      <c r="BB162" s="272">
        <f>SUM(BB156:BB161)</f>
        <v>0</v>
      </c>
      <c r="BC162" s="272">
        <f>SUM(BC156:BC161)</f>
        <v>0</v>
      </c>
      <c r="BD162" s="272">
        <f>SUM(BD156:BD161)</f>
        <v>0</v>
      </c>
      <c r="BE162" s="272">
        <f>SUM(BE156:BE161)</f>
        <v>0</v>
      </c>
    </row>
    <row r="163" spans="1:15" ht="12.75">
      <c r="A163" s="243" t="s">
        <v>100</v>
      </c>
      <c r="B163" s="244" t="s">
        <v>405</v>
      </c>
      <c r="C163" s="245" t="s">
        <v>406</v>
      </c>
      <c r="D163" s="246"/>
      <c r="E163" s="247"/>
      <c r="F163" s="247"/>
      <c r="G163" s="248"/>
      <c r="H163" s="249"/>
      <c r="I163" s="250"/>
      <c r="J163" s="251"/>
      <c r="K163" s="252"/>
      <c r="O163" s="253">
        <v>1</v>
      </c>
    </row>
    <row r="164" spans="1:80" ht="22.5">
      <c r="A164" s="254">
        <v>119</v>
      </c>
      <c r="B164" s="255" t="s">
        <v>408</v>
      </c>
      <c r="C164" s="256" t="s">
        <v>409</v>
      </c>
      <c r="D164" s="257" t="s">
        <v>103</v>
      </c>
      <c r="E164" s="258">
        <v>1</v>
      </c>
      <c r="F164" s="258"/>
      <c r="G164" s="259">
        <f>E164*F164</f>
        <v>0</v>
      </c>
      <c r="H164" s="260">
        <v>17259.6100000143</v>
      </c>
      <c r="I164" s="261">
        <f>E164*H164</f>
        <v>17259.6100000143</v>
      </c>
      <c r="J164" s="260"/>
      <c r="K164" s="261">
        <f>E164*J164</f>
        <v>0</v>
      </c>
      <c r="O164" s="253">
        <v>2</v>
      </c>
      <c r="AA164" s="228">
        <v>3</v>
      </c>
      <c r="AB164" s="228">
        <v>0</v>
      </c>
      <c r="AC164" s="228" t="s">
        <v>408</v>
      </c>
      <c r="AZ164" s="228">
        <v>2</v>
      </c>
      <c r="BA164" s="228">
        <f>IF(AZ164=1,G164,0)</f>
        <v>0</v>
      </c>
      <c r="BB164" s="228">
        <f>IF(AZ164=2,G164,0)</f>
        <v>0</v>
      </c>
      <c r="BC164" s="228">
        <f>IF(AZ164=3,G164,0)</f>
        <v>0</v>
      </c>
      <c r="BD164" s="228">
        <f>IF(AZ164=4,G164,0)</f>
        <v>0</v>
      </c>
      <c r="BE164" s="228">
        <f>IF(AZ164=5,G164,0)</f>
        <v>0</v>
      </c>
      <c r="CA164" s="253">
        <v>3</v>
      </c>
      <c r="CB164" s="253">
        <v>0</v>
      </c>
    </row>
    <row r="165" spans="1:80" ht="22.5">
      <c r="A165" s="254">
        <v>120</v>
      </c>
      <c r="B165" s="255" t="s">
        <v>410</v>
      </c>
      <c r="C165" s="256" t="s">
        <v>411</v>
      </c>
      <c r="D165" s="257" t="s">
        <v>103</v>
      </c>
      <c r="E165" s="258">
        <v>1</v>
      </c>
      <c r="F165" s="258"/>
      <c r="G165" s="259">
        <f>E165*F165</f>
        <v>0</v>
      </c>
      <c r="H165" s="260">
        <v>15784</v>
      </c>
      <c r="I165" s="261">
        <f>E165*H165</f>
        <v>15784</v>
      </c>
      <c r="J165" s="260"/>
      <c r="K165" s="261">
        <f>E165*J165</f>
        <v>0</v>
      </c>
      <c r="O165" s="253">
        <v>2</v>
      </c>
      <c r="AA165" s="228">
        <v>3</v>
      </c>
      <c r="AB165" s="228">
        <v>0</v>
      </c>
      <c r="AC165" s="228" t="s">
        <v>410</v>
      </c>
      <c r="AZ165" s="228">
        <v>2</v>
      </c>
      <c r="BA165" s="228">
        <f>IF(AZ165=1,G165,0)</f>
        <v>0</v>
      </c>
      <c r="BB165" s="228">
        <f>IF(AZ165=2,G165,0)</f>
        <v>0</v>
      </c>
      <c r="BC165" s="228">
        <f>IF(AZ165=3,G165,0)</f>
        <v>0</v>
      </c>
      <c r="BD165" s="228">
        <f>IF(AZ165=4,G165,0)</f>
        <v>0</v>
      </c>
      <c r="BE165" s="228">
        <f>IF(AZ165=5,G165,0)</f>
        <v>0</v>
      </c>
      <c r="CA165" s="253">
        <v>3</v>
      </c>
      <c r="CB165" s="253">
        <v>0</v>
      </c>
    </row>
    <row r="166" spans="1:57" ht="12.75">
      <c r="A166" s="263"/>
      <c r="B166" s="264" t="s">
        <v>104</v>
      </c>
      <c r="C166" s="265" t="s">
        <v>407</v>
      </c>
      <c r="D166" s="266"/>
      <c r="E166" s="267"/>
      <c r="F166" s="268"/>
      <c r="G166" s="269">
        <f>SUM(G163:G165)</f>
        <v>0</v>
      </c>
      <c r="H166" s="270"/>
      <c r="I166" s="271">
        <f>SUM(I163:I165)</f>
        <v>33043.610000014305</v>
      </c>
      <c r="J166" s="270"/>
      <c r="K166" s="271">
        <f>SUM(K163:K165)</f>
        <v>0</v>
      </c>
      <c r="O166" s="253">
        <v>4</v>
      </c>
      <c r="BA166" s="272">
        <f>SUM(BA163:BA165)</f>
        <v>0</v>
      </c>
      <c r="BB166" s="272">
        <f>SUM(BB163:BB165)</f>
        <v>0</v>
      </c>
      <c r="BC166" s="272">
        <f>SUM(BC163:BC165)</f>
        <v>0</v>
      </c>
      <c r="BD166" s="272">
        <f>SUM(BD163:BD165)</f>
        <v>0</v>
      </c>
      <c r="BE166" s="272">
        <f>SUM(BE163:BE165)</f>
        <v>0</v>
      </c>
    </row>
    <row r="167" spans="1:15" ht="12.75">
      <c r="A167" s="243" t="s">
        <v>100</v>
      </c>
      <c r="B167" s="244" t="s">
        <v>412</v>
      </c>
      <c r="C167" s="245" t="s">
        <v>413</v>
      </c>
      <c r="D167" s="246"/>
      <c r="E167" s="247"/>
      <c r="F167" s="247"/>
      <c r="G167" s="248"/>
      <c r="H167" s="249"/>
      <c r="I167" s="250"/>
      <c r="J167" s="251"/>
      <c r="K167" s="252"/>
      <c r="O167" s="253">
        <v>1</v>
      </c>
    </row>
    <row r="168" spans="1:80" ht="22.5">
      <c r="A168" s="254">
        <v>121</v>
      </c>
      <c r="B168" s="255" t="s">
        <v>415</v>
      </c>
      <c r="C168" s="256" t="s">
        <v>416</v>
      </c>
      <c r="D168" s="257" t="s">
        <v>122</v>
      </c>
      <c r="E168" s="258">
        <v>45.0816</v>
      </c>
      <c r="F168" s="258"/>
      <c r="G168" s="259">
        <f>E168*F168</f>
        <v>0</v>
      </c>
      <c r="H168" s="260">
        <v>389045.190000057</v>
      </c>
      <c r="I168" s="261">
        <f>E168*H168</f>
        <v>17538779.63750657</v>
      </c>
      <c r="J168" s="260"/>
      <c r="K168" s="261">
        <f>E168*J168</f>
        <v>0</v>
      </c>
      <c r="O168" s="253">
        <v>2</v>
      </c>
      <c r="AA168" s="228">
        <v>3</v>
      </c>
      <c r="AB168" s="228">
        <v>0</v>
      </c>
      <c r="AC168" s="228" t="s">
        <v>415</v>
      </c>
      <c r="AZ168" s="228">
        <v>2</v>
      </c>
      <c r="BA168" s="228">
        <f>IF(AZ168=1,G168,0)</f>
        <v>0</v>
      </c>
      <c r="BB168" s="228">
        <f>IF(AZ168=2,G168,0)</f>
        <v>0</v>
      </c>
      <c r="BC168" s="228">
        <f>IF(AZ168=3,G168,0)</f>
        <v>0</v>
      </c>
      <c r="BD168" s="228">
        <f>IF(AZ168=4,G168,0)</f>
        <v>0</v>
      </c>
      <c r="BE168" s="228">
        <f>IF(AZ168=5,G168,0)</f>
        <v>0</v>
      </c>
      <c r="CA168" s="253">
        <v>3</v>
      </c>
      <c r="CB168" s="253">
        <v>0</v>
      </c>
    </row>
    <row r="169" spans="1:57" ht="12.75">
      <c r="A169" s="263"/>
      <c r="B169" s="264" t="s">
        <v>104</v>
      </c>
      <c r="C169" s="265" t="s">
        <v>414</v>
      </c>
      <c r="D169" s="266"/>
      <c r="E169" s="267"/>
      <c r="F169" s="268"/>
      <c r="G169" s="269">
        <f>SUM(G167:G168)</f>
        <v>0</v>
      </c>
      <c r="H169" s="270"/>
      <c r="I169" s="271">
        <f>SUM(I167:I168)</f>
        <v>17538779.63750657</v>
      </c>
      <c r="J169" s="270"/>
      <c r="K169" s="271">
        <f>SUM(K167:K168)</f>
        <v>0</v>
      </c>
      <c r="O169" s="253">
        <v>4</v>
      </c>
      <c r="BA169" s="272">
        <f>SUM(BA167:BA168)</f>
        <v>0</v>
      </c>
      <c r="BB169" s="272">
        <f>SUM(BB167:BB168)</f>
        <v>0</v>
      </c>
      <c r="BC169" s="272">
        <f>SUM(BC167:BC168)</f>
        <v>0</v>
      </c>
      <c r="BD169" s="272">
        <f>SUM(BD167:BD168)</f>
        <v>0</v>
      </c>
      <c r="BE169" s="272">
        <f>SUM(BE167:BE168)</f>
        <v>0</v>
      </c>
    </row>
    <row r="170" spans="1:15" ht="12.75">
      <c r="A170" s="243" t="s">
        <v>100</v>
      </c>
      <c r="B170" s="244" t="s">
        <v>417</v>
      </c>
      <c r="C170" s="245" t="s">
        <v>418</v>
      </c>
      <c r="D170" s="246"/>
      <c r="E170" s="247"/>
      <c r="F170" s="247"/>
      <c r="G170" s="248"/>
      <c r="H170" s="249"/>
      <c r="I170" s="250"/>
      <c r="J170" s="251"/>
      <c r="K170" s="252"/>
      <c r="O170" s="253">
        <v>1</v>
      </c>
    </row>
    <row r="171" spans="1:80" ht="12.75">
      <c r="A171" s="254">
        <v>122</v>
      </c>
      <c r="B171" s="255" t="s">
        <v>420</v>
      </c>
      <c r="C171" s="256" t="s">
        <v>421</v>
      </c>
      <c r="D171" s="257" t="s">
        <v>122</v>
      </c>
      <c r="E171" s="258">
        <v>93</v>
      </c>
      <c r="F171" s="258"/>
      <c r="G171" s="259">
        <f>E171*F171</f>
        <v>0</v>
      </c>
      <c r="H171" s="260">
        <v>37200</v>
      </c>
      <c r="I171" s="261">
        <f>E171*H171</f>
        <v>3459600</v>
      </c>
      <c r="J171" s="260">
        <v>0</v>
      </c>
      <c r="K171" s="261">
        <f>E171*J171</f>
        <v>0</v>
      </c>
      <c r="O171" s="253">
        <v>2</v>
      </c>
      <c r="AA171" s="228">
        <v>1</v>
      </c>
      <c r="AB171" s="228">
        <v>7</v>
      </c>
      <c r="AC171" s="228">
        <v>7</v>
      </c>
      <c r="AZ171" s="228">
        <v>2</v>
      </c>
      <c r="BA171" s="228">
        <f>IF(AZ171=1,G171,0)</f>
        <v>0</v>
      </c>
      <c r="BB171" s="228">
        <f>IF(AZ171=2,G171,0)</f>
        <v>0</v>
      </c>
      <c r="BC171" s="228">
        <f>IF(AZ171=3,G171,0)</f>
        <v>0</v>
      </c>
      <c r="BD171" s="228">
        <f>IF(AZ171=4,G171,0)</f>
        <v>0</v>
      </c>
      <c r="BE171" s="228">
        <f>IF(AZ171=5,G171,0)</f>
        <v>0</v>
      </c>
      <c r="CA171" s="253">
        <v>1</v>
      </c>
      <c r="CB171" s="253">
        <v>7</v>
      </c>
    </row>
    <row r="172" spans="1:80" ht="12.75">
      <c r="A172" s="254">
        <v>123</v>
      </c>
      <c r="B172" s="255" t="s">
        <v>422</v>
      </c>
      <c r="C172" s="256" t="s">
        <v>423</v>
      </c>
      <c r="D172" s="257" t="s">
        <v>127</v>
      </c>
      <c r="E172" s="258">
        <v>69.42</v>
      </c>
      <c r="F172" s="258"/>
      <c r="G172" s="259">
        <f>E172*F172</f>
        <v>0</v>
      </c>
      <c r="H172" s="260">
        <v>7788.92000000179</v>
      </c>
      <c r="I172" s="261">
        <f>E172*H172</f>
        <v>540706.8264001242</v>
      </c>
      <c r="J172" s="260">
        <v>0</v>
      </c>
      <c r="K172" s="261">
        <f>E172*J172</f>
        <v>0</v>
      </c>
      <c r="O172" s="253">
        <v>2</v>
      </c>
      <c r="AA172" s="228">
        <v>1</v>
      </c>
      <c r="AB172" s="228">
        <v>7</v>
      </c>
      <c r="AC172" s="228">
        <v>7</v>
      </c>
      <c r="AZ172" s="228">
        <v>2</v>
      </c>
      <c r="BA172" s="228">
        <f>IF(AZ172=1,G172,0)</f>
        <v>0</v>
      </c>
      <c r="BB172" s="228">
        <f>IF(AZ172=2,G172,0)</f>
        <v>0</v>
      </c>
      <c r="BC172" s="228">
        <f>IF(AZ172=3,G172,0)</f>
        <v>0</v>
      </c>
      <c r="BD172" s="228">
        <f>IF(AZ172=4,G172,0)</f>
        <v>0</v>
      </c>
      <c r="BE172" s="228">
        <f>IF(AZ172=5,G172,0)</f>
        <v>0</v>
      </c>
      <c r="CA172" s="253">
        <v>1</v>
      </c>
      <c r="CB172" s="253">
        <v>7</v>
      </c>
    </row>
    <row r="173" spans="1:80" ht="12.75">
      <c r="A173" s="254">
        <v>124</v>
      </c>
      <c r="B173" s="255" t="s">
        <v>424</v>
      </c>
      <c r="C173" s="256" t="s">
        <v>425</v>
      </c>
      <c r="D173" s="257" t="s">
        <v>122</v>
      </c>
      <c r="E173" s="258">
        <v>122.9166</v>
      </c>
      <c r="F173" s="258"/>
      <c r="G173" s="259">
        <f>E173*F173</f>
        <v>0</v>
      </c>
      <c r="H173" s="260">
        <v>56160.5899999738</v>
      </c>
      <c r="I173" s="261">
        <f>E173*H173</f>
        <v>6903068.77679078</v>
      </c>
      <c r="J173" s="260"/>
      <c r="K173" s="261">
        <f>E173*J173</f>
        <v>0</v>
      </c>
      <c r="O173" s="253">
        <v>2</v>
      </c>
      <c r="AA173" s="228">
        <v>3</v>
      </c>
      <c r="AB173" s="228">
        <v>0</v>
      </c>
      <c r="AC173" s="228" t="s">
        <v>424</v>
      </c>
      <c r="AZ173" s="228">
        <v>2</v>
      </c>
      <c r="BA173" s="228">
        <f>IF(AZ173=1,G173,0)</f>
        <v>0</v>
      </c>
      <c r="BB173" s="228">
        <f>IF(AZ173=2,G173,0)</f>
        <v>0</v>
      </c>
      <c r="BC173" s="228">
        <f>IF(AZ173=3,G173,0)</f>
        <v>0</v>
      </c>
      <c r="BD173" s="228">
        <f>IF(AZ173=4,G173,0)</f>
        <v>0</v>
      </c>
      <c r="BE173" s="228">
        <f>IF(AZ173=5,G173,0)</f>
        <v>0</v>
      </c>
      <c r="CA173" s="253">
        <v>3</v>
      </c>
      <c r="CB173" s="253">
        <v>0</v>
      </c>
    </row>
    <row r="174" spans="1:80" ht="12.75">
      <c r="A174" s="254">
        <v>125</v>
      </c>
      <c r="B174" s="255" t="s">
        <v>426</v>
      </c>
      <c r="C174" s="256" t="s">
        <v>427</v>
      </c>
      <c r="D174" s="257" t="s">
        <v>13</v>
      </c>
      <c r="E174" s="258">
        <v>1011.4951</v>
      </c>
      <c r="F174" s="258"/>
      <c r="G174" s="259">
        <f>E174*F174</f>
        <v>0</v>
      </c>
      <c r="H174" s="260">
        <v>6574.71999999881</v>
      </c>
      <c r="I174" s="261">
        <f>E174*H174</f>
        <v>6650297.063870796</v>
      </c>
      <c r="J174" s="260">
        <v>0</v>
      </c>
      <c r="K174" s="261">
        <f>E174*J174</f>
        <v>0</v>
      </c>
      <c r="O174" s="253">
        <v>2</v>
      </c>
      <c r="AA174" s="228">
        <v>1</v>
      </c>
      <c r="AB174" s="228">
        <v>7</v>
      </c>
      <c r="AC174" s="228">
        <v>7</v>
      </c>
      <c r="AZ174" s="228">
        <v>2</v>
      </c>
      <c r="BA174" s="228">
        <f>IF(AZ174=1,G174,0)</f>
        <v>0</v>
      </c>
      <c r="BB174" s="228">
        <f>IF(AZ174=2,G174,0)</f>
        <v>0</v>
      </c>
      <c r="BC174" s="228">
        <f>IF(AZ174=3,G174,0)</f>
        <v>0</v>
      </c>
      <c r="BD174" s="228">
        <f>IF(AZ174=4,G174,0)</f>
        <v>0</v>
      </c>
      <c r="BE174" s="228">
        <f>IF(AZ174=5,G174,0)</f>
        <v>0</v>
      </c>
      <c r="CA174" s="253">
        <v>1</v>
      </c>
      <c r="CB174" s="253">
        <v>7</v>
      </c>
    </row>
    <row r="175" spans="1:57" ht="12.75">
      <c r="A175" s="263"/>
      <c r="B175" s="264" t="s">
        <v>104</v>
      </c>
      <c r="C175" s="265" t="s">
        <v>419</v>
      </c>
      <c r="D175" s="266"/>
      <c r="E175" s="267"/>
      <c r="F175" s="268"/>
      <c r="G175" s="269">
        <f>SUM(G170:G174)</f>
        <v>0</v>
      </c>
      <c r="H175" s="270"/>
      <c r="I175" s="271">
        <f>SUM(I170:I174)</f>
        <v>17553672.6670617</v>
      </c>
      <c r="J175" s="270"/>
      <c r="K175" s="271">
        <f>SUM(K170:K174)</f>
        <v>0</v>
      </c>
      <c r="O175" s="253">
        <v>4</v>
      </c>
      <c r="BA175" s="272">
        <f>SUM(BA170:BA174)</f>
        <v>0</v>
      </c>
      <c r="BB175" s="272">
        <f>SUM(BB170:BB174)</f>
        <v>0</v>
      </c>
      <c r="BC175" s="272">
        <f>SUM(BC170:BC174)</f>
        <v>0</v>
      </c>
      <c r="BD175" s="272">
        <f>SUM(BD170:BD174)</f>
        <v>0</v>
      </c>
      <c r="BE175" s="272">
        <f>SUM(BE170:BE174)</f>
        <v>0</v>
      </c>
    </row>
    <row r="176" spans="1:15" ht="12.75">
      <c r="A176" s="243" t="s">
        <v>100</v>
      </c>
      <c r="B176" s="244" t="s">
        <v>428</v>
      </c>
      <c r="C176" s="245" t="s">
        <v>429</v>
      </c>
      <c r="D176" s="246"/>
      <c r="E176" s="247"/>
      <c r="F176" s="247"/>
      <c r="G176" s="248"/>
      <c r="H176" s="249"/>
      <c r="I176" s="250"/>
      <c r="J176" s="251"/>
      <c r="K176" s="252"/>
      <c r="O176" s="253">
        <v>1</v>
      </c>
    </row>
    <row r="177" spans="1:80" ht="12.75">
      <c r="A177" s="254">
        <v>126</v>
      </c>
      <c r="B177" s="255" t="s">
        <v>431</v>
      </c>
      <c r="C177" s="256" t="s">
        <v>432</v>
      </c>
      <c r="D177" s="257" t="s">
        <v>122</v>
      </c>
      <c r="E177" s="258">
        <v>241.2</v>
      </c>
      <c r="F177" s="258"/>
      <c r="G177" s="259">
        <f>E177*F177</f>
        <v>0</v>
      </c>
      <c r="H177" s="260">
        <v>159167.880000114</v>
      </c>
      <c r="I177" s="261">
        <f>E177*H177</f>
        <v>38391292.656027496</v>
      </c>
      <c r="J177" s="260"/>
      <c r="K177" s="261">
        <f>E177*J177</f>
        <v>0</v>
      </c>
      <c r="O177" s="253">
        <v>2</v>
      </c>
      <c r="AA177" s="228">
        <v>3</v>
      </c>
      <c r="AB177" s="228">
        <v>0</v>
      </c>
      <c r="AC177" s="228" t="s">
        <v>431</v>
      </c>
      <c r="AZ177" s="228">
        <v>2</v>
      </c>
      <c r="BA177" s="228">
        <f>IF(AZ177=1,G177,0)</f>
        <v>0</v>
      </c>
      <c r="BB177" s="228">
        <f>IF(AZ177=2,G177,0)</f>
        <v>0</v>
      </c>
      <c r="BC177" s="228">
        <f>IF(AZ177=3,G177,0)</f>
        <v>0</v>
      </c>
      <c r="BD177" s="228">
        <f>IF(AZ177=4,G177,0)</f>
        <v>0</v>
      </c>
      <c r="BE177" s="228">
        <f>IF(AZ177=5,G177,0)</f>
        <v>0</v>
      </c>
      <c r="CA177" s="253">
        <v>3</v>
      </c>
      <c r="CB177" s="253">
        <v>0</v>
      </c>
    </row>
    <row r="178" spans="1:57" ht="12.75">
      <c r="A178" s="263"/>
      <c r="B178" s="264" t="s">
        <v>104</v>
      </c>
      <c r="C178" s="265" t="s">
        <v>430</v>
      </c>
      <c r="D178" s="266"/>
      <c r="E178" s="267"/>
      <c r="F178" s="268"/>
      <c r="G178" s="269">
        <f>SUM(G176:G177)</f>
        <v>0</v>
      </c>
      <c r="H178" s="270"/>
      <c r="I178" s="271">
        <f>SUM(I176:I177)</f>
        <v>38391292.656027496</v>
      </c>
      <c r="J178" s="270"/>
      <c r="K178" s="271">
        <f>SUM(K176:K177)</f>
        <v>0</v>
      </c>
      <c r="O178" s="253">
        <v>4</v>
      </c>
      <c r="BA178" s="272">
        <f>SUM(BA176:BA177)</f>
        <v>0</v>
      </c>
      <c r="BB178" s="272">
        <f>SUM(BB176:BB177)</f>
        <v>0</v>
      </c>
      <c r="BC178" s="272">
        <f>SUM(BC176:BC177)</f>
        <v>0</v>
      </c>
      <c r="BD178" s="272">
        <f>SUM(BD176:BD177)</f>
        <v>0</v>
      </c>
      <c r="BE178" s="272">
        <f>SUM(BE176:BE177)</f>
        <v>0</v>
      </c>
    </row>
    <row r="179" spans="1:15" ht="12.75">
      <c r="A179" s="243" t="s">
        <v>100</v>
      </c>
      <c r="B179" s="244" t="s">
        <v>433</v>
      </c>
      <c r="C179" s="245" t="s">
        <v>434</v>
      </c>
      <c r="D179" s="246"/>
      <c r="E179" s="247"/>
      <c r="F179" s="247"/>
      <c r="G179" s="248"/>
      <c r="H179" s="249"/>
      <c r="I179" s="250"/>
      <c r="J179" s="251"/>
      <c r="K179" s="252"/>
      <c r="O179" s="253">
        <v>1</v>
      </c>
    </row>
    <row r="180" spans="1:80" ht="22.5">
      <c r="A180" s="254">
        <v>127</v>
      </c>
      <c r="B180" s="255" t="s">
        <v>436</v>
      </c>
      <c r="C180" s="256" t="s">
        <v>437</v>
      </c>
      <c r="D180" s="257" t="s">
        <v>122</v>
      </c>
      <c r="E180" s="258">
        <v>150.4965</v>
      </c>
      <c r="F180" s="258"/>
      <c r="G180" s="259">
        <f>E180*F180</f>
        <v>0</v>
      </c>
      <c r="H180" s="260">
        <v>70748.3999999762</v>
      </c>
      <c r="I180" s="261">
        <f>E180*H180</f>
        <v>10647386.580596419</v>
      </c>
      <c r="J180" s="260">
        <v>0</v>
      </c>
      <c r="K180" s="261">
        <f>E180*J180</f>
        <v>0</v>
      </c>
      <c r="O180" s="253">
        <v>2</v>
      </c>
      <c r="AA180" s="228">
        <v>1</v>
      </c>
      <c r="AB180" s="228">
        <v>7</v>
      </c>
      <c r="AC180" s="228">
        <v>7</v>
      </c>
      <c r="AZ180" s="228">
        <v>2</v>
      </c>
      <c r="BA180" s="228">
        <f>IF(AZ180=1,G180,0)</f>
        <v>0</v>
      </c>
      <c r="BB180" s="228">
        <f>IF(AZ180=2,G180,0)</f>
        <v>0</v>
      </c>
      <c r="BC180" s="228">
        <f>IF(AZ180=3,G180,0)</f>
        <v>0</v>
      </c>
      <c r="BD180" s="228">
        <f>IF(AZ180=4,G180,0)</f>
        <v>0</v>
      </c>
      <c r="BE180" s="228">
        <f>IF(AZ180=5,G180,0)</f>
        <v>0</v>
      </c>
      <c r="CA180" s="253">
        <v>1</v>
      </c>
      <c r="CB180" s="253">
        <v>7</v>
      </c>
    </row>
    <row r="181" spans="1:80" ht="12.75">
      <c r="A181" s="254">
        <v>128</v>
      </c>
      <c r="B181" s="255" t="s">
        <v>438</v>
      </c>
      <c r="C181" s="256" t="s">
        <v>439</v>
      </c>
      <c r="D181" s="257" t="s">
        <v>122</v>
      </c>
      <c r="E181" s="258">
        <v>143.0766</v>
      </c>
      <c r="F181" s="258"/>
      <c r="G181" s="259">
        <f>E181*F181</f>
        <v>0</v>
      </c>
      <c r="H181" s="260">
        <v>65371.6999999881</v>
      </c>
      <c r="I181" s="261">
        <f>E181*H181</f>
        <v>9353160.572218299</v>
      </c>
      <c r="J181" s="260"/>
      <c r="K181" s="261">
        <f>E181*J181</f>
        <v>0</v>
      </c>
      <c r="O181" s="253">
        <v>2</v>
      </c>
      <c r="AA181" s="228">
        <v>3</v>
      </c>
      <c r="AB181" s="228">
        <v>0</v>
      </c>
      <c r="AC181" s="228" t="s">
        <v>438</v>
      </c>
      <c r="AZ181" s="228">
        <v>2</v>
      </c>
      <c r="BA181" s="228">
        <f>IF(AZ181=1,G181,0)</f>
        <v>0</v>
      </c>
      <c r="BB181" s="228">
        <f>IF(AZ181=2,G181,0)</f>
        <v>0</v>
      </c>
      <c r="BC181" s="228">
        <f>IF(AZ181=3,G181,0)</f>
        <v>0</v>
      </c>
      <c r="BD181" s="228">
        <f>IF(AZ181=4,G181,0)</f>
        <v>0</v>
      </c>
      <c r="BE181" s="228">
        <f>IF(AZ181=5,G181,0)</f>
        <v>0</v>
      </c>
      <c r="CA181" s="253">
        <v>3</v>
      </c>
      <c r="CB181" s="253">
        <v>0</v>
      </c>
    </row>
    <row r="182" spans="1:80" ht="12.75">
      <c r="A182" s="254">
        <v>129</v>
      </c>
      <c r="B182" s="255" t="s">
        <v>440</v>
      </c>
      <c r="C182" s="256" t="s">
        <v>441</v>
      </c>
      <c r="D182" s="257" t="s">
        <v>122</v>
      </c>
      <c r="E182" s="258">
        <v>29.9943</v>
      </c>
      <c r="F182" s="258"/>
      <c r="G182" s="259">
        <f>E182*F182</f>
        <v>0</v>
      </c>
      <c r="H182" s="260">
        <v>21313.9499999881</v>
      </c>
      <c r="I182" s="261">
        <f>E182*H182</f>
        <v>639297.010484643</v>
      </c>
      <c r="J182" s="260"/>
      <c r="K182" s="261">
        <f>E182*J182</f>
        <v>0</v>
      </c>
      <c r="O182" s="253">
        <v>2</v>
      </c>
      <c r="AA182" s="228">
        <v>3</v>
      </c>
      <c r="AB182" s="228">
        <v>0</v>
      </c>
      <c r="AC182" s="228" t="s">
        <v>440</v>
      </c>
      <c r="AZ182" s="228">
        <v>2</v>
      </c>
      <c r="BA182" s="228">
        <f>IF(AZ182=1,G182,0)</f>
        <v>0</v>
      </c>
      <c r="BB182" s="228">
        <f>IF(AZ182=2,G182,0)</f>
        <v>0</v>
      </c>
      <c r="BC182" s="228">
        <f>IF(AZ182=3,G182,0)</f>
        <v>0</v>
      </c>
      <c r="BD182" s="228">
        <f>IF(AZ182=4,G182,0)</f>
        <v>0</v>
      </c>
      <c r="BE182" s="228">
        <f>IF(AZ182=5,G182,0)</f>
        <v>0</v>
      </c>
      <c r="CA182" s="253">
        <v>3</v>
      </c>
      <c r="CB182" s="253">
        <v>0</v>
      </c>
    </row>
    <row r="183" spans="1:80" ht="12.75">
      <c r="A183" s="254">
        <v>130</v>
      </c>
      <c r="B183" s="255" t="s">
        <v>442</v>
      </c>
      <c r="C183" s="256" t="s">
        <v>443</v>
      </c>
      <c r="D183" s="257" t="s">
        <v>13</v>
      </c>
      <c r="E183" s="258">
        <v>1574.3405</v>
      </c>
      <c r="F183" s="258"/>
      <c r="G183" s="259">
        <f>E183*F183</f>
        <v>0</v>
      </c>
      <c r="H183" s="260">
        <v>5667.63000000268</v>
      </c>
      <c r="I183" s="261">
        <f>E183*H183</f>
        <v>8922779.44801922</v>
      </c>
      <c r="J183" s="260">
        <v>0</v>
      </c>
      <c r="K183" s="261">
        <f>E183*J183</f>
        <v>0</v>
      </c>
      <c r="O183" s="253">
        <v>2</v>
      </c>
      <c r="AA183" s="228">
        <v>1</v>
      </c>
      <c r="AB183" s="228">
        <v>7</v>
      </c>
      <c r="AC183" s="228">
        <v>7</v>
      </c>
      <c r="AZ183" s="228">
        <v>2</v>
      </c>
      <c r="BA183" s="228">
        <f>IF(AZ183=1,G183,0)</f>
        <v>0</v>
      </c>
      <c r="BB183" s="228">
        <f>IF(AZ183=2,G183,0)</f>
        <v>0</v>
      </c>
      <c r="BC183" s="228">
        <f>IF(AZ183=3,G183,0)</f>
        <v>0</v>
      </c>
      <c r="BD183" s="228">
        <f>IF(AZ183=4,G183,0)</f>
        <v>0</v>
      </c>
      <c r="BE183" s="228">
        <f>IF(AZ183=5,G183,0)</f>
        <v>0</v>
      </c>
      <c r="CA183" s="253">
        <v>1</v>
      </c>
      <c r="CB183" s="253">
        <v>7</v>
      </c>
    </row>
    <row r="184" spans="1:57" ht="12.75">
      <c r="A184" s="263"/>
      <c r="B184" s="264" t="s">
        <v>104</v>
      </c>
      <c r="C184" s="265" t="s">
        <v>435</v>
      </c>
      <c r="D184" s="266"/>
      <c r="E184" s="267"/>
      <c r="F184" s="268"/>
      <c r="G184" s="269">
        <f>SUM(G179:G183)</f>
        <v>0</v>
      </c>
      <c r="H184" s="270"/>
      <c r="I184" s="271">
        <f>SUM(I179:I183)</f>
        <v>29562623.61131858</v>
      </c>
      <c r="J184" s="270"/>
      <c r="K184" s="271">
        <f>SUM(K179:K183)</f>
        <v>0</v>
      </c>
      <c r="O184" s="253">
        <v>4</v>
      </c>
      <c r="BA184" s="272">
        <f>SUM(BA179:BA183)</f>
        <v>0</v>
      </c>
      <c r="BB184" s="272">
        <f>SUM(BB179:BB183)</f>
        <v>0</v>
      </c>
      <c r="BC184" s="272">
        <f>SUM(BC179:BC183)</f>
        <v>0</v>
      </c>
      <c r="BD184" s="272">
        <f>SUM(BD179:BD183)</f>
        <v>0</v>
      </c>
      <c r="BE184" s="272">
        <f>SUM(BE179:BE183)</f>
        <v>0</v>
      </c>
    </row>
    <row r="185" spans="1:15" ht="12.75">
      <c r="A185" s="243" t="s">
        <v>100</v>
      </c>
      <c r="B185" s="244" t="s">
        <v>444</v>
      </c>
      <c r="C185" s="245" t="s">
        <v>445</v>
      </c>
      <c r="D185" s="246"/>
      <c r="E185" s="247"/>
      <c r="F185" s="247"/>
      <c r="G185" s="248"/>
      <c r="H185" s="249"/>
      <c r="I185" s="250"/>
      <c r="J185" s="251"/>
      <c r="K185" s="252"/>
      <c r="O185" s="253">
        <v>1</v>
      </c>
    </row>
    <row r="186" spans="1:80" ht="22.5">
      <c r="A186" s="254">
        <v>131</v>
      </c>
      <c r="B186" s="255" t="s">
        <v>447</v>
      </c>
      <c r="C186" s="256" t="s">
        <v>448</v>
      </c>
      <c r="D186" s="257" t="s">
        <v>122</v>
      </c>
      <c r="E186" s="258">
        <v>13.08</v>
      </c>
      <c r="F186" s="258"/>
      <c r="G186" s="259">
        <f>E186*F186</f>
        <v>0</v>
      </c>
      <c r="H186" s="260">
        <v>1674.24000000022</v>
      </c>
      <c r="I186" s="261">
        <f>E186*H186</f>
        <v>21899.059200002877</v>
      </c>
      <c r="J186" s="260">
        <v>0</v>
      </c>
      <c r="K186" s="261">
        <f>E186*J186</f>
        <v>0</v>
      </c>
      <c r="O186" s="253">
        <v>2</v>
      </c>
      <c r="AA186" s="228">
        <v>2</v>
      </c>
      <c r="AB186" s="228">
        <v>7</v>
      </c>
      <c r="AC186" s="228">
        <v>7</v>
      </c>
      <c r="AZ186" s="228">
        <v>2</v>
      </c>
      <c r="BA186" s="228">
        <f>IF(AZ186=1,G186,0)</f>
        <v>0</v>
      </c>
      <c r="BB186" s="228">
        <f>IF(AZ186=2,G186,0)</f>
        <v>0</v>
      </c>
      <c r="BC186" s="228">
        <f>IF(AZ186=3,G186,0)</f>
        <v>0</v>
      </c>
      <c r="BD186" s="228">
        <f>IF(AZ186=4,G186,0)</f>
        <v>0</v>
      </c>
      <c r="BE186" s="228">
        <f>IF(AZ186=5,G186,0)</f>
        <v>0</v>
      </c>
      <c r="CA186" s="253">
        <v>2</v>
      </c>
      <c r="CB186" s="253">
        <v>7</v>
      </c>
    </row>
    <row r="187" spans="1:80" ht="12.75">
      <c r="A187" s="254">
        <v>132</v>
      </c>
      <c r="B187" s="255" t="s">
        <v>449</v>
      </c>
      <c r="C187" s="256" t="s">
        <v>450</v>
      </c>
      <c r="D187" s="257" t="s">
        <v>122</v>
      </c>
      <c r="E187" s="258">
        <v>13.08</v>
      </c>
      <c r="F187" s="258"/>
      <c r="G187" s="259">
        <f>E187*F187</f>
        <v>0</v>
      </c>
      <c r="H187" s="260">
        <v>7442.52000000328</v>
      </c>
      <c r="I187" s="261">
        <f>E187*H187</f>
        <v>97348.1616000429</v>
      </c>
      <c r="J187" s="260">
        <v>0</v>
      </c>
      <c r="K187" s="261">
        <f>E187*J187</f>
        <v>0</v>
      </c>
      <c r="O187" s="253">
        <v>2</v>
      </c>
      <c r="AA187" s="228">
        <v>1</v>
      </c>
      <c r="AB187" s="228">
        <v>7</v>
      </c>
      <c r="AC187" s="228">
        <v>7</v>
      </c>
      <c r="AZ187" s="228">
        <v>2</v>
      </c>
      <c r="BA187" s="228">
        <f>IF(AZ187=1,G187,0)</f>
        <v>0</v>
      </c>
      <c r="BB187" s="228">
        <f>IF(AZ187=2,G187,0)</f>
        <v>0</v>
      </c>
      <c r="BC187" s="228">
        <f>IF(AZ187=3,G187,0)</f>
        <v>0</v>
      </c>
      <c r="BD187" s="228">
        <f>IF(AZ187=4,G187,0)</f>
        <v>0</v>
      </c>
      <c r="BE187" s="228">
        <f>IF(AZ187=5,G187,0)</f>
        <v>0</v>
      </c>
      <c r="CA187" s="253">
        <v>1</v>
      </c>
      <c r="CB187" s="253">
        <v>7</v>
      </c>
    </row>
    <row r="188" spans="1:80" ht="12.75">
      <c r="A188" s="254">
        <v>133</v>
      </c>
      <c r="B188" s="255" t="s">
        <v>451</v>
      </c>
      <c r="C188" s="256" t="s">
        <v>452</v>
      </c>
      <c r="D188" s="257" t="s">
        <v>122</v>
      </c>
      <c r="E188" s="258">
        <v>14.6756</v>
      </c>
      <c r="F188" s="258"/>
      <c r="G188" s="259">
        <f>E188*F188</f>
        <v>0</v>
      </c>
      <c r="H188" s="260">
        <v>5661.85000000149</v>
      </c>
      <c r="I188" s="261">
        <f>E188*H188</f>
        <v>83091.04586002187</v>
      </c>
      <c r="J188" s="260">
        <v>0</v>
      </c>
      <c r="K188" s="261">
        <f>E188*J188</f>
        <v>0</v>
      </c>
      <c r="O188" s="253">
        <v>2</v>
      </c>
      <c r="AA188" s="228">
        <v>1</v>
      </c>
      <c r="AB188" s="228">
        <v>7</v>
      </c>
      <c r="AC188" s="228">
        <v>7</v>
      </c>
      <c r="AZ188" s="228">
        <v>2</v>
      </c>
      <c r="BA188" s="228">
        <f>IF(AZ188=1,G188,0)</f>
        <v>0</v>
      </c>
      <c r="BB188" s="228">
        <f>IF(AZ188=2,G188,0)</f>
        <v>0</v>
      </c>
      <c r="BC188" s="228">
        <f>IF(AZ188=3,G188,0)</f>
        <v>0</v>
      </c>
      <c r="BD188" s="228">
        <f>IF(AZ188=4,G188,0)</f>
        <v>0</v>
      </c>
      <c r="BE188" s="228">
        <f>IF(AZ188=5,G188,0)</f>
        <v>0</v>
      </c>
      <c r="CA188" s="253">
        <v>1</v>
      </c>
      <c r="CB188" s="253">
        <v>7</v>
      </c>
    </row>
    <row r="189" spans="1:80" ht="12.75">
      <c r="A189" s="254">
        <v>134</v>
      </c>
      <c r="B189" s="255" t="s">
        <v>453</v>
      </c>
      <c r="C189" s="256" t="s">
        <v>454</v>
      </c>
      <c r="D189" s="257" t="s">
        <v>122</v>
      </c>
      <c r="E189" s="258">
        <v>362.5672</v>
      </c>
      <c r="F189" s="258"/>
      <c r="G189" s="259">
        <f>E189*F189</f>
        <v>0</v>
      </c>
      <c r="H189" s="260">
        <v>18817.2400000095</v>
      </c>
      <c r="I189" s="261">
        <f>E189*H189</f>
        <v>6822514.0185314445</v>
      </c>
      <c r="J189" s="260">
        <v>0</v>
      </c>
      <c r="K189" s="261">
        <f>E189*J189</f>
        <v>0</v>
      </c>
      <c r="O189" s="253">
        <v>2</v>
      </c>
      <c r="AA189" s="228">
        <v>1</v>
      </c>
      <c r="AB189" s="228">
        <v>7</v>
      </c>
      <c r="AC189" s="228">
        <v>7</v>
      </c>
      <c r="AZ189" s="228">
        <v>2</v>
      </c>
      <c r="BA189" s="228">
        <f>IF(AZ189=1,G189,0)</f>
        <v>0</v>
      </c>
      <c r="BB189" s="228">
        <f>IF(AZ189=2,G189,0)</f>
        <v>0</v>
      </c>
      <c r="BC189" s="228">
        <f>IF(AZ189=3,G189,0)</f>
        <v>0</v>
      </c>
      <c r="BD189" s="228">
        <f>IF(AZ189=4,G189,0)</f>
        <v>0</v>
      </c>
      <c r="BE189" s="228">
        <f>IF(AZ189=5,G189,0)</f>
        <v>0</v>
      </c>
      <c r="CA189" s="253">
        <v>1</v>
      </c>
      <c r="CB189" s="253">
        <v>7</v>
      </c>
    </row>
    <row r="190" spans="1:57" ht="12.75">
      <c r="A190" s="263"/>
      <c r="B190" s="264" t="s">
        <v>104</v>
      </c>
      <c r="C190" s="265" t="s">
        <v>446</v>
      </c>
      <c r="D190" s="266"/>
      <c r="E190" s="267"/>
      <c r="F190" s="268"/>
      <c r="G190" s="269">
        <f>SUM(G185:G189)</f>
        <v>0</v>
      </c>
      <c r="H190" s="270"/>
      <c r="I190" s="271">
        <f>SUM(I185:I189)</f>
        <v>7024852.285191512</v>
      </c>
      <c r="J190" s="270"/>
      <c r="K190" s="271">
        <f>SUM(K185:K189)</f>
        <v>0</v>
      </c>
      <c r="O190" s="253">
        <v>4</v>
      </c>
      <c r="BA190" s="272">
        <f>SUM(BA185:BA189)</f>
        <v>0</v>
      </c>
      <c r="BB190" s="272">
        <f>SUM(BB185:BB189)</f>
        <v>0</v>
      </c>
      <c r="BC190" s="272">
        <f>SUM(BC185:BC189)</f>
        <v>0</v>
      </c>
      <c r="BD190" s="272">
        <f>SUM(BD185:BD189)</f>
        <v>0</v>
      </c>
      <c r="BE190" s="272">
        <f>SUM(BE185:BE189)</f>
        <v>0</v>
      </c>
    </row>
    <row r="191" spans="1:15" ht="12.75">
      <c r="A191" s="243" t="s">
        <v>100</v>
      </c>
      <c r="B191" s="244" t="s">
        <v>455</v>
      </c>
      <c r="C191" s="245" t="s">
        <v>456</v>
      </c>
      <c r="D191" s="246"/>
      <c r="E191" s="247"/>
      <c r="F191" s="247"/>
      <c r="G191" s="248"/>
      <c r="H191" s="249"/>
      <c r="I191" s="250"/>
      <c r="J191" s="251"/>
      <c r="K191" s="252"/>
      <c r="O191" s="253">
        <v>1</v>
      </c>
    </row>
    <row r="192" spans="1:80" ht="12.75">
      <c r="A192" s="254">
        <v>135</v>
      </c>
      <c r="B192" s="255" t="s">
        <v>458</v>
      </c>
      <c r="C192" s="256" t="s">
        <v>459</v>
      </c>
      <c r="D192" s="257" t="s">
        <v>122</v>
      </c>
      <c r="E192" s="258">
        <v>752.9086</v>
      </c>
      <c r="F192" s="258"/>
      <c r="G192" s="259">
        <f>E192*F192</f>
        <v>0</v>
      </c>
      <c r="H192" s="260">
        <v>10390.1400000006</v>
      </c>
      <c r="I192" s="261">
        <f>E192*H192</f>
        <v>7822825.761204451</v>
      </c>
      <c r="J192" s="260">
        <v>0</v>
      </c>
      <c r="K192" s="261">
        <f>E192*J192</f>
        <v>0</v>
      </c>
      <c r="O192" s="253">
        <v>2</v>
      </c>
      <c r="AA192" s="228">
        <v>1</v>
      </c>
      <c r="AB192" s="228">
        <v>7</v>
      </c>
      <c r="AC192" s="228">
        <v>7</v>
      </c>
      <c r="AZ192" s="228">
        <v>2</v>
      </c>
      <c r="BA192" s="228">
        <f>IF(AZ192=1,G192,0)</f>
        <v>0</v>
      </c>
      <c r="BB192" s="228">
        <f>IF(AZ192=2,G192,0)</f>
        <v>0</v>
      </c>
      <c r="BC192" s="228">
        <f>IF(AZ192=3,G192,0)</f>
        <v>0</v>
      </c>
      <c r="BD192" s="228">
        <f>IF(AZ192=4,G192,0)</f>
        <v>0</v>
      </c>
      <c r="BE192" s="228">
        <f>IF(AZ192=5,G192,0)</f>
        <v>0</v>
      </c>
      <c r="CA192" s="253">
        <v>1</v>
      </c>
      <c r="CB192" s="253">
        <v>7</v>
      </c>
    </row>
    <row r="193" spans="1:80" ht="12.75">
      <c r="A193" s="254">
        <v>136</v>
      </c>
      <c r="B193" s="255" t="s">
        <v>460</v>
      </c>
      <c r="C193" s="256" t="s">
        <v>461</v>
      </c>
      <c r="D193" s="257" t="s">
        <v>122</v>
      </c>
      <c r="E193" s="258">
        <v>530.115</v>
      </c>
      <c r="F193" s="258"/>
      <c r="G193" s="259">
        <f>E193*F193</f>
        <v>0</v>
      </c>
      <c r="H193" s="260">
        <v>7792.68999999762</v>
      </c>
      <c r="I193" s="261">
        <f>E193*H193</f>
        <v>4131021.8593487386</v>
      </c>
      <c r="J193" s="260">
        <v>0</v>
      </c>
      <c r="K193" s="261">
        <f>E193*J193</f>
        <v>0</v>
      </c>
      <c r="O193" s="253">
        <v>2</v>
      </c>
      <c r="AA193" s="228">
        <v>1</v>
      </c>
      <c r="AB193" s="228">
        <v>7</v>
      </c>
      <c r="AC193" s="228">
        <v>7</v>
      </c>
      <c r="AZ193" s="228">
        <v>2</v>
      </c>
      <c r="BA193" s="228">
        <f>IF(AZ193=1,G193,0)</f>
        <v>0</v>
      </c>
      <c r="BB193" s="228">
        <f>IF(AZ193=2,G193,0)</f>
        <v>0</v>
      </c>
      <c r="BC193" s="228">
        <f>IF(AZ193=3,G193,0)</f>
        <v>0</v>
      </c>
      <c r="BD193" s="228">
        <f>IF(AZ193=4,G193,0)</f>
        <v>0</v>
      </c>
      <c r="BE193" s="228">
        <f>IF(AZ193=5,G193,0)</f>
        <v>0</v>
      </c>
      <c r="CA193" s="253">
        <v>1</v>
      </c>
      <c r="CB193" s="253">
        <v>7</v>
      </c>
    </row>
    <row r="194" spans="1:80" ht="12.75">
      <c r="A194" s="254">
        <v>137</v>
      </c>
      <c r="B194" s="255" t="s">
        <v>462</v>
      </c>
      <c r="C194" s="256" t="s">
        <v>463</v>
      </c>
      <c r="D194" s="257" t="s">
        <v>122</v>
      </c>
      <c r="E194" s="258">
        <v>752.9086</v>
      </c>
      <c r="F194" s="258"/>
      <c r="G194" s="259">
        <f>E194*F194</f>
        <v>0</v>
      </c>
      <c r="H194" s="260">
        <v>38247.7599999905</v>
      </c>
      <c r="I194" s="261">
        <f>E194*H194</f>
        <v>28797067.434728846</v>
      </c>
      <c r="J194" s="260">
        <v>0</v>
      </c>
      <c r="K194" s="261">
        <f>E194*J194</f>
        <v>0</v>
      </c>
      <c r="O194" s="253">
        <v>2</v>
      </c>
      <c r="AA194" s="228">
        <v>1</v>
      </c>
      <c r="AB194" s="228">
        <v>7</v>
      </c>
      <c r="AC194" s="228">
        <v>7</v>
      </c>
      <c r="AZ194" s="228">
        <v>2</v>
      </c>
      <c r="BA194" s="228">
        <f>IF(AZ194=1,G194,0)</f>
        <v>0</v>
      </c>
      <c r="BB194" s="228">
        <f>IF(AZ194=2,G194,0)</f>
        <v>0</v>
      </c>
      <c r="BC194" s="228">
        <f>IF(AZ194=3,G194,0)</f>
        <v>0</v>
      </c>
      <c r="BD194" s="228">
        <f>IF(AZ194=4,G194,0)</f>
        <v>0</v>
      </c>
      <c r="BE194" s="228">
        <f>IF(AZ194=5,G194,0)</f>
        <v>0</v>
      </c>
      <c r="CA194" s="253">
        <v>1</v>
      </c>
      <c r="CB194" s="253">
        <v>7</v>
      </c>
    </row>
    <row r="195" spans="1:80" ht="12.75">
      <c r="A195" s="254">
        <v>138</v>
      </c>
      <c r="B195" s="255" t="s">
        <v>464</v>
      </c>
      <c r="C195" s="256" t="s">
        <v>465</v>
      </c>
      <c r="D195" s="257" t="s">
        <v>122</v>
      </c>
      <c r="E195" s="258">
        <v>530.115</v>
      </c>
      <c r="F195" s="258"/>
      <c r="G195" s="259">
        <f>E195*F195</f>
        <v>0</v>
      </c>
      <c r="H195" s="260">
        <v>20621.4699999988</v>
      </c>
      <c r="I195" s="261">
        <f>E195*H195</f>
        <v>10931750.569049364</v>
      </c>
      <c r="J195" s="260">
        <v>0</v>
      </c>
      <c r="K195" s="261">
        <f>E195*J195</f>
        <v>0</v>
      </c>
      <c r="O195" s="253">
        <v>2</v>
      </c>
      <c r="AA195" s="228">
        <v>1</v>
      </c>
      <c r="AB195" s="228">
        <v>7</v>
      </c>
      <c r="AC195" s="228">
        <v>7</v>
      </c>
      <c r="AZ195" s="228">
        <v>2</v>
      </c>
      <c r="BA195" s="228">
        <f>IF(AZ195=1,G195,0)</f>
        <v>0</v>
      </c>
      <c r="BB195" s="228">
        <f>IF(AZ195=2,G195,0)</f>
        <v>0</v>
      </c>
      <c r="BC195" s="228">
        <f>IF(AZ195=3,G195,0)</f>
        <v>0</v>
      </c>
      <c r="BD195" s="228">
        <f>IF(AZ195=4,G195,0)</f>
        <v>0</v>
      </c>
      <c r="BE195" s="228">
        <f>IF(AZ195=5,G195,0)</f>
        <v>0</v>
      </c>
      <c r="CA195" s="253">
        <v>1</v>
      </c>
      <c r="CB195" s="253">
        <v>7</v>
      </c>
    </row>
    <row r="196" spans="1:57" ht="12.75">
      <c r="A196" s="263"/>
      <c r="B196" s="264" t="s">
        <v>104</v>
      </c>
      <c r="C196" s="265" t="s">
        <v>457</v>
      </c>
      <c r="D196" s="266"/>
      <c r="E196" s="267"/>
      <c r="F196" s="268"/>
      <c r="G196" s="269">
        <f>SUM(G191:G195)</f>
        <v>0</v>
      </c>
      <c r="H196" s="270"/>
      <c r="I196" s="271">
        <f>SUM(I191:I195)</f>
        <v>51682665.6243314</v>
      </c>
      <c r="J196" s="270"/>
      <c r="K196" s="271">
        <f>SUM(K191:K195)</f>
        <v>0</v>
      </c>
      <c r="O196" s="253">
        <v>4</v>
      </c>
      <c r="BA196" s="272">
        <f>SUM(BA191:BA195)</f>
        <v>0</v>
      </c>
      <c r="BB196" s="272">
        <f>SUM(BB191:BB195)</f>
        <v>0</v>
      </c>
      <c r="BC196" s="272">
        <f>SUM(BC191:BC195)</f>
        <v>0</v>
      </c>
      <c r="BD196" s="272">
        <f>SUM(BD191:BD195)</f>
        <v>0</v>
      </c>
      <c r="BE196" s="272">
        <f>SUM(BE191:BE195)</f>
        <v>0</v>
      </c>
    </row>
    <row r="197" spans="1:15" ht="12.75">
      <c r="A197" s="243" t="s">
        <v>100</v>
      </c>
      <c r="B197" s="244" t="s">
        <v>466</v>
      </c>
      <c r="C197" s="245" t="s">
        <v>467</v>
      </c>
      <c r="D197" s="246"/>
      <c r="E197" s="247"/>
      <c r="F197" s="247"/>
      <c r="G197" s="248"/>
      <c r="H197" s="249"/>
      <c r="I197" s="250"/>
      <c r="J197" s="251"/>
      <c r="K197" s="252"/>
      <c r="O197" s="253">
        <v>1</v>
      </c>
    </row>
    <row r="198" spans="1:80" ht="12.75">
      <c r="A198" s="254">
        <v>139</v>
      </c>
      <c r="B198" s="255" t="s">
        <v>469</v>
      </c>
      <c r="C198" s="256" t="s">
        <v>470</v>
      </c>
      <c r="D198" s="257" t="s">
        <v>147</v>
      </c>
      <c r="E198" s="258">
        <v>433.714</v>
      </c>
      <c r="F198" s="258"/>
      <c r="G198" s="259">
        <f aca="true" t="shared" si="48" ref="G198:G206">E198*F198</f>
        <v>0</v>
      </c>
      <c r="H198" s="260">
        <v>48662.7107999921</v>
      </c>
      <c r="I198" s="261">
        <f aca="true" t="shared" si="49" ref="I198:I206">E198*H198</f>
        <v>21105698.951907773</v>
      </c>
      <c r="J198" s="260">
        <v>0</v>
      </c>
      <c r="K198" s="261">
        <f aca="true" t="shared" si="50" ref="K198:K206">E198*J198</f>
        <v>0</v>
      </c>
      <c r="O198" s="253">
        <v>2</v>
      </c>
      <c r="AA198" s="228">
        <v>1</v>
      </c>
      <c r="AB198" s="228">
        <v>10</v>
      </c>
      <c r="AC198" s="228">
        <v>10</v>
      </c>
      <c r="AZ198" s="228">
        <v>1</v>
      </c>
      <c r="BA198" s="228">
        <f aca="true" t="shared" si="51" ref="BA198:BA206">IF(AZ198=1,G198,0)</f>
        <v>0</v>
      </c>
      <c r="BB198" s="228">
        <f aca="true" t="shared" si="52" ref="BB198:BB206">IF(AZ198=2,G198,0)</f>
        <v>0</v>
      </c>
      <c r="BC198" s="228">
        <f aca="true" t="shared" si="53" ref="BC198:BC206">IF(AZ198=3,G198,0)</f>
        <v>0</v>
      </c>
      <c r="BD198" s="228">
        <f aca="true" t="shared" si="54" ref="BD198:BD206">IF(AZ198=4,G198,0)</f>
        <v>0</v>
      </c>
      <c r="BE198" s="228">
        <f aca="true" t="shared" si="55" ref="BE198:BE206">IF(AZ198=5,G198,0)</f>
        <v>0</v>
      </c>
      <c r="CA198" s="253">
        <v>1</v>
      </c>
      <c r="CB198" s="253">
        <v>10</v>
      </c>
    </row>
    <row r="199" spans="1:80" ht="12.75">
      <c r="A199" s="254">
        <v>140</v>
      </c>
      <c r="B199" s="255" t="s">
        <v>471</v>
      </c>
      <c r="C199" s="256" t="s">
        <v>472</v>
      </c>
      <c r="D199" s="257" t="s">
        <v>147</v>
      </c>
      <c r="E199" s="258">
        <v>433.714</v>
      </c>
      <c r="F199" s="258"/>
      <c r="G199" s="259">
        <f t="shared" si="48"/>
        <v>0</v>
      </c>
      <c r="H199" s="260">
        <v>57250.2480000257</v>
      </c>
      <c r="I199" s="261">
        <f t="shared" si="49"/>
        <v>24830234.061083145</v>
      </c>
      <c r="J199" s="260">
        <v>0</v>
      </c>
      <c r="K199" s="261">
        <f t="shared" si="50"/>
        <v>0</v>
      </c>
      <c r="O199" s="253">
        <v>2</v>
      </c>
      <c r="AA199" s="228">
        <v>1</v>
      </c>
      <c r="AB199" s="228">
        <v>10</v>
      </c>
      <c r="AC199" s="228">
        <v>10</v>
      </c>
      <c r="AZ199" s="228">
        <v>1</v>
      </c>
      <c r="BA199" s="228">
        <f t="shared" si="51"/>
        <v>0</v>
      </c>
      <c r="BB199" s="228">
        <f t="shared" si="52"/>
        <v>0</v>
      </c>
      <c r="BC199" s="228">
        <f t="shared" si="53"/>
        <v>0</v>
      </c>
      <c r="BD199" s="228">
        <f t="shared" si="54"/>
        <v>0</v>
      </c>
      <c r="BE199" s="228">
        <f t="shared" si="55"/>
        <v>0</v>
      </c>
      <c r="CA199" s="253">
        <v>1</v>
      </c>
      <c r="CB199" s="253">
        <v>10</v>
      </c>
    </row>
    <row r="200" spans="1:80" ht="12.75">
      <c r="A200" s="254">
        <v>141</v>
      </c>
      <c r="B200" s="255" t="s">
        <v>473</v>
      </c>
      <c r="C200" s="256" t="s">
        <v>474</v>
      </c>
      <c r="D200" s="257" t="s">
        <v>147</v>
      </c>
      <c r="E200" s="258">
        <v>433.714</v>
      </c>
      <c r="F200" s="258"/>
      <c r="G200" s="259">
        <f t="shared" si="48"/>
        <v>0</v>
      </c>
      <c r="H200" s="260">
        <v>76810.7494000196</v>
      </c>
      <c r="I200" s="261">
        <f t="shared" si="49"/>
        <v>33313897.365280103</v>
      </c>
      <c r="J200" s="260">
        <v>0</v>
      </c>
      <c r="K200" s="261">
        <f t="shared" si="50"/>
        <v>0</v>
      </c>
      <c r="O200" s="253">
        <v>2</v>
      </c>
      <c r="AA200" s="228">
        <v>1</v>
      </c>
      <c r="AB200" s="228">
        <v>10</v>
      </c>
      <c r="AC200" s="228">
        <v>10</v>
      </c>
      <c r="AZ200" s="228">
        <v>1</v>
      </c>
      <c r="BA200" s="228">
        <f t="shared" si="51"/>
        <v>0</v>
      </c>
      <c r="BB200" s="228">
        <f t="shared" si="52"/>
        <v>0</v>
      </c>
      <c r="BC200" s="228">
        <f t="shared" si="53"/>
        <v>0</v>
      </c>
      <c r="BD200" s="228">
        <f t="shared" si="54"/>
        <v>0</v>
      </c>
      <c r="BE200" s="228">
        <f t="shared" si="55"/>
        <v>0</v>
      </c>
      <c r="CA200" s="253">
        <v>1</v>
      </c>
      <c r="CB200" s="253">
        <v>10</v>
      </c>
    </row>
    <row r="201" spans="1:80" ht="12.75">
      <c r="A201" s="254">
        <v>142</v>
      </c>
      <c r="B201" s="255" t="s">
        <v>475</v>
      </c>
      <c r="C201" s="256" t="s">
        <v>476</v>
      </c>
      <c r="D201" s="257" t="s">
        <v>147</v>
      </c>
      <c r="E201" s="258">
        <v>10842.85</v>
      </c>
      <c r="F201" s="258"/>
      <c r="G201" s="259">
        <f t="shared" si="48"/>
        <v>0</v>
      </c>
      <c r="H201" s="260">
        <v>164811.319999933</v>
      </c>
      <c r="I201" s="261">
        <f t="shared" si="49"/>
        <v>1787024421.0612738</v>
      </c>
      <c r="J201" s="260">
        <v>0</v>
      </c>
      <c r="K201" s="261">
        <f t="shared" si="50"/>
        <v>0</v>
      </c>
      <c r="O201" s="253">
        <v>2</v>
      </c>
      <c r="AA201" s="228">
        <v>1</v>
      </c>
      <c r="AB201" s="228">
        <v>10</v>
      </c>
      <c r="AC201" s="228">
        <v>10</v>
      </c>
      <c r="AZ201" s="228">
        <v>1</v>
      </c>
      <c r="BA201" s="228">
        <f t="shared" si="51"/>
        <v>0</v>
      </c>
      <c r="BB201" s="228">
        <f t="shared" si="52"/>
        <v>0</v>
      </c>
      <c r="BC201" s="228">
        <f t="shared" si="53"/>
        <v>0</v>
      </c>
      <c r="BD201" s="228">
        <f t="shared" si="54"/>
        <v>0</v>
      </c>
      <c r="BE201" s="228">
        <f t="shared" si="55"/>
        <v>0</v>
      </c>
      <c r="CA201" s="253">
        <v>1</v>
      </c>
      <c r="CB201" s="253">
        <v>10</v>
      </c>
    </row>
    <row r="202" spans="1:80" ht="12.75">
      <c r="A202" s="254">
        <v>143</v>
      </c>
      <c r="B202" s="255" t="s">
        <v>477</v>
      </c>
      <c r="C202" s="256" t="s">
        <v>478</v>
      </c>
      <c r="D202" s="257" t="s">
        <v>147</v>
      </c>
      <c r="E202" s="258">
        <v>433.714</v>
      </c>
      <c r="F202" s="258"/>
      <c r="G202" s="259">
        <f t="shared" si="48"/>
        <v>0</v>
      </c>
      <c r="H202" s="260">
        <v>97932.6211999655</v>
      </c>
      <c r="I202" s="261">
        <f t="shared" si="49"/>
        <v>42474748.87112184</v>
      </c>
      <c r="J202" s="260">
        <v>0</v>
      </c>
      <c r="K202" s="261">
        <f t="shared" si="50"/>
        <v>0</v>
      </c>
      <c r="O202" s="253">
        <v>2</v>
      </c>
      <c r="AA202" s="228">
        <v>1</v>
      </c>
      <c r="AB202" s="228">
        <v>10</v>
      </c>
      <c r="AC202" s="228">
        <v>10</v>
      </c>
      <c r="AZ202" s="228">
        <v>1</v>
      </c>
      <c r="BA202" s="228">
        <f t="shared" si="51"/>
        <v>0</v>
      </c>
      <c r="BB202" s="228">
        <f t="shared" si="52"/>
        <v>0</v>
      </c>
      <c r="BC202" s="228">
        <f t="shared" si="53"/>
        <v>0</v>
      </c>
      <c r="BD202" s="228">
        <f t="shared" si="54"/>
        <v>0</v>
      </c>
      <c r="BE202" s="228">
        <f t="shared" si="55"/>
        <v>0</v>
      </c>
      <c r="CA202" s="253">
        <v>1</v>
      </c>
      <c r="CB202" s="253">
        <v>10</v>
      </c>
    </row>
    <row r="203" spans="1:80" ht="12.75">
      <c r="A203" s="254">
        <v>144</v>
      </c>
      <c r="B203" s="255" t="s">
        <v>479</v>
      </c>
      <c r="C203" s="256" t="s">
        <v>480</v>
      </c>
      <c r="D203" s="257" t="s">
        <v>147</v>
      </c>
      <c r="E203" s="258">
        <v>388</v>
      </c>
      <c r="F203" s="258"/>
      <c r="G203" s="259">
        <f t="shared" si="48"/>
        <v>0</v>
      </c>
      <c r="H203" s="260">
        <v>157566.799999952</v>
      </c>
      <c r="I203" s="261">
        <f t="shared" si="49"/>
        <v>61135918.39998137</v>
      </c>
      <c r="J203" s="260">
        <v>0</v>
      </c>
      <c r="K203" s="261">
        <f t="shared" si="50"/>
        <v>0</v>
      </c>
      <c r="O203" s="253">
        <v>2</v>
      </c>
      <c r="AA203" s="228">
        <v>1</v>
      </c>
      <c r="AB203" s="228">
        <v>10</v>
      </c>
      <c r="AC203" s="228">
        <v>10</v>
      </c>
      <c r="AZ203" s="228">
        <v>1</v>
      </c>
      <c r="BA203" s="228">
        <f t="shared" si="51"/>
        <v>0</v>
      </c>
      <c r="BB203" s="228">
        <f t="shared" si="52"/>
        <v>0</v>
      </c>
      <c r="BC203" s="228">
        <f t="shared" si="53"/>
        <v>0</v>
      </c>
      <c r="BD203" s="228">
        <f t="shared" si="54"/>
        <v>0</v>
      </c>
      <c r="BE203" s="228">
        <f t="shared" si="55"/>
        <v>0</v>
      </c>
      <c r="CA203" s="253">
        <v>1</v>
      </c>
      <c r="CB203" s="253">
        <v>10</v>
      </c>
    </row>
    <row r="204" spans="1:80" ht="12.75">
      <c r="A204" s="254">
        <v>145</v>
      </c>
      <c r="B204" s="255" t="s">
        <v>481</v>
      </c>
      <c r="C204" s="256" t="s">
        <v>482</v>
      </c>
      <c r="D204" s="257" t="s">
        <v>147</v>
      </c>
      <c r="E204" s="258">
        <v>18.17</v>
      </c>
      <c r="F204" s="258"/>
      <c r="G204" s="259">
        <f t="shared" si="48"/>
        <v>0</v>
      </c>
      <c r="H204" s="260">
        <v>9085</v>
      </c>
      <c r="I204" s="261">
        <f t="shared" si="49"/>
        <v>165074.45</v>
      </c>
      <c r="J204" s="260">
        <v>0</v>
      </c>
      <c r="K204" s="261">
        <f t="shared" si="50"/>
        <v>0</v>
      </c>
      <c r="O204" s="253">
        <v>2</v>
      </c>
      <c r="AA204" s="228">
        <v>1</v>
      </c>
      <c r="AB204" s="228">
        <v>10</v>
      </c>
      <c r="AC204" s="228">
        <v>10</v>
      </c>
      <c r="AZ204" s="228">
        <v>1</v>
      </c>
      <c r="BA204" s="228">
        <f t="shared" si="51"/>
        <v>0</v>
      </c>
      <c r="BB204" s="228">
        <f t="shared" si="52"/>
        <v>0</v>
      </c>
      <c r="BC204" s="228">
        <f t="shared" si="53"/>
        <v>0</v>
      </c>
      <c r="BD204" s="228">
        <f t="shared" si="54"/>
        <v>0</v>
      </c>
      <c r="BE204" s="228">
        <f t="shared" si="55"/>
        <v>0</v>
      </c>
      <c r="CA204" s="253">
        <v>1</v>
      </c>
      <c r="CB204" s="253">
        <v>10</v>
      </c>
    </row>
    <row r="205" spans="1:80" ht="12.75">
      <c r="A205" s="254">
        <v>146</v>
      </c>
      <c r="B205" s="255" t="s">
        <v>483</v>
      </c>
      <c r="C205" s="256" t="s">
        <v>484</v>
      </c>
      <c r="D205" s="257" t="s">
        <v>147</v>
      </c>
      <c r="E205" s="258">
        <v>27.32</v>
      </c>
      <c r="F205" s="258"/>
      <c r="G205" s="259">
        <f t="shared" si="48"/>
        <v>0</v>
      </c>
      <c r="H205" s="260">
        <v>3688.19999999925</v>
      </c>
      <c r="I205" s="261">
        <f t="shared" si="49"/>
        <v>100761.6239999795</v>
      </c>
      <c r="J205" s="260">
        <v>0</v>
      </c>
      <c r="K205" s="261">
        <f t="shared" si="50"/>
        <v>0</v>
      </c>
      <c r="O205" s="253">
        <v>2</v>
      </c>
      <c r="AA205" s="228">
        <v>1</v>
      </c>
      <c r="AB205" s="228">
        <v>10</v>
      </c>
      <c r="AC205" s="228">
        <v>10</v>
      </c>
      <c r="AZ205" s="228">
        <v>1</v>
      </c>
      <c r="BA205" s="228">
        <f t="shared" si="51"/>
        <v>0</v>
      </c>
      <c r="BB205" s="228">
        <f t="shared" si="52"/>
        <v>0</v>
      </c>
      <c r="BC205" s="228">
        <f t="shared" si="53"/>
        <v>0</v>
      </c>
      <c r="BD205" s="228">
        <f t="shared" si="54"/>
        <v>0</v>
      </c>
      <c r="BE205" s="228">
        <f t="shared" si="55"/>
        <v>0</v>
      </c>
      <c r="CA205" s="253">
        <v>1</v>
      </c>
      <c r="CB205" s="253">
        <v>10</v>
      </c>
    </row>
    <row r="206" spans="1:80" ht="12.75">
      <c r="A206" s="254">
        <v>147</v>
      </c>
      <c r="B206" s="255" t="s">
        <v>485</v>
      </c>
      <c r="C206" s="256" t="s">
        <v>486</v>
      </c>
      <c r="D206" s="257" t="s">
        <v>147</v>
      </c>
      <c r="E206" s="258">
        <v>0.224</v>
      </c>
      <c r="F206" s="258"/>
      <c r="G206" s="259">
        <f t="shared" si="48"/>
        <v>0</v>
      </c>
      <c r="H206" s="260">
        <v>268.799999999814</v>
      </c>
      <c r="I206" s="261">
        <f t="shared" si="49"/>
        <v>60.21119999995834</v>
      </c>
      <c r="J206" s="260">
        <v>0</v>
      </c>
      <c r="K206" s="261">
        <f t="shared" si="50"/>
        <v>0</v>
      </c>
      <c r="O206" s="253">
        <v>2</v>
      </c>
      <c r="AA206" s="228">
        <v>1</v>
      </c>
      <c r="AB206" s="228">
        <v>10</v>
      </c>
      <c r="AC206" s="228">
        <v>10</v>
      </c>
      <c r="AZ206" s="228">
        <v>1</v>
      </c>
      <c r="BA206" s="228">
        <f t="shared" si="51"/>
        <v>0</v>
      </c>
      <c r="BB206" s="228">
        <f t="shared" si="52"/>
        <v>0</v>
      </c>
      <c r="BC206" s="228">
        <f t="shared" si="53"/>
        <v>0</v>
      </c>
      <c r="BD206" s="228">
        <f t="shared" si="54"/>
        <v>0</v>
      </c>
      <c r="BE206" s="228">
        <f t="shared" si="55"/>
        <v>0</v>
      </c>
      <c r="CA206" s="253">
        <v>1</v>
      </c>
      <c r="CB206" s="253">
        <v>10</v>
      </c>
    </row>
    <row r="207" spans="1:57" ht="12.75">
      <c r="A207" s="263"/>
      <c r="B207" s="264" t="s">
        <v>104</v>
      </c>
      <c r="C207" s="265" t="s">
        <v>468</v>
      </c>
      <c r="D207" s="266"/>
      <c r="E207" s="267"/>
      <c r="F207" s="268"/>
      <c r="G207" s="269">
        <f>SUM(G197:G206)</f>
        <v>0</v>
      </c>
      <c r="H207" s="270"/>
      <c r="I207" s="271">
        <f>SUM(I197:I206)</f>
        <v>1970150814.9958482</v>
      </c>
      <c r="J207" s="270"/>
      <c r="K207" s="271">
        <f>SUM(K197:K206)</f>
        <v>0</v>
      </c>
      <c r="O207" s="253">
        <v>4</v>
      </c>
      <c r="BA207" s="272">
        <f>SUM(BA197:BA206)</f>
        <v>0</v>
      </c>
      <c r="BB207" s="272">
        <f>SUM(BB197:BB206)</f>
        <v>0</v>
      </c>
      <c r="BC207" s="272">
        <f>SUM(BC197:BC206)</f>
        <v>0</v>
      </c>
      <c r="BD207" s="272">
        <f>SUM(BD197:BD206)</f>
        <v>0</v>
      </c>
      <c r="BE207" s="272">
        <f>SUM(BE197:BE206)</f>
        <v>0</v>
      </c>
    </row>
    <row r="208" spans="1:15" ht="12.75">
      <c r="A208" s="243" t="s">
        <v>100</v>
      </c>
      <c r="B208" s="244" t="s">
        <v>487</v>
      </c>
      <c r="C208" s="245" t="s">
        <v>488</v>
      </c>
      <c r="D208" s="246"/>
      <c r="E208" s="247"/>
      <c r="F208" s="247"/>
      <c r="G208" s="248"/>
      <c r="H208" s="249"/>
      <c r="I208" s="250"/>
      <c r="J208" s="251"/>
      <c r="K208" s="252"/>
      <c r="O208" s="253">
        <v>1</v>
      </c>
    </row>
    <row r="209" spans="1:80" ht="12.75">
      <c r="A209" s="254">
        <v>148</v>
      </c>
      <c r="B209" s="255" t="s">
        <v>490</v>
      </c>
      <c r="C209" s="256" t="s">
        <v>491</v>
      </c>
      <c r="D209" s="257" t="s">
        <v>492</v>
      </c>
      <c r="E209" s="258">
        <v>1</v>
      </c>
      <c r="F209" s="258"/>
      <c r="G209" s="259">
        <f>E209*F209</f>
        <v>0</v>
      </c>
      <c r="H209" s="260">
        <v>150000</v>
      </c>
      <c r="I209" s="261">
        <f>E209*H209</f>
        <v>150000</v>
      </c>
      <c r="J209" s="260"/>
      <c r="K209" s="261">
        <f>E209*J209</f>
        <v>0</v>
      </c>
      <c r="O209" s="253">
        <v>2</v>
      </c>
      <c r="AA209" s="228">
        <v>3</v>
      </c>
      <c r="AB209" s="228">
        <v>0</v>
      </c>
      <c r="AC209" s="228" t="s">
        <v>490</v>
      </c>
      <c r="AZ209" s="228">
        <v>1</v>
      </c>
      <c r="BA209" s="228">
        <f>IF(AZ209=1,G209,0)</f>
        <v>0</v>
      </c>
      <c r="BB209" s="228">
        <f>IF(AZ209=2,G209,0)</f>
        <v>0</v>
      </c>
      <c r="BC209" s="228">
        <f>IF(AZ209=3,G209,0)</f>
        <v>0</v>
      </c>
      <c r="BD209" s="228">
        <f>IF(AZ209=4,G209,0)</f>
        <v>0</v>
      </c>
      <c r="BE209" s="228">
        <f>IF(AZ209=5,G209,0)</f>
        <v>0</v>
      </c>
      <c r="CA209" s="253">
        <v>3</v>
      </c>
      <c r="CB209" s="253">
        <v>0</v>
      </c>
    </row>
    <row r="210" spans="1:80" ht="12.75">
      <c r="A210" s="254">
        <v>149</v>
      </c>
      <c r="B210" s="255" t="s">
        <v>493</v>
      </c>
      <c r="C210" s="256" t="s">
        <v>494</v>
      </c>
      <c r="D210" s="257" t="s">
        <v>495</v>
      </c>
      <c r="E210" s="258">
        <v>1</v>
      </c>
      <c r="F210" s="258"/>
      <c r="G210" s="259">
        <f>E210*F210</f>
        <v>0</v>
      </c>
      <c r="H210" s="260">
        <v>12000</v>
      </c>
      <c r="I210" s="261">
        <f>E210*H210</f>
        <v>12000</v>
      </c>
      <c r="J210" s="260"/>
      <c r="K210" s="261">
        <f>E210*J210</f>
        <v>0</v>
      </c>
      <c r="O210" s="253">
        <v>2</v>
      </c>
      <c r="AA210" s="228">
        <v>12</v>
      </c>
      <c r="AB210" s="228">
        <v>0</v>
      </c>
      <c r="AC210" s="228">
        <v>150</v>
      </c>
      <c r="AZ210" s="228">
        <v>1</v>
      </c>
      <c r="BA210" s="228">
        <f>IF(AZ210=1,G210,0)</f>
        <v>0</v>
      </c>
      <c r="BB210" s="228">
        <f>IF(AZ210=2,G210,0)</f>
        <v>0</v>
      </c>
      <c r="BC210" s="228">
        <f>IF(AZ210=3,G210,0)</f>
        <v>0</v>
      </c>
      <c r="BD210" s="228">
        <f>IF(AZ210=4,G210,0)</f>
        <v>0</v>
      </c>
      <c r="BE210" s="228">
        <f>IF(AZ210=5,G210,0)</f>
        <v>0</v>
      </c>
      <c r="CA210" s="253">
        <v>12</v>
      </c>
      <c r="CB210" s="253">
        <v>0</v>
      </c>
    </row>
    <row r="211" spans="1:80" ht="12.75">
      <c r="A211" s="254">
        <v>150</v>
      </c>
      <c r="B211" s="255" t="s">
        <v>496</v>
      </c>
      <c r="C211" s="256" t="s">
        <v>497</v>
      </c>
      <c r="D211" s="257" t="s">
        <v>495</v>
      </c>
      <c r="E211" s="258">
        <v>1</v>
      </c>
      <c r="F211" s="258"/>
      <c r="G211" s="259">
        <f>E211*F211</f>
        <v>0</v>
      </c>
      <c r="H211" s="260">
        <v>8000</v>
      </c>
      <c r="I211" s="261">
        <f>E211*H211</f>
        <v>8000</v>
      </c>
      <c r="J211" s="260"/>
      <c r="K211" s="261">
        <f>E211*J211</f>
        <v>0</v>
      </c>
      <c r="O211" s="253">
        <v>2</v>
      </c>
      <c r="AA211" s="228">
        <v>12</v>
      </c>
      <c r="AB211" s="228">
        <v>0</v>
      </c>
      <c r="AC211" s="228">
        <v>151</v>
      </c>
      <c r="AZ211" s="228">
        <v>1</v>
      </c>
      <c r="BA211" s="228">
        <f>IF(AZ211=1,G211,0)</f>
        <v>0</v>
      </c>
      <c r="BB211" s="228">
        <f>IF(AZ211=2,G211,0)</f>
        <v>0</v>
      </c>
      <c r="BC211" s="228">
        <f>IF(AZ211=3,G211,0)</f>
        <v>0</v>
      </c>
      <c r="BD211" s="228">
        <f>IF(AZ211=4,G211,0)</f>
        <v>0</v>
      </c>
      <c r="BE211" s="228">
        <f>IF(AZ211=5,G211,0)</f>
        <v>0</v>
      </c>
      <c r="CA211" s="253">
        <v>12</v>
      </c>
      <c r="CB211" s="253">
        <v>0</v>
      </c>
    </row>
    <row r="212" spans="1:80" ht="12.75">
      <c r="A212" s="254">
        <v>151</v>
      </c>
      <c r="B212" s="255" t="s">
        <v>498</v>
      </c>
      <c r="C212" s="256" t="s">
        <v>499</v>
      </c>
      <c r="D212" s="257" t="s">
        <v>495</v>
      </c>
      <c r="E212" s="258">
        <v>1</v>
      </c>
      <c r="F212" s="258"/>
      <c r="G212" s="259">
        <f>E212*F212</f>
        <v>0</v>
      </c>
      <c r="H212" s="260">
        <v>15000</v>
      </c>
      <c r="I212" s="261">
        <f>E212*H212</f>
        <v>15000</v>
      </c>
      <c r="J212" s="260"/>
      <c r="K212" s="261">
        <f>E212*J212</f>
        <v>0</v>
      </c>
      <c r="O212" s="253">
        <v>2</v>
      </c>
      <c r="AA212" s="228">
        <v>12</v>
      </c>
      <c r="AB212" s="228">
        <v>0</v>
      </c>
      <c r="AC212" s="228">
        <v>152</v>
      </c>
      <c r="AZ212" s="228">
        <v>1</v>
      </c>
      <c r="BA212" s="228">
        <f>IF(AZ212=1,G212,0)</f>
        <v>0</v>
      </c>
      <c r="BB212" s="228">
        <f>IF(AZ212=2,G212,0)</f>
        <v>0</v>
      </c>
      <c r="BC212" s="228">
        <f>IF(AZ212=3,G212,0)</f>
        <v>0</v>
      </c>
      <c r="BD212" s="228">
        <f>IF(AZ212=4,G212,0)</f>
        <v>0</v>
      </c>
      <c r="BE212" s="228">
        <f>IF(AZ212=5,G212,0)</f>
        <v>0</v>
      </c>
      <c r="CA212" s="253">
        <v>12</v>
      </c>
      <c r="CB212" s="253">
        <v>0</v>
      </c>
    </row>
    <row r="213" spans="1:80" ht="12.75">
      <c r="A213" s="254">
        <v>152</v>
      </c>
      <c r="B213" s="255" t="s">
        <v>500</v>
      </c>
      <c r="C213" s="256" t="s">
        <v>501</v>
      </c>
      <c r="D213" s="257" t="s">
        <v>495</v>
      </c>
      <c r="E213" s="258">
        <v>1</v>
      </c>
      <c r="F213" s="258"/>
      <c r="G213" s="259">
        <f>E213*F213</f>
        <v>0</v>
      </c>
      <c r="H213" s="260">
        <v>50000</v>
      </c>
      <c r="I213" s="261">
        <f>E213*H213</f>
        <v>50000</v>
      </c>
      <c r="J213" s="260"/>
      <c r="K213" s="261">
        <f>E213*J213</f>
        <v>0</v>
      </c>
      <c r="O213" s="253">
        <v>2</v>
      </c>
      <c r="AA213" s="228">
        <v>12</v>
      </c>
      <c r="AB213" s="228">
        <v>0</v>
      </c>
      <c r="AC213" s="228">
        <v>153</v>
      </c>
      <c r="AZ213" s="228">
        <v>1</v>
      </c>
      <c r="BA213" s="228">
        <f>IF(AZ213=1,G213,0)</f>
        <v>0</v>
      </c>
      <c r="BB213" s="228">
        <f>IF(AZ213=2,G213,0)</f>
        <v>0</v>
      </c>
      <c r="BC213" s="228">
        <f>IF(AZ213=3,G213,0)</f>
        <v>0</v>
      </c>
      <c r="BD213" s="228">
        <f>IF(AZ213=4,G213,0)</f>
        <v>0</v>
      </c>
      <c r="BE213" s="228">
        <f>IF(AZ213=5,G213,0)</f>
        <v>0</v>
      </c>
      <c r="CA213" s="253">
        <v>12</v>
      </c>
      <c r="CB213" s="253">
        <v>0</v>
      </c>
    </row>
    <row r="214" spans="1:57" ht="12.75">
      <c r="A214" s="263"/>
      <c r="B214" s="264" t="s">
        <v>104</v>
      </c>
      <c r="C214" s="265" t="s">
        <v>489</v>
      </c>
      <c r="D214" s="266"/>
      <c r="E214" s="267"/>
      <c r="F214" s="268"/>
      <c r="G214" s="269">
        <f>SUM(G208:G213)</f>
        <v>0</v>
      </c>
      <c r="H214" s="270"/>
      <c r="I214" s="271">
        <f>SUM(I208:I213)</f>
        <v>235000</v>
      </c>
      <c r="J214" s="270"/>
      <c r="K214" s="271">
        <f>SUM(K208:K213)</f>
        <v>0</v>
      </c>
      <c r="O214" s="253">
        <v>4</v>
      </c>
      <c r="BA214" s="272">
        <f>SUM(BA208:BA213)</f>
        <v>0</v>
      </c>
      <c r="BB214" s="272">
        <f>SUM(BB208:BB213)</f>
        <v>0</v>
      </c>
      <c r="BC214" s="272">
        <f>SUM(BC208:BC213)</f>
        <v>0</v>
      </c>
      <c r="BD214" s="272">
        <f>SUM(BD208:BD213)</f>
        <v>0</v>
      </c>
      <c r="BE214" s="272">
        <f>SUM(BE208:BE213)</f>
        <v>0</v>
      </c>
    </row>
    <row r="215" ht="12.75">
      <c r="E215" s="228"/>
    </row>
    <row r="216" ht="12.75">
      <c r="E216" s="228"/>
    </row>
    <row r="217" ht="12.75">
      <c r="E217" s="228"/>
    </row>
    <row r="218" ht="12.75">
      <c r="E218" s="228"/>
    </row>
    <row r="219" ht="12.75">
      <c r="E219" s="228"/>
    </row>
    <row r="220" ht="12.75">
      <c r="E220" s="228"/>
    </row>
    <row r="221" ht="12.75">
      <c r="E221" s="228"/>
    </row>
    <row r="222" ht="12.75">
      <c r="E222" s="228"/>
    </row>
    <row r="223" ht="12.75">
      <c r="E223" s="228"/>
    </row>
    <row r="224" ht="12.75">
      <c r="E224" s="228"/>
    </row>
    <row r="225" ht="12.75">
      <c r="E225" s="228"/>
    </row>
    <row r="226" ht="12.75">
      <c r="E226" s="228"/>
    </row>
    <row r="227" ht="12.75">
      <c r="E227" s="228"/>
    </row>
    <row r="228" ht="12.75">
      <c r="E228" s="228"/>
    </row>
    <row r="229" ht="12.75">
      <c r="E229" s="228"/>
    </row>
    <row r="230" ht="12.75">
      <c r="E230" s="228"/>
    </row>
    <row r="231" ht="12.75">
      <c r="E231" s="228"/>
    </row>
    <row r="232" ht="12.75">
      <c r="E232" s="228"/>
    </row>
    <row r="233" ht="12.75">
      <c r="E233" s="228"/>
    </row>
    <row r="234" ht="12.75">
      <c r="E234" s="228"/>
    </row>
    <row r="235" ht="12.75">
      <c r="E235" s="228"/>
    </row>
    <row r="236" ht="12.75">
      <c r="E236" s="228"/>
    </row>
    <row r="237" ht="12.75">
      <c r="E237" s="228"/>
    </row>
    <row r="238" spans="1:7" ht="12.75">
      <c r="A238" s="262"/>
      <c r="B238" s="262"/>
      <c r="C238" s="262"/>
      <c r="D238" s="262"/>
      <c r="E238" s="262"/>
      <c r="F238" s="262"/>
      <c r="G238" s="262"/>
    </row>
    <row r="239" spans="1:7" ht="12.75">
      <c r="A239" s="262"/>
      <c r="B239" s="262"/>
      <c r="C239" s="262"/>
      <c r="D239" s="262"/>
      <c r="E239" s="262"/>
      <c r="F239" s="262"/>
      <c r="G239" s="262"/>
    </row>
    <row r="240" spans="1:7" ht="12.75">
      <c r="A240" s="262"/>
      <c r="B240" s="262"/>
      <c r="C240" s="262"/>
      <c r="D240" s="262"/>
      <c r="E240" s="262"/>
      <c r="F240" s="262"/>
      <c r="G240" s="262"/>
    </row>
    <row r="241" spans="1:7" ht="12.75">
      <c r="A241" s="262"/>
      <c r="B241" s="262"/>
      <c r="C241" s="262"/>
      <c r="D241" s="262"/>
      <c r="E241" s="262"/>
      <c r="F241" s="262"/>
      <c r="G241" s="262"/>
    </row>
    <row r="242" ht="12.75">
      <c r="E242" s="228"/>
    </row>
    <row r="243" ht="12.75">
      <c r="E243" s="228"/>
    </row>
    <row r="244" ht="12.75">
      <c r="E244" s="228"/>
    </row>
    <row r="245" ht="12.75">
      <c r="E245" s="228"/>
    </row>
    <row r="246" ht="12.75">
      <c r="E246" s="228"/>
    </row>
    <row r="247" ht="12.75">
      <c r="E247" s="228"/>
    </row>
    <row r="248" ht="12.75">
      <c r="E248" s="228"/>
    </row>
    <row r="249" ht="12.75">
      <c r="E249" s="228"/>
    </row>
    <row r="250" ht="12.75">
      <c r="E250" s="228"/>
    </row>
    <row r="251" ht="12.75">
      <c r="E251" s="228"/>
    </row>
    <row r="252" ht="12.75">
      <c r="E252" s="228"/>
    </row>
    <row r="253" ht="12.75">
      <c r="E253" s="228"/>
    </row>
    <row r="254" ht="12.75">
      <c r="E254" s="228"/>
    </row>
    <row r="255" ht="12.75">
      <c r="E255" s="228"/>
    </row>
    <row r="256" ht="12.75">
      <c r="E256" s="228"/>
    </row>
    <row r="257" ht="12.75">
      <c r="E257" s="228"/>
    </row>
    <row r="258" ht="12.75">
      <c r="E258" s="228"/>
    </row>
    <row r="259" ht="12.75">
      <c r="E259" s="228"/>
    </row>
    <row r="260" ht="12.75">
      <c r="E260" s="228"/>
    </row>
    <row r="261" ht="12.75">
      <c r="E261" s="228"/>
    </row>
    <row r="262" ht="12.75">
      <c r="E262" s="228"/>
    </row>
    <row r="263" ht="12.75">
      <c r="E263" s="228"/>
    </row>
    <row r="264" ht="12.75">
      <c r="E264" s="228"/>
    </row>
    <row r="265" ht="12.75">
      <c r="E265" s="228"/>
    </row>
    <row r="266" ht="12.75">
      <c r="E266" s="228"/>
    </row>
    <row r="267" ht="12.75">
      <c r="E267" s="228"/>
    </row>
    <row r="268" ht="12.75">
      <c r="E268" s="228"/>
    </row>
    <row r="269" ht="12.75">
      <c r="E269" s="228"/>
    </row>
    <row r="270" ht="12.75">
      <c r="E270" s="228"/>
    </row>
    <row r="271" ht="12.75">
      <c r="E271" s="228"/>
    </row>
    <row r="272" ht="12.75">
      <c r="E272" s="228"/>
    </row>
    <row r="273" spans="1:2" ht="12.75">
      <c r="A273" s="273"/>
      <c r="B273" s="273"/>
    </row>
    <row r="274" spans="1:7" ht="12.75">
      <c r="A274" s="262"/>
      <c r="B274" s="262"/>
      <c r="C274" s="274"/>
      <c r="D274" s="274"/>
      <c r="E274" s="275"/>
      <c r="F274" s="274"/>
      <c r="G274" s="276"/>
    </row>
    <row r="275" spans="1:7" ht="12.75">
      <c r="A275" s="277"/>
      <c r="B275" s="277"/>
      <c r="C275" s="262"/>
      <c r="D275" s="262"/>
      <c r="E275" s="278"/>
      <c r="F275" s="262"/>
      <c r="G275" s="262"/>
    </row>
    <row r="276" spans="1:7" ht="12.75">
      <c r="A276" s="262"/>
      <c r="B276" s="262"/>
      <c r="C276" s="262"/>
      <c r="D276" s="262"/>
      <c r="E276" s="278"/>
      <c r="F276" s="262"/>
      <c r="G276" s="262"/>
    </row>
    <row r="277" spans="1:7" ht="12.75">
      <c r="A277" s="262"/>
      <c r="B277" s="262"/>
      <c r="C277" s="262"/>
      <c r="D277" s="262"/>
      <c r="E277" s="278"/>
      <c r="F277" s="262"/>
      <c r="G277" s="262"/>
    </row>
    <row r="278" spans="1:7" ht="12.75">
      <c r="A278" s="262"/>
      <c r="B278" s="262"/>
      <c r="C278" s="262"/>
      <c r="D278" s="262"/>
      <c r="E278" s="278"/>
      <c r="F278" s="262"/>
      <c r="G278" s="262"/>
    </row>
    <row r="279" spans="1:7" ht="12.75">
      <c r="A279" s="262"/>
      <c r="B279" s="262"/>
      <c r="C279" s="262"/>
      <c r="D279" s="262"/>
      <c r="E279" s="278"/>
      <c r="F279" s="262"/>
      <c r="G279" s="262"/>
    </row>
    <row r="280" spans="1:7" ht="12.75">
      <c r="A280" s="262"/>
      <c r="B280" s="262"/>
      <c r="C280" s="262"/>
      <c r="D280" s="262"/>
      <c r="E280" s="278"/>
      <c r="F280" s="262"/>
      <c r="G280" s="262"/>
    </row>
    <row r="281" spans="1:7" ht="12.75">
      <c r="A281" s="262"/>
      <c r="B281" s="262"/>
      <c r="C281" s="262"/>
      <c r="D281" s="262"/>
      <c r="E281" s="278"/>
      <c r="F281" s="262"/>
      <c r="G281" s="262"/>
    </row>
    <row r="282" spans="1:7" ht="12.75">
      <c r="A282" s="262"/>
      <c r="B282" s="262"/>
      <c r="C282" s="262"/>
      <c r="D282" s="262"/>
      <c r="E282" s="278"/>
      <c r="F282" s="262"/>
      <c r="G282" s="262"/>
    </row>
    <row r="283" spans="1:7" ht="12.75">
      <c r="A283" s="262"/>
      <c r="B283" s="262"/>
      <c r="C283" s="262"/>
      <c r="D283" s="262"/>
      <c r="E283" s="278"/>
      <c r="F283" s="262"/>
      <c r="G283" s="262"/>
    </row>
    <row r="284" spans="1:7" ht="12.75">
      <c r="A284" s="262"/>
      <c r="B284" s="262"/>
      <c r="C284" s="262"/>
      <c r="D284" s="262"/>
      <c r="E284" s="278"/>
      <c r="F284" s="262"/>
      <c r="G284" s="262"/>
    </row>
    <row r="285" spans="1:7" ht="12.75">
      <c r="A285" s="262"/>
      <c r="B285" s="262"/>
      <c r="C285" s="262"/>
      <c r="D285" s="262"/>
      <c r="E285" s="278"/>
      <c r="F285" s="262"/>
      <c r="G285" s="262"/>
    </row>
    <row r="286" spans="1:7" ht="12.75">
      <c r="A286" s="262"/>
      <c r="B286" s="262"/>
      <c r="C286" s="262"/>
      <c r="D286" s="262"/>
      <c r="E286" s="278"/>
      <c r="F286" s="262"/>
      <c r="G286" s="262"/>
    </row>
    <row r="287" spans="1:7" ht="12.75">
      <c r="A287" s="262"/>
      <c r="B287" s="262"/>
      <c r="C287" s="262"/>
      <c r="D287" s="262"/>
      <c r="E287" s="278"/>
      <c r="F287" s="262"/>
      <c r="G287" s="262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55"/>
  <sheetViews>
    <sheetView workbookViewId="0" topLeftCell="A1"/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0" t="s">
        <v>33</v>
      </c>
      <c r="B1" s="91"/>
      <c r="C1" s="91"/>
      <c r="D1" s="91"/>
      <c r="E1" s="91"/>
      <c r="F1" s="91"/>
      <c r="G1" s="91"/>
    </row>
    <row r="2" spans="1:7" ht="12.75" customHeight="1">
      <c r="A2" s="92" t="s">
        <v>34</v>
      </c>
      <c r="B2" s="93"/>
      <c r="C2" s="94">
        <v>1</v>
      </c>
      <c r="D2" s="94" t="s">
        <v>503</v>
      </c>
      <c r="E2" s="93"/>
      <c r="F2" s="95" t="s">
        <v>35</v>
      </c>
      <c r="G2" s="96"/>
    </row>
    <row r="3" spans="1:7" ht="3" customHeight="1" hidden="1">
      <c r="A3" s="97"/>
      <c r="B3" s="98"/>
      <c r="C3" s="99"/>
      <c r="D3" s="99"/>
      <c r="E3" s="98"/>
      <c r="F3" s="100"/>
      <c r="G3" s="101"/>
    </row>
    <row r="4" spans="1:7" ht="12" customHeight="1">
      <c r="A4" s="102" t="s">
        <v>36</v>
      </c>
      <c r="B4" s="98"/>
      <c r="C4" s="99"/>
      <c r="D4" s="99"/>
      <c r="E4" s="98"/>
      <c r="F4" s="100" t="s">
        <v>37</v>
      </c>
      <c r="G4" s="103"/>
    </row>
    <row r="5" spans="1:7" ht="12.95" customHeight="1">
      <c r="A5" s="104" t="s">
        <v>502</v>
      </c>
      <c r="B5" s="105"/>
      <c r="C5" s="106" t="s">
        <v>503</v>
      </c>
      <c r="D5" s="107"/>
      <c r="E5" s="108"/>
      <c r="F5" s="100" t="s">
        <v>38</v>
      </c>
      <c r="G5" s="101"/>
    </row>
    <row r="6" spans="1:15" ht="12.95" customHeight="1">
      <c r="A6" s="102" t="s">
        <v>39</v>
      </c>
      <c r="B6" s="98"/>
      <c r="C6" s="99"/>
      <c r="D6" s="99"/>
      <c r="E6" s="98"/>
      <c r="F6" s="109" t="s">
        <v>40</v>
      </c>
      <c r="G6" s="110">
        <v>0</v>
      </c>
      <c r="O6" s="111"/>
    </row>
    <row r="7" spans="1:7" ht="12.95" customHeight="1">
      <c r="A7" s="112" t="s">
        <v>105</v>
      </c>
      <c r="B7" s="113"/>
      <c r="C7" s="114" t="s">
        <v>106</v>
      </c>
      <c r="D7" s="115"/>
      <c r="E7" s="115"/>
      <c r="F7" s="116" t="s">
        <v>41</v>
      </c>
      <c r="G7" s="110">
        <f>IF(G6=0,,ROUND((F30+F32)/G6,1))</f>
        <v>0</v>
      </c>
    </row>
    <row r="8" spans="1:9" ht="12.75">
      <c r="A8" s="117" t="s">
        <v>42</v>
      </c>
      <c r="B8" s="100"/>
      <c r="C8" s="294"/>
      <c r="D8" s="294"/>
      <c r="E8" s="295"/>
      <c r="F8" s="118" t="s">
        <v>43</v>
      </c>
      <c r="G8" s="119"/>
      <c r="H8" s="120"/>
      <c r="I8" s="121"/>
    </row>
    <row r="9" spans="1:8" ht="12.75">
      <c r="A9" s="117" t="s">
        <v>44</v>
      </c>
      <c r="B9" s="100"/>
      <c r="C9" s="294"/>
      <c r="D9" s="294"/>
      <c r="E9" s="295"/>
      <c r="F9" s="100"/>
      <c r="G9" s="122"/>
      <c r="H9" s="123"/>
    </row>
    <row r="10" spans="1:8" ht="12.75">
      <c r="A10" s="117" t="s">
        <v>45</v>
      </c>
      <c r="B10" s="100"/>
      <c r="C10" s="294"/>
      <c r="D10" s="294"/>
      <c r="E10" s="294"/>
      <c r="F10" s="124"/>
      <c r="G10" s="125"/>
      <c r="H10" s="126"/>
    </row>
    <row r="11" spans="1:57" ht="13.5" customHeight="1">
      <c r="A11" s="117" t="s">
        <v>46</v>
      </c>
      <c r="B11" s="100"/>
      <c r="C11" s="294"/>
      <c r="D11" s="294"/>
      <c r="E11" s="294"/>
      <c r="F11" s="127" t="s">
        <v>47</v>
      </c>
      <c r="G11" s="128"/>
      <c r="H11" s="123"/>
      <c r="BA11" s="129"/>
      <c r="BB11" s="129"/>
      <c r="BC11" s="129"/>
      <c r="BD11" s="129"/>
      <c r="BE11" s="129"/>
    </row>
    <row r="12" spans="1:8" ht="12.75" customHeight="1">
      <c r="A12" s="130" t="s">
        <v>48</v>
      </c>
      <c r="B12" s="98"/>
      <c r="C12" s="296"/>
      <c r="D12" s="296"/>
      <c r="E12" s="296"/>
      <c r="F12" s="131" t="s">
        <v>49</v>
      </c>
      <c r="G12" s="132"/>
      <c r="H12" s="123"/>
    </row>
    <row r="13" spans="1:8" ht="28.5" customHeight="1" thickBot="1">
      <c r="A13" s="133" t="s">
        <v>50</v>
      </c>
      <c r="B13" s="134"/>
      <c r="C13" s="134"/>
      <c r="D13" s="134"/>
      <c r="E13" s="135"/>
      <c r="F13" s="135"/>
      <c r="G13" s="136"/>
      <c r="H13" s="123"/>
    </row>
    <row r="14" spans="1:7" ht="17.25" customHeight="1" thickBot="1">
      <c r="A14" s="137" t="s">
        <v>51</v>
      </c>
      <c r="B14" s="138"/>
      <c r="C14" s="139"/>
      <c r="D14" s="140" t="s">
        <v>52</v>
      </c>
      <c r="E14" s="141"/>
      <c r="F14" s="141"/>
      <c r="G14" s="139"/>
    </row>
    <row r="15" spans="1:7" ht="15.95" customHeight="1">
      <c r="A15" s="142"/>
      <c r="B15" s="143" t="s">
        <v>53</v>
      </c>
      <c r="C15" s="144">
        <f>'02 01 Rek'!E12</f>
        <v>0</v>
      </c>
      <c r="D15" s="145">
        <f>'02 01 Rek'!A20</f>
        <v>0</v>
      </c>
      <c r="E15" s="146"/>
      <c r="F15" s="147"/>
      <c r="G15" s="144">
        <f>'02 01 Rek'!I20</f>
        <v>0</v>
      </c>
    </row>
    <row r="16" spans="1:7" ht="15.95" customHeight="1">
      <c r="A16" s="142" t="s">
        <v>54</v>
      </c>
      <c r="B16" s="143" t="s">
        <v>55</v>
      </c>
      <c r="C16" s="144">
        <f>'02 01 Rek'!F12</f>
        <v>0</v>
      </c>
      <c r="D16" s="97"/>
      <c r="E16" s="148"/>
      <c r="F16" s="149"/>
      <c r="G16" s="144"/>
    </row>
    <row r="17" spans="1:7" ht="15.95" customHeight="1">
      <c r="A17" s="142" t="s">
        <v>56</v>
      </c>
      <c r="B17" s="143" t="s">
        <v>57</v>
      </c>
      <c r="C17" s="144">
        <f>'02 01 Rek'!H12</f>
        <v>0</v>
      </c>
      <c r="D17" s="97"/>
      <c r="E17" s="148"/>
      <c r="F17" s="149"/>
      <c r="G17" s="144"/>
    </row>
    <row r="18" spans="1:7" ht="15.95" customHeight="1">
      <c r="A18" s="150" t="s">
        <v>58</v>
      </c>
      <c r="B18" s="151" t="s">
        <v>59</v>
      </c>
      <c r="C18" s="144">
        <f>'02 01 Rek'!G12</f>
        <v>0</v>
      </c>
      <c r="D18" s="97"/>
      <c r="E18" s="148"/>
      <c r="F18" s="149"/>
      <c r="G18" s="144"/>
    </row>
    <row r="19" spans="1:7" ht="15.95" customHeight="1">
      <c r="A19" s="152" t="s">
        <v>60</v>
      </c>
      <c r="B19" s="143"/>
      <c r="C19" s="144">
        <f>SUM(C15:C18)</f>
        <v>0</v>
      </c>
      <c r="D19" s="97"/>
      <c r="E19" s="148"/>
      <c r="F19" s="149"/>
      <c r="G19" s="144"/>
    </row>
    <row r="20" spans="1:7" ht="15.95" customHeight="1">
      <c r="A20" s="152"/>
      <c r="B20" s="143"/>
      <c r="C20" s="144"/>
      <c r="D20" s="97"/>
      <c r="E20" s="148"/>
      <c r="F20" s="149"/>
      <c r="G20" s="144"/>
    </row>
    <row r="21" spans="1:7" ht="15.95" customHeight="1">
      <c r="A21" s="152" t="s">
        <v>30</v>
      </c>
      <c r="B21" s="143"/>
      <c r="C21" s="144">
        <f>'02 01 Rek'!I12</f>
        <v>0</v>
      </c>
      <c r="D21" s="97"/>
      <c r="E21" s="148"/>
      <c r="F21" s="149"/>
      <c r="G21" s="144"/>
    </row>
    <row r="22" spans="1:7" ht="15.95" customHeight="1">
      <c r="A22" s="153" t="s">
        <v>61</v>
      </c>
      <c r="B22" s="123"/>
      <c r="C22" s="144">
        <f>C19+C21</f>
        <v>0</v>
      </c>
      <c r="D22" s="97" t="s">
        <v>62</v>
      </c>
      <c r="E22" s="148"/>
      <c r="F22" s="149"/>
      <c r="G22" s="144">
        <f>G23-SUM(G15:G21)</f>
        <v>0</v>
      </c>
    </row>
    <row r="23" spans="1:7" ht="15.95" customHeight="1" thickBot="1">
      <c r="A23" s="297" t="s">
        <v>63</v>
      </c>
      <c r="B23" s="298"/>
      <c r="C23" s="154">
        <f>C22+G23</f>
        <v>0</v>
      </c>
      <c r="D23" s="155" t="s">
        <v>64</v>
      </c>
      <c r="E23" s="156"/>
      <c r="F23" s="157"/>
      <c r="G23" s="144">
        <f>'02 01 Rek'!H18</f>
        <v>0</v>
      </c>
    </row>
    <row r="24" spans="1:7" ht="12.75">
      <c r="A24" s="158" t="s">
        <v>65</v>
      </c>
      <c r="B24" s="159"/>
      <c r="C24" s="160"/>
      <c r="D24" s="159" t="s">
        <v>66</v>
      </c>
      <c r="E24" s="159"/>
      <c r="F24" s="161" t="s">
        <v>67</v>
      </c>
      <c r="G24" s="162"/>
    </row>
    <row r="25" spans="1:7" ht="12.75">
      <c r="A25" s="153" t="s">
        <v>68</v>
      </c>
      <c r="B25" s="123"/>
      <c r="C25" s="163"/>
      <c r="D25" s="123" t="s">
        <v>68</v>
      </c>
      <c r="F25" s="164" t="s">
        <v>68</v>
      </c>
      <c r="G25" s="165"/>
    </row>
    <row r="26" spans="1:7" ht="37.5" customHeight="1">
      <c r="A26" s="153" t="s">
        <v>69</v>
      </c>
      <c r="B26" s="166"/>
      <c r="C26" s="163"/>
      <c r="D26" s="123" t="s">
        <v>69</v>
      </c>
      <c r="F26" s="164" t="s">
        <v>69</v>
      </c>
      <c r="G26" s="165"/>
    </row>
    <row r="27" spans="1:7" ht="12.75">
      <c r="A27" s="153"/>
      <c r="B27" s="167"/>
      <c r="C27" s="163"/>
      <c r="D27" s="123"/>
      <c r="F27" s="164"/>
      <c r="G27" s="165"/>
    </row>
    <row r="28" spans="1:7" ht="12.75">
      <c r="A28" s="153" t="s">
        <v>70</v>
      </c>
      <c r="B28" s="123"/>
      <c r="C28" s="163"/>
      <c r="D28" s="164" t="s">
        <v>71</v>
      </c>
      <c r="E28" s="163"/>
      <c r="F28" s="168" t="s">
        <v>71</v>
      </c>
      <c r="G28" s="165"/>
    </row>
    <row r="29" spans="1:7" ht="69" customHeight="1">
      <c r="A29" s="153"/>
      <c r="B29" s="123"/>
      <c r="C29" s="169"/>
      <c r="D29" s="170"/>
      <c r="E29" s="169"/>
      <c r="F29" s="123"/>
      <c r="G29" s="165"/>
    </row>
    <row r="30" spans="1:7" ht="12.75">
      <c r="A30" s="171" t="s">
        <v>12</v>
      </c>
      <c r="B30" s="172"/>
      <c r="C30" s="173">
        <v>9</v>
      </c>
      <c r="D30" s="172" t="s">
        <v>72</v>
      </c>
      <c r="E30" s="174"/>
      <c r="F30" s="299">
        <f>ROUND(C23-F32,0)</f>
        <v>0</v>
      </c>
      <c r="G30" s="300"/>
    </row>
    <row r="31" spans="1:7" ht="12.75">
      <c r="A31" s="171" t="s">
        <v>73</v>
      </c>
      <c r="B31" s="172"/>
      <c r="C31" s="173">
        <f>C30</f>
        <v>9</v>
      </c>
      <c r="D31" s="172" t="s">
        <v>74</v>
      </c>
      <c r="E31" s="174"/>
      <c r="F31" s="299">
        <f>ROUND(PRODUCT(F30,C31/100),1)</f>
        <v>0</v>
      </c>
      <c r="G31" s="300"/>
    </row>
    <row r="32" spans="1:7" ht="12.75">
      <c r="A32" s="171" t="s">
        <v>12</v>
      </c>
      <c r="B32" s="172"/>
      <c r="C32" s="173">
        <v>0</v>
      </c>
      <c r="D32" s="172" t="s">
        <v>74</v>
      </c>
      <c r="E32" s="174"/>
      <c r="F32" s="299">
        <v>0</v>
      </c>
      <c r="G32" s="300"/>
    </row>
    <row r="33" spans="1:7" ht="12.75">
      <c r="A33" s="171" t="s">
        <v>73</v>
      </c>
      <c r="B33" s="175"/>
      <c r="C33" s="176">
        <f>C32</f>
        <v>0</v>
      </c>
      <c r="D33" s="172" t="s">
        <v>74</v>
      </c>
      <c r="E33" s="149"/>
      <c r="F33" s="299">
        <f>ROUND(PRODUCT(F32,C33/100),1)</f>
        <v>0</v>
      </c>
      <c r="G33" s="300"/>
    </row>
    <row r="34" spans="1:7" s="180" customFormat="1" ht="19.5" customHeight="1" thickBot="1">
      <c r="A34" s="177" t="s">
        <v>75</v>
      </c>
      <c r="B34" s="178"/>
      <c r="C34" s="178"/>
      <c r="D34" s="178"/>
      <c r="E34" s="179"/>
      <c r="F34" s="301">
        <f>CEILING(SUM(F30:F33),IF(SUM(F30:F33)&gt;=0,1,-1))</f>
        <v>0</v>
      </c>
      <c r="G34" s="302"/>
    </row>
    <row r="36" spans="1:8" ht="12.75">
      <c r="A36" s="2" t="s">
        <v>76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293"/>
      <c r="C37" s="293"/>
      <c r="D37" s="293"/>
      <c r="E37" s="293"/>
      <c r="F37" s="293"/>
      <c r="G37" s="293"/>
      <c r="H37" s="1" t="s">
        <v>2</v>
      </c>
    </row>
    <row r="38" spans="1:8" ht="12.75" customHeight="1">
      <c r="A38" s="181"/>
      <c r="B38" s="293"/>
      <c r="C38" s="293"/>
      <c r="D38" s="293"/>
      <c r="E38" s="293"/>
      <c r="F38" s="293"/>
      <c r="G38" s="293"/>
      <c r="H38" s="1" t="s">
        <v>2</v>
      </c>
    </row>
    <row r="39" spans="1:8" ht="12.75">
      <c r="A39" s="181"/>
      <c r="B39" s="293"/>
      <c r="C39" s="293"/>
      <c r="D39" s="293"/>
      <c r="E39" s="293"/>
      <c r="F39" s="293"/>
      <c r="G39" s="293"/>
      <c r="H39" s="1" t="s">
        <v>2</v>
      </c>
    </row>
    <row r="40" spans="1:8" ht="12.75">
      <c r="A40" s="181"/>
      <c r="B40" s="293"/>
      <c r="C40" s="293"/>
      <c r="D40" s="293"/>
      <c r="E40" s="293"/>
      <c r="F40" s="293"/>
      <c r="G40" s="293"/>
      <c r="H40" s="1" t="s">
        <v>2</v>
      </c>
    </row>
    <row r="41" spans="1:8" ht="12.75">
      <c r="A41" s="181"/>
      <c r="B41" s="293"/>
      <c r="C41" s="293"/>
      <c r="D41" s="293"/>
      <c r="E41" s="293"/>
      <c r="F41" s="293"/>
      <c r="G41" s="293"/>
      <c r="H41" s="1" t="s">
        <v>2</v>
      </c>
    </row>
    <row r="42" spans="1:8" ht="12.75">
      <c r="A42" s="181"/>
      <c r="B42" s="293"/>
      <c r="C42" s="293"/>
      <c r="D42" s="293"/>
      <c r="E42" s="293"/>
      <c r="F42" s="293"/>
      <c r="G42" s="293"/>
      <c r="H42" s="1" t="s">
        <v>2</v>
      </c>
    </row>
    <row r="43" spans="1:8" ht="12.75">
      <c r="A43" s="181"/>
      <c r="B43" s="293"/>
      <c r="C43" s="293"/>
      <c r="D43" s="293"/>
      <c r="E43" s="293"/>
      <c r="F43" s="293"/>
      <c r="G43" s="293"/>
      <c r="H43" s="1" t="s">
        <v>2</v>
      </c>
    </row>
    <row r="44" spans="1:8" ht="12.75">
      <c r="A44" s="181"/>
      <c r="B44" s="293"/>
      <c r="C44" s="293"/>
      <c r="D44" s="293"/>
      <c r="E44" s="293"/>
      <c r="F44" s="293"/>
      <c r="G44" s="293"/>
      <c r="H44" s="1" t="s">
        <v>2</v>
      </c>
    </row>
    <row r="45" spans="1:8" ht="0.75" customHeight="1">
      <c r="A45" s="181"/>
      <c r="B45" s="293"/>
      <c r="C45" s="293"/>
      <c r="D45" s="293"/>
      <c r="E45" s="293"/>
      <c r="F45" s="293"/>
      <c r="G45" s="293"/>
      <c r="H45" s="1" t="s">
        <v>2</v>
      </c>
    </row>
    <row r="46" spans="2:7" ht="12.75">
      <c r="B46" s="292"/>
      <c r="C46" s="292"/>
      <c r="D46" s="292"/>
      <c r="E46" s="292"/>
      <c r="F46" s="292"/>
      <c r="G46" s="292"/>
    </row>
    <row r="47" spans="2:7" ht="12.75">
      <c r="B47" s="292"/>
      <c r="C47" s="292"/>
      <c r="D47" s="292"/>
      <c r="E47" s="292"/>
      <c r="F47" s="292"/>
      <c r="G47" s="292"/>
    </row>
    <row r="48" spans="2:7" ht="12.75">
      <c r="B48" s="292"/>
      <c r="C48" s="292"/>
      <c r="D48" s="292"/>
      <c r="E48" s="292"/>
      <c r="F48" s="292"/>
      <c r="G48" s="292"/>
    </row>
    <row r="49" spans="2:7" ht="12.75">
      <c r="B49" s="292"/>
      <c r="C49" s="292"/>
      <c r="D49" s="292"/>
      <c r="E49" s="292"/>
      <c r="F49" s="292"/>
      <c r="G49" s="292"/>
    </row>
    <row r="50" spans="2:7" ht="12.75">
      <c r="B50" s="292"/>
      <c r="C50" s="292"/>
      <c r="D50" s="292"/>
      <c r="E50" s="292"/>
      <c r="F50" s="292"/>
      <c r="G50" s="292"/>
    </row>
    <row r="51" spans="2:7" ht="12.75">
      <c r="B51" s="292"/>
      <c r="C51" s="292"/>
      <c r="D51" s="292"/>
      <c r="E51" s="292"/>
      <c r="F51" s="292"/>
      <c r="G51" s="292"/>
    </row>
    <row r="52" spans="2:7" ht="12.75">
      <c r="B52" s="292"/>
      <c r="C52" s="292"/>
      <c r="D52" s="292"/>
      <c r="E52" s="292"/>
      <c r="F52" s="292"/>
      <c r="G52" s="292"/>
    </row>
    <row r="53" spans="2:7" ht="12.75">
      <c r="B53" s="292"/>
      <c r="C53" s="292"/>
      <c r="D53" s="292"/>
      <c r="E53" s="292"/>
      <c r="F53" s="292"/>
      <c r="G53" s="292"/>
    </row>
    <row r="54" spans="2:7" ht="12.75">
      <c r="B54" s="292"/>
      <c r="C54" s="292"/>
      <c r="D54" s="292"/>
      <c r="E54" s="292"/>
      <c r="F54" s="292"/>
      <c r="G54" s="292"/>
    </row>
    <row r="55" spans="2:7" ht="12.75">
      <c r="B55" s="292"/>
      <c r="C55" s="292"/>
      <c r="D55" s="292"/>
      <c r="E55" s="292"/>
      <c r="F55" s="292"/>
      <c r="G55" s="292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69"/>
  <sheetViews>
    <sheetView workbookViewId="0" topLeftCell="A1">
      <selection activeCell="A1" sqref="A1:B1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03" t="s">
        <v>3</v>
      </c>
      <c r="B1" s="304"/>
      <c r="C1" s="182" t="s">
        <v>107</v>
      </c>
      <c r="D1" s="183"/>
      <c r="E1" s="184"/>
      <c r="F1" s="183"/>
      <c r="G1" s="185" t="s">
        <v>77</v>
      </c>
      <c r="H1" s="186">
        <v>1</v>
      </c>
      <c r="I1" s="187"/>
    </row>
    <row r="2" spans="1:9" ht="13.5" thickBot="1">
      <c r="A2" s="305" t="s">
        <v>78</v>
      </c>
      <c r="B2" s="306"/>
      <c r="C2" s="188" t="s">
        <v>504</v>
      </c>
      <c r="D2" s="189"/>
      <c r="E2" s="190"/>
      <c r="F2" s="189"/>
      <c r="G2" s="307" t="s">
        <v>503</v>
      </c>
      <c r="H2" s="308"/>
      <c r="I2" s="309"/>
    </row>
    <row r="3" ht="13.5" thickTop="1">
      <c r="F3" s="123"/>
    </row>
    <row r="4" spans="1:9" ht="19.5" customHeight="1">
      <c r="A4" s="191" t="s">
        <v>79</v>
      </c>
      <c r="B4" s="192"/>
      <c r="C4" s="192"/>
      <c r="D4" s="192"/>
      <c r="E4" s="193"/>
      <c r="F4" s="192"/>
      <c r="G4" s="192"/>
      <c r="H4" s="192"/>
      <c r="I4" s="192"/>
    </row>
    <row r="5" ht="13.5" thickBot="1"/>
    <row r="6" spans="1:9" s="123" customFormat="1" ht="13.5" thickBot="1">
      <c r="A6" s="194"/>
      <c r="B6" s="195" t="s">
        <v>80</v>
      </c>
      <c r="C6" s="195"/>
      <c r="D6" s="196"/>
      <c r="E6" s="197" t="s">
        <v>26</v>
      </c>
      <c r="F6" s="198" t="s">
        <v>27</v>
      </c>
      <c r="G6" s="198" t="s">
        <v>28</v>
      </c>
      <c r="H6" s="198" t="s">
        <v>29</v>
      </c>
      <c r="I6" s="199" t="s">
        <v>30</v>
      </c>
    </row>
    <row r="7" spans="1:9" s="123" customFormat="1" ht="12.75">
      <c r="A7" s="279" t="str">
        <f>'02 01 Pol'!B7</f>
        <v>1</v>
      </c>
      <c r="B7" s="62" t="str">
        <f>'02 01 Pol'!C7</f>
        <v>Zemní práce</v>
      </c>
      <c r="D7" s="200"/>
      <c r="E7" s="280">
        <f>'02 01 Pol'!BA9</f>
        <v>0</v>
      </c>
      <c r="F7" s="281">
        <f>'02 01 Pol'!BB9</f>
        <v>0</v>
      </c>
      <c r="G7" s="281">
        <f>'02 01 Pol'!BC9</f>
        <v>0</v>
      </c>
      <c r="H7" s="281">
        <f>'02 01 Pol'!BD9</f>
        <v>0</v>
      </c>
      <c r="I7" s="282">
        <f>'02 01 Pol'!BE9</f>
        <v>0</v>
      </c>
    </row>
    <row r="8" spans="1:9" s="123" customFormat="1" ht="12.75">
      <c r="A8" s="279" t="str">
        <f>'02 01 Pol'!B10</f>
        <v>721</v>
      </c>
      <c r="B8" s="62" t="str">
        <f>'02 01 Pol'!C10</f>
        <v>Zdravotechnika - vnitřní kanalizace</v>
      </c>
      <c r="D8" s="200"/>
      <c r="E8" s="280">
        <f>'02 01 Pol'!BA30</f>
        <v>0</v>
      </c>
      <c r="F8" s="281">
        <f>'02 01 Pol'!BB30</f>
        <v>0</v>
      </c>
      <c r="G8" s="281">
        <f>'02 01 Pol'!BC30</f>
        <v>0</v>
      </c>
      <c r="H8" s="281">
        <f>'02 01 Pol'!BD30</f>
        <v>0</v>
      </c>
      <c r="I8" s="282">
        <f>'02 01 Pol'!BE30</f>
        <v>0</v>
      </c>
    </row>
    <row r="9" spans="1:9" s="123" customFormat="1" ht="12.75">
      <c r="A9" s="279" t="str">
        <f>'02 01 Pol'!B31</f>
        <v>722</v>
      </c>
      <c r="B9" s="62" t="str">
        <f>'02 01 Pol'!C31</f>
        <v>Zdravotechnika - vnitřní vodovod</v>
      </c>
      <c r="D9" s="200"/>
      <c r="E9" s="280">
        <f>'02 01 Pol'!BA64</f>
        <v>0</v>
      </c>
      <c r="F9" s="281">
        <f>'02 01 Pol'!BB64</f>
        <v>0</v>
      </c>
      <c r="G9" s="281">
        <f>'02 01 Pol'!BC64</f>
        <v>0</v>
      </c>
      <c r="H9" s="281">
        <f>'02 01 Pol'!BD64</f>
        <v>0</v>
      </c>
      <c r="I9" s="282">
        <f>'02 01 Pol'!BE64</f>
        <v>0</v>
      </c>
    </row>
    <row r="10" spans="1:9" s="123" customFormat="1" ht="12.75">
      <c r="A10" s="279" t="str">
        <f>'02 01 Pol'!B65</f>
        <v>725</v>
      </c>
      <c r="B10" s="62" t="str">
        <f>'02 01 Pol'!C65</f>
        <v>Zdravotechnika - zařizovací předměty</v>
      </c>
      <c r="D10" s="200"/>
      <c r="E10" s="280">
        <f>'02 01 Pol'!BA86</f>
        <v>0</v>
      </c>
      <c r="F10" s="281">
        <f>'02 01 Pol'!BB86</f>
        <v>0</v>
      </c>
      <c r="G10" s="281">
        <f>'02 01 Pol'!BC86</f>
        <v>0</v>
      </c>
      <c r="H10" s="281">
        <f>'02 01 Pol'!BD86</f>
        <v>0</v>
      </c>
      <c r="I10" s="282">
        <f>'02 01 Pol'!BE86</f>
        <v>0</v>
      </c>
    </row>
    <row r="11" spans="1:9" s="123" customFormat="1" ht="13.5" thickBot="1">
      <c r="A11" s="279" t="str">
        <f>'02 01 Pol'!B87</f>
        <v>O01</v>
      </c>
      <c r="B11" s="62" t="str">
        <f>'02 01 Pol'!C87</f>
        <v>Ostatní</v>
      </c>
      <c r="D11" s="200"/>
      <c r="E11" s="280">
        <f>'02 01 Pol'!BA95</f>
        <v>0</v>
      </c>
      <c r="F11" s="281">
        <f>'02 01 Pol'!BB95</f>
        <v>0</v>
      </c>
      <c r="G11" s="281">
        <f>'02 01 Pol'!BC95</f>
        <v>0</v>
      </c>
      <c r="H11" s="281">
        <f>'02 01 Pol'!BD95</f>
        <v>0</v>
      </c>
      <c r="I11" s="282">
        <f>'02 01 Pol'!BE95</f>
        <v>0</v>
      </c>
    </row>
    <row r="12" spans="1:9" s="14" customFormat="1" ht="13.5" thickBot="1">
      <c r="A12" s="201"/>
      <c r="B12" s="202" t="s">
        <v>81</v>
      </c>
      <c r="C12" s="202"/>
      <c r="D12" s="203"/>
      <c r="E12" s="204">
        <f>SUM(E7:E11)</f>
        <v>0</v>
      </c>
      <c r="F12" s="205">
        <f>SUM(F7:F11)</f>
        <v>0</v>
      </c>
      <c r="G12" s="205">
        <f>SUM(G7:G11)</f>
        <v>0</v>
      </c>
      <c r="H12" s="205">
        <f>SUM(H7:H11)</f>
        <v>0</v>
      </c>
      <c r="I12" s="206">
        <f>SUM(I7:I11)</f>
        <v>0</v>
      </c>
    </row>
    <row r="13" spans="1:9" ht="12.75">
      <c r="A13" s="123"/>
      <c r="B13" s="123"/>
      <c r="C13" s="123"/>
      <c r="D13" s="123"/>
      <c r="E13" s="123"/>
      <c r="F13" s="123"/>
      <c r="G13" s="123"/>
      <c r="H13" s="123"/>
      <c r="I13" s="123"/>
    </row>
    <row r="14" spans="1:57" ht="19.5" customHeight="1">
      <c r="A14" s="192" t="s">
        <v>82</v>
      </c>
      <c r="B14" s="192"/>
      <c r="C14" s="192"/>
      <c r="D14" s="192"/>
      <c r="E14" s="192"/>
      <c r="F14" s="192"/>
      <c r="G14" s="207"/>
      <c r="H14" s="192"/>
      <c r="I14" s="192"/>
      <c r="BA14" s="129"/>
      <c r="BB14" s="129"/>
      <c r="BC14" s="129"/>
      <c r="BD14" s="129"/>
      <c r="BE14" s="129"/>
    </row>
    <row r="15" ht="13.5" thickBot="1"/>
    <row r="16" spans="1:9" ht="12.75">
      <c r="A16" s="158" t="s">
        <v>83</v>
      </c>
      <c r="B16" s="159"/>
      <c r="C16" s="159"/>
      <c r="D16" s="208"/>
      <c r="E16" s="209" t="s">
        <v>84</v>
      </c>
      <c r="F16" s="210" t="s">
        <v>13</v>
      </c>
      <c r="G16" s="211" t="s">
        <v>85</v>
      </c>
      <c r="H16" s="212"/>
      <c r="I16" s="213" t="s">
        <v>84</v>
      </c>
    </row>
    <row r="17" spans="1:53" ht="12.75">
      <c r="A17" s="152"/>
      <c r="B17" s="143"/>
      <c r="C17" s="143"/>
      <c r="D17" s="214"/>
      <c r="E17" s="215"/>
      <c r="F17" s="216"/>
      <c r="G17" s="217">
        <f>CHOOSE(BA17+1,E12+F12,E12+F12+H12,E12+F12+G12+H12,E12,F12,H12,G12,H12+G12,0)</f>
        <v>0</v>
      </c>
      <c r="H17" s="218"/>
      <c r="I17" s="219">
        <f>E17+F17*G17/100</f>
        <v>0</v>
      </c>
      <c r="BA17" s="1">
        <v>8</v>
      </c>
    </row>
    <row r="18" spans="1:9" ht="13.5" thickBot="1">
      <c r="A18" s="220"/>
      <c r="B18" s="221" t="s">
        <v>86</v>
      </c>
      <c r="C18" s="222"/>
      <c r="D18" s="223"/>
      <c r="E18" s="224"/>
      <c r="F18" s="225"/>
      <c r="G18" s="225"/>
      <c r="H18" s="310">
        <f>SUM(I17:I17)</f>
        <v>0</v>
      </c>
      <c r="I18" s="311"/>
    </row>
    <row r="20" spans="2:9" ht="12.75">
      <c r="B20" s="14"/>
      <c r="F20" s="226"/>
      <c r="G20" s="227"/>
      <c r="H20" s="227"/>
      <c r="I20" s="46"/>
    </row>
    <row r="21" spans="6:9" ht="12.75">
      <c r="F21" s="226"/>
      <c r="G21" s="227"/>
      <c r="H21" s="227"/>
      <c r="I21" s="46"/>
    </row>
    <row r="22" spans="6:9" ht="12.75">
      <c r="F22" s="226"/>
      <c r="G22" s="227"/>
      <c r="H22" s="227"/>
      <c r="I22" s="46"/>
    </row>
    <row r="23" spans="6:9" ht="12.75">
      <c r="F23" s="226"/>
      <c r="G23" s="227"/>
      <c r="H23" s="227"/>
      <c r="I23" s="46"/>
    </row>
    <row r="24" spans="6:9" ht="12.75">
      <c r="F24" s="226"/>
      <c r="G24" s="227"/>
      <c r="H24" s="227"/>
      <c r="I24" s="46"/>
    </row>
    <row r="25" spans="6:9" ht="12.75">
      <c r="F25" s="226"/>
      <c r="G25" s="227"/>
      <c r="H25" s="227"/>
      <c r="I25" s="46"/>
    </row>
    <row r="26" spans="6:9" ht="12.75">
      <c r="F26" s="226"/>
      <c r="G26" s="227"/>
      <c r="H26" s="227"/>
      <c r="I26" s="46"/>
    </row>
    <row r="27" spans="6:9" ht="12.75">
      <c r="F27" s="226"/>
      <c r="G27" s="227"/>
      <c r="H27" s="227"/>
      <c r="I27" s="46"/>
    </row>
    <row r="28" spans="6:9" ht="12.75">
      <c r="F28" s="226"/>
      <c r="G28" s="227"/>
      <c r="H28" s="227"/>
      <c r="I28" s="46"/>
    </row>
    <row r="29" spans="6:9" ht="12.75">
      <c r="F29" s="226"/>
      <c r="G29" s="227"/>
      <c r="H29" s="227"/>
      <c r="I29" s="46"/>
    </row>
    <row r="30" spans="6:9" ht="12.75">
      <c r="F30" s="226"/>
      <c r="G30" s="227"/>
      <c r="H30" s="227"/>
      <c r="I30" s="46"/>
    </row>
    <row r="31" spans="6:9" ht="12.75">
      <c r="F31" s="226"/>
      <c r="G31" s="227"/>
      <c r="H31" s="227"/>
      <c r="I31" s="46"/>
    </row>
    <row r="32" spans="6:9" ht="12.75">
      <c r="F32" s="226"/>
      <c r="G32" s="227"/>
      <c r="H32" s="227"/>
      <c r="I32" s="46"/>
    </row>
    <row r="33" spans="6:9" ht="12.75">
      <c r="F33" s="226"/>
      <c r="G33" s="227"/>
      <c r="H33" s="227"/>
      <c r="I33" s="46"/>
    </row>
    <row r="34" spans="6:9" ht="12.75">
      <c r="F34" s="226"/>
      <c r="G34" s="227"/>
      <c r="H34" s="227"/>
      <c r="I34" s="46"/>
    </row>
    <row r="35" spans="6:9" ht="12.75">
      <c r="F35" s="226"/>
      <c r="G35" s="227"/>
      <c r="H35" s="227"/>
      <c r="I35" s="46"/>
    </row>
    <row r="36" spans="6:9" ht="12.75">
      <c r="F36" s="226"/>
      <c r="G36" s="227"/>
      <c r="H36" s="227"/>
      <c r="I36" s="46"/>
    </row>
    <row r="37" spans="6:9" ht="12.75">
      <c r="F37" s="226"/>
      <c r="G37" s="227"/>
      <c r="H37" s="227"/>
      <c r="I37" s="46"/>
    </row>
    <row r="38" spans="6:9" ht="12.75">
      <c r="F38" s="226"/>
      <c r="G38" s="227"/>
      <c r="H38" s="227"/>
      <c r="I38" s="46"/>
    </row>
    <row r="39" spans="6:9" ht="12.75">
      <c r="F39" s="226"/>
      <c r="G39" s="227"/>
      <c r="H39" s="227"/>
      <c r="I39" s="46"/>
    </row>
    <row r="40" spans="6:9" ht="12.75">
      <c r="F40" s="226"/>
      <c r="G40" s="227"/>
      <c r="H40" s="227"/>
      <c r="I40" s="46"/>
    </row>
    <row r="41" spans="6:9" ht="12.75">
      <c r="F41" s="226"/>
      <c r="G41" s="227"/>
      <c r="H41" s="227"/>
      <c r="I41" s="46"/>
    </row>
    <row r="42" spans="6:9" ht="12.75">
      <c r="F42" s="226"/>
      <c r="G42" s="227"/>
      <c r="H42" s="227"/>
      <c r="I42" s="46"/>
    </row>
    <row r="43" spans="6:9" ht="12.75">
      <c r="F43" s="226"/>
      <c r="G43" s="227"/>
      <c r="H43" s="227"/>
      <c r="I43" s="46"/>
    </row>
    <row r="44" spans="6:9" ht="12.75">
      <c r="F44" s="226"/>
      <c r="G44" s="227"/>
      <c r="H44" s="227"/>
      <c r="I44" s="46"/>
    </row>
    <row r="45" spans="6:9" ht="12.75">
      <c r="F45" s="226"/>
      <c r="G45" s="227"/>
      <c r="H45" s="227"/>
      <c r="I45" s="46"/>
    </row>
    <row r="46" spans="6:9" ht="12.75">
      <c r="F46" s="226"/>
      <c r="G46" s="227"/>
      <c r="H46" s="227"/>
      <c r="I46" s="46"/>
    </row>
    <row r="47" spans="6:9" ht="12.75">
      <c r="F47" s="226"/>
      <c r="G47" s="227"/>
      <c r="H47" s="227"/>
      <c r="I47" s="46"/>
    </row>
    <row r="48" spans="6:9" ht="12.75">
      <c r="F48" s="226"/>
      <c r="G48" s="227"/>
      <c r="H48" s="227"/>
      <c r="I48" s="46"/>
    </row>
    <row r="49" spans="6:9" ht="12.75">
      <c r="F49" s="226"/>
      <c r="G49" s="227"/>
      <c r="H49" s="227"/>
      <c r="I49" s="46"/>
    </row>
    <row r="50" spans="6:9" ht="12.75">
      <c r="F50" s="226"/>
      <c r="G50" s="227"/>
      <c r="H50" s="227"/>
      <c r="I50" s="46"/>
    </row>
    <row r="51" spans="6:9" ht="12.75">
      <c r="F51" s="226"/>
      <c r="G51" s="227"/>
      <c r="H51" s="227"/>
      <c r="I51" s="46"/>
    </row>
    <row r="52" spans="6:9" ht="12.75">
      <c r="F52" s="226"/>
      <c r="G52" s="227"/>
      <c r="H52" s="227"/>
      <c r="I52" s="46"/>
    </row>
    <row r="53" spans="6:9" ht="12.75">
      <c r="F53" s="226"/>
      <c r="G53" s="227"/>
      <c r="H53" s="227"/>
      <c r="I53" s="46"/>
    </row>
    <row r="54" spans="6:9" ht="12.75">
      <c r="F54" s="226"/>
      <c r="G54" s="227"/>
      <c r="H54" s="227"/>
      <c r="I54" s="46"/>
    </row>
    <row r="55" spans="6:9" ht="12.75">
      <c r="F55" s="226"/>
      <c r="G55" s="227"/>
      <c r="H55" s="227"/>
      <c r="I55" s="46"/>
    </row>
    <row r="56" spans="6:9" ht="12.75">
      <c r="F56" s="226"/>
      <c r="G56" s="227"/>
      <c r="H56" s="227"/>
      <c r="I56" s="46"/>
    </row>
    <row r="57" spans="6:9" ht="12.75">
      <c r="F57" s="226"/>
      <c r="G57" s="227"/>
      <c r="H57" s="227"/>
      <c r="I57" s="46"/>
    </row>
    <row r="58" spans="6:9" ht="12.75">
      <c r="F58" s="226"/>
      <c r="G58" s="227"/>
      <c r="H58" s="227"/>
      <c r="I58" s="46"/>
    </row>
    <row r="59" spans="6:9" ht="12.75">
      <c r="F59" s="226"/>
      <c r="G59" s="227"/>
      <c r="H59" s="227"/>
      <c r="I59" s="46"/>
    </row>
    <row r="60" spans="6:9" ht="12.75">
      <c r="F60" s="226"/>
      <c r="G60" s="227"/>
      <c r="H60" s="227"/>
      <c r="I60" s="46"/>
    </row>
    <row r="61" spans="6:9" ht="12.75">
      <c r="F61" s="226"/>
      <c r="G61" s="227"/>
      <c r="H61" s="227"/>
      <c r="I61" s="46"/>
    </row>
    <row r="62" spans="6:9" ht="12.75">
      <c r="F62" s="226"/>
      <c r="G62" s="227"/>
      <c r="H62" s="227"/>
      <c r="I62" s="46"/>
    </row>
    <row r="63" spans="6:9" ht="12.75">
      <c r="F63" s="226"/>
      <c r="G63" s="227"/>
      <c r="H63" s="227"/>
      <c r="I63" s="46"/>
    </row>
    <row r="64" spans="6:9" ht="12.75">
      <c r="F64" s="226"/>
      <c r="G64" s="227"/>
      <c r="H64" s="227"/>
      <c r="I64" s="46"/>
    </row>
    <row r="65" spans="6:9" ht="12.75">
      <c r="F65" s="226"/>
      <c r="G65" s="227"/>
      <c r="H65" s="227"/>
      <c r="I65" s="46"/>
    </row>
    <row r="66" spans="6:9" ht="12.75">
      <c r="F66" s="226"/>
      <c r="G66" s="227"/>
      <c r="H66" s="227"/>
      <c r="I66" s="46"/>
    </row>
    <row r="67" spans="6:9" ht="12.75">
      <c r="F67" s="226"/>
      <c r="G67" s="227"/>
      <c r="H67" s="227"/>
      <c r="I67" s="46"/>
    </row>
    <row r="68" spans="6:9" ht="12.75">
      <c r="F68" s="226"/>
      <c r="G68" s="227"/>
      <c r="H68" s="227"/>
      <c r="I68" s="46"/>
    </row>
    <row r="69" spans="6:9" ht="12.75">
      <c r="F69" s="226"/>
      <c r="G69" s="227"/>
      <c r="H69" s="227"/>
      <c r="I69" s="46"/>
    </row>
  </sheetData>
  <mergeCells count="4">
    <mergeCell ref="A1:B1"/>
    <mergeCell ref="A2:B2"/>
    <mergeCell ref="G2:I2"/>
    <mergeCell ref="H18:I1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B168"/>
  <sheetViews>
    <sheetView showGridLines="0" showZeros="0" zoomScaleSheetLayoutView="100" workbookViewId="0" topLeftCell="A1">
      <selection activeCell="L37" sqref="L37"/>
    </sheetView>
  </sheetViews>
  <sheetFormatPr defaultColWidth="9.125" defaultRowHeight="12.75"/>
  <cols>
    <col min="1" max="1" width="4.375" style="228" customWidth="1"/>
    <col min="2" max="2" width="11.625" style="228" customWidth="1"/>
    <col min="3" max="3" width="40.375" style="228" customWidth="1"/>
    <col min="4" max="4" width="5.625" style="228" customWidth="1"/>
    <col min="5" max="5" width="8.625" style="236" customWidth="1"/>
    <col min="6" max="6" width="9.875" style="228" customWidth="1"/>
    <col min="7" max="7" width="13.875" style="228" customWidth="1"/>
    <col min="8" max="8" width="11.75390625" style="228" hidden="1" customWidth="1"/>
    <col min="9" max="9" width="11.625" style="228" hidden="1" customWidth="1"/>
    <col min="10" max="10" width="11.00390625" style="228" hidden="1" customWidth="1"/>
    <col min="11" max="11" width="10.375" style="228" hidden="1" customWidth="1"/>
    <col min="12" max="12" width="75.25390625" style="228" customWidth="1"/>
    <col min="13" max="13" width="45.25390625" style="228" customWidth="1"/>
    <col min="14" max="16384" width="9.125" style="228" customWidth="1"/>
  </cols>
  <sheetData>
    <row r="1" spans="1:7" ht="15.75">
      <c r="A1" s="312" t="s">
        <v>87</v>
      </c>
      <c r="B1" s="312"/>
      <c r="C1" s="312"/>
      <c r="D1" s="312"/>
      <c r="E1" s="312"/>
      <c r="F1" s="312"/>
      <c r="G1" s="312"/>
    </row>
    <row r="2" spans="2:7" ht="14.25" customHeight="1" thickBot="1">
      <c r="B2" s="229"/>
      <c r="C2" s="230"/>
      <c r="D2" s="230"/>
      <c r="E2" s="231"/>
      <c r="F2" s="230"/>
      <c r="G2" s="230"/>
    </row>
    <row r="3" spans="1:7" ht="13.5" thickTop="1">
      <c r="A3" s="303" t="s">
        <v>3</v>
      </c>
      <c r="B3" s="304"/>
      <c r="C3" s="182" t="s">
        <v>107</v>
      </c>
      <c r="D3" s="183"/>
      <c r="E3" s="232" t="s">
        <v>88</v>
      </c>
      <c r="F3" s="233">
        <f>'02 01 Rek'!H1</f>
        <v>1</v>
      </c>
      <c r="G3" s="234"/>
    </row>
    <row r="4" spans="1:7" ht="13.5" thickBot="1">
      <c r="A4" s="313" t="s">
        <v>78</v>
      </c>
      <c r="B4" s="306"/>
      <c r="C4" s="188" t="s">
        <v>504</v>
      </c>
      <c r="D4" s="189"/>
      <c r="E4" s="314" t="str">
        <f>'02 01 Rek'!G2</f>
        <v>ZTI</v>
      </c>
      <c r="F4" s="315"/>
      <c r="G4" s="316"/>
    </row>
    <row r="5" spans="1:7" ht="13.5" thickTop="1">
      <c r="A5" s="235"/>
      <c r="G5" s="237"/>
    </row>
    <row r="6" spans="1:11" ht="27" customHeight="1">
      <c r="A6" s="238" t="s">
        <v>89</v>
      </c>
      <c r="B6" s="239" t="s">
        <v>90</v>
      </c>
      <c r="C6" s="239" t="s">
        <v>91</v>
      </c>
      <c r="D6" s="239" t="s">
        <v>92</v>
      </c>
      <c r="E6" s="240" t="s">
        <v>93</v>
      </c>
      <c r="F6" s="239" t="s">
        <v>94</v>
      </c>
      <c r="G6" s="241" t="s">
        <v>95</v>
      </c>
      <c r="H6" s="242" t="s">
        <v>96</v>
      </c>
      <c r="I6" s="242" t="s">
        <v>97</v>
      </c>
      <c r="J6" s="242" t="s">
        <v>98</v>
      </c>
      <c r="K6" s="242" t="s">
        <v>99</v>
      </c>
    </row>
    <row r="7" spans="1:15" ht="12.75">
      <c r="A7" s="243" t="s">
        <v>100</v>
      </c>
      <c r="B7" s="244" t="s">
        <v>101</v>
      </c>
      <c r="C7" s="245" t="s">
        <v>102</v>
      </c>
      <c r="D7" s="246"/>
      <c r="E7" s="247"/>
      <c r="F7" s="247"/>
      <c r="G7" s="248"/>
      <c r="H7" s="249"/>
      <c r="I7" s="250"/>
      <c r="J7" s="251"/>
      <c r="K7" s="252"/>
      <c r="O7" s="253">
        <v>1</v>
      </c>
    </row>
    <row r="8" spans="1:80" ht="22.5">
      <c r="A8" s="254">
        <v>1</v>
      </c>
      <c r="B8" s="255" t="s">
        <v>505</v>
      </c>
      <c r="C8" s="256" t="s">
        <v>506</v>
      </c>
      <c r="D8" s="257" t="s">
        <v>495</v>
      </c>
      <c r="E8" s="258">
        <v>0</v>
      </c>
      <c r="F8" s="258">
        <v>0</v>
      </c>
      <c r="G8" s="259">
        <f>E8*F8</f>
        <v>0</v>
      </c>
      <c r="H8" s="260">
        <v>0</v>
      </c>
      <c r="I8" s="261">
        <f>E8*H8</f>
        <v>0</v>
      </c>
      <c r="J8" s="260">
        <v>0</v>
      </c>
      <c r="K8" s="261">
        <f>E8*J8</f>
        <v>0</v>
      </c>
      <c r="O8" s="253">
        <v>2</v>
      </c>
      <c r="AA8" s="228">
        <v>1</v>
      </c>
      <c r="AB8" s="228">
        <v>1</v>
      </c>
      <c r="AC8" s="228">
        <v>1</v>
      </c>
      <c r="AZ8" s="228">
        <v>1</v>
      </c>
      <c r="BA8" s="228">
        <f>IF(AZ8=1,G8,0)</f>
        <v>0</v>
      </c>
      <c r="BB8" s="228">
        <f>IF(AZ8=2,G8,0)</f>
        <v>0</v>
      </c>
      <c r="BC8" s="228">
        <f>IF(AZ8=3,G8,0)</f>
        <v>0</v>
      </c>
      <c r="BD8" s="228">
        <f>IF(AZ8=4,G8,0)</f>
        <v>0</v>
      </c>
      <c r="BE8" s="228">
        <f>IF(AZ8=5,G8,0)</f>
        <v>0</v>
      </c>
      <c r="CA8" s="253">
        <v>1</v>
      </c>
      <c r="CB8" s="253">
        <v>1</v>
      </c>
    </row>
    <row r="9" spans="1:57" ht="12.75">
      <c r="A9" s="263"/>
      <c r="B9" s="264" t="s">
        <v>104</v>
      </c>
      <c r="C9" s="265" t="s">
        <v>111</v>
      </c>
      <c r="D9" s="266"/>
      <c r="E9" s="267"/>
      <c r="F9" s="268"/>
      <c r="G9" s="269">
        <f>SUM(G7:G8)</f>
        <v>0</v>
      </c>
      <c r="H9" s="270"/>
      <c r="I9" s="271">
        <f>SUM(I7:I8)</f>
        <v>0</v>
      </c>
      <c r="J9" s="270"/>
      <c r="K9" s="271">
        <f>SUM(K7:K8)</f>
        <v>0</v>
      </c>
      <c r="O9" s="253">
        <v>4</v>
      </c>
      <c r="BA9" s="272">
        <f>SUM(BA7:BA8)</f>
        <v>0</v>
      </c>
      <c r="BB9" s="272">
        <f>SUM(BB7:BB8)</f>
        <v>0</v>
      </c>
      <c r="BC9" s="272">
        <f>SUM(BC7:BC8)</f>
        <v>0</v>
      </c>
      <c r="BD9" s="272">
        <f>SUM(BD7:BD8)</f>
        <v>0</v>
      </c>
      <c r="BE9" s="272">
        <f>SUM(BE7:BE8)</f>
        <v>0</v>
      </c>
    </row>
    <row r="10" spans="1:15" ht="12.75">
      <c r="A10" s="243" t="s">
        <v>100</v>
      </c>
      <c r="B10" s="244" t="s">
        <v>507</v>
      </c>
      <c r="C10" s="245" t="s">
        <v>508</v>
      </c>
      <c r="D10" s="246"/>
      <c r="E10" s="247"/>
      <c r="F10" s="247"/>
      <c r="G10" s="248"/>
      <c r="H10" s="249"/>
      <c r="I10" s="250"/>
      <c r="J10" s="251"/>
      <c r="K10" s="252"/>
      <c r="O10" s="253">
        <v>1</v>
      </c>
    </row>
    <row r="11" spans="1:80" ht="12.75">
      <c r="A11" s="254">
        <v>2</v>
      </c>
      <c r="B11" s="255" t="s">
        <v>510</v>
      </c>
      <c r="C11" s="256" t="s">
        <v>511</v>
      </c>
      <c r="D11" s="257" t="s">
        <v>240</v>
      </c>
      <c r="E11" s="258">
        <v>24</v>
      </c>
      <c r="F11" s="258"/>
      <c r="G11" s="259">
        <f aca="true" t="shared" si="0" ref="G11:G29">E11*F11</f>
        <v>0</v>
      </c>
      <c r="H11" s="260">
        <v>0</v>
      </c>
      <c r="I11" s="261">
        <f aca="true" t="shared" si="1" ref="I11:I29">E11*H11</f>
        <v>0</v>
      </c>
      <c r="J11" s="260"/>
      <c r="K11" s="261">
        <f aca="true" t="shared" si="2" ref="K11:K29">E11*J11</f>
        <v>0</v>
      </c>
      <c r="O11" s="253">
        <v>2</v>
      </c>
      <c r="AA11" s="228">
        <v>12</v>
      </c>
      <c r="AB11" s="228">
        <v>0</v>
      </c>
      <c r="AC11" s="228">
        <v>2</v>
      </c>
      <c r="AZ11" s="228">
        <v>2</v>
      </c>
      <c r="BA11" s="228">
        <f aca="true" t="shared" si="3" ref="BA11:BA29">IF(AZ11=1,G11,0)</f>
        <v>0</v>
      </c>
      <c r="BB11" s="228">
        <f aca="true" t="shared" si="4" ref="BB11:BB29">IF(AZ11=2,G11,0)</f>
        <v>0</v>
      </c>
      <c r="BC11" s="228">
        <f aca="true" t="shared" si="5" ref="BC11:BC29">IF(AZ11=3,G11,0)</f>
        <v>0</v>
      </c>
      <c r="BD11" s="228">
        <f aca="true" t="shared" si="6" ref="BD11:BD29">IF(AZ11=4,G11,0)</f>
        <v>0</v>
      </c>
      <c r="BE11" s="228">
        <f aca="true" t="shared" si="7" ref="BE11:BE29">IF(AZ11=5,G11,0)</f>
        <v>0</v>
      </c>
      <c r="CA11" s="253">
        <v>12</v>
      </c>
      <c r="CB11" s="253">
        <v>0</v>
      </c>
    </row>
    <row r="12" spans="1:80" ht="12.75">
      <c r="A12" s="254">
        <v>3</v>
      </c>
      <c r="B12" s="255" t="s">
        <v>512</v>
      </c>
      <c r="C12" s="256" t="s">
        <v>513</v>
      </c>
      <c r="D12" s="257" t="s">
        <v>240</v>
      </c>
      <c r="E12" s="258">
        <v>8</v>
      </c>
      <c r="F12" s="258"/>
      <c r="G12" s="259">
        <f t="shared" si="0"/>
        <v>0</v>
      </c>
      <c r="H12" s="260">
        <v>0</v>
      </c>
      <c r="I12" s="261">
        <f t="shared" si="1"/>
        <v>0</v>
      </c>
      <c r="J12" s="260"/>
      <c r="K12" s="261">
        <f t="shared" si="2"/>
        <v>0</v>
      </c>
      <c r="O12" s="253">
        <v>2</v>
      </c>
      <c r="AA12" s="228">
        <v>3</v>
      </c>
      <c r="AB12" s="228">
        <v>0</v>
      </c>
      <c r="AC12" s="228">
        <v>72586009</v>
      </c>
      <c r="AZ12" s="228">
        <v>2</v>
      </c>
      <c r="BA12" s="228">
        <f t="shared" si="3"/>
        <v>0</v>
      </c>
      <c r="BB12" s="228">
        <f t="shared" si="4"/>
        <v>0</v>
      </c>
      <c r="BC12" s="228">
        <f t="shared" si="5"/>
        <v>0</v>
      </c>
      <c r="BD12" s="228">
        <f t="shared" si="6"/>
        <v>0</v>
      </c>
      <c r="BE12" s="228">
        <f t="shared" si="7"/>
        <v>0</v>
      </c>
      <c r="CA12" s="253">
        <v>3</v>
      </c>
      <c r="CB12" s="253">
        <v>0</v>
      </c>
    </row>
    <row r="13" spans="1:80" ht="12.75">
      <c r="A13" s="254">
        <v>4</v>
      </c>
      <c r="B13" s="255" t="s">
        <v>514</v>
      </c>
      <c r="C13" s="256" t="s">
        <v>515</v>
      </c>
      <c r="D13" s="257" t="s">
        <v>240</v>
      </c>
      <c r="E13" s="258">
        <v>8</v>
      </c>
      <c r="F13" s="258"/>
      <c r="G13" s="259">
        <f t="shared" si="0"/>
        <v>0</v>
      </c>
      <c r="H13" s="260">
        <v>0</v>
      </c>
      <c r="I13" s="261">
        <f t="shared" si="1"/>
        <v>0</v>
      </c>
      <c r="J13" s="260"/>
      <c r="K13" s="261">
        <f t="shared" si="2"/>
        <v>0</v>
      </c>
      <c r="O13" s="253">
        <v>2</v>
      </c>
      <c r="AA13" s="228">
        <v>3</v>
      </c>
      <c r="AB13" s="228">
        <v>0</v>
      </c>
      <c r="AC13" s="228">
        <v>72586016</v>
      </c>
      <c r="AZ13" s="228">
        <v>2</v>
      </c>
      <c r="BA13" s="228">
        <f t="shared" si="3"/>
        <v>0</v>
      </c>
      <c r="BB13" s="228">
        <f t="shared" si="4"/>
        <v>0</v>
      </c>
      <c r="BC13" s="228">
        <f t="shared" si="5"/>
        <v>0</v>
      </c>
      <c r="BD13" s="228">
        <f t="shared" si="6"/>
        <v>0</v>
      </c>
      <c r="BE13" s="228">
        <f t="shared" si="7"/>
        <v>0</v>
      </c>
      <c r="CA13" s="253">
        <v>3</v>
      </c>
      <c r="CB13" s="253">
        <v>0</v>
      </c>
    </row>
    <row r="14" spans="1:80" ht="12.75">
      <c r="A14" s="254">
        <v>5</v>
      </c>
      <c r="B14" s="255" t="s">
        <v>516</v>
      </c>
      <c r="C14" s="256" t="s">
        <v>517</v>
      </c>
      <c r="D14" s="257" t="s">
        <v>240</v>
      </c>
      <c r="E14" s="258">
        <v>8</v>
      </c>
      <c r="F14" s="258"/>
      <c r="G14" s="259">
        <f t="shared" si="0"/>
        <v>0</v>
      </c>
      <c r="H14" s="260">
        <v>0</v>
      </c>
      <c r="I14" s="261">
        <f t="shared" si="1"/>
        <v>0</v>
      </c>
      <c r="J14" s="260"/>
      <c r="K14" s="261">
        <f t="shared" si="2"/>
        <v>0</v>
      </c>
      <c r="O14" s="253">
        <v>2</v>
      </c>
      <c r="AA14" s="228">
        <v>3</v>
      </c>
      <c r="AB14" s="228">
        <v>0</v>
      </c>
      <c r="AC14" s="228">
        <v>72586017</v>
      </c>
      <c r="AZ14" s="228">
        <v>2</v>
      </c>
      <c r="BA14" s="228">
        <f t="shared" si="3"/>
        <v>0</v>
      </c>
      <c r="BB14" s="228">
        <f t="shared" si="4"/>
        <v>0</v>
      </c>
      <c r="BC14" s="228">
        <f t="shared" si="5"/>
        <v>0</v>
      </c>
      <c r="BD14" s="228">
        <f t="shared" si="6"/>
        <v>0</v>
      </c>
      <c r="BE14" s="228">
        <f t="shared" si="7"/>
        <v>0</v>
      </c>
      <c r="CA14" s="253">
        <v>3</v>
      </c>
      <c r="CB14" s="253">
        <v>0</v>
      </c>
    </row>
    <row r="15" spans="1:80" ht="22.5">
      <c r="A15" s="254">
        <v>6</v>
      </c>
      <c r="B15" s="255" t="s">
        <v>518</v>
      </c>
      <c r="C15" s="256" t="s">
        <v>519</v>
      </c>
      <c r="D15" s="257" t="s">
        <v>127</v>
      </c>
      <c r="E15" s="258">
        <v>8</v>
      </c>
      <c r="F15" s="258"/>
      <c r="G15" s="259">
        <f t="shared" si="0"/>
        <v>0</v>
      </c>
      <c r="H15" s="260">
        <v>0</v>
      </c>
      <c r="I15" s="261">
        <f t="shared" si="1"/>
        <v>0</v>
      </c>
      <c r="J15" s="260">
        <v>0</v>
      </c>
      <c r="K15" s="261">
        <f t="shared" si="2"/>
        <v>0</v>
      </c>
      <c r="O15" s="253">
        <v>2</v>
      </c>
      <c r="AA15" s="228">
        <v>1</v>
      </c>
      <c r="AB15" s="228">
        <v>7</v>
      </c>
      <c r="AC15" s="228">
        <v>7</v>
      </c>
      <c r="AZ15" s="228">
        <v>2</v>
      </c>
      <c r="BA15" s="228">
        <f t="shared" si="3"/>
        <v>0</v>
      </c>
      <c r="BB15" s="228">
        <f t="shared" si="4"/>
        <v>0</v>
      </c>
      <c r="BC15" s="228">
        <f t="shared" si="5"/>
        <v>0</v>
      </c>
      <c r="BD15" s="228">
        <f t="shared" si="6"/>
        <v>0</v>
      </c>
      <c r="BE15" s="228">
        <f t="shared" si="7"/>
        <v>0</v>
      </c>
      <c r="CA15" s="253">
        <v>1</v>
      </c>
      <c r="CB15" s="253">
        <v>7</v>
      </c>
    </row>
    <row r="16" spans="1:80" ht="22.5">
      <c r="A16" s="254">
        <v>7</v>
      </c>
      <c r="B16" s="255" t="s">
        <v>520</v>
      </c>
      <c r="C16" s="256" t="s">
        <v>521</v>
      </c>
      <c r="D16" s="257" t="s">
        <v>127</v>
      </c>
      <c r="E16" s="258">
        <v>12</v>
      </c>
      <c r="F16" s="258"/>
      <c r="G16" s="259">
        <f t="shared" si="0"/>
        <v>0</v>
      </c>
      <c r="H16" s="260">
        <v>0</v>
      </c>
      <c r="I16" s="261">
        <f t="shared" si="1"/>
        <v>0</v>
      </c>
      <c r="J16" s="260">
        <v>0</v>
      </c>
      <c r="K16" s="261">
        <f t="shared" si="2"/>
        <v>0</v>
      </c>
      <c r="O16" s="253">
        <v>2</v>
      </c>
      <c r="AA16" s="228">
        <v>1</v>
      </c>
      <c r="AB16" s="228">
        <v>7</v>
      </c>
      <c r="AC16" s="228">
        <v>7</v>
      </c>
      <c r="AZ16" s="228">
        <v>2</v>
      </c>
      <c r="BA16" s="228">
        <f t="shared" si="3"/>
        <v>0</v>
      </c>
      <c r="BB16" s="228">
        <f t="shared" si="4"/>
        <v>0</v>
      </c>
      <c r="BC16" s="228">
        <f t="shared" si="5"/>
        <v>0</v>
      </c>
      <c r="BD16" s="228">
        <f t="shared" si="6"/>
        <v>0</v>
      </c>
      <c r="BE16" s="228">
        <f t="shared" si="7"/>
        <v>0</v>
      </c>
      <c r="CA16" s="253">
        <v>1</v>
      </c>
      <c r="CB16" s="253">
        <v>7</v>
      </c>
    </row>
    <row r="17" spans="1:80" ht="12.75">
      <c r="A17" s="254">
        <v>8</v>
      </c>
      <c r="B17" s="255" t="s">
        <v>522</v>
      </c>
      <c r="C17" s="256" t="s">
        <v>523</v>
      </c>
      <c r="D17" s="257" t="s">
        <v>127</v>
      </c>
      <c r="E17" s="258">
        <v>7</v>
      </c>
      <c r="F17" s="258"/>
      <c r="G17" s="259">
        <f t="shared" si="0"/>
        <v>0</v>
      </c>
      <c r="H17" s="260">
        <v>0</v>
      </c>
      <c r="I17" s="261">
        <f t="shared" si="1"/>
        <v>0</v>
      </c>
      <c r="J17" s="260">
        <v>0</v>
      </c>
      <c r="K17" s="261">
        <f t="shared" si="2"/>
        <v>0</v>
      </c>
      <c r="O17" s="253">
        <v>2</v>
      </c>
      <c r="AA17" s="228">
        <v>1</v>
      </c>
      <c r="AB17" s="228">
        <v>7</v>
      </c>
      <c r="AC17" s="228">
        <v>7</v>
      </c>
      <c r="AZ17" s="228">
        <v>2</v>
      </c>
      <c r="BA17" s="228">
        <f t="shared" si="3"/>
        <v>0</v>
      </c>
      <c r="BB17" s="228">
        <f t="shared" si="4"/>
        <v>0</v>
      </c>
      <c r="BC17" s="228">
        <f t="shared" si="5"/>
        <v>0</v>
      </c>
      <c r="BD17" s="228">
        <f t="shared" si="6"/>
        <v>0</v>
      </c>
      <c r="BE17" s="228">
        <f t="shared" si="7"/>
        <v>0</v>
      </c>
      <c r="CA17" s="253">
        <v>1</v>
      </c>
      <c r="CB17" s="253">
        <v>7</v>
      </c>
    </row>
    <row r="18" spans="1:80" ht="12.75">
      <c r="A18" s="254">
        <v>9</v>
      </c>
      <c r="B18" s="255" t="s">
        <v>524</v>
      </c>
      <c r="C18" s="256" t="s">
        <v>525</v>
      </c>
      <c r="D18" s="257" t="s">
        <v>127</v>
      </c>
      <c r="E18" s="258">
        <v>78</v>
      </c>
      <c r="F18" s="258"/>
      <c r="G18" s="259">
        <f t="shared" si="0"/>
        <v>0</v>
      </c>
      <c r="H18" s="260">
        <v>0</v>
      </c>
      <c r="I18" s="261">
        <f t="shared" si="1"/>
        <v>0</v>
      </c>
      <c r="J18" s="260">
        <v>0</v>
      </c>
      <c r="K18" s="261">
        <f t="shared" si="2"/>
        <v>0</v>
      </c>
      <c r="O18" s="253">
        <v>2</v>
      </c>
      <c r="AA18" s="228">
        <v>1</v>
      </c>
      <c r="AB18" s="228">
        <v>7</v>
      </c>
      <c r="AC18" s="228">
        <v>7</v>
      </c>
      <c r="AZ18" s="228">
        <v>2</v>
      </c>
      <c r="BA18" s="228">
        <f t="shared" si="3"/>
        <v>0</v>
      </c>
      <c r="BB18" s="228">
        <f t="shared" si="4"/>
        <v>0</v>
      </c>
      <c r="BC18" s="228">
        <f t="shared" si="5"/>
        <v>0</v>
      </c>
      <c r="BD18" s="228">
        <f t="shared" si="6"/>
        <v>0</v>
      </c>
      <c r="BE18" s="228">
        <f t="shared" si="7"/>
        <v>0</v>
      </c>
      <c r="CA18" s="253">
        <v>1</v>
      </c>
      <c r="CB18" s="253">
        <v>7</v>
      </c>
    </row>
    <row r="19" spans="1:80" ht="12.75">
      <c r="A19" s="254">
        <v>10</v>
      </c>
      <c r="B19" s="255" t="s">
        <v>526</v>
      </c>
      <c r="C19" s="256" t="s">
        <v>527</v>
      </c>
      <c r="D19" s="257" t="s">
        <v>127</v>
      </c>
      <c r="E19" s="258">
        <v>74</v>
      </c>
      <c r="F19" s="258"/>
      <c r="G19" s="259">
        <f t="shared" si="0"/>
        <v>0</v>
      </c>
      <c r="H19" s="260">
        <v>0</v>
      </c>
      <c r="I19" s="261">
        <f t="shared" si="1"/>
        <v>0</v>
      </c>
      <c r="J19" s="260">
        <v>0</v>
      </c>
      <c r="K19" s="261">
        <f t="shared" si="2"/>
        <v>0</v>
      </c>
      <c r="O19" s="253">
        <v>2</v>
      </c>
      <c r="AA19" s="228">
        <v>1</v>
      </c>
      <c r="AB19" s="228">
        <v>7</v>
      </c>
      <c r="AC19" s="228">
        <v>7</v>
      </c>
      <c r="AZ19" s="228">
        <v>2</v>
      </c>
      <c r="BA19" s="228">
        <f t="shared" si="3"/>
        <v>0</v>
      </c>
      <c r="BB19" s="228">
        <f t="shared" si="4"/>
        <v>0</v>
      </c>
      <c r="BC19" s="228">
        <f t="shared" si="5"/>
        <v>0</v>
      </c>
      <c r="BD19" s="228">
        <f t="shared" si="6"/>
        <v>0</v>
      </c>
      <c r="BE19" s="228">
        <f t="shared" si="7"/>
        <v>0</v>
      </c>
      <c r="CA19" s="253">
        <v>1</v>
      </c>
      <c r="CB19" s="253">
        <v>7</v>
      </c>
    </row>
    <row r="20" spans="1:80" ht="12.75">
      <c r="A20" s="254">
        <v>11</v>
      </c>
      <c r="B20" s="255" t="s">
        <v>528</v>
      </c>
      <c r="C20" s="256" t="s">
        <v>529</v>
      </c>
      <c r="D20" s="257" t="s">
        <v>240</v>
      </c>
      <c r="E20" s="258">
        <v>6</v>
      </c>
      <c r="F20" s="258"/>
      <c r="G20" s="259">
        <f t="shared" si="0"/>
        <v>0</v>
      </c>
      <c r="H20" s="260">
        <v>0</v>
      </c>
      <c r="I20" s="261">
        <f t="shared" si="1"/>
        <v>0</v>
      </c>
      <c r="J20" s="260"/>
      <c r="K20" s="261">
        <f t="shared" si="2"/>
        <v>0</v>
      </c>
      <c r="O20" s="253">
        <v>2</v>
      </c>
      <c r="AA20" s="228">
        <v>3</v>
      </c>
      <c r="AB20" s="228">
        <v>0</v>
      </c>
      <c r="AC20" s="228">
        <v>72119401</v>
      </c>
      <c r="AZ20" s="228">
        <v>2</v>
      </c>
      <c r="BA20" s="228">
        <f t="shared" si="3"/>
        <v>0</v>
      </c>
      <c r="BB20" s="228">
        <f t="shared" si="4"/>
        <v>0</v>
      </c>
      <c r="BC20" s="228">
        <f t="shared" si="5"/>
        <v>0</v>
      </c>
      <c r="BD20" s="228">
        <f t="shared" si="6"/>
        <v>0</v>
      </c>
      <c r="BE20" s="228">
        <f t="shared" si="7"/>
        <v>0</v>
      </c>
      <c r="CA20" s="253">
        <v>3</v>
      </c>
      <c r="CB20" s="253">
        <v>0</v>
      </c>
    </row>
    <row r="21" spans="1:80" ht="12.75">
      <c r="A21" s="254">
        <v>12</v>
      </c>
      <c r="B21" s="255" t="s">
        <v>530</v>
      </c>
      <c r="C21" s="256" t="s">
        <v>531</v>
      </c>
      <c r="D21" s="257" t="s">
        <v>240</v>
      </c>
      <c r="E21" s="258">
        <v>4</v>
      </c>
      <c r="F21" s="258"/>
      <c r="G21" s="259">
        <f t="shared" si="0"/>
        <v>0</v>
      </c>
      <c r="H21" s="260">
        <v>0</v>
      </c>
      <c r="I21" s="261">
        <f t="shared" si="1"/>
        <v>0</v>
      </c>
      <c r="J21" s="260"/>
      <c r="K21" s="261">
        <f t="shared" si="2"/>
        <v>0</v>
      </c>
      <c r="O21" s="253">
        <v>2</v>
      </c>
      <c r="AA21" s="228">
        <v>12</v>
      </c>
      <c r="AB21" s="228">
        <v>0</v>
      </c>
      <c r="AC21" s="228">
        <v>12</v>
      </c>
      <c r="AZ21" s="228">
        <v>2</v>
      </c>
      <c r="BA21" s="228">
        <f t="shared" si="3"/>
        <v>0</v>
      </c>
      <c r="BB21" s="228">
        <f t="shared" si="4"/>
        <v>0</v>
      </c>
      <c r="BC21" s="228">
        <f t="shared" si="5"/>
        <v>0</v>
      </c>
      <c r="BD21" s="228">
        <f t="shared" si="6"/>
        <v>0</v>
      </c>
      <c r="BE21" s="228">
        <f t="shared" si="7"/>
        <v>0</v>
      </c>
      <c r="CA21" s="253">
        <v>12</v>
      </c>
      <c r="CB21" s="253">
        <v>0</v>
      </c>
    </row>
    <row r="22" spans="1:80" ht="12.75">
      <c r="A22" s="254">
        <v>13</v>
      </c>
      <c r="B22" s="255" t="s">
        <v>532</v>
      </c>
      <c r="C22" s="256" t="s">
        <v>533</v>
      </c>
      <c r="D22" s="257" t="s">
        <v>240</v>
      </c>
      <c r="E22" s="258">
        <v>2</v>
      </c>
      <c r="F22" s="258"/>
      <c r="G22" s="259">
        <f t="shared" si="0"/>
        <v>0</v>
      </c>
      <c r="H22" s="260">
        <v>0</v>
      </c>
      <c r="I22" s="261">
        <f t="shared" si="1"/>
        <v>0</v>
      </c>
      <c r="J22" s="260"/>
      <c r="K22" s="261">
        <f t="shared" si="2"/>
        <v>0</v>
      </c>
      <c r="O22" s="253">
        <v>2</v>
      </c>
      <c r="AA22" s="228">
        <v>12</v>
      </c>
      <c r="AB22" s="228">
        <v>0</v>
      </c>
      <c r="AC22" s="228">
        <v>13</v>
      </c>
      <c r="AZ22" s="228">
        <v>2</v>
      </c>
      <c r="BA22" s="228">
        <f t="shared" si="3"/>
        <v>0</v>
      </c>
      <c r="BB22" s="228">
        <f t="shared" si="4"/>
        <v>0</v>
      </c>
      <c r="BC22" s="228">
        <f t="shared" si="5"/>
        <v>0</v>
      </c>
      <c r="BD22" s="228">
        <f t="shared" si="6"/>
        <v>0</v>
      </c>
      <c r="BE22" s="228">
        <f t="shared" si="7"/>
        <v>0</v>
      </c>
      <c r="CA22" s="253">
        <v>12</v>
      </c>
      <c r="CB22" s="253">
        <v>0</v>
      </c>
    </row>
    <row r="23" spans="1:80" ht="12.75">
      <c r="A23" s="254">
        <v>14</v>
      </c>
      <c r="B23" s="255" t="s">
        <v>534</v>
      </c>
      <c r="C23" s="256" t="s">
        <v>535</v>
      </c>
      <c r="D23" s="257" t="s">
        <v>240</v>
      </c>
      <c r="E23" s="258">
        <v>8</v>
      </c>
      <c r="F23" s="258"/>
      <c r="G23" s="259">
        <f t="shared" si="0"/>
        <v>0</v>
      </c>
      <c r="H23" s="260">
        <v>0</v>
      </c>
      <c r="I23" s="261">
        <f t="shared" si="1"/>
        <v>0</v>
      </c>
      <c r="J23" s="260">
        <v>0</v>
      </c>
      <c r="K23" s="261">
        <f t="shared" si="2"/>
        <v>0</v>
      </c>
      <c r="O23" s="253">
        <v>2</v>
      </c>
      <c r="AA23" s="228">
        <v>1</v>
      </c>
      <c r="AB23" s="228">
        <v>7</v>
      </c>
      <c r="AC23" s="228">
        <v>7</v>
      </c>
      <c r="AZ23" s="228">
        <v>2</v>
      </c>
      <c r="BA23" s="228">
        <f t="shared" si="3"/>
        <v>0</v>
      </c>
      <c r="BB23" s="228">
        <f t="shared" si="4"/>
        <v>0</v>
      </c>
      <c r="BC23" s="228">
        <f t="shared" si="5"/>
        <v>0</v>
      </c>
      <c r="BD23" s="228">
        <f t="shared" si="6"/>
        <v>0</v>
      </c>
      <c r="BE23" s="228">
        <f t="shared" si="7"/>
        <v>0</v>
      </c>
      <c r="CA23" s="253">
        <v>1</v>
      </c>
      <c r="CB23" s="253">
        <v>7</v>
      </c>
    </row>
    <row r="24" spans="1:80" ht="12.75">
      <c r="A24" s="254">
        <v>15</v>
      </c>
      <c r="B24" s="255" t="s">
        <v>536</v>
      </c>
      <c r="C24" s="256" t="s">
        <v>537</v>
      </c>
      <c r="D24" s="257" t="s">
        <v>240</v>
      </c>
      <c r="E24" s="258">
        <v>24</v>
      </c>
      <c r="F24" s="258"/>
      <c r="G24" s="259">
        <f t="shared" si="0"/>
        <v>0</v>
      </c>
      <c r="H24" s="260">
        <v>0</v>
      </c>
      <c r="I24" s="261">
        <f t="shared" si="1"/>
        <v>0</v>
      </c>
      <c r="J24" s="260">
        <v>0</v>
      </c>
      <c r="K24" s="261">
        <f t="shared" si="2"/>
        <v>0</v>
      </c>
      <c r="O24" s="253">
        <v>2</v>
      </c>
      <c r="AA24" s="228">
        <v>1</v>
      </c>
      <c r="AB24" s="228">
        <v>7</v>
      </c>
      <c r="AC24" s="228">
        <v>7</v>
      </c>
      <c r="AZ24" s="228">
        <v>2</v>
      </c>
      <c r="BA24" s="228">
        <f t="shared" si="3"/>
        <v>0</v>
      </c>
      <c r="BB24" s="228">
        <f t="shared" si="4"/>
        <v>0</v>
      </c>
      <c r="BC24" s="228">
        <f t="shared" si="5"/>
        <v>0</v>
      </c>
      <c r="BD24" s="228">
        <f t="shared" si="6"/>
        <v>0</v>
      </c>
      <c r="BE24" s="228">
        <f t="shared" si="7"/>
        <v>0</v>
      </c>
      <c r="CA24" s="253">
        <v>1</v>
      </c>
      <c r="CB24" s="253">
        <v>7</v>
      </c>
    </row>
    <row r="25" spans="1:80" ht="12.75">
      <c r="A25" s="254">
        <v>16</v>
      </c>
      <c r="B25" s="255" t="s">
        <v>538</v>
      </c>
      <c r="C25" s="256" t="s">
        <v>539</v>
      </c>
      <c r="D25" s="257" t="s">
        <v>240</v>
      </c>
      <c r="E25" s="258">
        <v>8</v>
      </c>
      <c r="F25" s="258"/>
      <c r="G25" s="259">
        <f t="shared" si="0"/>
        <v>0</v>
      </c>
      <c r="H25" s="260">
        <v>0</v>
      </c>
      <c r="I25" s="261">
        <f t="shared" si="1"/>
        <v>0</v>
      </c>
      <c r="J25" s="260">
        <v>0</v>
      </c>
      <c r="K25" s="261">
        <f t="shared" si="2"/>
        <v>0</v>
      </c>
      <c r="O25" s="253">
        <v>2</v>
      </c>
      <c r="AA25" s="228">
        <v>1</v>
      </c>
      <c r="AB25" s="228">
        <v>7</v>
      </c>
      <c r="AC25" s="228">
        <v>7</v>
      </c>
      <c r="AZ25" s="228">
        <v>2</v>
      </c>
      <c r="BA25" s="228">
        <f t="shared" si="3"/>
        <v>0</v>
      </c>
      <c r="BB25" s="228">
        <f t="shared" si="4"/>
        <v>0</v>
      </c>
      <c r="BC25" s="228">
        <f t="shared" si="5"/>
        <v>0</v>
      </c>
      <c r="BD25" s="228">
        <f t="shared" si="6"/>
        <v>0</v>
      </c>
      <c r="BE25" s="228">
        <f t="shared" si="7"/>
        <v>0</v>
      </c>
      <c r="CA25" s="253">
        <v>1</v>
      </c>
      <c r="CB25" s="253">
        <v>7</v>
      </c>
    </row>
    <row r="26" spans="1:80" ht="22.5">
      <c r="A26" s="254">
        <v>17</v>
      </c>
      <c r="B26" s="255" t="s">
        <v>540</v>
      </c>
      <c r="C26" s="256" t="s">
        <v>541</v>
      </c>
      <c r="D26" s="257" t="s">
        <v>240</v>
      </c>
      <c r="E26" s="258">
        <v>1</v>
      </c>
      <c r="F26" s="258"/>
      <c r="G26" s="259">
        <f t="shared" si="0"/>
        <v>0</v>
      </c>
      <c r="H26" s="260">
        <v>0</v>
      </c>
      <c r="I26" s="261">
        <f t="shared" si="1"/>
        <v>0</v>
      </c>
      <c r="J26" s="260">
        <v>0</v>
      </c>
      <c r="K26" s="261">
        <f t="shared" si="2"/>
        <v>0</v>
      </c>
      <c r="O26" s="253">
        <v>2</v>
      </c>
      <c r="AA26" s="228">
        <v>1</v>
      </c>
      <c r="AB26" s="228">
        <v>7</v>
      </c>
      <c r="AC26" s="228">
        <v>7</v>
      </c>
      <c r="AZ26" s="228">
        <v>2</v>
      </c>
      <c r="BA26" s="228">
        <f t="shared" si="3"/>
        <v>0</v>
      </c>
      <c r="BB26" s="228">
        <f t="shared" si="4"/>
        <v>0</v>
      </c>
      <c r="BC26" s="228">
        <f t="shared" si="5"/>
        <v>0</v>
      </c>
      <c r="BD26" s="228">
        <f t="shared" si="6"/>
        <v>0</v>
      </c>
      <c r="BE26" s="228">
        <f t="shared" si="7"/>
        <v>0</v>
      </c>
      <c r="CA26" s="253">
        <v>1</v>
      </c>
      <c r="CB26" s="253">
        <v>7</v>
      </c>
    </row>
    <row r="27" spans="1:80" ht="12.75">
      <c r="A27" s="254">
        <v>18</v>
      </c>
      <c r="B27" s="255" t="s">
        <v>542</v>
      </c>
      <c r="C27" s="256" t="s">
        <v>543</v>
      </c>
      <c r="D27" s="257" t="s">
        <v>127</v>
      </c>
      <c r="E27" s="258">
        <v>179</v>
      </c>
      <c r="F27" s="258"/>
      <c r="G27" s="259">
        <f t="shared" si="0"/>
        <v>0</v>
      </c>
      <c r="H27" s="260">
        <v>0</v>
      </c>
      <c r="I27" s="261">
        <f t="shared" si="1"/>
        <v>0</v>
      </c>
      <c r="J27" s="260">
        <v>0</v>
      </c>
      <c r="K27" s="261">
        <f t="shared" si="2"/>
        <v>0</v>
      </c>
      <c r="O27" s="253">
        <v>2</v>
      </c>
      <c r="AA27" s="228">
        <v>1</v>
      </c>
      <c r="AB27" s="228">
        <v>7</v>
      </c>
      <c r="AC27" s="228">
        <v>7</v>
      </c>
      <c r="AZ27" s="228">
        <v>2</v>
      </c>
      <c r="BA27" s="228">
        <f t="shared" si="3"/>
        <v>0</v>
      </c>
      <c r="BB27" s="228">
        <f t="shared" si="4"/>
        <v>0</v>
      </c>
      <c r="BC27" s="228">
        <f t="shared" si="5"/>
        <v>0</v>
      </c>
      <c r="BD27" s="228">
        <f t="shared" si="6"/>
        <v>0</v>
      </c>
      <c r="BE27" s="228">
        <f t="shared" si="7"/>
        <v>0</v>
      </c>
      <c r="CA27" s="253">
        <v>1</v>
      </c>
      <c r="CB27" s="253">
        <v>7</v>
      </c>
    </row>
    <row r="28" spans="1:80" ht="12.75">
      <c r="A28" s="254">
        <v>19</v>
      </c>
      <c r="B28" s="255" t="s">
        <v>544</v>
      </c>
      <c r="C28" s="256" t="s">
        <v>545</v>
      </c>
      <c r="D28" s="257" t="s">
        <v>240</v>
      </c>
      <c r="E28" s="258">
        <v>1</v>
      </c>
      <c r="F28" s="258"/>
      <c r="G28" s="259">
        <f t="shared" si="0"/>
        <v>0</v>
      </c>
      <c r="H28" s="260">
        <v>0</v>
      </c>
      <c r="I28" s="261">
        <f t="shared" si="1"/>
        <v>0</v>
      </c>
      <c r="J28" s="260"/>
      <c r="K28" s="261">
        <f t="shared" si="2"/>
        <v>0</v>
      </c>
      <c r="O28" s="253">
        <v>2</v>
      </c>
      <c r="AA28" s="228">
        <v>12</v>
      </c>
      <c r="AB28" s="228">
        <v>0</v>
      </c>
      <c r="AC28" s="228">
        <v>19</v>
      </c>
      <c r="AZ28" s="228">
        <v>2</v>
      </c>
      <c r="BA28" s="228">
        <f t="shared" si="3"/>
        <v>0</v>
      </c>
      <c r="BB28" s="228">
        <f t="shared" si="4"/>
        <v>0</v>
      </c>
      <c r="BC28" s="228">
        <f t="shared" si="5"/>
        <v>0</v>
      </c>
      <c r="BD28" s="228">
        <f t="shared" si="6"/>
        <v>0</v>
      </c>
      <c r="BE28" s="228">
        <f t="shared" si="7"/>
        <v>0</v>
      </c>
      <c r="CA28" s="253">
        <v>12</v>
      </c>
      <c r="CB28" s="253">
        <v>0</v>
      </c>
    </row>
    <row r="29" spans="1:80" ht="12.75">
      <c r="A29" s="254">
        <v>20</v>
      </c>
      <c r="B29" s="255" t="s">
        <v>546</v>
      </c>
      <c r="C29" s="256" t="s">
        <v>547</v>
      </c>
      <c r="D29" s="257" t="s">
        <v>13</v>
      </c>
      <c r="E29" s="258">
        <v>957.61</v>
      </c>
      <c r="F29" s="258"/>
      <c r="G29" s="259">
        <f t="shared" si="0"/>
        <v>0</v>
      </c>
      <c r="H29" s="260">
        <v>0</v>
      </c>
      <c r="I29" s="261">
        <f t="shared" si="1"/>
        <v>0</v>
      </c>
      <c r="J29" s="260">
        <v>0</v>
      </c>
      <c r="K29" s="261">
        <f t="shared" si="2"/>
        <v>0</v>
      </c>
      <c r="O29" s="253">
        <v>2</v>
      </c>
      <c r="AA29" s="228">
        <v>1</v>
      </c>
      <c r="AB29" s="228">
        <v>7</v>
      </c>
      <c r="AC29" s="228">
        <v>7</v>
      </c>
      <c r="AZ29" s="228">
        <v>2</v>
      </c>
      <c r="BA29" s="228">
        <f t="shared" si="3"/>
        <v>0</v>
      </c>
      <c r="BB29" s="228">
        <f t="shared" si="4"/>
        <v>0</v>
      </c>
      <c r="BC29" s="228">
        <f t="shared" si="5"/>
        <v>0</v>
      </c>
      <c r="BD29" s="228">
        <f t="shared" si="6"/>
        <v>0</v>
      </c>
      <c r="BE29" s="228">
        <f t="shared" si="7"/>
        <v>0</v>
      </c>
      <c r="CA29" s="253">
        <v>1</v>
      </c>
      <c r="CB29" s="253">
        <v>7</v>
      </c>
    </row>
    <row r="30" spans="1:57" ht="12.75">
      <c r="A30" s="263"/>
      <c r="B30" s="264" t="s">
        <v>104</v>
      </c>
      <c r="C30" s="265" t="s">
        <v>509</v>
      </c>
      <c r="D30" s="266"/>
      <c r="E30" s="267"/>
      <c r="F30" s="268"/>
      <c r="G30" s="269">
        <f>SUM(G10:G29)</f>
        <v>0</v>
      </c>
      <c r="H30" s="270"/>
      <c r="I30" s="271">
        <f>SUM(I10:I29)</f>
        <v>0</v>
      </c>
      <c r="J30" s="270"/>
      <c r="K30" s="271">
        <f>SUM(K10:K29)</f>
        <v>0</v>
      </c>
      <c r="O30" s="253">
        <v>4</v>
      </c>
      <c r="BA30" s="272">
        <f>SUM(BA10:BA29)</f>
        <v>0</v>
      </c>
      <c r="BB30" s="272">
        <f>SUM(BB10:BB29)</f>
        <v>0</v>
      </c>
      <c r="BC30" s="272">
        <f>SUM(BC10:BC29)</f>
        <v>0</v>
      </c>
      <c r="BD30" s="272">
        <f>SUM(BD10:BD29)</f>
        <v>0</v>
      </c>
      <c r="BE30" s="272">
        <f>SUM(BE10:BE29)</f>
        <v>0</v>
      </c>
    </row>
    <row r="31" spans="1:15" ht="12.75">
      <c r="A31" s="243" t="s">
        <v>100</v>
      </c>
      <c r="B31" s="244" t="s">
        <v>548</v>
      </c>
      <c r="C31" s="245" t="s">
        <v>549</v>
      </c>
      <c r="D31" s="246"/>
      <c r="E31" s="247"/>
      <c r="F31" s="247"/>
      <c r="G31" s="248"/>
      <c r="H31" s="249"/>
      <c r="I31" s="250"/>
      <c r="J31" s="251"/>
      <c r="K31" s="252"/>
      <c r="O31" s="253">
        <v>1</v>
      </c>
    </row>
    <row r="32" spans="1:80" ht="12.75">
      <c r="A32" s="254">
        <v>21</v>
      </c>
      <c r="B32" s="255" t="s">
        <v>551</v>
      </c>
      <c r="C32" s="256" t="s">
        <v>552</v>
      </c>
      <c r="D32" s="257" t="s">
        <v>240</v>
      </c>
      <c r="E32" s="258">
        <v>1</v>
      </c>
      <c r="F32" s="258"/>
      <c r="G32" s="259">
        <f aca="true" t="shared" si="8" ref="G32:G63">E32*F32</f>
        <v>0</v>
      </c>
      <c r="H32" s="260">
        <v>0</v>
      </c>
      <c r="I32" s="261">
        <f aca="true" t="shared" si="9" ref="I32:I63">E32*H32</f>
        <v>0</v>
      </c>
      <c r="J32" s="260"/>
      <c r="K32" s="261">
        <f aca="true" t="shared" si="10" ref="K32:K63">E32*J32</f>
        <v>0</v>
      </c>
      <c r="O32" s="253">
        <v>2</v>
      </c>
      <c r="AA32" s="228">
        <v>12</v>
      </c>
      <c r="AB32" s="228">
        <v>0</v>
      </c>
      <c r="AC32" s="228">
        <v>21</v>
      </c>
      <c r="AZ32" s="228">
        <v>2</v>
      </c>
      <c r="BA32" s="228">
        <f aca="true" t="shared" si="11" ref="BA32:BA63">IF(AZ32=1,G32,0)</f>
        <v>0</v>
      </c>
      <c r="BB32" s="228">
        <f aca="true" t="shared" si="12" ref="BB32:BB63">IF(AZ32=2,G32,0)</f>
        <v>0</v>
      </c>
      <c r="BC32" s="228">
        <f aca="true" t="shared" si="13" ref="BC32:BC63">IF(AZ32=3,G32,0)</f>
        <v>0</v>
      </c>
      <c r="BD32" s="228">
        <f aca="true" t="shared" si="14" ref="BD32:BD63">IF(AZ32=4,G32,0)</f>
        <v>0</v>
      </c>
      <c r="BE32" s="228">
        <f aca="true" t="shared" si="15" ref="BE32:BE63">IF(AZ32=5,G32,0)</f>
        <v>0</v>
      </c>
      <c r="CA32" s="253">
        <v>12</v>
      </c>
      <c r="CB32" s="253">
        <v>0</v>
      </c>
    </row>
    <row r="33" spans="1:80" ht="22.5">
      <c r="A33" s="254">
        <v>22</v>
      </c>
      <c r="B33" s="255" t="s">
        <v>553</v>
      </c>
      <c r="C33" s="256" t="s">
        <v>554</v>
      </c>
      <c r="D33" s="257" t="s">
        <v>127</v>
      </c>
      <c r="E33" s="258">
        <v>116</v>
      </c>
      <c r="F33" s="258"/>
      <c r="G33" s="259">
        <f t="shared" si="8"/>
        <v>0</v>
      </c>
      <c r="H33" s="260">
        <v>0</v>
      </c>
      <c r="I33" s="261">
        <f t="shared" si="9"/>
        <v>0</v>
      </c>
      <c r="J33" s="260">
        <v>0</v>
      </c>
      <c r="K33" s="261">
        <f t="shared" si="10"/>
        <v>0</v>
      </c>
      <c r="O33" s="253">
        <v>2</v>
      </c>
      <c r="AA33" s="228">
        <v>1</v>
      </c>
      <c r="AB33" s="228">
        <v>7</v>
      </c>
      <c r="AC33" s="228">
        <v>7</v>
      </c>
      <c r="AZ33" s="228">
        <v>2</v>
      </c>
      <c r="BA33" s="228">
        <f t="shared" si="11"/>
        <v>0</v>
      </c>
      <c r="BB33" s="228">
        <f t="shared" si="12"/>
        <v>0</v>
      </c>
      <c r="BC33" s="228">
        <f t="shared" si="13"/>
        <v>0</v>
      </c>
      <c r="BD33" s="228">
        <f t="shared" si="14"/>
        <v>0</v>
      </c>
      <c r="BE33" s="228">
        <f t="shared" si="15"/>
        <v>0</v>
      </c>
      <c r="CA33" s="253">
        <v>1</v>
      </c>
      <c r="CB33" s="253">
        <v>7</v>
      </c>
    </row>
    <row r="34" spans="1:80" ht="22.5">
      <c r="A34" s="254">
        <v>23</v>
      </c>
      <c r="B34" s="255" t="s">
        <v>555</v>
      </c>
      <c r="C34" s="256" t="s">
        <v>556</v>
      </c>
      <c r="D34" s="257" t="s">
        <v>127</v>
      </c>
      <c r="E34" s="258">
        <v>94</v>
      </c>
      <c r="F34" s="258"/>
      <c r="G34" s="259">
        <f t="shared" si="8"/>
        <v>0</v>
      </c>
      <c r="H34" s="260">
        <v>0</v>
      </c>
      <c r="I34" s="261">
        <f t="shared" si="9"/>
        <v>0</v>
      </c>
      <c r="J34" s="260">
        <v>0</v>
      </c>
      <c r="K34" s="261">
        <f t="shared" si="10"/>
        <v>0</v>
      </c>
      <c r="O34" s="253">
        <v>2</v>
      </c>
      <c r="AA34" s="228">
        <v>1</v>
      </c>
      <c r="AB34" s="228">
        <v>7</v>
      </c>
      <c r="AC34" s="228">
        <v>7</v>
      </c>
      <c r="AZ34" s="228">
        <v>2</v>
      </c>
      <c r="BA34" s="228">
        <f t="shared" si="11"/>
        <v>0</v>
      </c>
      <c r="BB34" s="228">
        <f t="shared" si="12"/>
        <v>0</v>
      </c>
      <c r="BC34" s="228">
        <f t="shared" si="13"/>
        <v>0</v>
      </c>
      <c r="BD34" s="228">
        <f t="shared" si="14"/>
        <v>0</v>
      </c>
      <c r="BE34" s="228">
        <f t="shared" si="15"/>
        <v>0</v>
      </c>
      <c r="CA34" s="253">
        <v>1</v>
      </c>
      <c r="CB34" s="253">
        <v>7</v>
      </c>
    </row>
    <row r="35" spans="1:80" ht="22.5">
      <c r="A35" s="254">
        <v>24</v>
      </c>
      <c r="B35" s="255" t="s">
        <v>557</v>
      </c>
      <c r="C35" s="256" t="s">
        <v>558</v>
      </c>
      <c r="D35" s="257" t="s">
        <v>127</v>
      </c>
      <c r="E35" s="258">
        <v>26</v>
      </c>
      <c r="F35" s="258"/>
      <c r="G35" s="259">
        <f t="shared" si="8"/>
        <v>0</v>
      </c>
      <c r="H35" s="260">
        <v>0</v>
      </c>
      <c r="I35" s="261">
        <f t="shared" si="9"/>
        <v>0</v>
      </c>
      <c r="J35" s="260">
        <v>0</v>
      </c>
      <c r="K35" s="261">
        <f t="shared" si="10"/>
        <v>0</v>
      </c>
      <c r="O35" s="253">
        <v>2</v>
      </c>
      <c r="AA35" s="228">
        <v>1</v>
      </c>
      <c r="AB35" s="228">
        <v>7</v>
      </c>
      <c r="AC35" s="228">
        <v>7</v>
      </c>
      <c r="AZ35" s="228">
        <v>2</v>
      </c>
      <c r="BA35" s="228">
        <f t="shared" si="11"/>
        <v>0</v>
      </c>
      <c r="BB35" s="228">
        <f t="shared" si="12"/>
        <v>0</v>
      </c>
      <c r="BC35" s="228">
        <f t="shared" si="13"/>
        <v>0</v>
      </c>
      <c r="BD35" s="228">
        <f t="shared" si="14"/>
        <v>0</v>
      </c>
      <c r="BE35" s="228">
        <f t="shared" si="15"/>
        <v>0</v>
      </c>
      <c r="CA35" s="253">
        <v>1</v>
      </c>
      <c r="CB35" s="253">
        <v>7</v>
      </c>
    </row>
    <row r="36" spans="1:80" ht="22.5">
      <c r="A36" s="254">
        <v>25</v>
      </c>
      <c r="B36" s="255" t="s">
        <v>559</v>
      </c>
      <c r="C36" s="256" t="s">
        <v>560</v>
      </c>
      <c r="D36" s="257" t="s">
        <v>127</v>
      </c>
      <c r="E36" s="258">
        <v>24</v>
      </c>
      <c r="F36" s="258"/>
      <c r="G36" s="259">
        <f t="shared" si="8"/>
        <v>0</v>
      </c>
      <c r="H36" s="260">
        <v>0</v>
      </c>
      <c r="I36" s="261">
        <f t="shared" si="9"/>
        <v>0</v>
      </c>
      <c r="J36" s="260">
        <v>0</v>
      </c>
      <c r="K36" s="261">
        <f t="shared" si="10"/>
        <v>0</v>
      </c>
      <c r="O36" s="253">
        <v>2</v>
      </c>
      <c r="AA36" s="228">
        <v>1</v>
      </c>
      <c r="AB36" s="228">
        <v>7</v>
      </c>
      <c r="AC36" s="228">
        <v>7</v>
      </c>
      <c r="AZ36" s="228">
        <v>2</v>
      </c>
      <c r="BA36" s="228">
        <f t="shared" si="11"/>
        <v>0</v>
      </c>
      <c r="BB36" s="228">
        <f t="shared" si="12"/>
        <v>0</v>
      </c>
      <c r="BC36" s="228">
        <f t="shared" si="13"/>
        <v>0</v>
      </c>
      <c r="BD36" s="228">
        <f t="shared" si="14"/>
        <v>0</v>
      </c>
      <c r="BE36" s="228">
        <f t="shared" si="15"/>
        <v>0</v>
      </c>
      <c r="CA36" s="253">
        <v>1</v>
      </c>
      <c r="CB36" s="253">
        <v>7</v>
      </c>
    </row>
    <row r="37" spans="1:80" ht="22.5">
      <c r="A37" s="254">
        <v>26</v>
      </c>
      <c r="B37" s="255" t="s">
        <v>561</v>
      </c>
      <c r="C37" s="256" t="s">
        <v>562</v>
      </c>
      <c r="D37" s="257" t="s">
        <v>127</v>
      </c>
      <c r="E37" s="258">
        <v>116</v>
      </c>
      <c r="F37" s="258"/>
      <c r="G37" s="259">
        <f t="shared" si="8"/>
        <v>0</v>
      </c>
      <c r="H37" s="260">
        <v>0</v>
      </c>
      <c r="I37" s="261">
        <f t="shared" si="9"/>
        <v>0</v>
      </c>
      <c r="J37" s="260">
        <v>0</v>
      </c>
      <c r="K37" s="261">
        <f t="shared" si="10"/>
        <v>0</v>
      </c>
      <c r="O37" s="253">
        <v>2</v>
      </c>
      <c r="AA37" s="228">
        <v>1</v>
      </c>
      <c r="AB37" s="228">
        <v>7</v>
      </c>
      <c r="AC37" s="228">
        <v>7</v>
      </c>
      <c r="AZ37" s="228">
        <v>2</v>
      </c>
      <c r="BA37" s="228">
        <f t="shared" si="11"/>
        <v>0</v>
      </c>
      <c r="BB37" s="228">
        <f t="shared" si="12"/>
        <v>0</v>
      </c>
      <c r="BC37" s="228">
        <f t="shared" si="13"/>
        <v>0</v>
      </c>
      <c r="BD37" s="228">
        <f t="shared" si="14"/>
        <v>0</v>
      </c>
      <c r="BE37" s="228">
        <f t="shared" si="15"/>
        <v>0</v>
      </c>
      <c r="CA37" s="253">
        <v>1</v>
      </c>
      <c r="CB37" s="253">
        <v>7</v>
      </c>
    </row>
    <row r="38" spans="1:80" ht="22.5">
      <c r="A38" s="254">
        <v>27</v>
      </c>
      <c r="B38" s="255" t="s">
        <v>563</v>
      </c>
      <c r="C38" s="256" t="s">
        <v>564</v>
      </c>
      <c r="D38" s="257" t="s">
        <v>127</v>
      </c>
      <c r="E38" s="258">
        <v>144</v>
      </c>
      <c r="F38" s="258"/>
      <c r="G38" s="259">
        <f t="shared" si="8"/>
        <v>0</v>
      </c>
      <c r="H38" s="260">
        <v>0</v>
      </c>
      <c r="I38" s="261">
        <f t="shared" si="9"/>
        <v>0</v>
      </c>
      <c r="J38" s="260">
        <v>0</v>
      </c>
      <c r="K38" s="261">
        <f t="shared" si="10"/>
        <v>0</v>
      </c>
      <c r="O38" s="253">
        <v>2</v>
      </c>
      <c r="AA38" s="228">
        <v>1</v>
      </c>
      <c r="AB38" s="228">
        <v>7</v>
      </c>
      <c r="AC38" s="228">
        <v>7</v>
      </c>
      <c r="AZ38" s="228">
        <v>2</v>
      </c>
      <c r="BA38" s="228">
        <f t="shared" si="11"/>
        <v>0</v>
      </c>
      <c r="BB38" s="228">
        <f t="shared" si="12"/>
        <v>0</v>
      </c>
      <c r="BC38" s="228">
        <f t="shared" si="13"/>
        <v>0</v>
      </c>
      <c r="BD38" s="228">
        <f t="shared" si="14"/>
        <v>0</v>
      </c>
      <c r="BE38" s="228">
        <f t="shared" si="15"/>
        <v>0</v>
      </c>
      <c r="CA38" s="253">
        <v>1</v>
      </c>
      <c r="CB38" s="253">
        <v>7</v>
      </c>
    </row>
    <row r="39" spans="1:80" ht="12.75">
      <c r="A39" s="254">
        <v>28</v>
      </c>
      <c r="B39" s="255" t="s">
        <v>565</v>
      </c>
      <c r="C39" s="256" t="s">
        <v>566</v>
      </c>
      <c r="D39" s="257" t="s">
        <v>567</v>
      </c>
      <c r="E39" s="258">
        <v>9</v>
      </c>
      <c r="F39" s="258"/>
      <c r="G39" s="259">
        <f t="shared" si="8"/>
        <v>0</v>
      </c>
      <c r="H39" s="260">
        <v>0</v>
      </c>
      <c r="I39" s="261">
        <f t="shared" si="9"/>
        <v>0</v>
      </c>
      <c r="J39" s="260">
        <v>0</v>
      </c>
      <c r="K39" s="261">
        <f t="shared" si="10"/>
        <v>0</v>
      </c>
      <c r="O39" s="253">
        <v>2</v>
      </c>
      <c r="AA39" s="228">
        <v>1</v>
      </c>
      <c r="AB39" s="228">
        <v>7</v>
      </c>
      <c r="AC39" s="228">
        <v>7</v>
      </c>
      <c r="AZ39" s="228">
        <v>2</v>
      </c>
      <c r="BA39" s="228">
        <f t="shared" si="11"/>
        <v>0</v>
      </c>
      <c r="BB39" s="228">
        <f t="shared" si="12"/>
        <v>0</v>
      </c>
      <c r="BC39" s="228">
        <f t="shared" si="13"/>
        <v>0</v>
      </c>
      <c r="BD39" s="228">
        <f t="shared" si="14"/>
        <v>0</v>
      </c>
      <c r="BE39" s="228">
        <f t="shared" si="15"/>
        <v>0</v>
      </c>
      <c r="CA39" s="253">
        <v>1</v>
      </c>
      <c r="CB39" s="253">
        <v>7</v>
      </c>
    </row>
    <row r="40" spans="1:80" ht="22.5">
      <c r="A40" s="254">
        <v>29</v>
      </c>
      <c r="B40" s="255" t="s">
        <v>568</v>
      </c>
      <c r="C40" s="256" t="s">
        <v>569</v>
      </c>
      <c r="D40" s="257" t="s">
        <v>240</v>
      </c>
      <c r="E40" s="258">
        <v>2</v>
      </c>
      <c r="F40" s="258"/>
      <c r="G40" s="259">
        <f t="shared" si="8"/>
        <v>0</v>
      </c>
      <c r="H40" s="260">
        <v>0</v>
      </c>
      <c r="I40" s="261">
        <f t="shared" si="9"/>
        <v>0</v>
      </c>
      <c r="J40" s="260">
        <v>0</v>
      </c>
      <c r="K40" s="261">
        <f t="shared" si="10"/>
        <v>0</v>
      </c>
      <c r="O40" s="253">
        <v>2</v>
      </c>
      <c r="AA40" s="228">
        <v>1</v>
      </c>
      <c r="AB40" s="228">
        <v>7</v>
      </c>
      <c r="AC40" s="228">
        <v>7</v>
      </c>
      <c r="AZ40" s="228">
        <v>2</v>
      </c>
      <c r="BA40" s="228">
        <f t="shared" si="11"/>
        <v>0</v>
      </c>
      <c r="BB40" s="228">
        <f t="shared" si="12"/>
        <v>0</v>
      </c>
      <c r="BC40" s="228">
        <f t="shared" si="13"/>
        <v>0</v>
      </c>
      <c r="BD40" s="228">
        <f t="shared" si="14"/>
        <v>0</v>
      </c>
      <c r="BE40" s="228">
        <f t="shared" si="15"/>
        <v>0</v>
      </c>
      <c r="CA40" s="253">
        <v>1</v>
      </c>
      <c r="CB40" s="253">
        <v>7</v>
      </c>
    </row>
    <row r="41" spans="1:80" ht="12.75">
      <c r="A41" s="254">
        <v>30</v>
      </c>
      <c r="B41" s="255" t="s">
        <v>570</v>
      </c>
      <c r="C41" s="256" t="s">
        <v>571</v>
      </c>
      <c r="D41" s="257" t="s">
        <v>240</v>
      </c>
      <c r="E41" s="258">
        <v>1</v>
      </c>
      <c r="F41" s="258"/>
      <c r="G41" s="259">
        <f t="shared" si="8"/>
        <v>0</v>
      </c>
      <c r="H41" s="260">
        <v>0</v>
      </c>
      <c r="I41" s="261">
        <f t="shared" si="9"/>
        <v>0</v>
      </c>
      <c r="J41" s="260">
        <v>0</v>
      </c>
      <c r="K41" s="261">
        <f t="shared" si="10"/>
        <v>0</v>
      </c>
      <c r="O41" s="253">
        <v>2</v>
      </c>
      <c r="AA41" s="228">
        <v>1</v>
      </c>
      <c r="AB41" s="228">
        <v>7</v>
      </c>
      <c r="AC41" s="228">
        <v>7</v>
      </c>
      <c r="AZ41" s="228">
        <v>2</v>
      </c>
      <c r="BA41" s="228">
        <f t="shared" si="11"/>
        <v>0</v>
      </c>
      <c r="BB41" s="228">
        <f t="shared" si="12"/>
        <v>0</v>
      </c>
      <c r="BC41" s="228">
        <f t="shared" si="13"/>
        <v>0</v>
      </c>
      <c r="BD41" s="228">
        <f t="shared" si="14"/>
        <v>0</v>
      </c>
      <c r="BE41" s="228">
        <f t="shared" si="15"/>
        <v>0</v>
      </c>
      <c r="CA41" s="253">
        <v>1</v>
      </c>
      <c r="CB41" s="253">
        <v>7</v>
      </c>
    </row>
    <row r="42" spans="1:80" ht="12.75">
      <c r="A42" s="254">
        <v>31</v>
      </c>
      <c r="B42" s="255" t="s">
        <v>572</v>
      </c>
      <c r="C42" s="256" t="s">
        <v>573</v>
      </c>
      <c r="D42" s="257" t="s">
        <v>240</v>
      </c>
      <c r="E42" s="258">
        <v>1</v>
      </c>
      <c r="F42" s="258"/>
      <c r="G42" s="259">
        <f t="shared" si="8"/>
        <v>0</v>
      </c>
      <c r="H42" s="260">
        <v>0</v>
      </c>
      <c r="I42" s="261">
        <f t="shared" si="9"/>
        <v>0</v>
      </c>
      <c r="J42" s="260">
        <v>0</v>
      </c>
      <c r="K42" s="261">
        <f t="shared" si="10"/>
        <v>0</v>
      </c>
      <c r="O42" s="253">
        <v>2</v>
      </c>
      <c r="AA42" s="228">
        <v>1</v>
      </c>
      <c r="AB42" s="228">
        <v>7</v>
      </c>
      <c r="AC42" s="228">
        <v>7</v>
      </c>
      <c r="AZ42" s="228">
        <v>2</v>
      </c>
      <c r="BA42" s="228">
        <f t="shared" si="11"/>
        <v>0</v>
      </c>
      <c r="BB42" s="228">
        <f t="shared" si="12"/>
        <v>0</v>
      </c>
      <c r="BC42" s="228">
        <f t="shared" si="13"/>
        <v>0</v>
      </c>
      <c r="BD42" s="228">
        <f t="shared" si="14"/>
        <v>0</v>
      </c>
      <c r="BE42" s="228">
        <f t="shared" si="15"/>
        <v>0</v>
      </c>
      <c r="CA42" s="253">
        <v>1</v>
      </c>
      <c r="CB42" s="253">
        <v>7</v>
      </c>
    </row>
    <row r="43" spans="1:80" ht="22.5">
      <c r="A43" s="254">
        <v>32</v>
      </c>
      <c r="B43" s="255" t="s">
        <v>574</v>
      </c>
      <c r="C43" s="256" t="s">
        <v>575</v>
      </c>
      <c r="D43" s="257" t="s">
        <v>240</v>
      </c>
      <c r="E43" s="258">
        <v>1</v>
      </c>
      <c r="F43" s="258"/>
      <c r="G43" s="259">
        <f t="shared" si="8"/>
        <v>0</v>
      </c>
      <c r="H43" s="260">
        <v>0</v>
      </c>
      <c r="I43" s="261">
        <f t="shared" si="9"/>
        <v>0</v>
      </c>
      <c r="J43" s="260">
        <v>0</v>
      </c>
      <c r="K43" s="261">
        <f t="shared" si="10"/>
        <v>0</v>
      </c>
      <c r="O43" s="253">
        <v>2</v>
      </c>
      <c r="AA43" s="228">
        <v>1</v>
      </c>
      <c r="AB43" s="228">
        <v>7</v>
      </c>
      <c r="AC43" s="228">
        <v>7</v>
      </c>
      <c r="AZ43" s="228">
        <v>2</v>
      </c>
      <c r="BA43" s="228">
        <f t="shared" si="11"/>
        <v>0</v>
      </c>
      <c r="BB43" s="228">
        <f t="shared" si="12"/>
        <v>0</v>
      </c>
      <c r="BC43" s="228">
        <f t="shared" si="13"/>
        <v>0</v>
      </c>
      <c r="BD43" s="228">
        <f t="shared" si="14"/>
        <v>0</v>
      </c>
      <c r="BE43" s="228">
        <f t="shared" si="15"/>
        <v>0</v>
      </c>
      <c r="CA43" s="253">
        <v>1</v>
      </c>
      <c r="CB43" s="253">
        <v>7</v>
      </c>
    </row>
    <row r="44" spans="1:80" ht="12.75">
      <c r="A44" s="254">
        <v>33</v>
      </c>
      <c r="B44" s="255" t="s">
        <v>576</v>
      </c>
      <c r="C44" s="256" t="s">
        <v>577</v>
      </c>
      <c r="D44" s="257" t="s">
        <v>240</v>
      </c>
      <c r="E44" s="258">
        <v>2</v>
      </c>
      <c r="F44" s="258"/>
      <c r="G44" s="259">
        <f t="shared" si="8"/>
        <v>0</v>
      </c>
      <c r="H44" s="260">
        <v>0</v>
      </c>
      <c r="I44" s="261">
        <f t="shared" si="9"/>
        <v>0</v>
      </c>
      <c r="J44" s="260">
        <v>0</v>
      </c>
      <c r="K44" s="261">
        <f t="shared" si="10"/>
        <v>0</v>
      </c>
      <c r="O44" s="253">
        <v>2</v>
      </c>
      <c r="AA44" s="228">
        <v>1</v>
      </c>
      <c r="AB44" s="228">
        <v>7</v>
      </c>
      <c r="AC44" s="228">
        <v>7</v>
      </c>
      <c r="AZ44" s="228">
        <v>2</v>
      </c>
      <c r="BA44" s="228">
        <f t="shared" si="11"/>
        <v>0</v>
      </c>
      <c r="BB44" s="228">
        <f t="shared" si="12"/>
        <v>0</v>
      </c>
      <c r="BC44" s="228">
        <f t="shared" si="13"/>
        <v>0</v>
      </c>
      <c r="BD44" s="228">
        <f t="shared" si="14"/>
        <v>0</v>
      </c>
      <c r="BE44" s="228">
        <f t="shared" si="15"/>
        <v>0</v>
      </c>
      <c r="CA44" s="253">
        <v>1</v>
      </c>
      <c r="CB44" s="253">
        <v>7</v>
      </c>
    </row>
    <row r="45" spans="1:80" ht="12.75">
      <c r="A45" s="254">
        <v>34</v>
      </c>
      <c r="B45" s="255" t="s">
        <v>578</v>
      </c>
      <c r="C45" s="256" t="s">
        <v>579</v>
      </c>
      <c r="D45" s="257" t="s">
        <v>240</v>
      </c>
      <c r="E45" s="258">
        <v>2</v>
      </c>
      <c r="F45" s="258"/>
      <c r="G45" s="259">
        <f t="shared" si="8"/>
        <v>0</v>
      </c>
      <c r="H45" s="260">
        <v>0</v>
      </c>
      <c r="I45" s="261">
        <f t="shared" si="9"/>
        <v>0</v>
      </c>
      <c r="J45" s="260">
        <v>0</v>
      </c>
      <c r="K45" s="261">
        <f t="shared" si="10"/>
        <v>0</v>
      </c>
      <c r="O45" s="253">
        <v>2</v>
      </c>
      <c r="AA45" s="228">
        <v>1</v>
      </c>
      <c r="AB45" s="228">
        <v>7</v>
      </c>
      <c r="AC45" s="228">
        <v>7</v>
      </c>
      <c r="AZ45" s="228">
        <v>2</v>
      </c>
      <c r="BA45" s="228">
        <f t="shared" si="11"/>
        <v>0</v>
      </c>
      <c r="BB45" s="228">
        <f t="shared" si="12"/>
        <v>0</v>
      </c>
      <c r="BC45" s="228">
        <f t="shared" si="13"/>
        <v>0</v>
      </c>
      <c r="BD45" s="228">
        <f t="shared" si="14"/>
        <v>0</v>
      </c>
      <c r="BE45" s="228">
        <f t="shared" si="15"/>
        <v>0</v>
      </c>
      <c r="CA45" s="253">
        <v>1</v>
      </c>
      <c r="CB45" s="253">
        <v>7</v>
      </c>
    </row>
    <row r="46" spans="1:80" ht="12.75">
      <c r="A46" s="254">
        <v>35</v>
      </c>
      <c r="B46" s="255" t="s">
        <v>580</v>
      </c>
      <c r="C46" s="256" t="s">
        <v>581</v>
      </c>
      <c r="D46" s="257" t="s">
        <v>240</v>
      </c>
      <c r="E46" s="258">
        <v>2</v>
      </c>
      <c r="F46" s="258"/>
      <c r="G46" s="259">
        <f t="shared" si="8"/>
        <v>0</v>
      </c>
      <c r="H46" s="260">
        <v>0</v>
      </c>
      <c r="I46" s="261">
        <f t="shared" si="9"/>
        <v>0</v>
      </c>
      <c r="J46" s="260">
        <v>0</v>
      </c>
      <c r="K46" s="261">
        <f t="shared" si="10"/>
        <v>0</v>
      </c>
      <c r="O46" s="253">
        <v>2</v>
      </c>
      <c r="AA46" s="228">
        <v>1</v>
      </c>
      <c r="AB46" s="228">
        <v>7</v>
      </c>
      <c r="AC46" s="228">
        <v>7</v>
      </c>
      <c r="AZ46" s="228">
        <v>2</v>
      </c>
      <c r="BA46" s="228">
        <f t="shared" si="11"/>
        <v>0</v>
      </c>
      <c r="BB46" s="228">
        <f t="shared" si="12"/>
        <v>0</v>
      </c>
      <c r="BC46" s="228">
        <f t="shared" si="13"/>
        <v>0</v>
      </c>
      <c r="BD46" s="228">
        <f t="shared" si="14"/>
        <v>0</v>
      </c>
      <c r="BE46" s="228">
        <f t="shared" si="15"/>
        <v>0</v>
      </c>
      <c r="CA46" s="253">
        <v>1</v>
      </c>
      <c r="CB46" s="253">
        <v>7</v>
      </c>
    </row>
    <row r="47" spans="1:80" ht="12.75">
      <c r="A47" s="254">
        <v>36</v>
      </c>
      <c r="B47" s="255" t="s">
        <v>582</v>
      </c>
      <c r="C47" s="256" t="s">
        <v>583</v>
      </c>
      <c r="D47" s="257" t="s">
        <v>240</v>
      </c>
      <c r="E47" s="258">
        <v>1</v>
      </c>
      <c r="F47" s="258"/>
      <c r="G47" s="259">
        <f t="shared" si="8"/>
        <v>0</v>
      </c>
      <c r="H47" s="260">
        <v>0</v>
      </c>
      <c r="I47" s="261">
        <f t="shared" si="9"/>
        <v>0</v>
      </c>
      <c r="J47" s="260">
        <v>0</v>
      </c>
      <c r="K47" s="261">
        <f t="shared" si="10"/>
        <v>0</v>
      </c>
      <c r="O47" s="253">
        <v>2</v>
      </c>
      <c r="AA47" s="228">
        <v>1</v>
      </c>
      <c r="AB47" s="228">
        <v>7</v>
      </c>
      <c r="AC47" s="228">
        <v>7</v>
      </c>
      <c r="AZ47" s="228">
        <v>2</v>
      </c>
      <c r="BA47" s="228">
        <f t="shared" si="11"/>
        <v>0</v>
      </c>
      <c r="BB47" s="228">
        <f t="shared" si="12"/>
        <v>0</v>
      </c>
      <c r="BC47" s="228">
        <f t="shared" si="13"/>
        <v>0</v>
      </c>
      <c r="BD47" s="228">
        <f t="shared" si="14"/>
        <v>0</v>
      </c>
      <c r="BE47" s="228">
        <f t="shared" si="15"/>
        <v>0</v>
      </c>
      <c r="CA47" s="253">
        <v>1</v>
      </c>
      <c r="CB47" s="253">
        <v>7</v>
      </c>
    </row>
    <row r="48" spans="1:80" ht="22.5">
      <c r="A48" s="254">
        <v>37</v>
      </c>
      <c r="B48" s="255" t="s">
        <v>584</v>
      </c>
      <c r="C48" s="256" t="s">
        <v>585</v>
      </c>
      <c r="D48" s="257" t="s">
        <v>240</v>
      </c>
      <c r="E48" s="258">
        <v>32</v>
      </c>
      <c r="F48" s="258"/>
      <c r="G48" s="259">
        <f t="shared" si="8"/>
        <v>0</v>
      </c>
      <c r="H48" s="260">
        <v>0</v>
      </c>
      <c r="I48" s="261">
        <f t="shared" si="9"/>
        <v>0</v>
      </c>
      <c r="J48" s="260"/>
      <c r="K48" s="261">
        <f t="shared" si="10"/>
        <v>0</v>
      </c>
      <c r="O48" s="253">
        <v>2</v>
      </c>
      <c r="AA48" s="228">
        <v>12</v>
      </c>
      <c r="AB48" s="228">
        <v>0</v>
      </c>
      <c r="AC48" s="228">
        <v>37</v>
      </c>
      <c r="AZ48" s="228">
        <v>2</v>
      </c>
      <c r="BA48" s="228">
        <f t="shared" si="11"/>
        <v>0</v>
      </c>
      <c r="BB48" s="228">
        <f t="shared" si="12"/>
        <v>0</v>
      </c>
      <c r="BC48" s="228">
        <f t="shared" si="13"/>
        <v>0</v>
      </c>
      <c r="BD48" s="228">
        <f t="shared" si="14"/>
        <v>0</v>
      </c>
      <c r="BE48" s="228">
        <f t="shared" si="15"/>
        <v>0</v>
      </c>
      <c r="CA48" s="253">
        <v>12</v>
      </c>
      <c r="CB48" s="253">
        <v>0</v>
      </c>
    </row>
    <row r="49" spans="1:80" ht="22.5">
      <c r="A49" s="254">
        <v>38</v>
      </c>
      <c r="B49" s="255" t="s">
        <v>586</v>
      </c>
      <c r="C49" s="256" t="s">
        <v>587</v>
      </c>
      <c r="D49" s="257" t="s">
        <v>240</v>
      </c>
      <c r="E49" s="258">
        <v>1</v>
      </c>
      <c r="F49" s="258"/>
      <c r="G49" s="259">
        <f t="shared" si="8"/>
        <v>0</v>
      </c>
      <c r="H49" s="260">
        <v>0</v>
      </c>
      <c r="I49" s="261">
        <f t="shared" si="9"/>
        <v>0</v>
      </c>
      <c r="J49" s="260">
        <v>0</v>
      </c>
      <c r="K49" s="261">
        <f t="shared" si="10"/>
        <v>0</v>
      </c>
      <c r="O49" s="253">
        <v>2</v>
      </c>
      <c r="AA49" s="228">
        <v>1</v>
      </c>
      <c r="AB49" s="228">
        <v>7</v>
      </c>
      <c r="AC49" s="228">
        <v>7</v>
      </c>
      <c r="AZ49" s="228">
        <v>2</v>
      </c>
      <c r="BA49" s="228">
        <f t="shared" si="11"/>
        <v>0</v>
      </c>
      <c r="BB49" s="228">
        <f t="shared" si="12"/>
        <v>0</v>
      </c>
      <c r="BC49" s="228">
        <f t="shared" si="13"/>
        <v>0</v>
      </c>
      <c r="BD49" s="228">
        <f t="shared" si="14"/>
        <v>0</v>
      </c>
      <c r="BE49" s="228">
        <f t="shared" si="15"/>
        <v>0</v>
      </c>
      <c r="CA49" s="253">
        <v>1</v>
      </c>
      <c r="CB49" s="253">
        <v>7</v>
      </c>
    </row>
    <row r="50" spans="1:80" ht="22.5">
      <c r="A50" s="254">
        <v>39</v>
      </c>
      <c r="B50" s="255" t="s">
        <v>588</v>
      </c>
      <c r="C50" s="256" t="s">
        <v>589</v>
      </c>
      <c r="D50" s="257" t="s">
        <v>240</v>
      </c>
      <c r="E50" s="258">
        <v>1</v>
      </c>
      <c r="F50" s="258"/>
      <c r="G50" s="259">
        <f t="shared" si="8"/>
        <v>0</v>
      </c>
      <c r="H50" s="260">
        <v>0</v>
      </c>
      <c r="I50" s="261">
        <f t="shared" si="9"/>
        <v>0</v>
      </c>
      <c r="J50" s="260">
        <v>0</v>
      </c>
      <c r="K50" s="261">
        <f t="shared" si="10"/>
        <v>0</v>
      </c>
      <c r="O50" s="253">
        <v>2</v>
      </c>
      <c r="AA50" s="228">
        <v>1</v>
      </c>
      <c r="AB50" s="228">
        <v>7</v>
      </c>
      <c r="AC50" s="228">
        <v>7</v>
      </c>
      <c r="AZ50" s="228">
        <v>2</v>
      </c>
      <c r="BA50" s="228">
        <f t="shared" si="11"/>
        <v>0</v>
      </c>
      <c r="BB50" s="228">
        <f t="shared" si="12"/>
        <v>0</v>
      </c>
      <c r="BC50" s="228">
        <f t="shared" si="13"/>
        <v>0</v>
      </c>
      <c r="BD50" s="228">
        <f t="shared" si="14"/>
        <v>0</v>
      </c>
      <c r="BE50" s="228">
        <f t="shared" si="15"/>
        <v>0</v>
      </c>
      <c r="CA50" s="253">
        <v>1</v>
      </c>
      <c r="CB50" s="253">
        <v>7</v>
      </c>
    </row>
    <row r="51" spans="1:80" ht="12.75">
      <c r="A51" s="254">
        <v>40</v>
      </c>
      <c r="B51" s="255" t="s">
        <v>590</v>
      </c>
      <c r="C51" s="256" t="s">
        <v>591</v>
      </c>
      <c r="D51" s="257" t="s">
        <v>240</v>
      </c>
      <c r="E51" s="258">
        <v>1</v>
      </c>
      <c r="F51" s="258"/>
      <c r="G51" s="259">
        <f t="shared" si="8"/>
        <v>0</v>
      </c>
      <c r="H51" s="260">
        <v>0</v>
      </c>
      <c r="I51" s="261">
        <f t="shared" si="9"/>
        <v>0</v>
      </c>
      <c r="J51" s="260"/>
      <c r="K51" s="261">
        <f t="shared" si="10"/>
        <v>0</v>
      </c>
      <c r="O51" s="253">
        <v>2</v>
      </c>
      <c r="AA51" s="228">
        <v>12</v>
      </c>
      <c r="AB51" s="228">
        <v>0</v>
      </c>
      <c r="AC51" s="228">
        <v>40</v>
      </c>
      <c r="AZ51" s="228">
        <v>2</v>
      </c>
      <c r="BA51" s="228">
        <f t="shared" si="11"/>
        <v>0</v>
      </c>
      <c r="BB51" s="228">
        <f t="shared" si="12"/>
        <v>0</v>
      </c>
      <c r="BC51" s="228">
        <f t="shared" si="13"/>
        <v>0</v>
      </c>
      <c r="BD51" s="228">
        <f t="shared" si="14"/>
        <v>0</v>
      </c>
      <c r="BE51" s="228">
        <f t="shared" si="15"/>
        <v>0</v>
      </c>
      <c r="CA51" s="253">
        <v>12</v>
      </c>
      <c r="CB51" s="253">
        <v>0</v>
      </c>
    </row>
    <row r="52" spans="1:80" ht="12.75">
      <c r="A52" s="254">
        <v>41</v>
      </c>
      <c r="B52" s="255" t="s">
        <v>592</v>
      </c>
      <c r="C52" s="256" t="s">
        <v>593</v>
      </c>
      <c r="D52" s="257" t="s">
        <v>240</v>
      </c>
      <c r="E52" s="258">
        <v>1</v>
      </c>
      <c r="F52" s="258"/>
      <c r="G52" s="259">
        <f t="shared" si="8"/>
        <v>0</v>
      </c>
      <c r="H52" s="260">
        <v>0</v>
      </c>
      <c r="I52" s="261">
        <f t="shared" si="9"/>
        <v>0</v>
      </c>
      <c r="J52" s="260">
        <v>0</v>
      </c>
      <c r="K52" s="261">
        <f t="shared" si="10"/>
        <v>0</v>
      </c>
      <c r="O52" s="253">
        <v>2</v>
      </c>
      <c r="AA52" s="228">
        <v>1</v>
      </c>
      <c r="AB52" s="228">
        <v>7</v>
      </c>
      <c r="AC52" s="228">
        <v>7</v>
      </c>
      <c r="AZ52" s="228">
        <v>2</v>
      </c>
      <c r="BA52" s="228">
        <f t="shared" si="11"/>
        <v>0</v>
      </c>
      <c r="BB52" s="228">
        <f t="shared" si="12"/>
        <v>0</v>
      </c>
      <c r="BC52" s="228">
        <f t="shared" si="13"/>
        <v>0</v>
      </c>
      <c r="BD52" s="228">
        <f t="shared" si="14"/>
        <v>0</v>
      </c>
      <c r="BE52" s="228">
        <f t="shared" si="15"/>
        <v>0</v>
      </c>
      <c r="CA52" s="253">
        <v>1</v>
      </c>
      <c r="CB52" s="253">
        <v>7</v>
      </c>
    </row>
    <row r="53" spans="1:80" ht="22.5">
      <c r="A53" s="254">
        <v>42</v>
      </c>
      <c r="B53" s="255" t="s">
        <v>594</v>
      </c>
      <c r="C53" s="256" t="s">
        <v>595</v>
      </c>
      <c r="D53" s="257" t="s">
        <v>240</v>
      </c>
      <c r="E53" s="258">
        <v>16</v>
      </c>
      <c r="F53" s="258"/>
      <c r="G53" s="259">
        <f t="shared" si="8"/>
        <v>0</v>
      </c>
      <c r="H53" s="260">
        <v>0</v>
      </c>
      <c r="I53" s="261">
        <f t="shared" si="9"/>
        <v>0</v>
      </c>
      <c r="J53" s="260">
        <v>0</v>
      </c>
      <c r="K53" s="261">
        <f t="shared" si="10"/>
        <v>0</v>
      </c>
      <c r="O53" s="253">
        <v>2</v>
      </c>
      <c r="AA53" s="228">
        <v>1</v>
      </c>
      <c r="AB53" s="228">
        <v>7</v>
      </c>
      <c r="AC53" s="228">
        <v>7</v>
      </c>
      <c r="AZ53" s="228">
        <v>2</v>
      </c>
      <c r="BA53" s="228">
        <f t="shared" si="11"/>
        <v>0</v>
      </c>
      <c r="BB53" s="228">
        <f t="shared" si="12"/>
        <v>0</v>
      </c>
      <c r="BC53" s="228">
        <f t="shared" si="13"/>
        <v>0</v>
      </c>
      <c r="BD53" s="228">
        <f t="shared" si="14"/>
        <v>0</v>
      </c>
      <c r="BE53" s="228">
        <f t="shared" si="15"/>
        <v>0</v>
      </c>
      <c r="CA53" s="253">
        <v>1</v>
      </c>
      <c r="CB53" s="253">
        <v>7</v>
      </c>
    </row>
    <row r="54" spans="1:80" ht="12.75">
      <c r="A54" s="254">
        <v>43</v>
      </c>
      <c r="B54" s="255" t="s">
        <v>596</v>
      </c>
      <c r="C54" s="256" t="s">
        <v>597</v>
      </c>
      <c r="D54" s="257" t="s">
        <v>127</v>
      </c>
      <c r="E54" s="258">
        <v>24</v>
      </c>
      <c r="F54" s="258"/>
      <c r="G54" s="259">
        <f t="shared" si="8"/>
        <v>0</v>
      </c>
      <c r="H54" s="260">
        <v>0</v>
      </c>
      <c r="I54" s="261">
        <f t="shared" si="9"/>
        <v>0</v>
      </c>
      <c r="J54" s="260"/>
      <c r="K54" s="261">
        <f t="shared" si="10"/>
        <v>0</v>
      </c>
      <c r="O54" s="253">
        <v>2</v>
      </c>
      <c r="AA54" s="228">
        <v>12</v>
      </c>
      <c r="AB54" s="228">
        <v>0</v>
      </c>
      <c r="AC54" s="228">
        <v>43</v>
      </c>
      <c r="AZ54" s="228">
        <v>2</v>
      </c>
      <c r="BA54" s="228">
        <f t="shared" si="11"/>
        <v>0</v>
      </c>
      <c r="BB54" s="228">
        <f t="shared" si="12"/>
        <v>0</v>
      </c>
      <c r="BC54" s="228">
        <f t="shared" si="13"/>
        <v>0</v>
      </c>
      <c r="BD54" s="228">
        <f t="shared" si="14"/>
        <v>0</v>
      </c>
      <c r="BE54" s="228">
        <f t="shared" si="15"/>
        <v>0</v>
      </c>
      <c r="CA54" s="253">
        <v>12</v>
      </c>
      <c r="CB54" s="253">
        <v>0</v>
      </c>
    </row>
    <row r="55" spans="1:80" ht="12.75">
      <c r="A55" s="254">
        <v>44</v>
      </c>
      <c r="B55" s="255" t="s">
        <v>598</v>
      </c>
      <c r="C55" s="256" t="s">
        <v>599</v>
      </c>
      <c r="D55" s="257" t="s">
        <v>127</v>
      </c>
      <c r="E55" s="258">
        <v>24</v>
      </c>
      <c r="F55" s="258"/>
      <c r="G55" s="259">
        <f t="shared" si="8"/>
        <v>0</v>
      </c>
      <c r="H55" s="260">
        <v>0</v>
      </c>
      <c r="I55" s="261">
        <f t="shared" si="9"/>
        <v>0</v>
      </c>
      <c r="J55" s="260"/>
      <c r="K55" s="261">
        <f t="shared" si="10"/>
        <v>0</v>
      </c>
      <c r="O55" s="253">
        <v>2</v>
      </c>
      <c r="AA55" s="228">
        <v>12</v>
      </c>
      <c r="AB55" s="228">
        <v>0</v>
      </c>
      <c r="AC55" s="228">
        <v>44</v>
      </c>
      <c r="AZ55" s="228">
        <v>2</v>
      </c>
      <c r="BA55" s="228">
        <f t="shared" si="11"/>
        <v>0</v>
      </c>
      <c r="BB55" s="228">
        <f t="shared" si="12"/>
        <v>0</v>
      </c>
      <c r="BC55" s="228">
        <f t="shared" si="13"/>
        <v>0</v>
      </c>
      <c r="BD55" s="228">
        <f t="shared" si="14"/>
        <v>0</v>
      </c>
      <c r="BE55" s="228">
        <f t="shared" si="15"/>
        <v>0</v>
      </c>
      <c r="CA55" s="253">
        <v>12</v>
      </c>
      <c r="CB55" s="253">
        <v>0</v>
      </c>
    </row>
    <row r="56" spans="1:80" ht="12.75">
      <c r="A56" s="254">
        <v>45</v>
      </c>
      <c r="B56" s="255" t="s">
        <v>600</v>
      </c>
      <c r="C56" s="256" t="s">
        <v>601</v>
      </c>
      <c r="D56" s="257" t="s">
        <v>240</v>
      </c>
      <c r="E56" s="258">
        <v>2</v>
      </c>
      <c r="F56" s="258"/>
      <c r="G56" s="259">
        <f t="shared" si="8"/>
        <v>0</v>
      </c>
      <c r="H56" s="260">
        <v>0</v>
      </c>
      <c r="I56" s="261">
        <f t="shared" si="9"/>
        <v>0</v>
      </c>
      <c r="J56" s="260">
        <v>0</v>
      </c>
      <c r="K56" s="261">
        <f t="shared" si="10"/>
        <v>0</v>
      </c>
      <c r="O56" s="253">
        <v>2</v>
      </c>
      <c r="AA56" s="228">
        <v>1</v>
      </c>
      <c r="AB56" s="228">
        <v>7</v>
      </c>
      <c r="AC56" s="228">
        <v>7</v>
      </c>
      <c r="AZ56" s="228">
        <v>2</v>
      </c>
      <c r="BA56" s="228">
        <f t="shared" si="11"/>
        <v>0</v>
      </c>
      <c r="BB56" s="228">
        <f t="shared" si="12"/>
        <v>0</v>
      </c>
      <c r="BC56" s="228">
        <f t="shared" si="13"/>
        <v>0</v>
      </c>
      <c r="BD56" s="228">
        <f t="shared" si="14"/>
        <v>0</v>
      </c>
      <c r="BE56" s="228">
        <f t="shared" si="15"/>
        <v>0</v>
      </c>
      <c r="CA56" s="253">
        <v>1</v>
      </c>
      <c r="CB56" s="253">
        <v>7</v>
      </c>
    </row>
    <row r="57" spans="1:80" ht="12.75">
      <c r="A57" s="254">
        <v>46</v>
      </c>
      <c r="B57" s="255" t="s">
        <v>602</v>
      </c>
      <c r="C57" s="256" t="s">
        <v>603</v>
      </c>
      <c r="D57" s="257" t="s">
        <v>127</v>
      </c>
      <c r="E57" s="258">
        <v>28</v>
      </c>
      <c r="F57" s="258"/>
      <c r="G57" s="259">
        <f t="shared" si="8"/>
        <v>0</v>
      </c>
      <c r="H57" s="260">
        <v>0</v>
      </c>
      <c r="I57" s="261">
        <f t="shared" si="9"/>
        <v>0</v>
      </c>
      <c r="J57" s="260"/>
      <c r="K57" s="261">
        <f t="shared" si="10"/>
        <v>0</v>
      </c>
      <c r="O57" s="253">
        <v>2</v>
      </c>
      <c r="AA57" s="228">
        <v>12</v>
      </c>
      <c r="AB57" s="228">
        <v>0</v>
      </c>
      <c r="AC57" s="228">
        <v>46</v>
      </c>
      <c r="AZ57" s="228">
        <v>2</v>
      </c>
      <c r="BA57" s="228">
        <f t="shared" si="11"/>
        <v>0</v>
      </c>
      <c r="BB57" s="228">
        <f t="shared" si="12"/>
        <v>0</v>
      </c>
      <c r="BC57" s="228">
        <f t="shared" si="13"/>
        <v>0</v>
      </c>
      <c r="BD57" s="228">
        <f t="shared" si="14"/>
        <v>0</v>
      </c>
      <c r="BE57" s="228">
        <f t="shared" si="15"/>
        <v>0</v>
      </c>
      <c r="CA57" s="253">
        <v>12</v>
      </c>
      <c r="CB57" s="253">
        <v>0</v>
      </c>
    </row>
    <row r="58" spans="1:80" ht="22.5">
      <c r="A58" s="254">
        <v>47</v>
      </c>
      <c r="B58" s="255" t="s">
        <v>604</v>
      </c>
      <c r="C58" s="256" t="s">
        <v>605</v>
      </c>
      <c r="D58" s="257" t="s">
        <v>240</v>
      </c>
      <c r="E58" s="258">
        <v>1</v>
      </c>
      <c r="F58" s="258"/>
      <c r="G58" s="259">
        <f t="shared" si="8"/>
        <v>0</v>
      </c>
      <c r="H58" s="260">
        <v>0</v>
      </c>
      <c r="I58" s="261">
        <f t="shared" si="9"/>
        <v>0</v>
      </c>
      <c r="J58" s="260">
        <v>0</v>
      </c>
      <c r="K58" s="261">
        <f t="shared" si="10"/>
        <v>0</v>
      </c>
      <c r="O58" s="253">
        <v>2</v>
      </c>
      <c r="AA58" s="228">
        <v>1</v>
      </c>
      <c r="AB58" s="228">
        <v>7</v>
      </c>
      <c r="AC58" s="228">
        <v>7</v>
      </c>
      <c r="AZ58" s="228">
        <v>2</v>
      </c>
      <c r="BA58" s="228">
        <f t="shared" si="11"/>
        <v>0</v>
      </c>
      <c r="BB58" s="228">
        <f t="shared" si="12"/>
        <v>0</v>
      </c>
      <c r="BC58" s="228">
        <f t="shared" si="13"/>
        <v>0</v>
      </c>
      <c r="BD58" s="228">
        <f t="shared" si="14"/>
        <v>0</v>
      </c>
      <c r="BE58" s="228">
        <f t="shared" si="15"/>
        <v>0</v>
      </c>
      <c r="CA58" s="253">
        <v>1</v>
      </c>
      <c r="CB58" s="253">
        <v>7</v>
      </c>
    </row>
    <row r="59" spans="1:80" ht="22.5">
      <c r="A59" s="254">
        <v>48</v>
      </c>
      <c r="B59" s="255" t="s">
        <v>606</v>
      </c>
      <c r="C59" s="256" t="s">
        <v>607</v>
      </c>
      <c r="D59" s="257" t="s">
        <v>127</v>
      </c>
      <c r="E59" s="258">
        <v>284</v>
      </c>
      <c r="F59" s="258"/>
      <c r="G59" s="259">
        <f t="shared" si="8"/>
        <v>0</v>
      </c>
      <c r="H59" s="260">
        <v>0</v>
      </c>
      <c r="I59" s="261">
        <f t="shared" si="9"/>
        <v>0</v>
      </c>
      <c r="J59" s="260">
        <v>0</v>
      </c>
      <c r="K59" s="261">
        <f t="shared" si="10"/>
        <v>0</v>
      </c>
      <c r="O59" s="253">
        <v>2</v>
      </c>
      <c r="AA59" s="228">
        <v>1</v>
      </c>
      <c r="AB59" s="228">
        <v>7</v>
      </c>
      <c r="AC59" s="228">
        <v>7</v>
      </c>
      <c r="AZ59" s="228">
        <v>2</v>
      </c>
      <c r="BA59" s="228">
        <f t="shared" si="11"/>
        <v>0</v>
      </c>
      <c r="BB59" s="228">
        <f t="shared" si="12"/>
        <v>0</v>
      </c>
      <c r="BC59" s="228">
        <f t="shared" si="13"/>
        <v>0</v>
      </c>
      <c r="BD59" s="228">
        <f t="shared" si="14"/>
        <v>0</v>
      </c>
      <c r="BE59" s="228">
        <f t="shared" si="15"/>
        <v>0</v>
      </c>
      <c r="CA59" s="253">
        <v>1</v>
      </c>
      <c r="CB59" s="253">
        <v>7</v>
      </c>
    </row>
    <row r="60" spans="1:80" ht="12.75">
      <c r="A60" s="254">
        <v>49</v>
      </c>
      <c r="B60" s="255" t="s">
        <v>608</v>
      </c>
      <c r="C60" s="256" t="s">
        <v>609</v>
      </c>
      <c r="D60" s="257" t="s">
        <v>127</v>
      </c>
      <c r="E60" s="258">
        <v>284</v>
      </c>
      <c r="F60" s="258"/>
      <c r="G60" s="259">
        <f t="shared" si="8"/>
        <v>0</v>
      </c>
      <c r="H60" s="260">
        <v>0</v>
      </c>
      <c r="I60" s="261">
        <f t="shared" si="9"/>
        <v>0</v>
      </c>
      <c r="J60" s="260">
        <v>0</v>
      </c>
      <c r="K60" s="261">
        <f t="shared" si="10"/>
        <v>0</v>
      </c>
      <c r="O60" s="253">
        <v>2</v>
      </c>
      <c r="AA60" s="228">
        <v>1</v>
      </c>
      <c r="AB60" s="228">
        <v>7</v>
      </c>
      <c r="AC60" s="228">
        <v>7</v>
      </c>
      <c r="AZ60" s="228">
        <v>2</v>
      </c>
      <c r="BA60" s="228">
        <f t="shared" si="11"/>
        <v>0</v>
      </c>
      <c r="BB60" s="228">
        <f t="shared" si="12"/>
        <v>0</v>
      </c>
      <c r="BC60" s="228">
        <f t="shared" si="13"/>
        <v>0</v>
      </c>
      <c r="BD60" s="228">
        <f t="shared" si="14"/>
        <v>0</v>
      </c>
      <c r="BE60" s="228">
        <f t="shared" si="15"/>
        <v>0</v>
      </c>
      <c r="CA60" s="253">
        <v>1</v>
      </c>
      <c r="CB60" s="253">
        <v>7</v>
      </c>
    </row>
    <row r="61" spans="1:80" ht="22.5">
      <c r="A61" s="254">
        <v>50</v>
      </c>
      <c r="B61" s="255" t="s">
        <v>610</v>
      </c>
      <c r="C61" s="256" t="s">
        <v>611</v>
      </c>
      <c r="D61" s="257" t="s">
        <v>567</v>
      </c>
      <c r="E61" s="258">
        <v>1</v>
      </c>
      <c r="F61" s="258"/>
      <c r="G61" s="259">
        <f t="shared" si="8"/>
        <v>0</v>
      </c>
      <c r="H61" s="260">
        <v>0</v>
      </c>
      <c r="I61" s="261">
        <f t="shared" si="9"/>
        <v>0</v>
      </c>
      <c r="J61" s="260">
        <v>0</v>
      </c>
      <c r="K61" s="261">
        <f t="shared" si="10"/>
        <v>0</v>
      </c>
      <c r="O61" s="253">
        <v>2</v>
      </c>
      <c r="AA61" s="228">
        <v>1</v>
      </c>
      <c r="AB61" s="228">
        <v>7</v>
      </c>
      <c r="AC61" s="228">
        <v>7</v>
      </c>
      <c r="AZ61" s="228">
        <v>2</v>
      </c>
      <c r="BA61" s="228">
        <f t="shared" si="11"/>
        <v>0</v>
      </c>
      <c r="BB61" s="228">
        <f t="shared" si="12"/>
        <v>0</v>
      </c>
      <c r="BC61" s="228">
        <f t="shared" si="13"/>
        <v>0</v>
      </c>
      <c r="BD61" s="228">
        <f t="shared" si="14"/>
        <v>0</v>
      </c>
      <c r="BE61" s="228">
        <f t="shared" si="15"/>
        <v>0</v>
      </c>
      <c r="CA61" s="253">
        <v>1</v>
      </c>
      <c r="CB61" s="253">
        <v>7</v>
      </c>
    </row>
    <row r="62" spans="1:80" ht="22.5">
      <c r="A62" s="254">
        <v>51</v>
      </c>
      <c r="B62" s="255" t="s">
        <v>612</v>
      </c>
      <c r="C62" s="256" t="s">
        <v>613</v>
      </c>
      <c r="D62" s="257" t="s">
        <v>240</v>
      </c>
      <c r="E62" s="258">
        <v>1</v>
      </c>
      <c r="F62" s="258"/>
      <c r="G62" s="259">
        <f t="shared" si="8"/>
        <v>0</v>
      </c>
      <c r="H62" s="260">
        <v>0</v>
      </c>
      <c r="I62" s="261">
        <f t="shared" si="9"/>
        <v>0</v>
      </c>
      <c r="J62" s="260">
        <v>0</v>
      </c>
      <c r="K62" s="261">
        <f t="shared" si="10"/>
        <v>0</v>
      </c>
      <c r="O62" s="253">
        <v>2</v>
      </c>
      <c r="AA62" s="228">
        <v>1</v>
      </c>
      <c r="AB62" s="228">
        <v>7</v>
      </c>
      <c r="AC62" s="228">
        <v>7</v>
      </c>
      <c r="AZ62" s="228">
        <v>2</v>
      </c>
      <c r="BA62" s="228">
        <f t="shared" si="11"/>
        <v>0</v>
      </c>
      <c r="BB62" s="228">
        <f t="shared" si="12"/>
        <v>0</v>
      </c>
      <c r="BC62" s="228">
        <f t="shared" si="13"/>
        <v>0</v>
      </c>
      <c r="BD62" s="228">
        <f t="shared" si="14"/>
        <v>0</v>
      </c>
      <c r="BE62" s="228">
        <f t="shared" si="15"/>
        <v>0</v>
      </c>
      <c r="CA62" s="253">
        <v>1</v>
      </c>
      <c r="CB62" s="253">
        <v>7</v>
      </c>
    </row>
    <row r="63" spans="1:80" ht="12.75">
      <c r="A63" s="254">
        <v>52</v>
      </c>
      <c r="B63" s="255" t="s">
        <v>614</v>
      </c>
      <c r="C63" s="256" t="s">
        <v>615</v>
      </c>
      <c r="D63" s="257" t="s">
        <v>13</v>
      </c>
      <c r="E63" s="258">
        <v>1548.952</v>
      </c>
      <c r="F63" s="258"/>
      <c r="G63" s="259">
        <f t="shared" si="8"/>
        <v>0</v>
      </c>
      <c r="H63" s="260">
        <v>0</v>
      </c>
      <c r="I63" s="261">
        <f t="shared" si="9"/>
        <v>0</v>
      </c>
      <c r="J63" s="260">
        <v>0</v>
      </c>
      <c r="K63" s="261">
        <f t="shared" si="10"/>
        <v>0</v>
      </c>
      <c r="O63" s="253">
        <v>2</v>
      </c>
      <c r="AA63" s="228">
        <v>1</v>
      </c>
      <c r="AB63" s="228">
        <v>7</v>
      </c>
      <c r="AC63" s="228">
        <v>7</v>
      </c>
      <c r="AZ63" s="228">
        <v>2</v>
      </c>
      <c r="BA63" s="228">
        <f t="shared" si="11"/>
        <v>0</v>
      </c>
      <c r="BB63" s="228">
        <f t="shared" si="12"/>
        <v>0</v>
      </c>
      <c r="BC63" s="228">
        <f t="shared" si="13"/>
        <v>0</v>
      </c>
      <c r="BD63" s="228">
        <f t="shared" si="14"/>
        <v>0</v>
      </c>
      <c r="BE63" s="228">
        <f t="shared" si="15"/>
        <v>0</v>
      </c>
      <c r="CA63" s="253">
        <v>1</v>
      </c>
      <c r="CB63" s="253">
        <v>7</v>
      </c>
    </row>
    <row r="64" spans="1:57" ht="12.75">
      <c r="A64" s="263"/>
      <c r="B64" s="264" t="s">
        <v>104</v>
      </c>
      <c r="C64" s="265" t="s">
        <v>550</v>
      </c>
      <c r="D64" s="266"/>
      <c r="E64" s="267"/>
      <c r="F64" s="268"/>
      <c r="G64" s="269">
        <f>SUM(G31:G63)</f>
        <v>0</v>
      </c>
      <c r="H64" s="270"/>
      <c r="I64" s="271">
        <f>SUM(I31:I63)</f>
        <v>0</v>
      </c>
      <c r="J64" s="270"/>
      <c r="K64" s="271">
        <f>SUM(K31:K63)</f>
        <v>0</v>
      </c>
      <c r="O64" s="253">
        <v>4</v>
      </c>
      <c r="BA64" s="272">
        <f>SUM(BA31:BA63)</f>
        <v>0</v>
      </c>
      <c r="BB64" s="272">
        <f>SUM(BB31:BB63)</f>
        <v>0</v>
      </c>
      <c r="BC64" s="272">
        <f>SUM(BC31:BC63)</f>
        <v>0</v>
      </c>
      <c r="BD64" s="272">
        <f>SUM(BD31:BD63)</f>
        <v>0</v>
      </c>
      <c r="BE64" s="272">
        <f>SUM(BE31:BE63)</f>
        <v>0</v>
      </c>
    </row>
    <row r="65" spans="1:15" ht="12.75">
      <c r="A65" s="243" t="s">
        <v>100</v>
      </c>
      <c r="B65" s="244" t="s">
        <v>616</v>
      </c>
      <c r="C65" s="245" t="s">
        <v>617</v>
      </c>
      <c r="D65" s="246"/>
      <c r="E65" s="247"/>
      <c r="F65" s="247"/>
      <c r="G65" s="248"/>
      <c r="H65" s="249"/>
      <c r="I65" s="250"/>
      <c r="J65" s="251"/>
      <c r="K65" s="252"/>
      <c r="O65" s="253">
        <v>1</v>
      </c>
    </row>
    <row r="66" spans="1:80" ht="12.75">
      <c r="A66" s="254">
        <v>53</v>
      </c>
      <c r="B66" s="255" t="s">
        <v>619</v>
      </c>
      <c r="C66" s="256" t="s">
        <v>620</v>
      </c>
      <c r="D66" s="257" t="s">
        <v>240</v>
      </c>
      <c r="E66" s="258">
        <v>8</v>
      </c>
      <c r="F66" s="258"/>
      <c r="G66" s="259">
        <f aca="true" t="shared" si="16" ref="G66:G85">E66*F66</f>
        <v>0</v>
      </c>
      <c r="H66" s="260">
        <v>0</v>
      </c>
      <c r="I66" s="261">
        <f aca="true" t="shared" si="17" ref="I66:I85">E66*H66</f>
        <v>0</v>
      </c>
      <c r="J66" s="260"/>
      <c r="K66" s="261">
        <f aca="true" t="shared" si="18" ref="K66:K85">E66*J66</f>
        <v>0</v>
      </c>
      <c r="O66" s="253">
        <v>2</v>
      </c>
      <c r="AA66" s="228">
        <v>12</v>
      </c>
      <c r="AB66" s="228">
        <v>0</v>
      </c>
      <c r="AC66" s="228">
        <v>53</v>
      </c>
      <c r="AZ66" s="228">
        <v>2</v>
      </c>
      <c r="BA66" s="228">
        <f aca="true" t="shared" si="19" ref="BA66:BA85">IF(AZ66=1,G66,0)</f>
        <v>0</v>
      </c>
      <c r="BB66" s="228">
        <f aca="true" t="shared" si="20" ref="BB66:BB85">IF(AZ66=2,G66,0)</f>
        <v>0</v>
      </c>
      <c r="BC66" s="228">
        <f aca="true" t="shared" si="21" ref="BC66:BC85">IF(AZ66=3,G66,0)</f>
        <v>0</v>
      </c>
      <c r="BD66" s="228">
        <f aca="true" t="shared" si="22" ref="BD66:BD85">IF(AZ66=4,G66,0)</f>
        <v>0</v>
      </c>
      <c r="BE66" s="228">
        <f aca="true" t="shared" si="23" ref="BE66:BE85">IF(AZ66=5,G66,0)</f>
        <v>0</v>
      </c>
      <c r="CA66" s="253">
        <v>12</v>
      </c>
      <c r="CB66" s="253">
        <v>0</v>
      </c>
    </row>
    <row r="67" spans="1:80" ht="12.75">
      <c r="A67" s="254">
        <v>54</v>
      </c>
      <c r="B67" s="255" t="s">
        <v>621</v>
      </c>
      <c r="C67" s="256" t="s">
        <v>622</v>
      </c>
      <c r="D67" s="257" t="s">
        <v>623</v>
      </c>
      <c r="E67" s="258">
        <v>8</v>
      </c>
      <c r="F67" s="258"/>
      <c r="G67" s="259">
        <f t="shared" si="16"/>
        <v>0</v>
      </c>
      <c r="H67" s="260">
        <v>0</v>
      </c>
      <c r="I67" s="261">
        <f t="shared" si="17"/>
        <v>0</v>
      </c>
      <c r="J67" s="260"/>
      <c r="K67" s="261">
        <f t="shared" si="18"/>
        <v>0</v>
      </c>
      <c r="O67" s="253">
        <v>2</v>
      </c>
      <c r="AA67" s="228">
        <v>12</v>
      </c>
      <c r="AB67" s="228">
        <v>0</v>
      </c>
      <c r="AC67" s="228">
        <v>54</v>
      </c>
      <c r="AZ67" s="228">
        <v>2</v>
      </c>
      <c r="BA67" s="228">
        <f t="shared" si="19"/>
        <v>0</v>
      </c>
      <c r="BB67" s="228">
        <f t="shared" si="20"/>
        <v>0</v>
      </c>
      <c r="BC67" s="228">
        <f t="shared" si="21"/>
        <v>0</v>
      </c>
      <c r="BD67" s="228">
        <f t="shared" si="22"/>
        <v>0</v>
      </c>
      <c r="BE67" s="228">
        <f t="shared" si="23"/>
        <v>0</v>
      </c>
      <c r="CA67" s="253">
        <v>12</v>
      </c>
      <c r="CB67" s="253">
        <v>0</v>
      </c>
    </row>
    <row r="68" spans="1:80" ht="12.75">
      <c r="A68" s="254">
        <v>55</v>
      </c>
      <c r="B68" s="255" t="s">
        <v>624</v>
      </c>
      <c r="C68" s="256" t="s">
        <v>625</v>
      </c>
      <c r="D68" s="257" t="s">
        <v>240</v>
      </c>
      <c r="E68" s="258">
        <v>8</v>
      </c>
      <c r="F68" s="258"/>
      <c r="G68" s="259">
        <f t="shared" si="16"/>
        <v>0</v>
      </c>
      <c r="H68" s="260">
        <v>0</v>
      </c>
      <c r="I68" s="261">
        <f t="shared" si="17"/>
        <v>0</v>
      </c>
      <c r="J68" s="260">
        <v>0</v>
      </c>
      <c r="K68" s="261">
        <f t="shared" si="18"/>
        <v>0</v>
      </c>
      <c r="O68" s="253">
        <v>2</v>
      </c>
      <c r="AA68" s="228">
        <v>1</v>
      </c>
      <c r="AB68" s="228">
        <v>7</v>
      </c>
      <c r="AC68" s="228">
        <v>7</v>
      </c>
      <c r="AZ68" s="228">
        <v>2</v>
      </c>
      <c r="BA68" s="228">
        <f t="shared" si="19"/>
        <v>0</v>
      </c>
      <c r="BB68" s="228">
        <f t="shared" si="20"/>
        <v>0</v>
      </c>
      <c r="BC68" s="228">
        <f t="shared" si="21"/>
        <v>0</v>
      </c>
      <c r="BD68" s="228">
        <f t="shared" si="22"/>
        <v>0</v>
      </c>
      <c r="BE68" s="228">
        <f t="shared" si="23"/>
        <v>0</v>
      </c>
      <c r="CA68" s="253">
        <v>1</v>
      </c>
      <c r="CB68" s="253">
        <v>7</v>
      </c>
    </row>
    <row r="69" spans="1:80" ht="12.75">
      <c r="A69" s="254">
        <v>56</v>
      </c>
      <c r="B69" s="255" t="s">
        <v>626</v>
      </c>
      <c r="C69" s="256" t="s">
        <v>627</v>
      </c>
      <c r="D69" s="257" t="s">
        <v>240</v>
      </c>
      <c r="E69" s="258">
        <v>8</v>
      </c>
      <c r="F69" s="258"/>
      <c r="G69" s="259">
        <f t="shared" si="16"/>
        <v>0</v>
      </c>
      <c r="H69" s="260">
        <v>0</v>
      </c>
      <c r="I69" s="261">
        <f t="shared" si="17"/>
        <v>0</v>
      </c>
      <c r="J69" s="260"/>
      <c r="K69" s="261">
        <f t="shared" si="18"/>
        <v>0</v>
      </c>
      <c r="O69" s="253">
        <v>2</v>
      </c>
      <c r="AA69" s="228">
        <v>12</v>
      </c>
      <c r="AB69" s="228">
        <v>0</v>
      </c>
      <c r="AC69" s="228">
        <v>56</v>
      </c>
      <c r="AZ69" s="228">
        <v>2</v>
      </c>
      <c r="BA69" s="228">
        <f t="shared" si="19"/>
        <v>0</v>
      </c>
      <c r="BB69" s="228">
        <f t="shared" si="20"/>
        <v>0</v>
      </c>
      <c r="BC69" s="228">
        <f t="shared" si="21"/>
        <v>0</v>
      </c>
      <c r="BD69" s="228">
        <f t="shared" si="22"/>
        <v>0</v>
      </c>
      <c r="BE69" s="228">
        <f t="shared" si="23"/>
        <v>0</v>
      </c>
      <c r="CA69" s="253">
        <v>12</v>
      </c>
      <c r="CB69" s="253">
        <v>0</v>
      </c>
    </row>
    <row r="70" spans="1:80" ht="12.75">
      <c r="A70" s="254">
        <v>57</v>
      </c>
      <c r="B70" s="255" t="s">
        <v>628</v>
      </c>
      <c r="C70" s="256" t="s">
        <v>629</v>
      </c>
      <c r="D70" s="257" t="s">
        <v>567</v>
      </c>
      <c r="E70" s="258">
        <v>8</v>
      </c>
      <c r="F70" s="258"/>
      <c r="G70" s="259">
        <f t="shared" si="16"/>
        <v>0</v>
      </c>
      <c r="H70" s="260">
        <v>0</v>
      </c>
      <c r="I70" s="261">
        <f t="shared" si="17"/>
        <v>0</v>
      </c>
      <c r="J70" s="260">
        <v>0</v>
      </c>
      <c r="K70" s="261">
        <f t="shared" si="18"/>
        <v>0</v>
      </c>
      <c r="O70" s="253">
        <v>2</v>
      </c>
      <c r="AA70" s="228">
        <v>1</v>
      </c>
      <c r="AB70" s="228">
        <v>7</v>
      </c>
      <c r="AC70" s="228">
        <v>7</v>
      </c>
      <c r="AZ70" s="228">
        <v>2</v>
      </c>
      <c r="BA70" s="228">
        <f t="shared" si="19"/>
        <v>0</v>
      </c>
      <c r="BB70" s="228">
        <f t="shared" si="20"/>
        <v>0</v>
      </c>
      <c r="BC70" s="228">
        <f t="shared" si="21"/>
        <v>0</v>
      </c>
      <c r="BD70" s="228">
        <f t="shared" si="22"/>
        <v>0</v>
      </c>
      <c r="BE70" s="228">
        <f t="shared" si="23"/>
        <v>0</v>
      </c>
      <c r="CA70" s="253">
        <v>1</v>
      </c>
      <c r="CB70" s="253">
        <v>7</v>
      </c>
    </row>
    <row r="71" spans="1:80" ht="12.75">
      <c r="A71" s="254">
        <v>58</v>
      </c>
      <c r="B71" s="255" t="s">
        <v>630</v>
      </c>
      <c r="C71" s="256" t="s">
        <v>631</v>
      </c>
      <c r="D71" s="257" t="s">
        <v>623</v>
      </c>
      <c r="E71" s="258">
        <v>8</v>
      </c>
      <c r="F71" s="258"/>
      <c r="G71" s="259">
        <f t="shared" si="16"/>
        <v>0</v>
      </c>
      <c r="H71" s="260">
        <v>0</v>
      </c>
      <c r="I71" s="261">
        <f t="shared" si="17"/>
        <v>0</v>
      </c>
      <c r="J71" s="260"/>
      <c r="K71" s="261">
        <f t="shared" si="18"/>
        <v>0</v>
      </c>
      <c r="O71" s="253">
        <v>2</v>
      </c>
      <c r="AA71" s="228">
        <v>12</v>
      </c>
      <c r="AB71" s="228">
        <v>0</v>
      </c>
      <c r="AC71" s="228">
        <v>58</v>
      </c>
      <c r="AZ71" s="228">
        <v>2</v>
      </c>
      <c r="BA71" s="228">
        <f t="shared" si="19"/>
        <v>0</v>
      </c>
      <c r="BB71" s="228">
        <f t="shared" si="20"/>
        <v>0</v>
      </c>
      <c r="BC71" s="228">
        <f t="shared" si="21"/>
        <v>0</v>
      </c>
      <c r="BD71" s="228">
        <f t="shared" si="22"/>
        <v>0</v>
      </c>
      <c r="BE71" s="228">
        <f t="shared" si="23"/>
        <v>0</v>
      </c>
      <c r="CA71" s="253">
        <v>12</v>
      </c>
      <c r="CB71" s="253">
        <v>0</v>
      </c>
    </row>
    <row r="72" spans="1:80" ht="22.5">
      <c r="A72" s="254">
        <v>59</v>
      </c>
      <c r="B72" s="255" t="s">
        <v>632</v>
      </c>
      <c r="C72" s="256" t="s">
        <v>633</v>
      </c>
      <c r="D72" s="257" t="s">
        <v>567</v>
      </c>
      <c r="E72" s="258">
        <v>8</v>
      </c>
      <c r="F72" s="258"/>
      <c r="G72" s="259">
        <f t="shared" si="16"/>
        <v>0</v>
      </c>
      <c r="H72" s="260">
        <v>0</v>
      </c>
      <c r="I72" s="261">
        <f t="shared" si="17"/>
        <v>0</v>
      </c>
      <c r="J72" s="260">
        <v>0</v>
      </c>
      <c r="K72" s="261">
        <f t="shared" si="18"/>
        <v>0</v>
      </c>
      <c r="O72" s="253">
        <v>2</v>
      </c>
      <c r="AA72" s="228">
        <v>1</v>
      </c>
      <c r="AB72" s="228">
        <v>7</v>
      </c>
      <c r="AC72" s="228">
        <v>7</v>
      </c>
      <c r="AZ72" s="228">
        <v>2</v>
      </c>
      <c r="BA72" s="228">
        <f t="shared" si="19"/>
        <v>0</v>
      </c>
      <c r="BB72" s="228">
        <f t="shared" si="20"/>
        <v>0</v>
      </c>
      <c r="BC72" s="228">
        <f t="shared" si="21"/>
        <v>0</v>
      </c>
      <c r="BD72" s="228">
        <f t="shared" si="22"/>
        <v>0</v>
      </c>
      <c r="BE72" s="228">
        <f t="shared" si="23"/>
        <v>0</v>
      </c>
      <c r="CA72" s="253">
        <v>1</v>
      </c>
      <c r="CB72" s="253">
        <v>7</v>
      </c>
    </row>
    <row r="73" spans="1:80" ht="22.5">
      <c r="A73" s="254">
        <v>60</v>
      </c>
      <c r="B73" s="255" t="s">
        <v>634</v>
      </c>
      <c r="C73" s="256" t="s">
        <v>635</v>
      </c>
      <c r="D73" s="257" t="s">
        <v>567</v>
      </c>
      <c r="E73" s="258">
        <v>8</v>
      </c>
      <c r="F73" s="258"/>
      <c r="G73" s="259">
        <f t="shared" si="16"/>
        <v>0</v>
      </c>
      <c r="H73" s="260">
        <v>0</v>
      </c>
      <c r="I73" s="261">
        <f t="shared" si="17"/>
        <v>0</v>
      </c>
      <c r="J73" s="260">
        <v>0</v>
      </c>
      <c r="K73" s="261">
        <f t="shared" si="18"/>
        <v>0</v>
      </c>
      <c r="O73" s="253">
        <v>2</v>
      </c>
      <c r="AA73" s="228">
        <v>1</v>
      </c>
      <c r="AB73" s="228">
        <v>7</v>
      </c>
      <c r="AC73" s="228">
        <v>7</v>
      </c>
      <c r="AZ73" s="228">
        <v>2</v>
      </c>
      <c r="BA73" s="228">
        <f t="shared" si="19"/>
        <v>0</v>
      </c>
      <c r="BB73" s="228">
        <f t="shared" si="20"/>
        <v>0</v>
      </c>
      <c r="BC73" s="228">
        <f t="shared" si="21"/>
        <v>0</v>
      </c>
      <c r="BD73" s="228">
        <f t="shared" si="22"/>
        <v>0</v>
      </c>
      <c r="BE73" s="228">
        <f t="shared" si="23"/>
        <v>0</v>
      </c>
      <c r="CA73" s="253">
        <v>1</v>
      </c>
      <c r="CB73" s="253">
        <v>7</v>
      </c>
    </row>
    <row r="74" spans="1:80" ht="22.5">
      <c r="A74" s="254">
        <v>61</v>
      </c>
      <c r="B74" s="255" t="s">
        <v>636</v>
      </c>
      <c r="C74" s="256" t="s">
        <v>637</v>
      </c>
      <c r="D74" s="257" t="s">
        <v>567</v>
      </c>
      <c r="E74" s="258">
        <v>1</v>
      </c>
      <c r="F74" s="258"/>
      <c r="G74" s="259">
        <f t="shared" si="16"/>
        <v>0</v>
      </c>
      <c r="H74" s="260">
        <v>0</v>
      </c>
      <c r="I74" s="261">
        <f t="shared" si="17"/>
        <v>0</v>
      </c>
      <c r="J74" s="260">
        <v>0</v>
      </c>
      <c r="K74" s="261">
        <f t="shared" si="18"/>
        <v>0</v>
      </c>
      <c r="O74" s="253">
        <v>2</v>
      </c>
      <c r="AA74" s="228">
        <v>1</v>
      </c>
      <c r="AB74" s="228">
        <v>7</v>
      </c>
      <c r="AC74" s="228">
        <v>7</v>
      </c>
      <c r="AZ74" s="228">
        <v>2</v>
      </c>
      <c r="BA74" s="228">
        <f t="shared" si="19"/>
        <v>0</v>
      </c>
      <c r="BB74" s="228">
        <f t="shared" si="20"/>
        <v>0</v>
      </c>
      <c r="BC74" s="228">
        <f t="shared" si="21"/>
        <v>0</v>
      </c>
      <c r="BD74" s="228">
        <f t="shared" si="22"/>
        <v>0</v>
      </c>
      <c r="BE74" s="228">
        <f t="shared" si="23"/>
        <v>0</v>
      </c>
      <c r="CA74" s="253">
        <v>1</v>
      </c>
      <c r="CB74" s="253">
        <v>7</v>
      </c>
    </row>
    <row r="75" spans="1:80" ht="12.75">
      <c r="A75" s="254">
        <v>62</v>
      </c>
      <c r="B75" s="255" t="s">
        <v>638</v>
      </c>
      <c r="C75" s="256" t="s">
        <v>639</v>
      </c>
      <c r="D75" s="257" t="s">
        <v>567</v>
      </c>
      <c r="E75" s="258">
        <v>32</v>
      </c>
      <c r="F75" s="258"/>
      <c r="G75" s="259">
        <f t="shared" si="16"/>
        <v>0</v>
      </c>
      <c r="H75" s="260">
        <v>0</v>
      </c>
      <c r="I75" s="261">
        <f t="shared" si="17"/>
        <v>0</v>
      </c>
      <c r="J75" s="260">
        <v>0</v>
      </c>
      <c r="K75" s="261">
        <f t="shared" si="18"/>
        <v>0</v>
      </c>
      <c r="O75" s="253">
        <v>2</v>
      </c>
      <c r="AA75" s="228">
        <v>1</v>
      </c>
      <c r="AB75" s="228">
        <v>7</v>
      </c>
      <c r="AC75" s="228">
        <v>7</v>
      </c>
      <c r="AZ75" s="228">
        <v>2</v>
      </c>
      <c r="BA75" s="228">
        <f t="shared" si="19"/>
        <v>0</v>
      </c>
      <c r="BB75" s="228">
        <f t="shared" si="20"/>
        <v>0</v>
      </c>
      <c r="BC75" s="228">
        <f t="shared" si="21"/>
        <v>0</v>
      </c>
      <c r="BD75" s="228">
        <f t="shared" si="22"/>
        <v>0</v>
      </c>
      <c r="BE75" s="228">
        <f t="shared" si="23"/>
        <v>0</v>
      </c>
      <c r="CA75" s="253">
        <v>1</v>
      </c>
      <c r="CB75" s="253">
        <v>7</v>
      </c>
    </row>
    <row r="76" spans="1:80" ht="12.75">
      <c r="A76" s="254">
        <v>63</v>
      </c>
      <c r="B76" s="255" t="s">
        <v>640</v>
      </c>
      <c r="C76" s="256" t="s">
        <v>641</v>
      </c>
      <c r="D76" s="257" t="s">
        <v>240</v>
      </c>
      <c r="E76" s="258">
        <v>32</v>
      </c>
      <c r="F76" s="258"/>
      <c r="G76" s="259">
        <f t="shared" si="16"/>
        <v>0</v>
      </c>
      <c r="H76" s="260">
        <v>0</v>
      </c>
      <c r="I76" s="261">
        <f t="shared" si="17"/>
        <v>0</v>
      </c>
      <c r="J76" s="260"/>
      <c r="K76" s="261">
        <f t="shared" si="18"/>
        <v>0</v>
      </c>
      <c r="O76" s="253">
        <v>2</v>
      </c>
      <c r="AA76" s="228">
        <v>12</v>
      </c>
      <c r="AB76" s="228">
        <v>0</v>
      </c>
      <c r="AC76" s="228">
        <v>63</v>
      </c>
      <c r="AZ76" s="228">
        <v>2</v>
      </c>
      <c r="BA76" s="228">
        <f t="shared" si="19"/>
        <v>0</v>
      </c>
      <c r="BB76" s="228">
        <f t="shared" si="20"/>
        <v>0</v>
      </c>
      <c r="BC76" s="228">
        <f t="shared" si="21"/>
        <v>0</v>
      </c>
      <c r="BD76" s="228">
        <f t="shared" si="22"/>
        <v>0</v>
      </c>
      <c r="BE76" s="228">
        <f t="shared" si="23"/>
        <v>0</v>
      </c>
      <c r="CA76" s="253">
        <v>12</v>
      </c>
      <c r="CB76" s="253">
        <v>0</v>
      </c>
    </row>
    <row r="77" spans="1:80" ht="12.75">
      <c r="A77" s="254">
        <v>64</v>
      </c>
      <c r="B77" s="255" t="s">
        <v>642</v>
      </c>
      <c r="C77" s="256" t="s">
        <v>643</v>
      </c>
      <c r="D77" s="257" t="s">
        <v>240</v>
      </c>
      <c r="E77" s="258">
        <v>8</v>
      </c>
      <c r="F77" s="258"/>
      <c r="G77" s="259">
        <f t="shared" si="16"/>
        <v>0</v>
      </c>
      <c r="H77" s="260">
        <v>0</v>
      </c>
      <c r="I77" s="261">
        <f t="shared" si="17"/>
        <v>0</v>
      </c>
      <c r="J77" s="260">
        <v>0</v>
      </c>
      <c r="K77" s="261">
        <f t="shared" si="18"/>
        <v>0</v>
      </c>
      <c r="O77" s="253">
        <v>2</v>
      </c>
      <c r="AA77" s="228">
        <v>1</v>
      </c>
      <c r="AB77" s="228">
        <v>7</v>
      </c>
      <c r="AC77" s="228">
        <v>7</v>
      </c>
      <c r="AZ77" s="228">
        <v>2</v>
      </c>
      <c r="BA77" s="228">
        <f t="shared" si="19"/>
        <v>0</v>
      </c>
      <c r="BB77" s="228">
        <f t="shared" si="20"/>
        <v>0</v>
      </c>
      <c r="BC77" s="228">
        <f t="shared" si="21"/>
        <v>0</v>
      </c>
      <c r="BD77" s="228">
        <f t="shared" si="22"/>
        <v>0</v>
      </c>
      <c r="BE77" s="228">
        <f t="shared" si="23"/>
        <v>0</v>
      </c>
      <c r="CA77" s="253">
        <v>1</v>
      </c>
      <c r="CB77" s="253">
        <v>7</v>
      </c>
    </row>
    <row r="78" spans="1:80" ht="12.75">
      <c r="A78" s="254">
        <v>65</v>
      </c>
      <c r="B78" s="255" t="s">
        <v>644</v>
      </c>
      <c r="C78" s="256" t="s">
        <v>645</v>
      </c>
      <c r="D78" s="257" t="s">
        <v>240</v>
      </c>
      <c r="E78" s="258">
        <v>8</v>
      </c>
      <c r="F78" s="258"/>
      <c r="G78" s="259">
        <f t="shared" si="16"/>
        <v>0</v>
      </c>
      <c r="H78" s="260">
        <v>0</v>
      </c>
      <c r="I78" s="261">
        <f t="shared" si="17"/>
        <v>0</v>
      </c>
      <c r="J78" s="260"/>
      <c r="K78" s="261">
        <f t="shared" si="18"/>
        <v>0</v>
      </c>
      <c r="O78" s="253">
        <v>2</v>
      </c>
      <c r="AA78" s="228">
        <v>12</v>
      </c>
      <c r="AB78" s="228">
        <v>0</v>
      </c>
      <c r="AC78" s="228">
        <v>65</v>
      </c>
      <c r="AZ78" s="228">
        <v>2</v>
      </c>
      <c r="BA78" s="228">
        <f t="shared" si="19"/>
        <v>0</v>
      </c>
      <c r="BB78" s="228">
        <f t="shared" si="20"/>
        <v>0</v>
      </c>
      <c r="BC78" s="228">
        <f t="shared" si="21"/>
        <v>0</v>
      </c>
      <c r="BD78" s="228">
        <f t="shared" si="22"/>
        <v>0</v>
      </c>
      <c r="BE78" s="228">
        <f t="shared" si="23"/>
        <v>0</v>
      </c>
      <c r="CA78" s="253">
        <v>12</v>
      </c>
      <c r="CB78" s="253">
        <v>0</v>
      </c>
    </row>
    <row r="79" spans="1:80" ht="12.75">
      <c r="A79" s="254">
        <v>66</v>
      </c>
      <c r="B79" s="255" t="s">
        <v>646</v>
      </c>
      <c r="C79" s="256" t="s">
        <v>647</v>
      </c>
      <c r="D79" s="257" t="s">
        <v>567</v>
      </c>
      <c r="E79" s="258">
        <v>1</v>
      </c>
      <c r="F79" s="258"/>
      <c r="G79" s="259">
        <f t="shared" si="16"/>
        <v>0</v>
      </c>
      <c r="H79" s="260">
        <v>0</v>
      </c>
      <c r="I79" s="261">
        <f t="shared" si="17"/>
        <v>0</v>
      </c>
      <c r="J79" s="260">
        <v>0</v>
      </c>
      <c r="K79" s="261">
        <f t="shared" si="18"/>
        <v>0</v>
      </c>
      <c r="O79" s="253">
        <v>2</v>
      </c>
      <c r="AA79" s="228">
        <v>1</v>
      </c>
      <c r="AB79" s="228">
        <v>7</v>
      </c>
      <c r="AC79" s="228">
        <v>7</v>
      </c>
      <c r="AZ79" s="228">
        <v>2</v>
      </c>
      <c r="BA79" s="228">
        <f t="shared" si="19"/>
        <v>0</v>
      </c>
      <c r="BB79" s="228">
        <f t="shared" si="20"/>
        <v>0</v>
      </c>
      <c r="BC79" s="228">
        <f t="shared" si="21"/>
        <v>0</v>
      </c>
      <c r="BD79" s="228">
        <f t="shared" si="22"/>
        <v>0</v>
      </c>
      <c r="BE79" s="228">
        <f t="shared" si="23"/>
        <v>0</v>
      </c>
      <c r="CA79" s="253">
        <v>1</v>
      </c>
      <c r="CB79" s="253">
        <v>7</v>
      </c>
    </row>
    <row r="80" spans="1:80" ht="12.75">
      <c r="A80" s="254">
        <v>67</v>
      </c>
      <c r="B80" s="255" t="s">
        <v>648</v>
      </c>
      <c r="C80" s="256" t="s">
        <v>649</v>
      </c>
      <c r="D80" s="257" t="s">
        <v>240</v>
      </c>
      <c r="E80" s="258">
        <v>1</v>
      </c>
      <c r="F80" s="258"/>
      <c r="G80" s="259">
        <f t="shared" si="16"/>
        <v>0</v>
      </c>
      <c r="H80" s="260">
        <v>0</v>
      </c>
      <c r="I80" s="261">
        <f t="shared" si="17"/>
        <v>0</v>
      </c>
      <c r="J80" s="260"/>
      <c r="K80" s="261">
        <f t="shared" si="18"/>
        <v>0</v>
      </c>
      <c r="O80" s="253">
        <v>2</v>
      </c>
      <c r="AA80" s="228">
        <v>12</v>
      </c>
      <c r="AB80" s="228">
        <v>0</v>
      </c>
      <c r="AC80" s="228">
        <v>67</v>
      </c>
      <c r="AZ80" s="228">
        <v>2</v>
      </c>
      <c r="BA80" s="228">
        <f t="shared" si="19"/>
        <v>0</v>
      </c>
      <c r="BB80" s="228">
        <f t="shared" si="20"/>
        <v>0</v>
      </c>
      <c r="BC80" s="228">
        <f t="shared" si="21"/>
        <v>0</v>
      </c>
      <c r="BD80" s="228">
        <f t="shared" si="22"/>
        <v>0</v>
      </c>
      <c r="BE80" s="228">
        <f t="shared" si="23"/>
        <v>0</v>
      </c>
      <c r="CA80" s="253">
        <v>12</v>
      </c>
      <c r="CB80" s="253">
        <v>0</v>
      </c>
    </row>
    <row r="81" spans="1:80" ht="12.75">
      <c r="A81" s="254">
        <v>68</v>
      </c>
      <c r="B81" s="255" t="s">
        <v>650</v>
      </c>
      <c r="C81" s="256" t="s">
        <v>651</v>
      </c>
      <c r="D81" s="257" t="s">
        <v>240</v>
      </c>
      <c r="E81" s="258">
        <v>8</v>
      </c>
      <c r="F81" s="258"/>
      <c r="G81" s="259">
        <f t="shared" si="16"/>
        <v>0</v>
      </c>
      <c r="H81" s="260">
        <v>0</v>
      </c>
      <c r="I81" s="261">
        <f t="shared" si="17"/>
        <v>0</v>
      </c>
      <c r="J81" s="260">
        <v>0</v>
      </c>
      <c r="K81" s="261">
        <f t="shared" si="18"/>
        <v>0</v>
      </c>
      <c r="O81" s="253">
        <v>2</v>
      </c>
      <c r="AA81" s="228">
        <v>1</v>
      </c>
      <c r="AB81" s="228">
        <v>7</v>
      </c>
      <c r="AC81" s="228">
        <v>7</v>
      </c>
      <c r="AZ81" s="228">
        <v>2</v>
      </c>
      <c r="BA81" s="228">
        <f t="shared" si="19"/>
        <v>0</v>
      </c>
      <c r="BB81" s="228">
        <f t="shared" si="20"/>
        <v>0</v>
      </c>
      <c r="BC81" s="228">
        <f t="shared" si="21"/>
        <v>0</v>
      </c>
      <c r="BD81" s="228">
        <f t="shared" si="22"/>
        <v>0</v>
      </c>
      <c r="BE81" s="228">
        <f t="shared" si="23"/>
        <v>0</v>
      </c>
      <c r="CA81" s="253">
        <v>1</v>
      </c>
      <c r="CB81" s="253">
        <v>7</v>
      </c>
    </row>
    <row r="82" spans="1:80" ht="12.75">
      <c r="A82" s="254">
        <v>69</v>
      </c>
      <c r="B82" s="255" t="s">
        <v>652</v>
      </c>
      <c r="C82" s="256" t="s">
        <v>653</v>
      </c>
      <c r="D82" s="257" t="s">
        <v>240</v>
      </c>
      <c r="E82" s="258">
        <v>8</v>
      </c>
      <c r="F82" s="258"/>
      <c r="G82" s="259">
        <f t="shared" si="16"/>
        <v>0</v>
      </c>
      <c r="H82" s="260">
        <v>0</v>
      </c>
      <c r="I82" s="261">
        <f t="shared" si="17"/>
        <v>0</v>
      </c>
      <c r="J82" s="260"/>
      <c r="K82" s="261">
        <f t="shared" si="18"/>
        <v>0</v>
      </c>
      <c r="O82" s="253">
        <v>2</v>
      </c>
      <c r="AA82" s="228">
        <v>12</v>
      </c>
      <c r="AB82" s="228">
        <v>0</v>
      </c>
      <c r="AC82" s="228">
        <v>69</v>
      </c>
      <c r="AZ82" s="228">
        <v>2</v>
      </c>
      <c r="BA82" s="228">
        <f t="shared" si="19"/>
        <v>0</v>
      </c>
      <c r="BB82" s="228">
        <f t="shared" si="20"/>
        <v>0</v>
      </c>
      <c r="BC82" s="228">
        <f t="shared" si="21"/>
        <v>0</v>
      </c>
      <c r="BD82" s="228">
        <f t="shared" si="22"/>
        <v>0</v>
      </c>
      <c r="BE82" s="228">
        <f t="shared" si="23"/>
        <v>0</v>
      </c>
      <c r="CA82" s="253">
        <v>12</v>
      </c>
      <c r="CB82" s="253">
        <v>0</v>
      </c>
    </row>
    <row r="83" spans="1:80" ht="12.75">
      <c r="A83" s="254">
        <v>70</v>
      </c>
      <c r="B83" s="255" t="s">
        <v>654</v>
      </c>
      <c r="C83" s="256" t="s">
        <v>655</v>
      </c>
      <c r="D83" s="257" t="s">
        <v>240</v>
      </c>
      <c r="E83" s="258">
        <v>8</v>
      </c>
      <c r="F83" s="258"/>
      <c r="G83" s="259">
        <f t="shared" si="16"/>
        <v>0</v>
      </c>
      <c r="H83" s="260">
        <v>0</v>
      </c>
      <c r="I83" s="261">
        <f t="shared" si="17"/>
        <v>0</v>
      </c>
      <c r="J83" s="260"/>
      <c r="K83" s="261">
        <f t="shared" si="18"/>
        <v>0</v>
      </c>
      <c r="O83" s="253">
        <v>2</v>
      </c>
      <c r="AA83" s="228">
        <v>3</v>
      </c>
      <c r="AB83" s="228">
        <v>0</v>
      </c>
      <c r="AC83" s="228">
        <v>72510055</v>
      </c>
      <c r="AZ83" s="228">
        <v>2</v>
      </c>
      <c r="BA83" s="228">
        <f t="shared" si="19"/>
        <v>0</v>
      </c>
      <c r="BB83" s="228">
        <f t="shared" si="20"/>
        <v>0</v>
      </c>
      <c r="BC83" s="228">
        <f t="shared" si="21"/>
        <v>0</v>
      </c>
      <c r="BD83" s="228">
        <f t="shared" si="22"/>
        <v>0</v>
      </c>
      <c r="BE83" s="228">
        <f t="shared" si="23"/>
        <v>0</v>
      </c>
      <c r="CA83" s="253">
        <v>3</v>
      </c>
      <c r="CB83" s="253">
        <v>0</v>
      </c>
    </row>
    <row r="84" spans="1:80" ht="12.75">
      <c r="A84" s="254">
        <v>71</v>
      </c>
      <c r="B84" s="255" t="s">
        <v>656</v>
      </c>
      <c r="C84" s="256" t="s">
        <v>657</v>
      </c>
      <c r="D84" s="257" t="s">
        <v>240</v>
      </c>
      <c r="E84" s="258">
        <v>8</v>
      </c>
      <c r="F84" s="258"/>
      <c r="G84" s="259">
        <f t="shared" si="16"/>
        <v>0</v>
      </c>
      <c r="H84" s="260">
        <v>0</v>
      </c>
      <c r="I84" s="261">
        <f t="shared" si="17"/>
        <v>0</v>
      </c>
      <c r="J84" s="260"/>
      <c r="K84" s="261">
        <f t="shared" si="18"/>
        <v>0</v>
      </c>
      <c r="O84" s="253">
        <v>2</v>
      </c>
      <c r="AA84" s="228">
        <v>12</v>
      </c>
      <c r="AB84" s="228">
        <v>0</v>
      </c>
      <c r="AC84" s="228">
        <v>71</v>
      </c>
      <c r="AZ84" s="228">
        <v>2</v>
      </c>
      <c r="BA84" s="228">
        <f t="shared" si="19"/>
        <v>0</v>
      </c>
      <c r="BB84" s="228">
        <f t="shared" si="20"/>
        <v>0</v>
      </c>
      <c r="BC84" s="228">
        <f t="shared" si="21"/>
        <v>0</v>
      </c>
      <c r="BD84" s="228">
        <f t="shared" si="22"/>
        <v>0</v>
      </c>
      <c r="BE84" s="228">
        <f t="shared" si="23"/>
        <v>0</v>
      </c>
      <c r="CA84" s="253">
        <v>12</v>
      </c>
      <c r="CB84" s="253">
        <v>0</v>
      </c>
    </row>
    <row r="85" spans="1:80" ht="22.5">
      <c r="A85" s="254">
        <v>72</v>
      </c>
      <c r="B85" s="255" t="s">
        <v>658</v>
      </c>
      <c r="C85" s="256" t="s">
        <v>659</v>
      </c>
      <c r="D85" s="257" t="s">
        <v>13</v>
      </c>
      <c r="E85" s="258">
        <v>2762.64</v>
      </c>
      <c r="F85" s="258"/>
      <c r="G85" s="259">
        <f t="shared" si="16"/>
        <v>0</v>
      </c>
      <c r="H85" s="260">
        <v>0</v>
      </c>
      <c r="I85" s="261">
        <f t="shared" si="17"/>
        <v>0</v>
      </c>
      <c r="J85" s="260">
        <v>0</v>
      </c>
      <c r="K85" s="261">
        <f t="shared" si="18"/>
        <v>0</v>
      </c>
      <c r="O85" s="253">
        <v>2</v>
      </c>
      <c r="AA85" s="228">
        <v>1</v>
      </c>
      <c r="AB85" s="228">
        <v>7</v>
      </c>
      <c r="AC85" s="228">
        <v>7</v>
      </c>
      <c r="AZ85" s="228">
        <v>2</v>
      </c>
      <c r="BA85" s="228">
        <f t="shared" si="19"/>
        <v>0</v>
      </c>
      <c r="BB85" s="228">
        <f t="shared" si="20"/>
        <v>0</v>
      </c>
      <c r="BC85" s="228">
        <f t="shared" si="21"/>
        <v>0</v>
      </c>
      <c r="BD85" s="228">
        <f t="shared" si="22"/>
        <v>0</v>
      </c>
      <c r="BE85" s="228">
        <f t="shared" si="23"/>
        <v>0</v>
      </c>
      <c r="CA85" s="253">
        <v>1</v>
      </c>
      <c r="CB85" s="253">
        <v>7</v>
      </c>
    </row>
    <row r="86" spans="1:57" ht="12.75">
      <c r="A86" s="263"/>
      <c r="B86" s="264" t="s">
        <v>104</v>
      </c>
      <c r="C86" s="265" t="s">
        <v>618</v>
      </c>
      <c r="D86" s="266"/>
      <c r="E86" s="267"/>
      <c r="F86" s="268"/>
      <c r="G86" s="269">
        <f>SUM(G65:G85)</f>
        <v>0</v>
      </c>
      <c r="H86" s="270"/>
      <c r="I86" s="271">
        <f>SUM(I65:I85)</f>
        <v>0</v>
      </c>
      <c r="J86" s="270"/>
      <c r="K86" s="271">
        <f>SUM(K65:K85)</f>
        <v>0</v>
      </c>
      <c r="O86" s="253">
        <v>4</v>
      </c>
      <c r="BA86" s="272">
        <f>SUM(BA65:BA85)</f>
        <v>0</v>
      </c>
      <c r="BB86" s="272">
        <f>SUM(BB65:BB85)</f>
        <v>0</v>
      </c>
      <c r="BC86" s="272">
        <f>SUM(BC65:BC85)</f>
        <v>0</v>
      </c>
      <c r="BD86" s="272">
        <f>SUM(BD65:BD85)</f>
        <v>0</v>
      </c>
      <c r="BE86" s="272">
        <f>SUM(BE65:BE85)</f>
        <v>0</v>
      </c>
    </row>
    <row r="87" spans="1:15" ht="12.75">
      <c r="A87" s="243" t="s">
        <v>100</v>
      </c>
      <c r="B87" s="244" t="s">
        <v>660</v>
      </c>
      <c r="C87" s="245" t="s">
        <v>661</v>
      </c>
      <c r="D87" s="246"/>
      <c r="E87" s="247"/>
      <c r="F87" s="247"/>
      <c r="G87" s="248"/>
      <c r="H87" s="249"/>
      <c r="I87" s="250"/>
      <c r="J87" s="251"/>
      <c r="K87" s="252"/>
      <c r="O87" s="253">
        <v>1</v>
      </c>
    </row>
    <row r="88" spans="1:80" ht="12.75">
      <c r="A88" s="254">
        <v>73</v>
      </c>
      <c r="B88" s="255" t="s">
        <v>663</v>
      </c>
      <c r="C88" s="256" t="s">
        <v>664</v>
      </c>
      <c r="D88" s="257" t="s">
        <v>665</v>
      </c>
      <c r="E88" s="258">
        <v>32</v>
      </c>
      <c r="F88" s="258"/>
      <c r="G88" s="259">
        <f aca="true" t="shared" si="24" ref="G88:G94">E88*F88</f>
        <v>0</v>
      </c>
      <c r="H88" s="260">
        <v>0</v>
      </c>
      <c r="I88" s="261">
        <f aca="true" t="shared" si="25" ref="I88:I94">E88*H88</f>
        <v>0</v>
      </c>
      <c r="J88" s="260"/>
      <c r="K88" s="261">
        <f aca="true" t="shared" si="26" ref="K88:K94">E88*J88</f>
        <v>0</v>
      </c>
      <c r="O88" s="253">
        <v>2</v>
      </c>
      <c r="AA88" s="228">
        <v>12</v>
      </c>
      <c r="AB88" s="228">
        <v>0</v>
      </c>
      <c r="AC88" s="228">
        <v>73</v>
      </c>
      <c r="AZ88" s="228">
        <v>1</v>
      </c>
      <c r="BA88" s="228">
        <f aca="true" t="shared" si="27" ref="BA88:BA94">IF(AZ88=1,G88,0)</f>
        <v>0</v>
      </c>
      <c r="BB88" s="228">
        <f aca="true" t="shared" si="28" ref="BB88:BB94">IF(AZ88=2,G88,0)</f>
        <v>0</v>
      </c>
      <c r="BC88" s="228">
        <f aca="true" t="shared" si="29" ref="BC88:BC94">IF(AZ88=3,G88,0)</f>
        <v>0</v>
      </c>
      <c r="BD88" s="228">
        <f aca="true" t="shared" si="30" ref="BD88:BD94">IF(AZ88=4,G88,0)</f>
        <v>0</v>
      </c>
      <c r="BE88" s="228">
        <f aca="true" t="shared" si="31" ref="BE88:BE94">IF(AZ88=5,G88,0)</f>
        <v>0</v>
      </c>
      <c r="CA88" s="253">
        <v>12</v>
      </c>
      <c r="CB88" s="253">
        <v>0</v>
      </c>
    </row>
    <row r="89" spans="1:80" ht="12.75">
      <c r="A89" s="254">
        <v>74</v>
      </c>
      <c r="B89" s="255" t="s">
        <v>666</v>
      </c>
      <c r="C89" s="256" t="s">
        <v>667</v>
      </c>
      <c r="D89" s="257" t="s">
        <v>665</v>
      </c>
      <c r="E89" s="258">
        <v>24</v>
      </c>
      <c r="F89" s="258"/>
      <c r="G89" s="259">
        <f t="shared" si="24"/>
        <v>0</v>
      </c>
      <c r="H89" s="260">
        <v>0</v>
      </c>
      <c r="I89" s="261">
        <f t="shared" si="25"/>
        <v>0</v>
      </c>
      <c r="J89" s="260"/>
      <c r="K89" s="261">
        <f t="shared" si="26"/>
        <v>0</v>
      </c>
      <c r="O89" s="253">
        <v>2</v>
      </c>
      <c r="AA89" s="228">
        <v>12</v>
      </c>
      <c r="AB89" s="228">
        <v>0</v>
      </c>
      <c r="AC89" s="228">
        <v>74</v>
      </c>
      <c r="AZ89" s="228">
        <v>1</v>
      </c>
      <c r="BA89" s="228">
        <f t="shared" si="27"/>
        <v>0</v>
      </c>
      <c r="BB89" s="228">
        <f t="shared" si="28"/>
        <v>0</v>
      </c>
      <c r="BC89" s="228">
        <f t="shared" si="29"/>
        <v>0</v>
      </c>
      <c r="BD89" s="228">
        <f t="shared" si="30"/>
        <v>0</v>
      </c>
      <c r="BE89" s="228">
        <f t="shared" si="31"/>
        <v>0</v>
      </c>
      <c r="CA89" s="253">
        <v>12</v>
      </c>
      <c r="CB89" s="253">
        <v>0</v>
      </c>
    </row>
    <row r="90" spans="1:80" ht="12.75">
      <c r="A90" s="254">
        <v>75</v>
      </c>
      <c r="B90" s="255" t="s">
        <v>668</v>
      </c>
      <c r="C90" s="256" t="s">
        <v>669</v>
      </c>
      <c r="D90" s="257" t="s">
        <v>495</v>
      </c>
      <c r="E90" s="258">
        <v>1</v>
      </c>
      <c r="F90" s="258"/>
      <c r="G90" s="259">
        <f t="shared" si="24"/>
        <v>0</v>
      </c>
      <c r="H90" s="260">
        <v>0</v>
      </c>
      <c r="I90" s="261">
        <f t="shared" si="25"/>
        <v>0</v>
      </c>
      <c r="J90" s="260"/>
      <c r="K90" s="261">
        <f t="shared" si="26"/>
        <v>0</v>
      </c>
      <c r="O90" s="253">
        <v>2</v>
      </c>
      <c r="AA90" s="228">
        <v>12</v>
      </c>
      <c r="AB90" s="228">
        <v>0</v>
      </c>
      <c r="AC90" s="228">
        <v>75</v>
      </c>
      <c r="AZ90" s="228">
        <v>1</v>
      </c>
      <c r="BA90" s="228">
        <f t="shared" si="27"/>
        <v>0</v>
      </c>
      <c r="BB90" s="228">
        <f t="shared" si="28"/>
        <v>0</v>
      </c>
      <c r="BC90" s="228">
        <f t="shared" si="29"/>
        <v>0</v>
      </c>
      <c r="BD90" s="228">
        <f t="shared" si="30"/>
        <v>0</v>
      </c>
      <c r="BE90" s="228">
        <f t="shared" si="31"/>
        <v>0</v>
      </c>
      <c r="CA90" s="253">
        <v>12</v>
      </c>
      <c r="CB90" s="253">
        <v>0</v>
      </c>
    </row>
    <row r="91" spans="1:80" ht="12.75">
      <c r="A91" s="254">
        <v>76</v>
      </c>
      <c r="B91" s="255" t="s">
        <v>670</v>
      </c>
      <c r="C91" s="256" t="s">
        <v>671</v>
      </c>
      <c r="D91" s="257" t="s">
        <v>495</v>
      </c>
      <c r="E91" s="258">
        <v>1</v>
      </c>
      <c r="F91" s="258"/>
      <c r="G91" s="259">
        <f t="shared" si="24"/>
        <v>0</v>
      </c>
      <c r="H91" s="260">
        <v>0</v>
      </c>
      <c r="I91" s="261">
        <f t="shared" si="25"/>
        <v>0</v>
      </c>
      <c r="J91" s="260"/>
      <c r="K91" s="261">
        <f t="shared" si="26"/>
        <v>0</v>
      </c>
      <c r="O91" s="253">
        <v>2</v>
      </c>
      <c r="AA91" s="228">
        <v>12</v>
      </c>
      <c r="AB91" s="228">
        <v>0</v>
      </c>
      <c r="AC91" s="228">
        <v>76</v>
      </c>
      <c r="AZ91" s="228">
        <v>1</v>
      </c>
      <c r="BA91" s="228">
        <f t="shared" si="27"/>
        <v>0</v>
      </c>
      <c r="BB91" s="228">
        <f t="shared" si="28"/>
        <v>0</v>
      </c>
      <c r="BC91" s="228">
        <f t="shared" si="29"/>
        <v>0</v>
      </c>
      <c r="BD91" s="228">
        <f t="shared" si="30"/>
        <v>0</v>
      </c>
      <c r="BE91" s="228">
        <f t="shared" si="31"/>
        <v>0</v>
      </c>
      <c r="CA91" s="253">
        <v>12</v>
      </c>
      <c r="CB91" s="253">
        <v>0</v>
      </c>
    </row>
    <row r="92" spans="1:80" ht="12.75">
      <c r="A92" s="254">
        <v>77</v>
      </c>
      <c r="B92" s="255" t="s">
        <v>672</v>
      </c>
      <c r="C92" s="256" t="s">
        <v>673</v>
      </c>
      <c r="D92" s="257" t="s">
        <v>665</v>
      </c>
      <c r="E92" s="258">
        <v>26</v>
      </c>
      <c r="F92" s="258"/>
      <c r="G92" s="259">
        <f t="shared" si="24"/>
        <v>0</v>
      </c>
      <c r="H92" s="260">
        <v>0</v>
      </c>
      <c r="I92" s="261">
        <f t="shared" si="25"/>
        <v>0</v>
      </c>
      <c r="J92" s="260"/>
      <c r="K92" s="261">
        <f t="shared" si="26"/>
        <v>0</v>
      </c>
      <c r="O92" s="253">
        <v>2</v>
      </c>
      <c r="AA92" s="228">
        <v>12</v>
      </c>
      <c r="AB92" s="228">
        <v>0</v>
      </c>
      <c r="AC92" s="228">
        <v>77</v>
      </c>
      <c r="AZ92" s="228">
        <v>1</v>
      </c>
      <c r="BA92" s="228">
        <f t="shared" si="27"/>
        <v>0</v>
      </c>
      <c r="BB92" s="228">
        <f t="shared" si="28"/>
        <v>0</v>
      </c>
      <c r="BC92" s="228">
        <f t="shared" si="29"/>
        <v>0</v>
      </c>
      <c r="BD92" s="228">
        <f t="shared" si="30"/>
        <v>0</v>
      </c>
      <c r="BE92" s="228">
        <f t="shared" si="31"/>
        <v>0</v>
      </c>
      <c r="CA92" s="253">
        <v>12</v>
      </c>
      <c r="CB92" s="253">
        <v>0</v>
      </c>
    </row>
    <row r="93" spans="1:80" ht="12.75">
      <c r="A93" s="254">
        <v>78</v>
      </c>
      <c r="B93" s="255" t="s">
        <v>674</v>
      </c>
      <c r="C93" s="256" t="s">
        <v>675</v>
      </c>
      <c r="D93" s="257" t="s">
        <v>495</v>
      </c>
      <c r="E93" s="258">
        <v>1</v>
      </c>
      <c r="F93" s="258"/>
      <c r="G93" s="259">
        <f t="shared" si="24"/>
        <v>0</v>
      </c>
      <c r="H93" s="260">
        <v>0</v>
      </c>
      <c r="I93" s="261">
        <f t="shared" si="25"/>
        <v>0</v>
      </c>
      <c r="J93" s="260"/>
      <c r="K93" s="261">
        <f t="shared" si="26"/>
        <v>0</v>
      </c>
      <c r="O93" s="253">
        <v>2</v>
      </c>
      <c r="AA93" s="228">
        <v>12</v>
      </c>
      <c r="AB93" s="228">
        <v>0</v>
      </c>
      <c r="AC93" s="228">
        <v>78</v>
      </c>
      <c r="AZ93" s="228">
        <v>1</v>
      </c>
      <c r="BA93" s="228">
        <f t="shared" si="27"/>
        <v>0</v>
      </c>
      <c r="BB93" s="228">
        <f t="shared" si="28"/>
        <v>0</v>
      </c>
      <c r="BC93" s="228">
        <f t="shared" si="29"/>
        <v>0</v>
      </c>
      <c r="BD93" s="228">
        <f t="shared" si="30"/>
        <v>0</v>
      </c>
      <c r="BE93" s="228">
        <f t="shared" si="31"/>
        <v>0</v>
      </c>
      <c r="CA93" s="253">
        <v>12</v>
      </c>
      <c r="CB93" s="253">
        <v>0</v>
      </c>
    </row>
    <row r="94" spans="1:80" ht="12.75">
      <c r="A94" s="254">
        <v>79</v>
      </c>
      <c r="B94" s="255" t="s">
        <v>676</v>
      </c>
      <c r="C94" s="256" t="s">
        <v>677</v>
      </c>
      <c r="D94" s="257" t="s">
        <v>495</v>
      </c>
      <c r="E94" s="258">
        <v>8</v>
      </c>
      <c r="F94" s="258"/>
      <c r="G94" s="259">
        <f t="shared" si="24"/>
        <v>0</v>
      </c>
      <c r="H94" s="260">
        <v>0</v>
      </c>
      <c r="I94" s="261">
        <f t="shared" si="25"/>
        <v>0</v>
      </c>
      <c r="J94" s="260"/>
      <c r="K94" s="261">
        <f t="shared" si="26"/>
        <v>0</v>
      </c>
      <c r="O94" s="253">
        <v>2</v>
      </c>
      <c r="AA94" s="228">
        <v>12</v>
      </c>
      <c r="AB94" s="228">
        <v>0</v>
      </c>
      <c r="AC94" s="228">
        <v>79</v>
      </c>
      <c r="AZ94" s="228">
        <v>1</v>
      </c>
      <c r="BA94" s="228">
        <f t="shared" si="27"/>
        <v>0</v>
      </c>
      <c r="BB94" s="228">
        <f t="shared" si="28"/>
        <v>0</v>
      </c>
      <c r="BC94" s="228">
        <f t="shared" si="29"/>
        <v>0</v>
      </c>
      <c r="BD94" s="228">
        <f t="shared" si="30"/>
        <v>0</v>
      </c>
      <c r="BE94" s="228">
        <f t="shared" si="31"/>
        <v>0</v>
      </c>
      <c r="CA94" s="253">
        <v>12</v>
      </c>
      <c r="CB94" s="253">
        <v>0</v>
      </c>
    </row>
    <row r="95" spans="1:57" ht="12.75">
      <c r="A95" s="263"/>
      <c r="B95" s="264" t="s">
        <v>104</v>
      </c>
      <c r="C95" s="265" t="s">
        <v>662</v>
      </c>
      <c r="D95" s="266"/>
      <c r="E95" s="267"/>
      <c r="F95" s="268"/>
      <c r="G95" s="269">
        <f>SUM(G87:G94)</f>
        <v>0</v>
      </c>
      <c r="H95" s="270"/>
      <c r="I95" s="271">
        <f>SUM(I87:I94)</f>
        <v>0</v>
      </c>
      <c r="J95" s="270"/>
      <c r="K95" s="271">
        <f>SUM(K87:K94)</f>
        <v>0</v>
      </c>
      <c r="O95" s="253">
        <v>4</v>
      </c>
      <c r="BA95" s="272">
        <f>SUM(BA87:BA94)</f>
        <v>0</v>
      </c>
      <c r="BB95" s="272">
        <f>SUM(BB87:BB94)</f>
        <v>0</v>
      </c>
      <c r="BC95" s="272">
        <f>SUM(BC87:BC94)</f>
        <v>0</v>
      </c>
      <c r="BD95" s="272">
        <f>SUM(BD87:BD94)</f>
        <v>0</v>
      </c>
      <c r="BE95" s="272">
        <f>SUM(BE87:BE94)</f>
        <v>0</v>
      </c>
    </row>
    <row r="96" ht="12.75">
      <c r="E96" s="228"/>
    </row>
    <row r="97" ht="12.75">
      <c r="E97" s="228"/>
    </row>
    <row r="98" ht="12.75">
      <c r="E98" s="228"/>
    </row>
    <row r="99" ht="12.75">
      <c r="E99" s="228"/>
    </row>
    <row r="100" ht="12.75">
      <c r="E100" s="228"/>
    </row>
    <row r="101" ht="12.75">
      <c r="E101" s="228"/>
    </row>
    <row r="102" ht="12.75">
      <c r="E102" s="228"/>
    </row>
    <row r="103" ht="12.75">
      <c r="E103" s="228"/>
    </row>
    <row r="104" ht="12.75">
      <c r="E104" s="228"/>
    </row>
    <row r="105" ht="12.75">
      <c r="E105" s="228"/>
    </row>
    <row r="106" ht="12.75">
      <c r="E106" s="228"/>
    </row>
    <row r="107" ht="12.75">
      <c r="E107" s="228"/>
    </row>
    <row r="108" ht="12.75">
      <c r="E108" s="228"/>
    </row>
    <row r="109" ht="12.75">
      <c r="E109" s="228"/>
    </row>
    <row r="110" ht="12.75">
      <c r="E110" s="228"/>
    </row>
    <row r="111" ht="12.75">
      <c r="E111" s="228"/>
    </row>
    <row r="112" ht="12.75">
      <c r="E112" s="228"/>
    </row>
    <row r="113" ht="12.75">
      <c r="E113" s="228"/>
    </row>
    <row r="114" ht="12.75">
      <c r="E114" s="228"/>
    </row>
    <row r="115" ht="12.75">
      <c r="E115" s="228"/>
    </row>
    <row r="116" ht="12.75">
      <c r="E116" s="228"/>
    </row>
    <row r="117" ht="12.75">
      <c r="E117" s="228"/>
    </row>
    <row r="118" ht="12.75">
      <c r="E118" s="228"/>
    </row>
    <row r="119" spans="1:7" ht="12.75">
      <c r="A119" s="262"/>
      <c r="B119" s="262"/>
      <c r="C119" s="262"/>
      <c r="D119" s="262"/>
      <c r="E119" s="262"/>
      <c r="F119" s="262"/>
      <c r="G119" s="262"/>
    </row>
    <row r="120" spans="1:7" ht="12.75">
      <c r="A120" s="262"/>
      <c r="B120" s="262"/>
      <c r="C120" s="262"/>
      <c r="D120" s="262"/>
      <c r="E120" s="262"/>
      <c r="F120" s="262"/>
      <c r="G120" s="262"/>
    </row>
    <row r="121" spans="1:7" ht="12.75">
      <c r="A121" s="262"/>
      <c r="B121" s="262"/>
      <c r="C121" s="262"/>
      <c r="D121" s="262"/>
      <c r="E121" s="262"/>
      <c r="F121" s="262"/>
      <c r="G121" s="262"/>
    </row>
    <row r="122" spans="1:7" ht="12.75">
      <c r="A122" s="262"/>
      <c r="B122" s="262"/>
      <c r="C122" s="262"/>
      <c r="D122" s="262"/>
      <c r="E122" s="262"/>
      <c r="F122" s="262"/>
      <c r="G122" s="262"/>
    </row>
    <row r="123" ht="12.75">
      <c r="E123" s="228"/>
    </row>
    <row r="124" ht="12.75">
      <c r="E124" s="228"/>
    </row>
    <row r="125" ht="12.75">
      <c r="E125" s="228"/>
    </row>
    <row r="126" ht="12.75">
      <c r="E126" s="228"/>
    </row>
    <row r="127" ht="12.75">
      <c r="E127" s="228"/>
    </row>
    <row r="128" ht="12.75">
      <c r="E128" s="228"/>
    </row>
    <row r="129" ht="12.75">
      <c r="E129" s="228"/>
    </row>
    <row r="130" ht="12.75">
      <c r="E130" s="228"/>
    </row>
    <row r="131" ht="12.75">
      <c r="E131" s="228"/>
    </row>
    <row r="132" ht="12.75">
      <c r="E132" s="228"/>
    </row>
    <row r="133" ht="12.75">
      <c r="E133" s="228"/>
    </row>
    <row r="134" ht="12.75">
      <c r="E134" s="228"/>
    </row>
    <row r="135" ht="12.75">
      <c r="E135" s="228"/>
    </row>
    <row r="136" ht="12.75">
      <c r="E136" s="228"/>
    </row>
    <row r="137" ht="12.75">
      <c r="E137" s="228"/>
    </row>
    <row r="138" ht="12.75">
      <c r="E138" s="228"/>
    </row>
    <row r="139" ht="12.75">
      <c r="E139" s="228"/>
    </row>
    <row r="140" ht="12.75">
      <c r="E140" s="228"/>
    </row>
    <row r="141" ht="12.75">
      <c r="E141" s="228"/>
    </row>
    <row r="142" ht="12.75">
      <c r="E142" s="228"/>
    </row>
    <row r="143" ht="12.75">
      <c r="E143" s="228"/>
    </row>
    <row r="144" ht="12.75">
      <c r="E144" s="228"/>
    </row>
    <row r="145" ht="12.75">
      <c r="E145" s="228"/>
    </row>
    <row r="146" ht="12.75">
      <c r="E146" s="228"/>
    </row>
    <row r="147" ht="12.75">
      <c r="E147" s="228"/>
    </row>
    <row r="148" ht="12.75">
      <c r="E148" s="228"/>
    </row>
    <row r="149" ht="12.75">
      <c r="E149" s="228"/>
    </row>
    <row r="150" ht="12.75">
      <c r="E150" s="228"/>
    </row>
    <row r="151" ht="12.75">
      <c r="E151" s="228"/>
    </row>
    <row r="152" ht="12.75">
      <c r="E152" s="228"/>
    </row>
    <row r="153" ht="12.75">
      <c r="E153" s="228"/>
    </row>
    <row r="154" spans="1:2" ht="12.75">
      <c r="A154" s="273"/>
      <c r="B154" s="273"/>
    </row>
    <row r="155" spans="1:7" ht="12.75">
      <c r="A155" s="262"/>
      <c r="B155" s="262"/>
      <c r="C155" s="274"/>
      <c r="D155" s="274"/>
      <c r="E155" s="275"/>
      <c r="F155" s="274"/>
      <c r="G155" s="276"/>
    </row>
    <row r="156" spans="1:7" ht="12.75">
      <c r="A156" s="277"/>
      <c r="B156" s="277"/>
      <c r="C156" s="262"/>
      <c r="D156" s="262"/>
      <c r="E156" s="278"/>
      <c r="F156" s="262"/>
      <c r="G156" s="262"/>
    </row>
    <row r="157" spans="1:7" ht="12.75">
      <c r="A157" s="262"/>
      <c r="B157" s="262"/>
      <c r="C157" s="262"/>
      <c r="D157" s="262"/>
      <c r="E157" s="278"/>
      <c r="F157" s="262"/>
      <c r="G157" s="262"/>
    </row>
    <row r="158" spans="1:7" ht="12.75">
      <c r="A158" s="262"/>
      <c r="B158" s="262"/>
      <c r="C158" s="262"/>
      <c r="D158" s="262"/>
      <c r="E158" s="278"/>
      <c r="F158" s="262"/>
      <c r="G158" s="262"/>
    </row>
    <row r="159" spans="1:7" ht="12.75">
      <c r="A159" s="262"/>
      <c r="B159" s="262"/>
      <c r="C159" s="262"/>
      <c r="D159" s="262"/>
      <c r="E159" s="278"/>
      <c r="F159" s="262"/>
      <c r="G159" s="262"/>
    </row>
    <row r="160" spans="1:7" ht="12.75">
      <c r="A160" s="262"/>
      <c r="B160" s="262"/>
      <c r="C160" s="262"/>
      <c r="D160" s="262"/>
      <c r="E160" s="278"/>
      <c r="F160" s="262"/>
      <c r="G160" s="262"/>
    </row>
    <row r="161" spans="1:7" ht="12.75">
      <c r="A161" s="262"/>
      <c r="B161" s="262"/>
      <c r="C161" s="262"/>
      <c r="D161" s="262"/>
      <c r="E161" s="278"/>
      <c r="F161" s="262"/>
      <c r="G161" s="262"/>
    </row>
    <row r="162" spans="1:7" ht="12.75">
      <c r="A162" s="262"/>
      <c r="B162" s="262"/>
      <c r="C162" s="262"/>
      <c r="D162" s="262"/>
      <c r="E162" s="278"/>
      <c r="F162" s="262"/>
      <c r="G162" s="262"/>
    </row>
    <row r="163" spans="1:7" ht="12.75">
      <c r="A163" s="262"/>
      <c r="B163" s="262"/>
      <c r="C163" s="262"/>
      <c r="D163" s="262"/>
      <c r="E163" s="278"/>
      <c r="F163" s="262"/>
      <c r="G163" s="262"/>
    </row>
    <row r="164" spans="1:7" ht="12.75">
      <c r="A164" s="262"/>
      <c r="B164" s="262"/>
      <c r="C164" s="262"/>
      <c r="D164" s="262"/>
      <c r="E164" s="278"/>
      <c r="F164" s="262"/>
      <c r="G164" s="262"/>
    </row>
    <row r="165" spans="1:7" ht="12.75">
      <c r="A165" s="262"/>
      <c r="B165" s="262"/>
      <c r="C165" s="262"/>
      <c r="D165" s="262"/>
      <c r="E165" s="278"/>
      <c r="F165" s="262"/>
      <c r="G165" s="262"/>
    </row>
    <row r="166" spans="1:7" ht="12.75">
      <c r="A166" s="262"/>
      <c r="B166" s="262"/>
      <c r="C166" s="262"/>
      <c r="D166" s="262"/>
      <c r="E166" s="278"/>
      <c r="F166" s="262"/>
      <c r="G166" s="262"/>
    </row>
    <row r="167" spans="1:7" ht="12.75">
      <c r="A167" s="262"/>
      <c r="B167" s="262"/>
      <c r="C167" s="262"/>
      <c r="D167" s="262"/>
      <c r="E167" s="278"/>
      <c r="F167" s="262"/>
      <c r="G167" s="262"/>
    </row>
    <row r="168" spans="1:7" ht="12.75">
      <c r="A168" s="262"/>
      <c r="B168" s="262"/>
      <c r="C168" s="262"/>
      <c r="D168" s="262"/>
      <c r="E168" s="278"/>
      <c r="F168" s="262"/>
      <c r="G168" s="262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E55"/>
  <sheetViews>
    <sheetView workbookViewId="0" topLeftCell="A1"/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0" t="s">
        <v>33</v>
      </c>
      <c r="B1" s="91"/>
      <c r="C1" s="91"/>
      <c r="D1" s="91"/>
      <c r="E1" s="91"/>
      <c r="F1" s="91"/>
      <c r="G1" s="91"/>
    </row>
    <row r="2" spans="1:7" ht="12.75" customHeight="1">
      <c r="A2" s="92" t="s">
        <v>34</v>
      </c>
      <c r="B2" s="93"/>
      <c r="C2" s="94">
        <v>1</v>
      </c>
      <c r="D2" s="94" t="s">
        <v>680</v>
      </c>
      <c r="E2" s="93"/>
      <c r="F2" s="95" t="s">
        <v>35</v>
      </c>
      <c r="G2" s="96"/>
    </row>
    <row r="3" spans="1:7" ht="3" customHeight="1" hidden="1">
      <c r="A3" s="97"/>
      <c r="B3" s="98"/>
      <c r="C3" s="99"/>
      <c r="D3" s="99"/>
      <c r="E3" s="98"/>
      <c r="F3" s="100"/>
      <c r="G3" s="101"/>
    </row>
    <row r="4" spans="1:7" ht="12" customHeight="1">
      <c r="A4" s="102" t="s">
        <v>36</v>
      </c>
      <c r="B4" s="98"/>
      <c r="C4" s="99"/>
      <c r="D4" s="99"/>
      <c r="E4" s="98"/>
      <c r="F4" s="100" t="s">
        <v>37</v>
      </c>
      <c r="G4" s="103"/>
    </row>
    <row r="5" spans="1:7" ht="12.95" customHeight="1">
      <c r="A5" s="104" t="s">
        <v>679</v>
      </c>
      <c r="B5" s="105"/>
      <c r="C5" s="106" t="s">
        <v>680</v>
      </c>
      <c r="D5" s="107"/>
      <c r="E5" s="108"/>
      <c r="F5" s="100" t="s">
        <v>38</v>
      </c>
      <c r="G5" s="101"/>
    </row>
    <row r="6" spans="1:15" ht="12.95" customHeight="1">
      <c r="A6" s="102" t="s">
        <v>39</v>
      </c>
      <c r="B6" s="98"/>
      <c r="C6" s="99"/>
      <c r="D6" s="99"/>
      <c r="E6" s="98"/>
      <c r="F6" s="109" t="s">
        <v>40</v>
      </c>
      <c r="G6" s="110">
        <v>0</v>
      </c>
      <c r="O6" s="111"/>
    </row>
    <row r="7" spans="1:7" ht="12.95" customHeight="1">
      <c r="A7" s="112" t="s">
        <v>105</v>
      </c>
      <c r="B7" s="113"/>
      <c r="C7" s="114" t="s">
        <v>106</v>
      </c>
      <c r="D7" s="115"/>
      <c r="E7" s="115"/>
      <c r="F7" s="116" t="s">
        <v>41</v>
      </c>
      <c r="G7" s="110">
        <f>IF(G6=0,,ROUND((F30+F32)/G6,1))</f>
        <v>0</v>
      </c>
    </row>
    <row r="8" spans="1:9" ht="12.75">
      <c r="A8" s="117" t="s">
        <v>42</v>
      </c>
      <c r="B8" s="100"/>
      <c r="C8" s="294"/>
      <c r="D8" s="294"/>
      <c r="E8" s="295"/>
      <c r="F8" s="118" t="s">
        <v>43</v>
      </c>
      <c r="G8" s="119"/>
      <c r="H8" s="120"/>
      <c r="I8" s="121"/>
    </row>
    <row r="9" spans="1:8" ht="12.75">
      <c r="A9" s="117" t="s">
        <v>44</v>
      </c>
      <c r="B9" s="100"/>
      <c r="C9" s="294"/>
      <c r="D9" s="294"/>
      <c r="E9" s="295"/>
      <c r="F9" s="100"/>
      <c r="G9" s="122"/>
      <c r="H9" s="123"/>
    </row>
    <row r="10" spans="1:8" ht="12.75">
      <c r="A10" s="117" t="s">
        <v>45</v>
      </c>
      <c r="B10" s="100"/>
      <c r="C10" s="294"/>
      <c r="D10" s="294"/>
      <c r="E10" s="294"/>
      <c r="F10" s="124"/>
      <c r="G10" s="125"/>
      <c r="H10" s="126"/>
    </row>
    <row r="11" spans="1:57" ht="13.5" customHeight="1">
      <c r="A11" s="117" t="s">
        <v>46</v>
      </c>
      <c r="B11" s="100"/>
      <c r="C11" s="294"/>
      <c r="D11" s="294"/>
      <c r="E11" s="294"/>
      <c r="F11" s="127" t="s">
        <v>47</v>
      </c>
      <c r="G11" s="128"/>
      <c r="H11" s="123"/>
      <c r="BA11" s="129"/>
      <c r="BB11" s="129"/>
      <c r="BC11" s="129"/>
      <c r="BD11" s="129"/>
      <c r="BE11" s="129"/>
    </row>
    <row r="12" spans="1:8" ht="12.75" customHeight="1">
      <c r="A12" s="130" t="s">
        <v>48</v>
      </c>
      <c r="B12" s="98"/>
      <c r="C12" s="296"/>
      <c r="D12" s="296"/>
      <c r="E12" s="296"/>
      <c r="F12" s="131" t="s">
        <v>49</v>
      </c>
      <c r="G12" s="132"/>
      <c r="H12" s="123"/>
    </row>
    <row r="13" spans="1:8" ht="28.5" customHeight="1" thickBot="1">
      <c r="A13" s="133" t="s">
        <v>50</v>
      </c>
      <c r="B13" s="134"/>
      <c r="C13" s="134"/>
      <c r="D13" s="134"/>
      <c r="E13" s="135"/>
      <c r="F13" s="135"/>
      <c r="G13" s="136"/>
      <c r="H13" s="123"/>
    </row>
    <row r="14" spans="1:7" ht="17.25" customHeight="1" thickBot="1">
      <c r="A14" s="137" t="s">
        <v>51</v>
      </c>
      <c r="B14" s="138"/>
      <c r="C14" s="139"/>
      <c r="D14" s="140" t="s">
        <v>52</v>
      </c>
      <c r="E14" s="141"/>
      <c r="F14" s="141"/>
      <c r="G14" s="139"/>
    </row>
    <row r="15" spans="1:7" ht="15.95" customHeight="1">
      <c r="A15" s="142"/>
      <c r="B15" s="143" t="s">
        <v>53</v>
      </c>
      <c r="C15" s="144">
        <f>'03 01 Rek'!E14</f>
        <v>0</v>
      </c>
      <c r="D15" s="145">
        <f>'03 01 Rek'!A22</f>
        <v>0</v>
      </c>
      <c r="E15" s="146"/>
      <c r="F15" s="147"/>
      <c r="G15" s="144">
        <f>'03 01 Rek'!I22</f>
        <v>0</v>
      </c>
    </row>
    <row r="16" spans="1:7" ht="15.95" customHeight="1">
      <c r="A16" s="142" t="s">
        <v>54</v>
      </c>
      <c r="B16" s="143" t="s">
        <v>55</v>
      </c>
      <c r="C16" s="144">
        <f>'03 01 Rek'!F14</f>
        <v>0</v>
      </c>
      <c r="D16" s="97"/>
      <c r="E16" s="148"/>
      <c r="F16" s="149"/>
      <c r="G16" s="144"/>
    </row>
    <row r="17" spans="1:7" ht="15.95" customHeight="1">
      <c r="A17" s="142" t="s">
        <v>56</v>
      </c>
      <c r="B17" s="143" t="s">
        <v>57</v>
      </c>
      <c r="C17" s="144">
        <f>'03 01 Rek'!H14</f>
        <v>0</v>
      </c>
      <c r="D17" s="97"/>
      <c r="E17" s="148"/>
      <c r="F17" s="149"/>
      <c r="G17" s="144"/>
    </row>
    <row r="18" spans="1:7" ht="15.95" customHeight="1">
      <c r="A18" s="150" t="s">
        <v>58</v>
      </c>
      <c r="B18" s="151" t="s">
        <v>59</v>
      </c>
      <c r="C18" s="144">
        <f>'03 01 Rek'!G14</f>
        <v>0</v>
      </c>
      <c r="D18" s="97"/>
      <c r="E18" s="148"/>
      <c r="F18" s="149"/>
      <c r="G18" s="144"/>
    </row>
    <row r="19" spans="1:7" ht="15.95" customHeight="1">
      <c r="A19" s="152" t="s">
        <v>60</v>
      </c>
      <c r="B19" s="143"/>
      <c r="C19" s="144">
        <f>SUM(C15:C18)</f>
        <v>0</v>
      </c>
      <c r="D19" s="97"/>
      <c r="E19" s="148"/>
      <c r="F19" s="149"/>
      <c r="G19" s="144"/>
    </row>
    <row r="20" spans="1:7" ht="15.95" customHeight="1">
      <c r="A20" s="152"/>
      <c r="B20" s="143"/>
      <c r="C20" s="144"/>
      <c r="D20" s="97"/>
      <c r="E20" s="148"/>
      <c r="F20" s="149"/>
      <c r="G20" s="144"/>
    </row>
    <row r="21" spans="1:7" ht="15.95" customHeight="1">
      <c r="A21" s="152" t="s">
        <v>30</v>
      </c>
      <c r="B21" s="143"/>
      <c r="C21" s="144">
        <f>'03 01 Rek'!I14</f>
        <v>0</v>
      </c>
      <c r="D21" s="97"/>
      <c r="E21" s="148"/>
      <c r="F21" s="149"/>
      <c r="G21" s="144"/>
    </row>
    <row r="22" spans="1:7" ht="15.95" customHeight="1">
      <c r="A22" s="153" t="s">
        <v>61</v>
      </c>
      <c r="B22" s="123"/>
      <c r="C22" s="144">
        <f>C19+C21</f>
        <v>0</v>
      </c>
      <c r="D22" s="97" t="s">
        <v>62</v>
      </c>
      <c r="E22" s="148"/>
      <c r="F22" s="149"/>
      <c r="G22" s="144">
        <f>G23-SUM(G15:G21)</f>
        <v>0</v>
      </c>
    </row>
    <row r="23" spans="1:7" ht="15.95" customHeight="1" thickBot="1">
      <c r="A23" s="297" t="s">
        <v>63</v>
      </c>
      <c r="B23" s="298"/>
      <c r="C23" s="154">
        <f>C22+G23</f>
        <v>0</v>
      </c>
      <c r="D23" s="155" t="s">
        <v>64</v>
      </c>
      <c r="E23" s="156"/>
      <c r="F23" s="157"/>
      <c r="G23" s="144">
        <f>'03 01 Rek'!H20</f>
        <v>0</v>
      </c>
    </row>
    <row r="24" spans="1:7" ht="12.75">
      <c r="A24" s="158" t="s">
        <v>65</v>
      </c>
      <c r="B24" s="159"/>
      <c r="C24" s="160"/>
      <c r="D24" s="159" t="s">
        <v>66</v>
      </c>
      <c r="E24" s="159"/>
      <c r="F24" s="161" t="s">
        <v>67</v>
      </c>
      <c r="G24" s="162"/>
    </row>
    <row r="25" spans="1:7" ht="12.75">
      <c r="A25" s="153" t="s">
        <v>68</v>
      </c>
      <c r="B25" s="123"/>
      <c r="C25" s="163"/>
      <c r="D25" s="123" t="s">
        <v>68</v>
      </c>
      <c r="F25" s="164" t="s">
        <v>68</v>
      </c>
      <c r="G25" s="165"/>
    </row>
    <row r="26" spans="1:7" ht="37.5" customHeight="1">
      <c r="A26" s="153" t="s">
        <v>69</v>
      </c>
      <c r="B26" s="166"/>
      <c r="C26" s="163"/>
      <c r="D26" s="123" t="s">
        <v>69</v>
      </c>
      <c r="F26" s="164" t="s">
        <v>69</v>
      </c>
      <c r="G26" s="165"/>
    </row>
    <row r="27" spans="1:7" ht="12.75">
      <c r="A27" s="153"/>
      <c r="B27" s="167"/>
      <c r="C27" s="163"/>
      <c r="D27" s="123"/>
      <c r="F27" s="164"/>
      <c r="G27" s="165"/>
    </row>
    <row r="28" spans="1:7" ht="12.75">
      <c r="A28" s="153" t="s">
        <v>70</v>
      </c>
      <c r="B28" s="123"/>
      <c r="C28" s="163"/>
      <c r="D28" s="164" t="s">
        <v>71</v>
      </c>
      <c r="E28" s="163"/>
      <c r="F28" s="168" t="s">
        <v>71</v>
      </c>
      <c r="G28" s="165"/>
    </row>
    <row r="29" spans="1:7" ht="69" customHeight="1">
      <c r="A29" s="153"/>
      <c r="B29" s="123"/>
      <c r="C29" s="169"/>
      <c r="D29" s="170"/>
      <c r="E29" s="169"/>
      <c r="F29" s="123"/>
      <c r="G29" s="165"/>
    </row>
    <row r="30" spans="1:7" ht="12.75">
      <c r="A30" s="171" t="s">
        <v>12</v>
      </c>
      <c r="B30" s="172"/>
      <c r="C30" s="173">
        <v>9</v>
      </c>
      <c r="D30" s="172" t="s">
        <v>72</v>
      </c>
      <c r="E30" s="174"/>
      <c r="F30" s="299">
        <f>ROUND(C23-F32,0)</f>
        <v>0</v>
      </c>
      <c r="G30" s="300"/>
    </row>
    <row r="31" spans="1:7" ht="12.75">
      <c r="A31" s="171" t="s">
        <v>73</v>
      </c>
      <c r="B31" s="172"/>
      <c r="C31" s="173">
        <f>C30</f>
        <v>9</v>
      </c>
      <c r="D31" s="172" t="s">
        <v>74</v>
      </c>
      <c r="E31" s="174"/>
      <c r="F31" s="299">
        <f>ROUND(PRODUCT(F30,C31/100),1)</f>
        <v>0</v>
      </c>
      <c r="G31" s="300"/>
    </row>
    <row r="32" spans="1:7" ht="12.75">
      <c r="A32" s="171" t="s">
        <v>12</v>
      </c>
      <c r="B32" s="172"/>
      <c r="C32" s="173">
        <v>0</v>
      </c>
      <c r="D32" s="172" t="s">
        <v>74</v>
      </c>
      <c r="E32" s="174"/>
      <c r="F32" s="299">
        <v>0</v>
      </c>
      <c r="G32" s="300"/>
    </row>
    <row r="33" spans="1:7" ht="12.75">
      <c r="A33" s="171" t="s">
        <v>73</v>
      </c>
      <c r="B33" s="175"/>
      <c r="C33" s="176">
        <f>C32</f>
        <v>0</v>
      </c>
      <c r="D33" s="172" t="s">
        <v>74</v>
      </c>
      <c r="E33" s="149"/>
      <c r="F33" s="299">
        <f>ROUND(PRODUCT(F32,C33/100),1)</f>
        <v>0</v>
      </c>
      <c r="G33" s="300"/>
    </row>
    <row r="34" spans="1:7" s="180" customFormat="1" ht="19.5" customHeight="1" thickBot="1">
      <c r="A34" s="177" t="s">
        <v>75</v>
      </c>
      <c r="B34" s="178"/>
      <c r="C34" s="178"/>
      <c r="D34" s="178"/>
      <c r="E34" s="179"/>
      <c r="F34" s="301">
        <f>CEILING(SUM(F30:F33),IF(SUM(F30:F33)&gt;=0,1,-1))</f>
        <v>0</v>
      </c>
      <c r="G34" s="302"/>
    </row>
    <row r="36" spans="1:8" ht="12.75">
      <c r="A36" s="2" t="s">
        <v>76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293"/>
      <c r="C37" s="293"/>
      <c r="D37" s="293"/>
      <c r="E37" s="293"/>
      <c r="F37" s="293"/>
      <c r="G37" s="293"/>
      <c r="H37" s="1" t="s">
        <v>2</v>
      </c>
    </row>
    <row r="38" spans="1:8" ht="12.75" customHeight="1">
      <c r="A38" s="181"/>
      <c r="B38" s="293"/>
      <c r="C38" s="293"/>
      <c r="D38" s="293"/>
      <c r="E38" s="293"/>
      <c r="F38" s="293"/>
      <c r="G38" s="293"/>
      <c r="H38" s="1" t="s">
        <v>2</v>
      </c>
    </row>
    <row r="39" spans="1:8" ht="12.75">
      <c r="A39" s="181"/>
      <c r="B39" s="293"/>
      <c r="C39" s="293"/>
      <c r="D39" s="293"/>
      <c r="E39" s="293"/>
      <c r="F39" s="293"/>
      <c r="G39" s="293"/>
      <c r="H39" s="1" t="s">
        <v>2</v>
      </c>
    </row>
    <row r="40" spans="1:8" ht="12.75">
      <c r="A40" s="181"/>
      <c r="B40" s="293"/>
      <c r="C40" s="293"/>
      <c r="D40" s="293"/>
      <c r="E40" s="293"/>
      <c r="F40" s="293"/>
      <c r="G40" s="293"/>
      <c r="H40" s="1" t="s">
        <v>2</v>
      </c>
    </row>
    <row r="41" spans="1:8" ht="12.75">
      <c r="A41" s="181"/>
      <c r="B41" s="293"/>
      <c r="C41" s="293"/>
      <c r="D41" s="293"/>
      <c r="E41" s="293"/>
      <c r="F41" s="293"/>
      <c r="G41" s="293"/>
      <c r="H41" s="1" t="s">
        <v>2</v>
      </c>
    </row>
    <row r="42" spans="1:8" ht="12.75">
      <c r="A42" s="181"/>
      <c r="B42" s="293"/>
      <c r="C42" s="293"/>
      <c r="D42" s="293"/>
      <c r="E42" s="293"/>
      <c r="F42" s="293"/>
      <c r="G42" s="293"/>
      <c r="H42" s="1" t="s">
        <v>2</v>
      </c>
    </row>
    <row r="43" spans="1:8" ht="12.75">
      <c r="A43" s="181"/>
      <c r="B43" s="293"/>
      <c r="C43" s="293"/>
      <c r="D43" s="293"/>
      <c r="E43" s="293"/>
      <c r="F43" s="293"/>
      <c r="G43" s="293"/>
      <c r="H43" s="1" t="s">
        <v>2</v>
      </c>
    </row>
    <row r="44" spans="1:8" ht="12.75">
      <c r="A44" s="181"/>
      <c r="B44" s="293"/>
      <c r="C44" s="293"/>
      <c r="D44" s="293"/>
      <c r="E44" s="293"/>
      <c r="F44" s="293"/>
      <c r="G44" s="293"/>
      <c r="H44" s="1" t="s">
        <v>2</v>
      </c>
    </row>
    <row r="45" spans="1:8" ht="0.75" customHeight="1">
      <c r="A45" s="181"/>
      <c r="B45" s="293"/>
      <c r="C45" s="293"/>
      <c r="D45" s="293"/>
      <c r="E45" s="293"/>
      <c r="F45" s="293"/>
      <c r="G45" s="293"/>
      <c r="H45" s="1" t="s">
        <v>2</v>
      </c>
    </row>
    <row r="46" spans="2:7" ht="12.75">
      <c r="B46" s="292"/>
      <c r="C46" s="292"/>
      <c r="D46" s="292"/>
      <c r="E46" s="292"/>
      <c r="F46" s="292"/>
      <c r="G46" s="292"/>
    </row>
    <row r="47" spans="2:7" ht="12.75">
      <c r="B47" s="292"/>
      <c r="C47" s="292"/>
      <c r="D47" s="292"/>
      <c r="E47" s="292"/>
      <c r="F47" s="292"/>
      <c r="G47" s="292"/>
    </row>
    <row r="48" spans="2:7" ht="12.75">
      <c r="B48" s="292"/>
      <c r="C48" s="292"/>
      <c r="D48" s="292"/>
      <c r="E48" s="292"/>
      <c r="F48" s="292"/>
      <c r="G48" s="292"/>
    </row>
    <row r="49" spans="2:7" ht="12.75">
      <c r="B49" s="292"/>
      <c r="C49" s="292"/>
      <c r="D49" s="292"/>
      <c r="E49" s="292"/>
      <c r="F49" s="292"/>
      <c r="G49" s="292"/>
    </row>
    <row r="50" spans="2:7" ht="12.75">
      <c r="B50" s="292"/>
      <c r="C50" s="292"/>
      <c r="D50" s="292"/>
      <c r="E50" s="292"/>
      <c r="F50" s="292"/>
      <c r="G50" s="292"/>
    </row>
    <row r="51" spans="2:7" ht="12.75">
      <c r="B51" s="292"/>
      <c r="C51" s="292"/>
      <c r="D51" s="292"/>
      <c r="E51" s="292"/>
      <c r="F51" s="292"/>
      <c r="G51" s="292"/>
    </row>
    <row r="52" spans="2:7" ht="12.75">
      <c r="B52" s="292"/>
      <c r="C52" s="292"/>
      <c r="D52" s="292"/>
      <c r="E52" s="292"/>
      <c r="F52" s="292"/>
      <c r="G52" s="292"/>
    </row>
    <row r="53" spans="2:7" ht="12.75">
      <c r="B53" s="292"/>
      <c r="C53" s="292"/>
      <c r="D53" s="292"/>
      <c r="E53" s="292"/>
      <c r="F53" s="292"/>
      <c r="G53" s="292"/>
    </row>
    <row r="54" spans="2:7" ht="12.75">
      <c r="B54" s="292"/>
      <c r="C54" s="292"/>
      <c r="D54" s="292"/>
      <c r="E54" s="292"/>
      <c r="F54" s="292"/>
      <c r="G54" s="292"/>
    </row>
    <row r="55" spans="2:7" ht="12.75">
      <c r="B55" s="292"/>
      <c r="C55" s="292"/>
      <c r="D55" s="292"/>
      <c r="E55" s="292"/>
      <c r="F55" s="292"/>
      <c r="G55" s="292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E71"/>
  <sheetViews>
    <sheetView workbookViewId="0" topLeftCell="A1">
      <selection activeCell="A1" sqref="A1:B1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03" t="s">
        <v>3</v>
      </c>
      <c r="B1" s="304"/>
      <c r="C1" s="182" t="s">
        <v>107</v>
      </c>
      <c r="D1" s="183"/>
      <c r="E1" s="184"/>
      <c r="F1" s="183"/>
      <c r="G1" s="185" t="s">
        <v>77</v>
      </c>
      <c r="H1" s="186">
        <v>1</v>
      </c>
      <c r="I1" s="187"/>
    </row>
    <row r="2" spans="1:9" ht="13.5" thickBot="1">
      <c r="A2" s="305" t="s">
        <v>78</v>
      </c>
      <c r="B2" s="306"/>
      <c r="C2" s="188" t="s">
        <v>681</v>
      </c>
      <c r="D2" s="189"/>
      <c r="E2" s="190"/>
      <c r="F2" s="189"/>
      <c r="G2" s="307" t="s">
        <v>680</v>
      </c>
      <c r="H2" s="308"/>
      <c r="I2" s="309"/>
    </row>
    <row r="3" ht="13.5" thickTop="1">
      <c r="F3" s="123"/>
    </row>
    <row r="4" spans="1:9" ht="19.5" customHeight="1">
      <c r="A4" s="191" t="s">
        <v>79</v>
      </c>
      <c r="B4" s="192"/>
      <c r="C4" s="192"/>
      <c r="D4" s="192"/>
      <c r="E4" s="193"/>
      <c r="F4" s="192"/>
      <c r="G4" s="192"/>
      <c r="H4" s="192"/>
      <c r="I4" s="192"/>
    </row>
    <row r="5" ht="13.5" thickBot="1"/>
    <row r="6" spans="1:9" s="123" customFormat="1" ht="13.5" thickBot="1">
      <c r="A6" s="194"/>
      <c r="B6" s="195" t="s">
        <v>80</v>
      </c>
      <c r="C6" s="195"/>
      <c r="D6" s="196"/>
      <c r="E6" s="197" t="s">
        <v>26</v>
      </c>
      <c r="F6" s="198" t="s">
        <v>27</v>
      </c>
      <c r="G6" s="198" t="s">
        <v>28</v>
      </c>
      <c r="H6" s="198" t="s">
        <v>29</v>
      </c>
      <c r="I6" s="199" t="s">
        <v>30</v>
      </c>
    </row>
    <row r="7" spans="1:9" s="123" customFormat="1" ht="12.75">
      <c r="A7" s="279" t="str">
        <f>'03 01 Pol'!B7</f>
        <v>713</v>
      </c>
      <c r="B7" s="62" t="str">
        <f>'03 01 Pol'!C7</f>
        <v>Izolace tepelné</v>
      </c>
      <c r="D7" s="200"/>
      <c r="E7" s="280">
        <f>'03 01 Pol'!BA14</f>
        <v>0</v>
      </c>
      <c r="F7" s="281">
        <f>'03 01 Pol'!BB14</f>
        <v>0</v>
      </c>
      <c r="G7" s="281">
        <f>'03 01 Pol'!BC14</f>
        <v>0</v>
      </c>
      <c r="H7" s="281">
        <f>'03 01 Pol'!BD14</f>
        <v>0</v>
      </c>
      <c r="I7" s="282">
        <f>'03 01 Pol'!BE14</f>
        <v>0</v>
      </c>
    </row>
    <row r="8" spans="1:9" s="123" customFormat="1" ht="12.75">
      <c r="A8" s="279" t="str">
        <f>'03 01 Pol'!B15</f>
        <v>731</v>
      </c>
      <c r="B8" s="62" t="str">
        <f>'03 01 Pol'!C15</f>
        <v>Ústřední vytápění - kotelny</v>
      </c>
      <c r="D8" s="200"/>
      <c r="E8" s="280">
        <f>'03 01 Pol'!BA27</f>
        <v>0</v>
      </c>
      <c r="F8" s="281">
        <f>'03 01 Pol'!BB27</f>
        <v>0</v>
      </c>
      <c r="G8" s="281">
        <f>'03 01 Pol'!BC27</f>
        <v>0</v>
      </c>
      <c r="H8" s="281">
        <f>'03 01 Pol'!BD27</f>
        <v>0</v>
      </c>
      <c r="I8" s="282">
        <f>'03 01 Pol'!BE27</f>
        <v>0</v>
      </c>
    </row>
    <row r="9" spans="1:9" s="123" customFormat="1" ht="12.75">
      <c r="A9" s="279" t="str">
        <f>'03 01 Pol'!B28</f>
        <v>732</v>
      </c>
      <c r="B9" s="62" t="str">
        <f>'03 01 Pol'!C28</f>
        <v>Ústřední vytápění - strojovny</v>
      </c>
      <c r="D9" s="200"/>
      <c r="E9" s="280">
        <f>'03 01 Pol'!BA31</f>
        <v>0</v>
      </c>
      <c r="F9" s="281">
        <f>'03 01 Pol'!BB31</f>
        <v>0</v>
      </c>
      <c r="G9" s="281">
        <f>'03 01 Pol'!BC31</f>
        <v>0</v>
      </c>
      <c r="H9" s="281">
        <f>'03 01 Pol'!BD31</f>
        <v>0</v>
      </c>
      <c r="I9" s="282">
        <f>'03 01 Pol'!BE31</f>
        <v>0</v>
      </c>
    </row>
    <row r="10" spans="1:9" s="123" customFormat="1" ht="12.75">
      <c r="A10" s="279" t="str">
        <f>'03 01 Pol'!B32</f>
        <v>733</v>
      </c>
      <c r="B10" s="62" t="str">
        <f>'03 01 Pol'!C32</f>
        <v>Ústřední vytápění - potrubí</v>
      </c>
      <c r="D10" s="200"/>
      <c r="E10" s="280">
        <f>'03 01 Pol'!BA39</f>
        <v>0</v>
      </c>
      <c r="F10" s="281">
        <f>'03 01 Pol'!BB39</f>
        <v>0</v>
      </c>
      <c r="G10" s="281">
        <f>'03 01 Pol'!BC39</f>
        <v>0</v>
      </c>
      <c r="H10" s="281">
        <f>'03 01 Pol'!BD39</f>
        <v>0</v>
      </c>
      <c r="I10" s="282">
        <f>'03 01 Pol'!BE39</f>
        <v>0</v>
      </c>
    </row>
    <row r="11" spans="1:9" s="123" customFormat="1" ht="12.75">
      <c r="A11" s="279" t="str">
        <f>'03 01 Pol'!B40</f>
        <v>734</v>
      </c>
      <c r="B11" s="62" t="str">
        <f>'03 01 Pol'!C40</f>
        <v>Ústřední vytápění - armatury</v>
      </c>
      <c r="D11" s="200"/>
      <c r="E11" s="280">
        <f>'03 01 Pol'!BA64</f>
        <v>0</v>
      </c>
      <c r="F11" s="281">
        <f>'03 01 Pol'!BB64</f>
        <v>0</v>
      </c>
      <c r="G11" s="281">
        <f>'03 01 Pol'!BC64</f>
        <v>0</v>
      </c>
      <c r="H11" s="281">
        <f>'03 01 Pol'!BD64</f>
        <v>0</v>
      </c>
      <c r="I11" s="282">
        <f>'03 01 Pol'!BE64</f>
        <v>0</v>
      </c>
    </row>
    <row r="12" spans="1:9" s="123" customFormat="1" ht="12.75">
      <c r="A12" s="279" t="str">
        <f>'03 01 Pol'!B65</f>
        <v>735</v>
      </c>
      <c r="B12" s="62" t="str">
        <f>'03 01 Pol'!C65</f>
        <v>Ústřední vytápění - otopná tělesa</v>
      </c>
      <c r="D12" s="200"/>
      <c r="E12" s="280">
        <f>'03 01 Pol'!BA79</f>
        <v>0</v>
      </c>
      <c r="F12" s="281">
        <f>'03 01 Pol'!BB79</f>
        <v>0</v>
      </c>
      <c r="G12" s="281">
        <f>'03 01 Pol'!BC79</f>
        <v>0</v>
      </c>
      <c r="H12" s="281">
        <f>'03 01 Pol'!BD79</f>
        <v>0</v>
      </c>
      <c r="I12" s="282">
        <f>'03 01 Pol'!BE79</f>
        <v>0</v>
      </c>
    </row>
    <row r="13" spans="1:9" s="123" customFormat="1" ht="13.5" thickBot="1">
      <c r="A13" s="279" t="str">
        <f>'03 01 Pol'!B80</f>
        <v>O01</v>
      </c>
      <c r="B13" s="62" t="str">
        <f>'03 01 Pol'!C80</f>
        <v>Ostatní</v>
      </c>
      <c r="D13" s="200"/>
      <c r="E13" s="280">
        <f>'03 01 Pol'!BA86</f>
        <v>0</v>
      </c>
      <c r="F13" s="281">
        <f>'03 01 Pol'!BB86</f>
        <v>0</v>
      </c>
      <c r="G13" s="281">
        <f>'03 01 Pol'!BC86</f>
        <v>0</v>
      </c>
      <c r="H13" s="281">
        <f>'03 01 Pol'!BD86</f>
        <v>0</v>
      </c>
      <c r="I13" s="282">
        <f>'03 01 Pol'!BE86</f>
        <v>0</v>
      </c>
    </row>
    <row r="14" spans="1:9" s="14" customFormat="1" ht="13.5" thickBot="1">
      <c r="A14" s="201"/>
      <c r="B14" s="202" t="s">
        <v>81</v>
      </c>
      <c r="C14" s="202"/>
      <c r="D14" s="203"/>
      <c r="E14" s="204">
        <f>SUM(E7:E13)</f>
        <v>0</v>
      </c>
      <c r="F14" s="205">
        <f>SUM(F7:F13)</f>
        <v>0</v>
      </c>
      <c r="G14" s="205">
        <f>SUM(G7:G13)</f>
        <v>0</v>
      </c>
      <c r="H14" s="205">
        <f>SUM(H7:H13)</f>
        <v>0</v>
      </c>
      <c r="I14" s="206">
        <f>SUM(I7:I13)</f>
        <v>0</v>
      </c>
    </row>
    <row r="15" spans="1:9" ht="12.75">
      <c r="A15" s="123"/>
      <c r="B15" s="123"/>
      <c r="C15" s="123"/>
      <c r="D15" s="123"/>
      <c r="E15" s="123"/>
      <c r="F15" s="123"/>
      <c r="G15" s="123"/>
      <c r="H15" s="123"/>
      <c r="I15" s="123"/>
    </row>
    <row r="16" spans="1:57" ht="19.5" customHeight="1">
      <c r="A16" s="192" t="s">
        <v>82</v>
      </c>
      <c r="B16" s="192"/>
      <c r="C16" s="192"/>
      <c r="D16" s="192"/>
      <c r="E16" s="192"/>
      <c r="F16" s="192"/>
      <c r="G16" s="207"/>
      <c r="H16" s="192"/>
      <c r="I16" s="192"/>
      <c r="BA16" s="129"/>
      <c r="BB16" s="129"/>
      <c r="BC16" s="129"/>
      <c r="BD16" s="129"/>
      <c r="BE16" s="129"/>
    </row>
    <row r="17" ht="13.5" thickBot="1"/>
    <row r="18" spans="1:9" ht="12.75">
      <c r="A18" s="158" t="s">
        <v>83</v>
      </c>
      <c r="B18" s="159"/>
      <c r="C18" s="159"/>
      <c r="D18" s="208"/>
      <c r="E18" s="209" t="s">
        <v>84</v>
      </c>
      <c r="F18" s="210" t="s">
        <v>13</v>
      </c>
      <c r="G18" s="211" t="s">
        <v>85</v>
      </c>
      <c r="H18" s="212"/>
      <c r="I18" s="213" t="s">
        <v>84</v>
      </c>
    </row>
    <row r="19" spans="1:53" ht="12.75">
      <c r="A19" s="152"/>
      <c r="B19" s="143"/>
      <c r="C19" s="143"/>
      <c r="D19" s="214"/>
      <c r="E19" s="215"/>
      <c r="F19" s="216"/>
      <c r="G19" s="217">
        <f>CHOOSE(BA19+1,E14+F14,E14+F14+H14,E14+F14+G14+H14,E14,F14,H14,G14,H14+G14,0)</f>
        <v>0</v>
      </c>
      <c r="H19" s="218"/>
      <c r="I19" s="219">
        <f>E19+F19*G19/100</f>
        <v>0</v>
      </c>
      <c r="BA19" s="1">
        <v>8</v>
      </c>
    </row>
    <row r="20" spans="1:9" ht="13.5" thickBot="1">
      <c r="A20" s="220"/>
      <c r="B20" s="221" t="s">
        <v>86</v>
      </c>
      <c r="C20" s="222"/>
      <c r="D20" s="223"/>
      <c r="E20" s="224"/>
      <c r="F20" s="225"/>
      <c r="G20" s="225"/>
      <c r="H20" s="310">
        <f>SUM(I19:I19)</f>
        <v>0</v>
      </c>
      <c r="I20" s="311"/>
    </row>
    <row r="22" spans="2:9" ht="12.75">
      <c r="B22" s="14"/>
      <c r="F22" s="226"/>
      <c r="G22" s="227"/>
      <c r="H22" s="227"/>
      <c r="I22" s="46"/>
    </row>
    <row r="23" spans="6:9" ht="12.75">
      <c r="F23" s="226"/>
      <c r="G23" s="227"/>
      <c r="H23" s="227"/>
      <c r="I23" s="46"/>
    </row>
    <row r="24" spans="6:9" ht="12.75">
      <c r="F24" s="226"/>
      <c r="G24" s="227"/>
      <c r="H24" s="227"/>
      <c r="I24" s="46"/>
    </row>
    <row r="25" spans="6:9" ht="12.75">
      <c r="F25" s="226"/>
      <c r="G25" s="227"/>
      <c r="H25" s="227"/>
      <c r="I25" s="46"/>
    </row>
    <row r="26" spans="6:9" ht="12.75">
      <c r="F26" s="226"/>
      <c r="G26" s="227"/>
      <c r="H26" s="227"/>
      <c r="I26" s="46"/>
    </row>
    <row r="27" spans="6:9" ht="12.75">
      <c r="F27" s="226"/>
      <c r="G27" s="227"/>
      <c r="H27" s="227"/>
      <c r="I27" s="46"/>
    </row>
    <row r="28" spans="6:9" ht="12.75">
      <c r="F28" s="226"/>
      <c r="G28" s="227"/>
      <c r="H28" s="227"/>
      <c r="I28" s="46"/>
    </row>
    <row r="29" spans="6:9" ht="12.75">
      <c r="F29" s="226"/>
      <c r="G29" s="227"/>
      <c r="H29" s="227"/>
      <c r="I29" s="46"/>
    </row>
    <row r="30" spans="6:9" ht="12.75">
      <c r="F30" s="226"/>
      <c r="G30" s="227"/>
      <c r="H30" s="227"/>
      <c r="I30" s="46"/>
    </row>
    <row r="31" spans="6:9" ht="12.75">
      <c r="F31" s="226"/>
      <c r="G31" s="227"/>
      <c r="H31" s="227"/>
      <c r="I31" s="46"/>
    </row>
    <row r="32" spans="6:9" ht="12.75">
      <c r="F32" s="226"/>
      <c r="G32" s="227"/>
      <c r="H32" s="227"/>
      <c r="I32" s="46"/>
    </row>
    <row r="33" spans="6:9" ht="12.75">
      <c r="F33" s="226"/>
      <c r="G33" s="227"/>
      <c r="H33" s="227"/>
      <c r="I33" s="46"/>
    </row>
    <row r="34" spans="6:9" ht="12.75">
      <c r="F34" s="226"/>
      <c r="G34" s="227"/>
      <c r="H34" s="227"/>
      <c r="I34" s="46"/>
    </row>
    <row r="35" spans="6:9" ht="12.75">
      <c r="F35" s="226"/>
      <c r="G35" s="227"/>
      <c r="H35" s="227"/>
      <c r="I35" s="46"/>
    </row>
    <row r="36" spans="6:9" ht="12.75">
      <c r="F36" s="226"/>
      <c r="G36" s="227"/>
      <c r="H36" s="227"/>
      <c r="I36" s="46"/>
    </row>
    <row r="37" spans="6:9" ht="12.75">
      <c r="F37" s="226"/>
      <c r="G37" s="227"/>
      <c r="H37" s="227"/>
      <c r="I37" s="46"/>
    </row>
    <row r="38" spans="6:9" ht="12.75">
      <c r="F38" s="226"/>
      <c r="G38" s="227"/>
      <c r="H38" s="227"/>
      <c r="I38" s="46"/>
    </row>
    <row r="39" spans="6:9" ht="12.75">
      <c r="F39" s="226"/>
      <c r="G39" s="227"/>
      <c r="H39" s="227"/>
      <c r="I39" s="46"/>
    </row>
    <row r="40" spans="6:9" ht="12.75">
      <c r="F40" s="226"/>
      <c r="G40" s="227"/>
      <c r="H40" s="227"/>
      <c r="I40" s="46"/>
    </row>
    <row r="41" spans="6:9" ht="12.75">
      <c r="F41" s="226"/>
      <c r="G41" s="227"/>
      <c r="H41" s="227"/>
      <c r="I41" s="46"/>
    </row>
    <row r="42" spans="6:9" ht="12.75">
      <c r="F42" s="226"/>
      <c r="G42" s="227"/>
      <c r="H42" s="227"/>
      <c r="I42" s="46"/>
    </row>
    <row r="43" spans="6:9" ht="12.75">
      <c r="F43" s="226"/>
      <c r="G43" s="227"/>
      <c r="H43" s="227"/>
      <c r="I43" s="46"/>
    </row>
    <row r="44" spans="6:9" ht="12.75">
      <c r="F44" s="226"/>
      <c r="G44" s="227"/>
      <c r="H44" s="227"/>
      <c r="I44" s="46"/>
    </row>
    <row r="45" spans="6:9" ht="12.75">
      <c r="F45" s="226"/>
      <c r="G45" s="227"/>
      <c r="H45" s="227"/>
      <c r="I45" s="46"/>
    </row>
    <row r="46" spans="6:9" ht="12.75">
      <c r="F46" s="226"/>
      <c r="G46" s="227"/>
      <c r="H46" s="227"/>
      <c r="I46" s="46"/>
    </row>
    <row r="47" spans="6:9" ht="12.75">
      <c r="F47" s="226"/>
      <c r="G47" s="227"/>
      <c r="H47" s="227"/>
      <c r="I47" s="46"/>
    </row>
    <row r="48" spans="6:9" ht="12.75">
      <c r="F48" s="226"/>
      <c r="G48" s="227"/>
      <c r="H48" s="227"/>
      <c r="I48" s="46"/>
    </row>
    <row r="49" spans="6:9" ht="12.75">
      <c r="F49" s="226"/>
      <c r="G49" s="227"/>
      <c r="H49" s="227"/>
      <c r="I49" s="46"/>
    </row>
    <row r="50" spans="6:9" ht="12.75">
      <c r="F50" s="226"/>
      <c r="G50" s="227"/>
      <c r="H50" s="227"/>
      <c r="I50" s="46"/>
    </row>
    <row r="51" spans="6:9" ht="12.75">
      <c r="F51" s="226"/>
      <c r="G51" s="227"/>
      <c r="H51" s="227"/>
      <c r="I51" s="46"/>
    </row>
    <row r="52" spans="6:9" ht="12.75">
      <c r="F52" s="226"/>
      <c r="G52" s="227"/>
      <c r="H52" s="227"/>
      <c r="I52" s="46"/>
    </row>
    <row r="53" spans="6:9" ht="12.75">
      <c r="F53" s="226"/>
      <c r="G53" s="227"/>
      <c r="H53" s="227"/>
      <c r="I53" s="46"/>
    </row>
    <row r="54" spans="6:9" ht="12.75">
      <c r="F54" s="226"/>
      <c r="G54" s="227"/>
      <c r="H54" s="227"/>
      <c r="I54" s="46"/>
    </row>
    <row r="55" spans="6:9" ht="12.75">
      <c r="F55" s="226"/>
      <c r="G55" s="227"/>
      <c r="H55" s="227"/>
      <c r="I55" s="46"/>
    </row>
    <row r="56" spans="6:9" ht="12.75">
      <c r="F56" s="226"/>
      <c r="G56" s="227"/>
      <c r="H56" s="227"/>
      <c r="I56" s="46"/>
    </row>
    <row r="57" spans="6:9" ht="12.75">
      <c r="F57" s="226"/>
      <c r="G57" s="227"/>
      <c r="H57" s="227"/>
      <c r="I57" s="46"/>
    </row>
    <row r="58" spans="6:9" ht="12.75">
      <c r="F58" s="226"/>
      <c r="G58" s="227"/>
      <c r="H58" s="227"/>
      <c r="I58" s="46"/>
    </row>
    <row r="59" spans="6:9" ht="12.75">
      <c r="F59" s="226"/>
      <c r="G59" s="227"/>
      <c r="H59" s="227"/>
      <c r="I59" s="46"/>
    </row>
    <row r="60" spans="6:9" ht="12.75">
      <c r="F60" s="226"/>
      <c r="G60" s="227"/>
      <c r="H60" s="227"/>
      <c r="I60" s="46"/>
    </row>
    <row r="61" spans="6:9" ht="12.75">
      <c r="F61" s="226"/>
      <c r="G61" s="227"/>
      <c r="H61" s="227"/>
      <c r="I61" s="46"/>
    </row>
    <row r="62" spans="6:9" ht="12.75">
      <c r="F62" s="226"/>
      <c r="G62" s="227"/>
      <c r="H62" s="227"/>
      <c r="I62" s="46"/>
    </row>
    <row r="63" spans="6:9" ht="12.75">
      <c r="F63" s="226"/>
      <c r="G63" s="227"/>
      <c r="H63" s="227"/>
      <c r="I63" s="46"/>
    </row>
    <row r="64" spans="6:9" ht="12.75">
      <c r="F64" s="226"/>
      <c r="G64" s="227"/>
      <c r="H64" s="227"/>
      <c r="I64" s="46"/>
    </row>
    <row r="65" spans="6:9" ht="12.75">
      <c r="F65" s="226"/>
      <c r="G65" s="227"/>
      <c r="H65" s="227"/>
      <c r="I65" s="46"/>
    </row>
    <row r="66" spans="6:9" ht="12.75">
      <c r="F66" s="226"/>
      <c r="G66" s="227"/>
      <c r="H66" s="227"/>
      <c r="I66" s="46"/>
    </row>
    <row r="67" spans="6:9" ht="12.75">
      <c r="F67" s="226"/>
      <c r="G67" s="227"/>
      <c r="H67" s="227"/>
      <c r="I67" s="46"/>
    </row>
    <row r="68" spans="6:9" ht="12.75">
      <c r="F68" s="226"/>
      <c r="G68" s="227"/>
      <c r="H68" s="227"/>
      <c r="I68" s="46"/>
    </row>
    <row r="69" spans="6:9" ht="12.75">
      <c r="F69" s="226"/>
      <c r="G69" s="227"/>
      <c r="H69" s="227"/>
      <c r="I69" s="46"/>
    </row>
    <row r="70" spans="6:9" ht="12.75">
      <c r="F70" s="226"/>
      <c r="G70" s="227"/>
      <c r="H70" s="227"/>
      <c r="I70" s="46"/>
    </row>
    <row r="71" spans="6:9" ht="12.75">
      <c r="F71" s="226"/>
      <c r="G71" s="227"/>
      <c r="H71" s="227"/>
      <c r="I71" s="46"/>
    </row>
  </sheetData>
  <mergeCells count="4">
    <mergeCell ref="A1:B1"/>
    <mergeCell ref="A2:B2"/>
    <mergeCell ref="G2:I2"/>
    <mergeCell ref="H20:I2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Rosenbergr</dc:creator>
  <cp:keywords/>
  <dc:description/>
  <cp:lastModifiedBy>honza</cp:lastModifiedBy>
  <dcterms:created xsi:type="dcterms:W3CDTF">2018-01-30T12:12:29Z</dcterms:created>
  <dcterms:modified xsi:type="dcterms:W3CDTF">2018-02-06T12:41:24Z</dcterms:modified>
  <cp:category/>
  <cp:version/>
  <cp:contentType/>
  <cp:contentStatus/>
</cp:coreProperties>
</file>