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Můj disk\Dokumenty\SWHG\Zateplení administrativního objektu\"/>
    </mc:Choice>
  </mc:AlternateContent>
  <bookViews>
    <workbookView xWindow="0" yWindow="0" windowWidth="0" windowHeight="0"/>
  </bookViews>
  <sheets>
    <sheet name="Rekapitulace stavby" sheetId="1" r:id="rId1"/>
    <sheet name="D142 - Vytápění" sheetId="2" r:id="rId2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'D142 - Vytápění'!$C$128:$K$180</definedName>
    <definedName name="_xlnm.Print_Area" localSheetId="1">'D142 - Vytápění'!$C$4:$J$76,'D142 - Vytápění'!$C$82:$J$108,'D142 - Vytápění'!$C$114:$K$180</definedName>
    <definedName name="_xlnm.Print_Titles" localSheetId="1">'D142 - Vytápění'!$128:$128</definedName>
  </definedNames>
  <calcPr/>
</workbook>
</file>

<file path=xl/calcChain.xml><?xml version="1.0" encoding="utf-8"?>
<calcChain xmlns="http://schemas.openxmlformats.org/spreadsheetml/2006/main">
  <c i="2" l="1" r="J39"/>
  <c r="J38"/>
  <c i="1" r="AY96"/>
  <c i="2" r="J37"/>
  <c i="1" r="AX96"/>
  <c i="2" r="BI180"/>
  <c r="BH180"/>
  <c r="BG180"/>
  <c r="BF180"/>
  <c r="T180"/>
  <c r="T179"/>
  <c r="T178"/>
  <c r="R180"/>
  <c r="R179"/>
  <c r="R178"/>
  <c r="P180"/>
  <c r="P179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126"/>
  <c r="J19"/>
  <c r="J14"/>
  <c r="J123"/>
  <c r="E7"/>
  <c r="E117"/>
  <c i="1" r="L90"/>
  <c r="AM90"/>
  <c r="AM89"/>
  <c r="L89"/>
  <c r="AM87"/>
  <c r="L87"/>
  <c r="L85"/>
  <c r="L84"/>
  <c i="2" r="BK180"/>
  <c r="J180"/>
  <c r="BK177"/>
  <c r="J177"/>
  <c r="BK175"/>
  <c r="BK173"/>
  <c r="BK171"/>
  <c r="BK169"/>
  <c r="J168"/>
  <c r="BK165"/>
  <c r="J164"/>
  <c r="BK161"/>
  <c r="J161"/>
  <c r="BK158"/>
  <c r="J156"/>
  <c r="J154"/>
  <c r="BK149"/>
  <c r="J147"/>
  <c r="BK142"/>
  <c r="BK140"/>
  <c r="BK138"/>
  <c r="BK135"/>
  <c r="J133"/>
  <c i="1" r="AS95"/>
  <c i="2" r="BK155"/>
  <c r="BK151"/>
  <c r="BK147"/>
  <c r="J145"/>
  <c r="J142"/>
  <c r="J140"/>
  <c r="J138"/>
  <c r="J137"/>
  <c r="BK133"/>
  <c r="J36"/>
  <c r="F36"/>
  <c r="F39"/>
  <c r="F37"/>
  <c r="J175"/>
  <c r="J171"/>
  <c r="BK168"/>
  <c r="J167"/>
  <c r="J166"/>
  <c r="BK164"/>
  <c r="J162"/>
  <c r="BK160"/>
  <c r="J158"/>
  <c r="BK156"/>
  <c r="J155"/>
  <c r="BK153"/>
  <c r="J151"/>
  <c r="BK145"/>
  <c r="J143"/>
  <c r="J141"/>
  <c r="J139"/>
  <c r="J132"/>
  <c r="F38"/>
  <c r="J173"/>
  <c r="J169"/>
  <c r="BK167"/>
  <c r="BK166"/>
  <c r="J165"/>
  <c r="BK162"/>
  <c r="J160"/>
  <c r="BK157"/>
  <c r="J157"/>
  <c r="BK154"/>
  <c r="J153"/>
  <c r="J149"/>
  <c r="BK143"/>
  <c r="BK141"/>
  <c r="BK139"/>
  <c r="BK137"/>
  <c r="J135"/>
  <c r="BK132"/>
  <c l="1" r="P131"/>
  <c r="P130"/>
  <c r="P129"/>
  <c i="1" r="AU96"/>
  <c i="2" r="P152"/>
  <c r="R159"/>
  <c r="R136"/>
  <c r="BK131"/>
  <c r="J131"/>
  <c r="J100"/>
  <c r="R131"/>
  <c r="R130"/>
  <c r="R129"/>
  <c r="T159"/>
  <c r="BK174"/>
  <c r="J174"/>
  <c r="J105"/>
  <c r="T131"/>
  <c r="BK152"/>
  <c r="J152"/>
  <c r="J102"/>
  <c r="T152"/>
  <c r="T170"/>
  <c r="BK136"/>
  <c r="J136"/>
  <c r="J101"/>
  <c r="P159"/>
  <c r="P170"/>
  <c r="P174"/>
  <c r="T136"/>
  <c r="R152"/>
  <c r="BK170"/>
  <c r="J170"/>
  <c r="J104"/>
  <c r="T174"/>
  <c r="P136"/>
  <c r="BK159"/>
  <c r="J159"/>
  <c r="J103"/>
  <c r="R170"/>
  <c r="R174"/>
  <c r="BK179"/>
  <c r="BK178"/>
  <c r="J178"/>
  <c r="J106"/>
  <c i="1" r="AW96"/>
  <c i="2" r="E85"/>
  <c r="J91"/>
  <c r="F94"/>
  <c r="J94"/>
  <c r="BE132"/>
  <c r="BE133"/>
  <c r="BE135"/>
  <c r="BE137"/>
  <c r="BE138"/>
  <c r="BE139"/>
  <c r="BE140"/>
  <c r="BE141"/>
  <c r="BE142"/>
  <c r="BE143"/>
  <c r="BE145"/>
  <c r="BE147"/>
  <c r="BE149"/>
  <c r="BE151"/>
  <c r="BE153"/>
  <c r="BE154"/>
  <c r="BE155"/>
  <c r="BE156"/>
  <c r="BE157"/>
  <c r="BE158"/>
  <c r="BE160"/>
  <c r="BE161"/>
  <c r="BE162"/>
  <c r="BE164"/>
  <c r="BE165"/>
  <c r="BE166"/>
  <c r="BE167"/>
  <c r="BE168"/>
  <c r="BE169"/>
  <c r="BE171"/>
  <c r="BE173"/>
  <c r="BE175"/>
  <c r="BE177"/>
  <c r="BE180"/>
  <c i="1" r="BA96"/>
  <c r="BB96"/>
  <c r="BC96"/>
  <c r="BD96"/>
  <c r="AU95"/>
  <c r="BA95"/>
  <c r="AW95"/>
  <c r="BB95"/>
  <c r="AX95"/>
  <c r="BD95"/>
  <c r="BD94"/>
  <c r="W33"/>
  <c r="AS94"/>
  <c r="BC95"/>
  <c r="AY95"/>
  <c i="2" l="1" r="T130"/>
  <c r="T129"/>
  <c r="BK130"/>
  <c r="J130"/>
  <c r="J99"/>
  <c r="J179"/>
  <c r="J107"/>
  <c i="1" r="AU94"/>
  <c r="BA94"/>
  <c r="W30"/>
  <c r="BB94"/>
  <c r="W31"/>
  <c i="2" r="F35"/>
  <c i="1" r="AZ96"/>
  <c r="AZ95"/>
  <c r="AV95"/>
  <c r="AT95"/>
  <c r="BC94"/>
  <c r="W32"/>
  <c i="2" r="J35"/>
  <c i="1" r="AV96"/>
  <c r="AT96"/>
  <c i="2" l="1" r="BK129"/>
  <c r="J129"/>
  <c r="J98"/>
  <c i="1" r="AW94"/>
  <c r="AK30"/>
  <c r="AZ94"/>
  <c r="W29"/>
  <c r="AX94"/>
  <c r="AY94"/>
  <c i="2" l="1" r="J32"/>
  <c i="1" r="AG96"/>
  <c r="AG95"/>
  <c r="AG94"/>
  <c r="AK26"/>
  <c r="AV94"/>
  <c r="AK29"/>
  <c r="AK35"/>
  <c i="2" l="1" r="J41"/>
  <c i="1" r="AN95"/>
  <c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<sst xmlns="http://schemas.openxmlformats.org/spreadsheetml/2006/main">
  <si>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</si>
  <si>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</si>
  <si>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</si>
  <si>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</si>
  <si>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{b62360bd-a4dc-4a92-802b-9ce928efa35f}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</si>
  <si>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</si>
  <si>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</si>
  <si>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</si>
  <si>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</si>
  <si>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</si>
  <si>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</si>
  <si>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</si>
  <si>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</si>
  <si>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</si>
  <si>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SWHG_2412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</si>
  <si>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</si>
  <si>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</si>
  <si>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administrativního objektu</t>
  </si>
  <si>
    <t>KSO:</t>
  </si>
  <si>
    <t>CC-CZ:</t>
  </si>
  <si>
    <t>Místo:</t>
  </si>
  <si>
    <t xml:space="preserve"> </t>
  </si>
  <si>
    <t>Datum:</t>
  </si>
  <si>
    <t>28. 3. 2024</t>
  </si>
  <si>
    <t>Zadavatel:</t>
  </si>
  <si>
    <t>IČ:</t>
  </si>
  <si>
    <t>Robert Hlavica, Bystřička 338</t>
  </si>
  <si>
    <t>DIČ:</t>
  </si>
  <si>
    <t>Uchazeč:</t>
  </si>
  <si>
    <t>Vyplň údaj</t>
  </si>
  <si>
    <t>Projektant:</t>
  </si>
  <si>
    <t>S WHG s.r.o., Praha 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</si>
  <si>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</si>
  <si>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</si>
  <si>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</si>
  <si>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</si>
  <si>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</si>
  <si>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</si>
  <si>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</si>
  <si>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</si>
  <si>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</si>
  <si>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</si>
  <si>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</si>
  <si>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</si>
  <si>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</si>
  <si>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</si>
  <si>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</si>
  <si>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</si>
  <si>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</si>
  <si>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</si>
  <si>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</si>
  <si>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</si>
  <si>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</si>
  <si>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</si>
  <si>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</si>
  <si>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</si>
  <si>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</si>
  <si>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</si>
  <si>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</si>
  <si>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</si>
  <si>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</si>
  <si>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</si>
  <si>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</si>
  <si>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</si>
  <si>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</si>
  <si>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</si>
  <si>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</si>
  <si>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</si>
  <si>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</si>
  <si>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</si>
  <si>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</si>
  <si>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</si>
  <si>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</si>
  <si>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</si>
  <si>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</si>
  <si>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</si>
  <si>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</si>
  <si>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</si>
  <si>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</si>
  <si>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</si>
  <si>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Administrativní budova</t>
  </si>
  <si>
    <t>STA</t>
  </si>
  <si>
    <t>1</t>
  </si>
  <si>
    <t>{e7d05804-0964-412b-b2df-e98b56a0576a}</t>
  </si>
  <si>
    <t>2</t>
  </si>
  <si>
    <t>/</t>
  </si>
  <si>
    <t>D142</t>
  </si>
  <si>
    <t>Vytápění</t>
  </si>
  <si>
    <t>Soupis</t>
  </si>
  <si>
    <t>{4034144d-2c62-4c85-9428-590ac1b69ed7}</t>
  </si>
  <si>
    <t>KRYCÍ LIST SOUPISU PRACÍ</t>
  </si>
  <si>
    <t>Objekt:</t>
  </si>
  <si>
    <t>SO 01 - Administrativní budova</t>
  </si>
  <si>
    <t>Soupis:</t>
  </si>
  <si>
    <t>D142 - Vytápění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</si>
  <si>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</si>
  <si>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</si>
  <si>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</si>
  <si>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</si>
  <si>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</si>
  <si>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</si>
  <si>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</si>
  <si>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</si>
  <si>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</si>
  <si>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</si>
  <si>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767 - Konstrukce zámečnické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</si>
  <si>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</si>
  <si>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</si>
  <si>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</si>
  <si>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</si>
  <si>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</si>
  <si>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</si>
  <si>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</si>
  <si>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</si>
  <si>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</si>
  <si>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</si>
  <si>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</si>
  <si>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</si>
  <si>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</si>
  <si>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</si>
  <si>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</si>
  <si>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</si>
  <si>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</si>
  <si>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</si>
  <si>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</si>
  <si>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</si>
  <si>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</si>
  <si>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</si>
  <si>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713463211</t>
  </si>
  <si>
    <t>Montáž izolace tepelné potrubí potrubními pouzdry s Al fólií staženými Al páskou 1x D do 50 mm</t>
  </si>
  <si>
    <t>m</t>
  </si>
  <si>
    <t>CS ÚRS 2024 01</t>
  </si>
  <si>
    <t>16</t>
  </si>
  <si>
    <t>-1113636505</t>
  </si>
  <si>
    <t>M</t>
  </si>
  <si>
    <t>63143082</t>
  </si>
  <si>
    <t>pouzdro izolační potrubní z minerální vlny s Al fólií max. 600/100°C 34/30mm</t>
  </si>
  <si>
    <t>32</t>
  </si>
  <si>
    <t>-1576671676</t>
  </si>
  <si>
    <t>VV</t>
  </si>
  <si>
    <t>61*1,02 'Přepočtené koeficientem množství</t>
  </si>
  <si>
    <t>3</t>
  </si>
  <si>
    <t>998713201</t>
  </si>
  <si>
    <t>Přesun hmot procentní pro izolace tepelné v objektech v do 6 m</t>
  </si>
  <si>
    <t>%</t>
  </si>
  <si>
    <t>265368336</t>
  </si>
  <si>
    <t>733</t>
  </si>
  <si>
    <t>Ústřední vytápění - rozvodné potrubí</t>
  </si>
  <si>
    <t>4</t>
  </si>
  <si>
    <t>733222302</t>
  </si>
  <si>
    <t>Potrubí měděné polotvrdé spojované lisováním D 15x1 mm</t>
  </si>
  <si>
    <t>1653583968</t>
  </si>
  <si>
    <t>5</t>
  </si>
  <si>
    <t>733222303</t>
  </si>
  <si>
    <t>Potrubí měděné polotvrdé spojované lisováním D 18x1 mm</t>
  </si>
  <si>
    <t>1041730795</t>
  </si>
  <si>
    <t>6</t>
  </si>
  <si>
    <t>733222304</t>
  </si>
  <si>
    <t>Potrubí měděné polotvrdé spojované lisováním D 22x1 mm</t>
  </si>
  <si>
    <t>-1720497508</t>
  </si>
  <si>
    <t>7</t>
  </si>
  <si>
    <t>733223304</t>
  </si>
  <si>
    <t>Potrubí měděné tvrdé spojované lisováním D 28x1,5 mm</t>
  </si>
  <si>
    <t>1673860795</t>
  </si>
  <si>
    <t>8</t>
  </si>
  <si>
    <t>733223305</t>
  </si>
  <si>
    <t>Potrubí měděné tvrdé spojované lisováním D 35x1,5 mm</t>
  </si>
  <si>
    <t>1011743940</t>
  </si>
  <si>
    <t>9</t>
  </si>
  <si>
    <t>733224206</t>
  </si>
  <si>
    <t>Příplatek k potrubí měděnému za potrubí vedené v kotelnách nebo strojovnách D 35x1,5 mm</t>
  </si>
  <si>
    <t>-1463187656</t>
  </si>
  <si>
    <t>10</t>
  </si>
  <si>
    <t>733224222</t>
  </si>
  <si>
    <t>Příplatek k potrubí měděnému za zhotovení přípojky z trubek měděných D 15x1 mm</t>
  </si>
  <si>
    <t>kus</t>
  </si>
  <si>
    <t>361299223</t>
  </si>
  <si>
    <t>23*2</t>
  </si>
  <si>
    <t>11</t>
  </si>
  <si>
    <t>733291101</t>
  </si>
  <si>
    <t>Zkouška těsnosti potrubí měděné D do 35x1,5</t>
  </si>
  <si>
    <t>160314558</t>
  </si>
  <si>
    <t>193+36+45+58+61</t>
  </si>
  <si>
    <t>733811241</t>
  </si>
  <si>
    <t>Ochrana potrubí ústředního vytápění termoizolačními trubicemi z PE tl přes 13 do 20 mm DN do 22 mm</t>
  </si>
  <si>
    <t>621034438</t>
  </si>
  <si>
    <t>193,00+36,00</t>
  </si>
  <si>
    <t>13</t>
  </si>
  <si>
    <t>733811252</t>
  </si>
  <si>
    <t>Ochrana potrubí ústředního vytápění termoizolačními trubicemi z PE tl přes 20 do 25 mm DN přes 22 do 45 mm</t>
  </si>
  <si>
    <t>-1751875709</t>
  </si>
  <si>
    <t>45,00+58,00</t>
  </si>
  <si>
    <t>14</t>
  </si>
  <si>
    <t>998733201</t>
  </si>
  <si>
    <t>Přesun hmot procentní pro rozvody potrubí v objektech v do 6 m</t>
  </si>
  <si>
    <t>28716344</t>
  </si>
  <si>
    <t>734</t>
  </si>
  <si>
    <t>Ústřední vytápění - armatury</t>
  </si>
  <si>
    <t>15</t>
  </si>
  <si>
    <t>734211119</t>
  </si>
  <si>
    <t>Ventil závitový odvzdušňovací G 3/8 PN 14 do 120°C automatický</t>
  </si>
  <si>
    <t>1450131535</t>
  </si>
  <si>
    <t>734221682</t>
  </si>
  <si>
    <t>Termostatická hlavice kapalinová PN 10 do 110°C otopných těles VK</t>
  </si>
  <si>
    <t>-637175712</t>
  </si>
  <si>
    <t>17</t>
  </si>
  <si>
    <t>734261408R</t>
  </si>
  <si>
    <t>Armatura připojovací G 1/2x16 PN 10 do 110°C radiátorů typu VK - H šroubení</t>
  </si>
  <si>
    <t>-1275254116</t>
  </si>
  <si>
    <t>18</t>
  </si>
  <si>
    <t>734291123</t>
  </si>
  <si>
    <t>Kohout plnící a vypouštěcí G 1/2 PN 10 do 90°C závitový</t>
  </si>
  <si>
    <t>-452118796</t>
  </si>
  <si>
    <t>19</t>
  </si>
  <si>
    <t>734292715</t>
  </si>
  <si>
    <t>Kohout kulový přímý G 1 PN 42 do 185°C vnitřní závit</t>
  </si>
  <si>
    <t>568256535</t>
  </si>
  <si>
    <t>20</t>
  </si>
  <si>
    <t>998734201</t>
  </si>
  <si>
    <t>Přesun hmot procentní pro armatury v objektech v do 6 m</t>
  </si>
  <si>
    <t>1214868714</t>
  </si>
  <si>
    <t>735</t>
  </si>
  <si>
    <t>Ústřední vytápění - otopná tělesa</t>
  </si>
  <si>
    <t>735152171</t>
  </si>
  <si>
    <t>Otopné těleso panel VK jednodeskové bez přídavné přestupní plochy výška/délka 600/400 mm výkon 242 W</t>
  </si>
  <si>
    <t>-175984823</t>
  </si>
  <si>
    <t>22</t>
  </si>
  <si>
    <t>735152179</t>
  </si>
  <si>
    <t>Otopné těleso panel VK jednodeskové bez přídavné přestupní plochy výška/délka 600/1200 mm výkon 725 W</t>
  </si>
  <si>
    <t>519561581</t>
  </si>
  <si>
    <t>23</t>
  </si>
  <si>
    <t>735152180</t>
  </si>
  <si>
    <t>Otopné těleso panel VK jednodeskové bez přídavné přestupní plochy výška/délka 600/1400 mm výkon 846 W</t>
  </si>
  <si>
    <t>-1067245747</t>
  </si>
  <si>
    <t>3+1</t>
  </si>
  <si>
    <t>24</t>
  </si>
  <si>
    <t>735152181</t>
  </si>
  <si>
    <t>Otopné těleso panel VK jednodeskové bez přídavné přestupní plochy výška/délka 600/1600 mm výkon 966 W</t>
  </si>
  <si>
    <t>1783302136</t>
  </si>
  <si>
    <t>25</t>
  </si>
  <si>
    <t>735152182</t>
  </si>
  <si>
    <t>Otopné těleso panel VK jednodeskové bez přídavné přestupní plochy výška/délka 600/1800 mm výkon 1087W</t>
  </si>
  <si>
    <t>-1555445838</t>
  </si>
  <si>
    <t>26</t>
  </si>
  <si>
    <t>735152378</t>
  </si>
  <si>
    <t>Otopné těleso panel VK dvoudeskové bez přídavné přestupní plochy výška/délka 600/1100 mm výkon 1076 W</t>
  </si>
  <si>
    <t>1041791952</t>
  </si>
  <si>
    <t>27</t>
  </si>
  <si>
    <t>735152379</t>
  </si>
  <si>
    <t>Otopné těleso panel VK dvoudeskové bez přídavné přestupní plochy výška/délka 600/1200 mm výkon 1174 W</t>
  </si>
  <si>
    <t>753918595</t>
  </si>
  <si>
    <t>28</t>
  </si>
  <si>
    <t>735152679</t>
  </si>
  <si>
    <t>Otopné těleso panelové VK třídeskové 3 přídavné přestupní plochy výška/délka 600/1200 mm výkon 2887 W</t>
  </si>
  <si>
    <t>-1495305836</t>
  </si>
  <si>
    <t>29</t>
  </si>
  <si>
    <t>998735201</t>
  </si>
  <si>
    <t>Přesun hmot procentní pro otopná tělesa v objektech v do 6 m</t>
  </si>
  <si>
    <t>-1037666702</t>
  </si>
  <si>
    <t>767</t>
  </si>
  <si>
    <t>Konstrukce zámečnické</t>
  </si>
  <si>
    <t>30</t>
  </si>
  <si>
    <t>767995111R</t>
  </si>
  <si>
    <t>Dodávka a montáž atypických zámečnických konstrukcí hm do 5 kg - konzoly, objímky a závěsy potrubí, vč.povrchové úpravy</t>
  </si>
  <si>
    <t>kg</t>
  </si>
  <si>
    <t>1680242959</t>
  </si>
  <si>
    <t>"předpoklad" 100,00</t>
  </si>
  <si>
    <t>31</t>
  </si>
  <si>
    <t>998767201</t>
  </si>
  <si>
    <t>Přesun hmot procentní pro zámečnické konstrukce v objektech v do 6 m</t>
  </si>
  <si>
    <t>647179837</t>
  </si>
  <si>
    <t>HZS</t>
  </si>
  <si>
    <t>Hodinové zúčtovací sazby</t>
  </si>
  <si>
    <t>HZS2221</t>
  </si>
  <si>
    <t>Hodinová zúčtovací sazba topenář</t>
  </si>
  <si>
    <t>hod</t>
  </si>
  <si>
    <t>512</t>
  </si>
  <si>
    <t>851592016</t>
  </si>
  <si>
    <t>"demontáž odkouření kotle K3" 2</t>
  </si>
  <si>
    <t>33</t>
  </si>
  <si>
    <t>HZS2222</t>
  </si>
  <si>
    <t>Hodinová zúčtovací sazba topenář odborný - napuštění systému, uvedení do provozu, vyregulování, zaučení obsluhy</t>
  </si>
  <si>
    <t>1474233055</t>
  </si>
  <si>
    <t>VRN</t>
  </si>
  <si>
    <t>Vedlejší rozpočtové náklady</t>
  </si>
  <si>
    <t>VRN3</t>
  </si>
  <si>
    <t>Zařízení staveniště</t>
  </si>
  <si>
    <t>34</t>
  </si>
  <si>
    <t>030001000</t>
  </si>
  <si>
    <t>soubor</t>
  </si>
  <si>
    <t>1024</t>
  </si>
  <si>
    <t>-149619690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</si>
</sst>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34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39</v>
      </c>
      <c r="E29" s="3"/>
      <c r="F29" s="29" t="s">
        <v>40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41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42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43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50</v>
      </c>
      <c r="AI60" s="38"/>
      <c r="AJ60" s="38"/>
      <c r="AK60" s="38"/>
      <c r="AL60" s="38"/>
      <c r="AM60" s="55" t="s">
        <v>51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50</v>
      </c>
      <c r="AI75" s="38"/>
      <c r="AJ75" s="38"/>
      <c r="AK75" s="38"/>
      <c r="AL75" s="38"/>
      <c r="AM75" s="55" t="s">
        <v>51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SWHG_2412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Zateplení administrativního objektu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28. 3. 2024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Robert Hlavica, Bystřička 338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S WHG s.r.o., Praha 5</v>
      </c>
      <c r="AN89" s="4"/>
      <c r="AO89" s="4"/>
      <c r="AP89" s="4"/>
      <c r="AQ89" s="35"/>
      <c r="AR89" s="36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6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U94" s="100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16.5" customHeight="1">
      <c r="A95" s="7"/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ROUND(AG96,2)</f>
        <v>0</v>
      </c>
      <c r="AH95" s="104"/>
      <c r="AI95" s="104"/>
      <c r="AJ95" s="104"/>
      <c r="AK95" s="104"/>
      <c r="AL95" s="104"/>
      <c r="AM95" s="104"/>
      <c r="AN95" s="106">
        <f>SUM(AG95,AT95)</f>
        <v>0</v>
      </c>
      <c r="AO95" s="104"/>
      <c r="AP95" s="104"/>
      <c r="AQ95" s="107" t="s">
        <v>81</v>
      </c>
      <c r="AR95" s="101"/>
      <c r="AS95" s="108">
        <f>ROUND(AS96,2)</f>
        <v>0</v>
      </c>
      <c r="AT95" s="109">
        <f>ROUND(SUM(AV95:AW95),2)</f>
        <v>0</v>
      </c>
      <c r="AU95" s="110">
        <f>ROUND(AU96,5)</f>
        <v>0</v>
      </c>
      <c r="AV95" s="109">
        <f>ROUND(AZ95*L29,2)</f>
        <v>0</v>
      </c>
      <c r="AW95" s="109">
        <f>ROUND(BA95*L30,2)</f>
        <v>0</v>
      </c>
      <c r="AX95" s="109">
        <f>ROUND(BB95*L29,2)</f>
        <v>0</v>
      </c>
      <c r="AY95" s="109">
        <f>ROUND(BC95*L30,2)</f>
        <v>0</v>
      </c>
      <c r="AZ95" s="109">
        <f>ROUND(AZ96,2)</f>
        <v>0</v>
      </c>
      <c r="BA95" s="109">
        <f>ROUND(BA96,2)</f>
        <v>0</v>
      </c>
      <c r="BB95" s="109">
        <f>ROUND(BB96,2)</f>
        <v>0</v>
      </c>
      <c r="BC95" s="109">
        <f>ROUND(BC96,2)</f>
        <v>0</v>
      </c>
      <c r="BD95" s="111">
        <f>ROUND(BD96,2)</f>
        <v>0</v>
      </c>
      <c r="BE95" s="7"/>
      <c r="BS95" s="112" t="s">
        <v>74</v>
      </c>
      <c r="BT95" s="112" t="s">
        <v>82</v>
      </c>
      <c r="BU95" s="112" t="s">
        <v>76</v>
      </c>
      <c r="BV95" s="112" t="s">
        <v>77</v>
      </c>
      <c r="BW95" s="112" t="s">
        <v>83</v>
      </c>
      <c r="BX95" s="112" t="s">
        <v>4</v>
      </c>
      <c r="CL95" s="112" t="s">
        <v>1</v>
      </c>
      <c r="CM95" s="112" t="s">
        <v>84</v>
      </c>
    </row>
    <row r="96" s="4" customFormat="1" ht="16.5" customHeight="1">
      <c r="A96" s="113" t="s">
        <v>85</v>
      </c>
      <c r="B96" s="61"/>
      <c r="C96" s="10"/>
      <c r="D96" s="10"/>
      <c r="E96" s="114" t="s">
        <v>86</v>
      </c>
      <c r="F96" s="114"/>
      <c r="G96" s="114"/>
      <c r="H96" s="114"/>
      <c r="I96" s="114"/>
      <c r="J96" s="10"/>
      <c r="K96" s="114" t="s">
        <v>87</v>
      </c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5">
        <f>'D142 - Vytápění'!J32</f>
        <v>0</v>
      </c>
      <c r="AH96" s="10"/>
      <c r="AI96" s="10"/>
      <c r="AJ96" s="10"/>
      <c r="AK96" s="10"/>
      <c r="AL96" s="10"/>
      <c r="AM96" s="10"/>
      <c r="AN96" s="115">
        <f>SUM(AG96,AT96)</f>
        <v>0</v>
      </c>
      <c r="AO96" s="10"/>
      <c r="AP96" s="10"/>
      <c r="AQ96" s="116" t="s">
        <v>88</v>
      </c>
      <c r="AR96" s="61"/>
      <c r="AS96" s="117">
        <v>0</v>
      </c>
      <c r="AT96" s="118">
        <f>ROUND(SUM(AV96:AW96),2)</f>
        <v>0</v>
      </c>
      <c r="AU96" s="119">
        <f>'D142 - Vytápění'!P129</f>
        <v>0</v>
      </c>
      <c r="AV96" s="118">
        <f>'D142 - Vytápění'!J35</f>
        <v>0</v>
      </c>
      <c r="AW96" s="118">
        <f>'D142 - Vytápění'!J36</f>
        <v>0</v>
      </c>
      <c r="AX96" s="118">
        <f>'D142 - Vytápění'!J37</f>
        <v>0</v>
      </c>
      <c r="AY96" s="118">
        <f>'D142 - Vytápění'!J38</f>
        <v>0</v>
      </c>
      <c r="AZ96" s="118">
        <f>'D142 - Vytápění'!F35</f>
        <v>0</v>
      </c>
      <c r="BA96" s="118">
        <f>'D142 - Vytápění'!F36</f>
        <v>0</v>
      </c>
      <c r="BB96" s="118">
        <f>'D142 - Vytápění'!F37</f>
        <v>0</v>
      </c>
      <c r="BC96" s="118">
        <f>'D142 - Vytápění'!F38</f>
        <v>0</v>
      </c>
      <c r="BD96" s="120">
        <f>'D142 - Vytápění'!F39</f>
        <v>0</v>
      </c>
      <c r="BE96" s="4"/>
      <c r="BT96" s="24" t="s">
        <v>84</v>
      </c>
      <c r="BV96" s="24" t="s">
        <v>77</v>
      </c>
      <c r="BW96" s="24" t="s">
        <v>89</v>
      </c>
      <c r="BX96" s="24" t="s">
        <v>83</v>
      </c>
      <c r="CL96" s="24" t="s">
        <v>1</v>
      </c>
    </row>
    <row r="97" s="2" customFormat="1" ht="30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D142 - Vytápě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="1" customFormat="1" ht="24.96" customHeight="1">
      <c r="B4" s="19"/>
      <c r="D4" s="20" t="s">
        <v>90</v>
      </c>
      <c r="L4" s="19"/>
      <c r="M4" s="121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2" t="str">
        <f>'Rekapitulace stavby'!K6</f>
        <v>Zateplení administrativního objektu</v>
      </c>
      <c r="F7" s="29"/>
      <c r="G7" s="29"/>
      <c r="H7" s="29"/>
      <c r="L7" s="19"/>
    </row>
    <row r="8" s="1" customFormat="1" ht="12" customHeight="1">
      <c r="B8" s="19"/>
      <c r="D8" s="29" t="s">
        <v>91</v>
      </c>
      <c r="L8" s="19"/>
    </row>
    <row r="9" s="2" customFormat="1" ht="16.5" customHeight="1">
      <c r="A9" s="35"/>
      <c r="B9" s="36"/>
      <c r="C9" s="35"/>
      <c r="D9" s="35"/>
      <c r="E9" s="122" t="s">
        <v>92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93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94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28. 3. 2024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26</v>
      </c>
      <c r="F17" s="35"/>
      <c r="G17" s="35"/>
      <c r="H17" s="35"/>
      <c r="I17" s="29" t="s">
        <v>27</v>
      </c>
      <c r="J17" s="24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28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27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30</v>
      </c>
      <c r="E22" s="35"/>
      <c r="F22" s="35"/>
      <c r="G22" s="35"/>
      <c r="H22" s="35"/>
      <c r="I22" s="29" t="s">
        <v>25</v>
      </c>
      <c r="J22" s="24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31</v>
      </c>
      <c r="F23" s="35"/>
      <c r="G23" s="35"/>
      <c r="H23" s="35"/>
      <c r="I23" s="29" t="s">
        <v>27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33</v>
      </c>
      <c r="E25" s="35"/>
      <c r="F25" s="35"/>
      <c r="G25" s="35"/>
      <c r="H25" s="35"/>
      <c r="I25" s="29" t="s">
        <v>25</v>
      </c>
      <c r="J25" s="24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tr">
        <f>IF('Rekapitulace stavby'!E20="","",'Rekapitulace stavby'!E20)</f>
        <v xml:space="preserve"> </v>
      </c>
      <c r="F26" s="35"/>
      <c r="G26" s="35"/>
      <c r="H26" s="35"/>
      <c r="I26" s="29" t="s">
        <v>27</v>
      </c>
      <c r="J26" s="24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3"/>
      <c r="B29" s="124"/>
      <c r="C29" s="123"/>
      <c r="D29" s="123"/>
      <c r="E29" s="33" t="s">
        <v>1</v>
      </c>
      <c r="F29" s="33"/>
      <c r="G29" s="33"/>
      <c r="H29" s="3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26" t="s">
        <v>35</v>
      </c>
      <c r="E32" s="35"/>
      <c r="F32" s="35"/>
      <c r="G32" s="35"/>
      <c r="H32" s="35"/>
      <c r="I32" s="35"/>
      <c r="J32" s="93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37</v>
      </c>
      <c r="G34" s="35"/>
      <c r="H34" s="35"/>
      <c r="I34" s="40" t="s">
        <v>36</v>
      </c>
      <c r="J34" s="40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27" t="s">
        <v>39</v>
      </c>
      <c r="E35" s="29" t="s">
        <v>40</v>
      </c>
      <c r="F35" s="128">
        <f>ROUND((SUM(BE129:BE180)),  2)</f>
        <v>0</v>
      </c>
      <c r="G35" s="35"/>
      <c r="H35" s="35"/>
      <c r="I35" s="129">
        <v>0.20999999999999999</v>
      </c>
      <c r="J35" s="128">
        <f>ROUND(((SUM(BE129:BE180))*I35),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41</v>
      </c>
      <c r="F36" s="128">
        <f>ROUND((SUM(BF129:BF180)),  2)</f>
        <v>0</v>
      </c>
      <c r="G36" s="35"/>
      <c r="H36" s="35"/>
      <c r="I36" s="129">
        <v>0.12</v>
      </c>
      <c r="J36" s="128">
        <f>ROUND(((SUM(BF129:BF180))*I36),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8">
        <f>ROUND((SUM(BG129:BG180)),  2)</f>
        <v>0</v>
      </c>
      <c r="G37" s="35"/>
      <c r="H37" s="35"/>
      <c r="I37" s="129">
        <v>0.20999999999999999</v>
      </c>
      <c r="J37" s="128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43</v>
      </c>
      <c r="F38" s="128">
        <f>ROUND((SUM(BH129:BH180)),  2)</f>
        <v>0</v>
      </c>
      <c r="G38" s="35"/>
      <c r="H38" s="35"/>
      <c r="I38" s="129">
        <v>0.12</v>
      </c>
      <c r="J38" s="128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44</v>
      </c>
      <c r="F39" s="128">
        <f>ROUND((SUM(BI129:BI180)),  2)</f>
        <v>0</v>
      </c>
      <c r="G39" s="35"/>
      <c r="H39" s="35"/>
      <c r="I39" s="129">
        <v>0</v>
      </c>
      <c r="J39" s="128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0"/>
      <c r="D41" s="131" t="s">
        <v>45</v>
      </c>
      <c r="E41" s="78"/>
      <c r="F41" s="78"/>
      <c r="G41" s="132" t="s">
        <v>46</v>
      </c>
      <c r="H41" s="133" t="s">
        <v>47</v>
      </c>
      <c r="I41" s="78"/>
      <c r="J41" s="134">
        <f>SUM(J32:J39)</f>
        <v>0</v>
      </c>
      <c r="K41" s="1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50</v>
      </c>
      <c r="E61" s="38"/>
      <c r="F61" s="136" t="s">
        <v>51</v>
      </c>
      <c r="G61" s="55" t="s">
        <v>50</v>
      </c>
      <c r="H61" s="38"/>
      <c r="I61" s="38"/>
      <c r="J61" s="137" t="s">
        <v>51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50</v>
      </c>
      <c r="E76" s="38"/>
      <c r="F76" s="136" t="s">
        <v>51</v>
      </c>
      <c r="G76" s="55" t="s">
        <v>50</v>
      </c>
      <c r="H76" s="38"/>
      <c r="I76" s="38"/>
      <c r="J76" s="137" t="s">
        <v>51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2" t="str">
        <f>E7</f>
        <v>Zateplení administrativního objektu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91</v>
      </c>
      <c r="L86" s="19"/>
    </row>
    <row r="87" s="2" customFormat="1" ht="16.5" customHeight="1">
      <c r="A87" s="35"/>
      <c r="B87" s="36"/>
      <c r="C87" s="35"/>
      <c r="D87" s="35"/>
      <c r="E87" s="122" t="s">
        <v>92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93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D142 - Vytápění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 xml:space="preserve"> </v>
      </c>
      <c r="G91" s="35"/>
      <c r="H91" s="35"/>
      <c r="I91" s="29" t="s">
        <v>22</v>
      </c>
      <c r="J91" s="66" t="str">
        <f>IF(J14="","",J14)</f>
        <v>28. 3. 2024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24</v>
      </c>
      <c r="D93" s="35"/>
      <c r="E93" s="35"/>
      <c r="F93" s="24" t="str">
        <f>E17</f>
        <v>Robert Hlavica, Bystřička 338</v>
      </c>
      <c r="G93" s="35"/>
      <c r="H93" s="35"/>
      <c r="I93" s="29" t="s">
        <v>30</v>
      </c>
      <c r="J93" s="33" t="str">
        <f>E23</f>
        <v>S WHG s.r.o., Praha 5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5"/>
      <c r="E94" s="35"/>
      <c r="F94" s="24" t="str">
        <f>IF(E20="","",E20)</f>
        <v>Vyplň údaj</v>
      </c>
      <c r="G94" s="35"/>
      <c r="H94" s="35"/>
      <c r="I94" s="29" t="s">
        <v>33</v>
      </c>
      <c r="J94" s="33" t="str">
        <f>E26</f>
        <v xml:space="preserve"> 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38" t="s">
        <v>96</v>
      </c>
      <c r="D96" s="130"/>
      <c r="E96" s="130"/>
      <c r="F96" s="130"/>
      <c r="G96" s="130"/>
      <c r="H96" s="130"/>
      <c r="I96" s="130"/>
      <c r="J96" s="139" t="s">
        <v>97</v>
      </c>
      <c r="K96" s="13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0" t="s">
        <v>98</v>
      </c>
      <c r="D98" s="35"/>
      <c r="E98" s="35"/>
      <c r="F98" s="35"/>
      <c r="G98" s="35"/>
      <c r="H98" s="35"/>
      <c r="I98" s="35"/>
      <c r="J98" s="93">
        <f>J129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99</v>
      </c>
    </row>
    <row r="99" s="9" customFormat="1" ht="24.96" customHeight="1">
      <c r="A99" s="9"/>
      <c r="B99" s="141"/>
      <c r="C99" s="9"/>
      <c r="D99" s="142" t="s">
        <v>100</v>
      </c>
      <c r="E99" s="143"/>
      <c r="F99" s="143"/>
      <c r="G99" s="143"/>
      <c r="H99" s="143"/>
      <c r="I99" s="143"/>
      <c r="J99" s="144">
        <f>J130</f>
        <v>0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5"/>
      <c r="C100" s="10"/>
      <c r="D100" s="146" t="s">
        <v>101</v>
      </c>
      <c r="E100" s="147"/>
      <c r="F100" s="147"/>
      <c r="G100" s="147"/>
      <c r="H100" s="147"/>
      <c r="I100" s="147"/>
      <c r="J100" s="148">
        <f>J131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102</v>
      </c>
      <c r="E101" s="147"/>
      <c r="F101" s="147"/>
      <c r="G101" s="147"/>
      <c r="H101" s="147"/>
      <c r="I101" s="147"/>
      <c r="J101" s="148">
        <f>J136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103</v>
      </c>
      <c r="E102" s="147"/>
      <c r="F102" s="147"/>
      <c r="G102" s="147"/>
      <c r="H102" s="147"/>
      <c r="I102" s="147"/>
      <c r="J102" s="148">
        <f>J152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104</v>
      </c>
      <c r="E103" s="147"/>
      <c r="F103" s="147"/>
      <c r="G103" s="147"/>
      <c r="H103" s="147"/>
      <c r="I103" s="147"/>
      <c r="J103" s="148">
        <f>J159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105</v>
      </c>
      <c r="E104" s="147"/>
      <c r="F104" s="147"/>
      <c r="G104" s="147"/>
      <c r="H104" s="147"/>
      <c r="I104" s="147"/>
      <c r="J104" s="148">
        <f>J170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1"/>
      <c r="C105" s="9"/>
      <c r="D105" s="142" t="s">
        <v>106</v>
      </c>
      <c r="E105" s="143"/>
      <c r="F105" s="143"/>
      <c r="G105" s="143"/>
      <c r="H105" s="143"/>
      <c r="I105" s="143"/>
      <c r="J105" s="144">
        <f>J174</f>
        <v>0</v>
      </c>
      <c r="K105" s="9"/>
      <c r="L105" s="14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41"/>
      <c r="C106" s="9"/>
      <c r="D106" s="142" t="s">
        <v>107</v>
      </c>
      <c r="E106" s="143"/>
      <c r="F106" s="143"/>
      <c r="G106" s="143"/>
      <c r="H106" s="143"/>
      <c r="I106" s="143"/>
      <c r="J106" s="144">
        <f>J178</f>
        <v>0</v>
      </c>
      <c r="K106" s="9"/>
      <c r="L106" s="14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5"/>
      <c r="C107" s="10"/>
      <c r="D107" s="146" t="s">
        <v>108</v>
      </c>
      <c r="E107" s="147"/>
      <c r="F107" s="147"/>
      <c r="G107" s="147"/>
      <c r="H107" s="147"/>
      <c r="I107" s="147"/>
      <c r="J107" s="148">
        <f>J179</f>
        <v>0</v>
      </c>
      <c r="K107" s="10"/>
      <c r="L107" s="14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109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5"/>
      <c r="D117" s="35"/>
      <c r="E117" s="122" t="str">
        <f>E7</f>
        <v>Zateplení administrativního objektu</v>
      </c>
      <c r="F117" s="29"/>
      <c r="G117" s="29"/>
      <c r="H117" s="29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9"/>
      <c r="C118" s="29" t="s">
        <v>91</v>
      </c>
      <c r="L118" s="19"/>
    </row>
    <row r="119" s="2" customFormat="1" ht="16.5" customHeight="1">
      <c r="A119" s="35"/>
      <c r="B119" s="36"/>
      <c r="C119" s="35"/>
      <c r="D119" s="35"/>
      <c r="E119" s="122" t="s">
        <v>92</v>
      </c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93</v>
      </c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5"/>
      <c r="D121" s="35"/>
      <c r="E121" s="64" t="str">
        <f>E11</f>
        <v>D142 - Vytápění</v>
      </c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5"/>
      <c r="E123" s="35"/>
      <c r="F123" s="24" t="str">
        <f>F14</f>
        <v xml:space="preserve"> </v>
      </c>
      <c r="G123" s="35"/>
      <c r="H123" s="35"/>
      <c r="I123" s="29" t="s">
        <v>22</v>
      </c>
      <c r="J123" s="66" t="str">
        <f>IF(J14="","",J14)</f>
        <v>28. 3. 2024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5.65" customHeight="1">
      <c r="A125" s="35"/>
      <c r="B125" s="36"/>
      <c r="C125" s="29" t="s">
        <v>24</v>
      </c>
      <c r="D125" s="35"/>
      <c r="E125" s="35"/>
      <c r="F125" s="24" t="str">
        <f>E17</f>
        <v>Robert Hlavica, Bystřička 338</v>
      </c>
      <c r="G125" s="35"/>
      <c r="H125" s="35"/>
      <c r="I125" s="29" t="s">
        <v>30</v>
      </c>
      <c r="J125" s="33" t="str">
        <f>E23</f>
        <v>S WHG s.r.o., Praha 5</v>
      </c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5"/>
      <c r="E126" s="35"/>
      <c r="F126" s="24" t="str">
        <f>IF(E20="","",E20)</f>
        <v>Vyplň údaj</v>
      </c>
      <c r="G126" s="35"/>
      <c r="H126" s="35"/>
      <c r="I126" s="29" t="s">
        <v>33</v>
      </c>
      <c r="J126" s="33" t="str">
        <f>E26</f>
        <v xml:space="preserve"> </v>
      </c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49"/>
      <c r="B128" s="150"/>
      <c r="C128" s="151" t="s">
        <v>110</v>
      </c>
      <c r="D128" s="152" t="s">
        <v>60</v>
      </c>
      <c r="E128" s="152" t="s">
        <v>56</v>
      </c>
      <c r="F128" s="152" t="s">
        <v>57</v>
      </c>
      <c r="G128" s="152" t="s">
        <v>111</v>
      </c>
      <c r="H128" s="152" t="s">
        <v>112</v>
      </c>
      <c r="I128" s="152" t="s">
        <v>113</v>
      </c>
      <c r="J128" s="152" t="s">
        <v>97</v>
      </c>
      <c r="K128" s="153" t="s">
        <v>114</v>
      </c>
      <c r="L128" s="154"/>
      <c r="M128" s="83" t="s">
        <v>1</v>
      </c>
      <c r="N128" s="84" t="s">
        <v>39</v>
      </c>
      <c r="O128" s="84" t="s">
        <v>115</v>
      </c>
      <c r="P128" s="84" t="s">
        <v>116</v>
      </c>
      <c r="Q128" s="84" t="s">
        <v>117</v>
      </c>
      <c r="R128" s="84" t="s">
        <v>118</v>
      </c>
      <c r="S128" s="84" t="s">
        <v>119</v>
      </c>
      <c r="T128" s="85" t="s">
        <v>120</v>
      </c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</row>
    <row r="129" s="2" customFormat="1" ht="22.8" customHeight="1">
      <c r="A129" s="35"/>
      <c r="B129" s="36"/>
      <c r="C129" s="90" t="s">
        <v>121</v>
      </c>
      <c r="D129" s="35"/>
      <c r="E129" s="35"/>
      <c r="F129" s="35"/>
      <c r="G129" s="35"/>
      <c r="H129" s="35"/>
      <c r="I129" s="35"/>
      <c r="J129" s="155">
        <f>BK129</f>
        <v>0</v>
      </c>
      <c r="K129" s="35"/>
      <c r="L129" s="36"/>
      <c r="M129" s="86"/>
      <c r="N129" s="70"/>
      <c r="O129" s="87"/>
      <c r="P129" s="156">
        <f>P130+P174+P178</f>
        <v>0</v>
      </c>
      <c r="Q129" s="87"/>
      <c r="R129" s="156">
        <f>R130+R174+R178</f>
        <v>0.99001240000000001</v>
      </c>
      <c r="S129" s="87"/>
      <c r="T129" s="157">
        <f>T130+T174+T178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74</v>
      </c>
      <c r="AU129" s="16" t="s">
        <v>99</v>
      </c>
      <c r="BK129" s="158">
        <f>BK130+BK174+BK178</f>
        <v>0</v>
      </c>
    </row>
    <row r="130" s="12" customFormat="1" ht="25.92" customHeight="1">
      <c r="A130" s="12"/>
      <c r="B130" s="159"/>
      <c r="C130" s="12"/>
      <c r="D130" s="160" t="s">
        <v>74</v>
      </c>
      <c r="E130" s="161" t="s">
        <v>122</v>
      </c>
      <c r="F130" s="161" t="s">
        <v>123</v>
      </c>
      <c r="G130" s="12"/>
      <c r="H130" s="12"/>
      <c r="I130" s="162"/>
      <c r="J130" s="163">
        <f>BK130</f>
        <v>0</v>
      </c>
      <c r="K130" s="12"/>
      <c r="L130" s="159"/>
      <c r="M130" s="164"/>
      <c r="N130" s="165"/>
      <c r="O130" s="165"/>
      <c r="P130" s="166">
        <f>P131+P136+P152+P159+P170</f>
        <v>0</v>
      </c>
      <c r="Q130" s="165"/>
      <c r="R130" s="166">
        <f>R131+R136+R152+R159+R170</f>
        <v>0.99001240000000001</v>
      </c>
      <c r="S130" s="165"/>
      <c r="T130" s="167">
        <f>T131+T136+T152+T159+T170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0" t="s">
        <v>84</v>
      </c>
      <c r="AT130" s="168" t="s">
        <v>74</v>
      </c>
      <c r="AU130" s="168" t="s">
        <v>75</v>
      </c>
      <c r="AY130" s="160" t="s">
        <v>124</v>
      </c>
      <c r="BK130" s="169">
        <f>BK131+BK136+BK152+BK159+BK170</f>
        <v>0</v>
      </c>
    </row>
    <row r="131" s="12" customFormat="1" ht="22.8" customHeight="1">
      <c r="A131" s="12"/>
      <c r="B131" s="159"/>
      <c r="C131" s="12"/>
      <c r="D131" s="160" t="s">
        <v>74</v>
      </c>
      <c r="E131" s="170" t="s">
        <v>125</v>
      </c>
      <c r="F131" s="170" t="s">
        <v>126</v>
      </c>
      <c r="G131" s="12"/>
      <c r="H131" s="12"/>
      <c r="I131" s="162"/>
      <c r="J131" s="171">
        <f>BK131</f>
        <v>0</v>
      </c>
      <c r="K131" s="12"/>
      <c r="L131" s="159"/>
      <c r="M131" s="164"/>
      <c r="N131" s="165"/>
      <c r="O131" s="165"/>
      <c r="P131" s="166">
        <f>SUM(P132:P135)</f>
        <v>0</v>
      </c>
      <c r="Q131" s="165"/>
      <c r="R131" s="166">
        <f>SUM(R132:R135)</f>
        <v>0.037722400000000003</v>
      </c>
      <c r="S131" s="165"/>
      <c r="T131" s="167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0" t="s">
        <v>84</v>
      </c>
      <c r="AT131" s="168" t="s">
        <v>74</v>
      </c>
      <c r="AU131" s="168" t="s">
        <v>82</v>
      </c>
      <c r="AY131" s="160" t="s">
        <v>124</v>
      </c>
      <c r="BK131" s="169">
        <f>SUM(BK132:BK135)</f>
        <v>0</v>
      </c>
    </row>
    <row r="132" s="2" customFormat="1" ht="33" customHeight="1">
      <c r="A132" s="35"/>
      <c r="B132" s="172"/>
      <c r="C132" s="173" t="s">
        <v>82</v>
      </c>
      <c r="D132" s="173" t="s">
        <v>127</v>
      </c>
      <c r="E132" s="174" t="s">
        <v>128</v>
      </c>
      <c r="F132" s="175" t="s">
        <v>129</v>
      </c>
      <c r="G132" s="176" t="s">
        <v>130</v>
      </c>
      <c r="H132" s="177">
        <v>61</v>
      </c>
      <c r="I132" s="178"/>
      <c r="J132" s="179">
        <f>ROUND(I132*H132,2)</f>
        <v>0</v>
      </c>
      <c r="K132" s="175" t="s">
        <v>131</v>
      </c>
      <c r="L132" s="36"/>
      <c r="M132" s="180" t="s">
        <v>1</v>
      </c>
      <c r="N132" s="181" t="s">
        <v>40</v>
      </c>
      <c r="O132" s="74"/>
      <c r="P132" s="182">
        <f>O132*H132</f>
        <v>0</v>
      </c>
      <c r="Q132" s="182">
        <v>0.00019000000000000001</v>
      </c>
      <c r="R132" s="182">
        <f>Q132*H132</f>
        <v>0.011590000000000001</v>
      </c>
      <c r="S132" s="182">
        <v>0</v>
      </c>
      <c r="T132" s="18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132</v>
      </c>
      <c r="AT132" s="184" t="s">
        <v>127</v>
      </c>
      <c r="AU132" s="184" t="s">
        <v>84</v>
      </c>
      <c r="AY132" s="16" t="s">
        <v>124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6" t="s">
        <v>82</v>
      </c>
      <c r="BK132" s="185">
        <f>ROUND(I132*H132,2)</f>
        <v>0</v>
      </c>
      <c r="BL132" s="16" t="s">
        <v>132</v>
      </c>
      <c r="BM132" s="184" t="s">
        <v>133</v>
      </c>
    </row>
    <row r="133" s="2" customFormat="1" ht="24.15" customHeight="1">
      <c r="A133" s="35"/>
      <c r="B133" s="172"/>
      <c r="C133" s="186" t="s">
        <v>84</v>
      </c>
      <c r="D133" s="186" t="s">
        <v>134</v>
      </c>
      <c r="E133" s="187" t="s">
        <v>135</v>
      </c>
      <c r="F133" s="188" t="s">
        <v>136</v>
      </c>
      <c r="G133" s="189" t="s">
        <v>130</v>
      </c>
      <c r="H133" s="190">
        <v>62.219999999999999</v>
      </c>
      <c r="I133" s="191"/>
      <c r="J133" s="192">
        <f>ROUND(I133*H133,2)</f>
        <v>0</v>
      </c>
      <c r="K133" s="188" t="s">
        <v>131</v>
      </c>
      <c r="L133" s="193"/>
      <c r="M133" s="194" t="s">
        <v>1</v>
      </c>
      <c r="N133" s="195" t="s">
        <v>40</v>
      </c>
      <c r="O133" s="74"/>
      <c r="P133" s="182">
        <f>O133*H133</f>
        <v>0</v>
      </c>
      <c r="Q133" s="182">
        <v>0.00042000000000000002</v>
      </c>
      <c r="R133" s="182">
        <f>Q133*H133</f>
        <v>0.0261324</v>
      </c>
      <c r="S133" s="182">
        <v>0</v>
      </c>
      <c r="T133" s="18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137</v>
      </c>
      <c r="AT133" s="184" t="s">
        <v>134</v>
      </c>
      <c r="AU133" s="184" t="s">
        <v>84</v>
      </c>
      <c r="AY133" s="16" t="s">
        <v>124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82</v>
      </c>
      <c r="BK133" s="185">
        <f>ROUND(I133*H133,2)</f>
        <v>0</v>
      </c>
      <c r="BL133" s="16" t="s">
        <v>132</v>
      </c>
      <c r="BM133" s="184" t="s">
        <v>138</v>
      </c>
    </row>
    <row r="134" s="13" customFormat="1">
      <c r="A134" s="13"/>
      <c r="B134" s="196"/>
      <c r="C134" s="13"/>
      <c r="D134" s="197" t="s">
        <v>139</v>
      </c>
      <c r="E134" s="13"/>
      <c r="F134" s="198" t="s">
        <v>140</v>
      </c>
      <c r="G134" s="13"/>
      <c r="H134" s="199">
        <v>62.219999999999999</v>
      </c>
      <c r="I134" s="200"/>
      <c r="J134" s="13"/>
      <c r="K134" s="13"/>
      <c r="L134" s="196"/>
      <c r="M134" s="201"/>
      <c r="N134" s="202"/>
      <c r="O134" s="202"/>
      <c r="P134" s="202"/>
      <c r="Q134" s="202"/>
      <c r="R134" s="202"/>
      <c r="S134" s="202"/>
      <c r="T134" s="20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4" t="s">
        <v>139</v>
      </c>
      <c r="AU134" s="204" t="s">
        <v>84</v>
      </c>
      <c r="AV134" s="13" t="s">
        <v>84</v>
      </c>
      <c r="AW134" s="13" t="s">
        <v>3</v>
      </c>
      <c r="AX134" s="13" t="s">
        <v>82</v>
      </c>
      <c r="AY134" s="204" t="s">
        <v>124</v>
      </c>
    </row>
    <row r="135" s="2" customFormat="1" ht="24.15" customHeight="1">
      <c r="A135" s="35"/>
      <c r="B135" s="172"/>
      <c r="C135" s="173" t="s">
        <v>141</v>
      </c>
      <c r="D135" s="173" t="s">
        <v>127</v>
      </c>
      <c r="E135" s="174" t="s">
        <v>142</v>
      </c>
      <c r="F135" s="175" t="s">
        <v>143</v>
      </c>
      <c r="G135" s="176" t="s">
        <v>144</v>
      </c>
      <c r="H135" s="205"/>
      <c r="I135" s="178"/>
      <c r="J135" s="179">
        <f>ROUND(I135*H135,2)</f>
        <v>0</v>
      </c>
      <c r="K135" s="175" t="s">
        <v>131</v>
      </c>
      <c r="L135" s="36"/>
      <c r="M135" s="180" t="s">
        <v>1</v>
      </c>
      <c r="N135" s="181" t="s">
        <v>40</v>
      </c>
      <c r="O135" s="7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132</v>
      </c>
      <c r="AT135" s="184" t="s">
        <v>127</v>
      </c>
      <c r="AU135" s="184" t="s">
        <v>84</v>
      </c>
      <c r="AY135" s="16" t="s">
        <v>124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6" t="s">
        <v>82</v>
      </c>
      <c r="BK135" s="185">
        <f>ROUND(I135*H135,2)</f>
        <v>0</v>
      </c>
      <c r="BL135" s="16" t="s">
        <v>132</v>
      </c>
      <c r="BM135" s="184" t="s">
        <v>145</v>
      </c>
    </row>
    <row r="136" s="12" customFormat="1" ht="22.8" customHeight="1">
      <c r="A136" s="12"/>
      <c r="B136" s="159"/>
      <c r="C136" s="12"/>
      <c r="D136" s="160" t="s">
        <v>74</v>
      </c>
      <c r="E136" s="170" t="s">
        <v>146</v>
      </c>
      <c r="F136" s="170" t="s">
        <v>147</v>
      </c>
      <c r="G136" s="12"/>
      <c r="H136" s="12"/>
      <c r="I136" s="162"/>
      <c r="J136" s="171">
        <f>BK136</f>
        <v>0</v>
      </c>
      <c r="K136" s="12"/>
      <c r="L136" s="159"/>
      <c r="M136" s="164"/>
      <c r="N136" s="165"/>
      <c r="O136" s="165"/>
      <c r="P136" s="166">
        <f>SUM(P137:P151)</f>
        <v>0</v>
      </c>
      <c r="Q136" s="165"/>
      <c r="R136" s="166">
        <f>SUM(R137:R151)</f>
        <v>0.36523000000000005</v>
      </c>
      <c r="S136" s="165"/>
      <c r="T136" s="167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0" t="s">
        <v>84</v>
      </c>
      <c r="AT136" s="168" t="s">
        <v>74</v>
      </c>
      <c r="AU136" s="168" t="s">
        <v>82</v>
      </c>
      <c r="AY136" s="160" t="s">
        <v>124</v>
      </c>
      <c r="BK136" s="169">
        <f>SUM(BK137:BK151)</f>
        <v>0</v>
      </c>
    </row>
    <row r="137" s="2" customFormat="1" ht="24.15" customHeight="1">
      <c r="A137" s="35"/>
      <c r="B137" s="172"/>
      <c r="C137" s="173" t="s">
        <v>148</v>
      </c>
      <c r="D137" s="173" t="s">
        <v>127</v>
      </c>
      <c r="E137" s="174" t="s">
        <v>149</v>
      </c>
      <c r="F137" s="175" t="s">
        <v>150</v>
      </c>
      <c r="G137" s="176" t="s">
        <v>130</v>
      </c>
      <c r="H137" s="177">
        <v>193</v>
      </c>
      <c r="I137" s="178"/>
      <c r="J137" s="179">
        <f>ROUND(I137*H137,2)</f>
        <v>0</v>
      </c>
      <c r="K137" s="175" t="s">
        <v>131</v>
      </c>
      <c r="L137" s="36"/>
      <c r="M137" s="180" t="s">
        <v>1</v>
      </c>
      <c r="N137" s="181" t="s">
        <v>40</v>
      </c>
      <c r="O137" s="74"/>
      <c r="P137" s="182">
        <f>O137*H137</f>
        <v>0</v>
      </c>
      <c r="Q137" s="182">
        <v>0.00046000000000000001</v>
      </c>
      <c r="R137" s="182">
        <f>Q137*H137</f>
        <v>0.088779999999999998</v>
      </c>
      <c r="S137" s="182">
        <v>0</v>
      </c>
      <c r="T137" s="18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132</v>
      </c>
      <c r="AT137" s="184" t="s">
        <v>127</v>
      </c>
      <c r="AU137" s="184" t="s">
        <v>84</v>
      </c>
      <c r="AY137" s="16" t="s">
        <v>124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6" t="s">
        <v>82</v>
      </c>
      <c r="BK137" s="185">
        <f>ROUND(I137*H137,2)</f>
        <v>0</v>
      </c>
      <c r="BL137" s="16" t="s">
        <v>132</v>
      </c>
      <c r="BM137" s="184" t="s">
        <v>151</v>
      </c>
    </row>
    <row r="138" s="2" customFormat="1" ht="24.15" customHeight="1">
      <c r="A138" s="35"/>
      <c r="B138" s="172"/>
      <c r="C138" s="173" t="s">
        <v>152</v>
      </c>
      <c r="D138" s="173" t="s">
        <v>127</v>
      </c>
      <c r="E138" s="174" t="s">
        <v>153</v>
      </c>
      <c r="F138" s="175" t="s">
        <v>154</v>
      </c>
      <c r="G138" s="176" t="s">
        <v>130</v>
      </c>
      <c r="H138" s="177">
        <v>36</v>
      </c>
      <c r="I138" s="178"/>
      <c r="J138" s="179">
        <f>ROUND(I138*H138,2)</f>
        <v>0</v>
      </c>
      <c r="K138" s="175" t="s">
        <v>131</v>
      </c>
      <c r="L138" s="36"/>
      <c r="M138" s="180" t="s">
        <v>1</v>
      </c>
      <c r="N138" s="181" t="s">
        <v>40</v>
      </c>
      <c r="O138" s="74"/>
      <c r="P138" s="182">
        <f>O138*H138</f>
        <v>0</v>
      </c>
      <c r="Q138" s="182">
        <v>0.00055999999999999995</v>
      </c>
      <c r="R138" s="182">
        <f>Q138*H138</f>
        <v>0.020159999999999997</v>
      </c>
      <c r="S138" s="182">
        <v>0</v>
      </c>
      <c r="T138" s="18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132</v>
      </c>
      <c r="AT138" s="184" t="s">
        <v>127</v>
      </c>
      <c r="AU138" s="184" t="s">
        <v>84</v>
      </c>
      <c r="AY138" s="16" t="s">
        <v>124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6" t="s">
        <v>82</v>
      </c>
      <c r="BK138" s="185">
        <f>ROUND(I138*H138,2)</f>
        <v>0</v>
      </c>
      <c r="BL138" s="16" t="s">
        <v>132</v>
      </c>
      <c r="BM138" s="184" t="s">
        <v>155</v>
      </c>
    </row>
    <row r="139" s="2" customFormat="1" ht="24.15" customHeight="1">
      <c r="A139" s="35"/>
      <c r="B139" s="172"/>
      <c r="C139" s="173" t="s">
        <v>156</v>
      </c>
      <c r="D139" s="173" t="s">
        <v>127</v>
      </c>
      <c r="E139" s="174" t="s">
        <v>157</v>
      </c>
      <c r="F139" s="175" t="s">
        <v>158</v>
      </c>
      <c r="G139" s="176" t="s">
        <v>130</v>
      </c>
      <c r="H139" s="177">
        <v>45</v>
      </c>
      <c r="I139" s="178"/>
      <c r="J139" s="179">
        <f>ROUND(I139*H139,2)</f>
        <v>0</v>
      </c>
      <c r="K139" s="175" t="s">
        <v>131</v>
      </c>
      <c r="L139" s="36"/>
      <c r="M139" s="180" t="s">
        <v>1</v>
      </c>
      <c r="N139" s="181" t="s">
        <v>40</v>
      </c>
      <c r="O139" s="74"/>
      <c r="P139" s="182">
        <f>O139*H139</f>
        <v>0</v>
      </c>
      <c r="Q139" s="182">
        <v>0.00071000000000000002</v>
      </c>
      <c r="R139" s="182">
        <f>Q139*H139</f>
        <v>0.031949999999999999</v>
      </c>
      <c r="S139" s="182">
        <v>0</v>
      </c>
      <c r="T139" s="18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132</v>
      </c>
      <c r="AT139" s="184" t="s">
        <v>127</v>
      </c>
      <c r="AU139" s="184" t="s">
        <v>84</v>
      </c>
      <c r="AY139" s="16" t="s">
        <v>124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6" t="s">
        <v>82</v>
      </c>
      <c r="BK139" s="185">
        <f>ROUND(I139*H139,2)</f>
        <v>0</v>
      </c>
      <c r="BL139" s="16" t="s">
        <v>132</v>
      </c>
      <c r="BM139" s="184" t="s">
        <v>159</v>
      </c>
    </row>
    <row r="140" s="2" customFormat="1" ht="24.15" customHeight="1">
      <c r="A140" s="35"/>
      <c r="B140" s="172"/>
      <c r="C140" s="173" t="s">
        <v>160</v>
      </c>
      <c r="D140" s="173" t="s">
        <v>127</v>
      </c>
      <c r="E140" s="174" t="s">
        <v>161</v>
      </c>
      <c r="F140" s="175" t="s">
        <v>162</v>
      </c>
      <c r="G140" s="176" t="s">
        <v>130</v>
      </c>
      <c r="H140" s="177">
        <v>58</v>
      </c>
      <c r="I140" s="178"/>
      <c r="J140" s="179">
        <f>ROUND(I140*H140,2)</f>
        <v>0</v>
      </c>
      <c r="K140" s="175" t="s">
        <v>131</v>
      </c>
      <c r="L140" s="36"/>
      <c r="M140" s="180" t="s">
        <v>1</v>
      </c>
      <c r="N140" s="181" t="s">
        <v>40</v>
      </c>
      <c r="O140" s="74"/>
      <c r="P140" s="182">
        <f>O140*H140</f>
        <v>0</v>
      </c>
      <c r="Q140" s="182">
        <v>0.00125</v>
      </c>
      <c r="R140" s="182">
        <f>Q140*H140</f>
        <v>0.072499999999999995</v>
      </c>
      <c r="S140" s="182">
        <v>0</v>
      </c>
      <c r="T140" s="18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132</v>
      </c>
      <c r="AT140" s="184" t="s">
        <v>127</v>
      </c>
      <c r="AU140" s="184" t="s">
        <v>84</v>
      </c>
      <c r="AY140" s="16" t="s">
        <v>124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6" t="s">
        <v>82</v>
      </c>
      <c r="BK140" s="185">
        <f>ROUND(I140*H140,2)</f>
        <v>0</v>
      </c>
      <c r="BL140" s="16" t="s">
        <v>132</v>
      </c>
      <c r="BM140" s="184" t="s">
        <v>163</v>
      </c>
    </row>
    <row r="141" s="2" customFormat="1" ht="24.15" customHeight="1">
      <c r="A141" s="35"/>
      <c r="B141" s="172"/>
      <c r="C141" s="173" t="s">
        <v>164</v>
      </c>
      <c r="D141" s="173" t="s">
        <v>127</v>
      </c>
      <c r="E141" s="174" t="s">
        <v>165</v>
      </c>
      <c r="F141" s="175" t="s">
        <v>166</v>
      </c>
      <c r="G141" s="176" t="s">
        <v>130</v>
      </c>
      <c r="H141" s="177">
        <v>61</v>
      </c>
      <c r="I141" s="178"/>
      <c r="J141" s="179">
        <f>ROUND(I141*H141,2)</f>
        <v>0</v>
      </c>
      <c r="K141" s="175" t="s">
        <v>131</v>
      </c>
      <c r="L141" s="36"/>
      <c r="M141" s="180" t="s">
        <v>1</v>
      </c>
      <c r="N141" s="181" t="s">
        <v>40</v>
      </c>
      <c r="O141" s="74"/>
      <c r="P141" s="182">
        <f>O141*H141</f>
        <v>0</v>
      </c>
      <c r="Q141" s="182">
        <v>0.0016199999999999999</v>
      </c>
      <c r="R141" s="182">
        <f>Q141*H141</f>
        <v>0.098819999999999991</v>
      </c>
      <c r="S141" s="182">
        <v>0</v>
      </c>
      <c r="T141" s="18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132</v>
      </c>
      <c r="AT141" s="184" t="s">
        <v>127</v>
      </c>
      <c r="AU141" s="184" t="s">
        <v>84</v>
      </c>
      <c r="AY141" s="16" t="s">
        <v>124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6" t="s">
        <v>82</v>
      </c>
      <c r="BK141" s="185">
        <f>ROUND(I141*H141,2)</f>
        <v>0</v>
      </c>
      <c r="BL141" s="16" t="s">
        <v>132</v>
      </c>
      <c r="BM141" s="184" t="s">
        <v>167</v>
      </c>
    </row>
    <row r="142" s="2" customFormat="1" ht="33" customHeight="1">
      <c r="A142" s="35"/>
      <c r="B142" s="172"/>
      <c r="C142" s="173" t="s">
        <v>168</v>
      </c>
      <c r="D142" s="173" t="s">
        <v>127</v>
      </c>
      <c r="E142" s="174" t="s">
        <v>169</v>
      </c>
      <c r="F142" s="175" t="s">
        <v>170</v>
      </c>
      <c r="G142" s="176" t="s">
        <v>130</v>
      </c>
      <c r="H142" s="177">
        <v>6</v>
      </c>
      <c r="I142" s="178"/>
      <c r="J142" s="179">
        <f>ROUND(I142*H142,2)</f>
        <v>0</v>
      </c>
      <c r="K142" s="175" t="s">
        <v>131</v>
      </c>
      <c r="L142" s="36"/>
      <c r="M142" s="180" t="s">
        <v>1</v>
      </c>
      <c r="N142" s="181" t="s">
        <v>40</v>
      </c>
      <c r="O142" s="74"/>
      <c r="P142" s="182">
        <f>O142*H142</f>
        <v>0</v>
      </c>
      <c r="Q142" s="182">
        <v>6.0000000000000002E-05</v>
      </c>
      <c r="R142" s="182">
        <f>Q142*H142</f>
        <v>0.00036000000000000002</v>
      </c>
      <c r="S142" s="182">
        <v>0</v>
      </c>
      <c r="T142" s="18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132</v>
      </c>
      <c r="AT142" s="184" t="s">
        <v>127</v>
      </c>
      <c r="AU142" s="184" t="s">
        <v>84</v>
      </c>
      <c r="AY142" s="16" t="s">
        <v>124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6" t="s">
        <v>82</v>
      </c>
      <c r="BK142" s="185">
        <f>ROUND(I142*H142,2)</f>
        <v>0</v>
      </c>
      <c r="BL142" s="16" t="s">
        <v>132</v>
      </c>
      <c r="BM142" s="184" t="s">
        <v>171</v>
      </c>
    </row>
    <row r="143" s="2" customFormat="1" ht="24.15" customHeight="1">
      <c r="A143" s="35"/>
      <c r="B143" s="172"/>
      <c r="C143" s="173" t="s">
        <v>172</v>
      </c>
      <c r="D143" s="173" t="s">
        <v>127</v>
      </c>
      <c r="E143" s="174" t="s">
        <v>173</v>
      </c>
      <c r="F143" s="175" t="s">
        <v>174</v>
      </c>
      <c r="G143" s="176" t="s">
        <v>175</v>
      </c>
      <c r="H143" s="177">
        <v>46</v>
      </c>
      <c r="I143" s="178"/>
      <c r="J143" s="179">
        <f>ROUND(I143*H143,2)</f>
        <v>0</v>
      </c>
      <c r="K143" s="175" t="s">
        <v>131</v>
      </c>
      <c r="L143" s="36"/>
      <c r="M143" s="180" t="s">
        <v>1</v>
      </c>
      <c r="N143" s="181" t="s">
        <v>40</v>
      </c>
      <c r="O143" s="74"/>
      <c r="P143" s="182">
        <f>O143*H143</f>
        <v>0</v>
      </c>
      <c r="Q143" s="182">
        <v>1.0000000000000001E-05</v>
      </c>
      <c r="R143" s="182">
        <f>Q143*H143</f>
        <v>0.00046000000000000001</v>
      </c>
      <c r="S143" s="182">
        <v>0</v>
      </c>
      <c r="T143" s="18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132</v>
      </c>
      <c r="AT143" s="184" t="s">
        <v>127</v>
      </c>
      <c r="AU143" s="184" t="s">
        <v>84</v>
      </c>
      <c r="AY143" s="16" t="s">
        <v>124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6" t="s">
        <v>82</v>
      </c>
      <c r="BK143" s="185">
        <f>ROUND(I143*H143,2)</f>
        <v>0</v>
      </c>
      <c r="BL143" s="16" t="s">
        <v>132</v>
      </c>
      <c r="BM143" s="184" t="s">
        <v>176</v>
      </c>
    </row>
    <row r="144" s="13" customFormat="1">
      <c r="A144" s="13"/>
      <c r="B144" s="196"/>
      <c r="C144" s="13"/>
      <c r="D144" s="197" t="s">
        <v>139</v>
      </c>
      <c r="E144" s="204" t="s">
        <v>1</v>
      </c>
      <c r="F144" s="198" t="s">
        <v>177</v>
      </c>
      <c r="G144" s="13"/>
      <c r="H144" s="199">
        <v>46</v>
      </c>
      <c r="I144" s="200"/>
      <c r="J144" s="13"/>
      <c r="K144" s="13"/>
      <c r="L144" s="196"/>
      <c r="M144" s="201"/>
      <c r="N144" s="202"/>
      <c r="O144" s="202"/>
      <c r="P144" s="202"/>
      <c r="Q144" s="202"/>
      <c r="R144" s="202"/>
      <c r="S144" s="202"/>
      <c r="T144" s="20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4" t="s">
        <v>139</v>
      </c>
      <c r="AU144" s="204" t="s">
        <v>84</v>
      </c>
      <c r="AV144" s="13" t="s">
        <v>84</v>
      </c>
      <c r="AW144" s="13" t="s">
        <v>32</v>
      </c>
      <c r="AX144" s="13" t="s">
        <v>82</v>
      </c>
      <c r="AY144" s="204" t="s">
        <v>124</v>
      </c>
    </row>
    <row r="145" s="2" customFormat="1" ht="16.5" customHeight="1">
      <c r="A145" s="35"/>
      <c r="B145" s="172"/>
      <c r="C145" s="173" t="s">
        <v>178</v>
      </c>
      <c r="D145" s="173" t="s">
        <v>127</v>
      </c>
      <c r="E145" s="174" t="s">
        <v>179</v>
      </c>
      <c r="F145" s="175" t="s">
        <v>180</v>
      </c>
      <c r="G145" s="176" t="s">
        <v>130</v>
      </c>
      <c r="H145" s="177">
        <v>393</v>
      </c>
      <c r="I145" s="178"/>
      <c r="J145" s="179">
        <f>ROUND(I145*H145,2)</f>
        <v>0</v>
      </c>
      <c r="K145" s="175" t="s">
        <v>131</v>
      </c>
      <c r="L145" s="36"/>
      <c r="M145" s="180" t="s">
        <v>1</v>
      </c>
      <c r="N145" s="181" t="s">
        <v>40</v>
      </c>
      <c r="O145" s="7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132</v>
      </c>
      <c r="AT145" s="184" t="s">
        <v>127</v>
      </c>
      <c r="AU145" s="184" t="s">
        <v>84</v>
      </c>
      <c r="AY145" s="16" t="s">
        <v>124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6" t="s">
        <v>82</v>
      </c>
      <c r="BK145" s="185">
        <f>ROUND(I145*H145,2)</f>
        <v>0</v>
      </c>
      <c r="BL145" s="16" t="s">
        <v>132</v>
      </c>
      <c r="BM145" s="184" t="s">
        <v>181</v>
      </c>
    </row>
    <row r="146" s="13" customFormat="1">
      <c r="A146" s="13"/>
      <c r="B146" s="196"/>
      <c r="C146" s="13"/>
      <c r="D146" s="197" t="s">
        <v>139</v>
      </c>
      <c r="E146" s="204" t="s">
        <v>1</v>
      </c>
      <c r="F146" s="198" t="s">
        <v>182</v>
      </c>
      <c r="G146" s="13"/>
      <c r="H146" s="199">
        <v>393</v>
      </c>
      <c r="I146" s="200"/>
      <c r="J146" s="13"/>
      <c r="K146" s="13"/>
      <c r="L146" s="196"/>
      <c r="M146" s="201"/>
      <c r="N146" s="202"/>
      <c r="O146" s="202"/>
      <c r="P146" s="202"/>
      <c r="Q146" s="202"/>
      <c r="R146" s="202"/>
      <c r="S146" s="202"/>
      <c r="T146" s="20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4" t="s">
        <v>139</v>
      </c>
      <c r="AU146" s="204" t="s">
        <v>84</v>
      </c>
      <c r="AV146" s="13" t="s">
        <v>84</v>
      </c>
      <c r="AW146" s="13" t="s">
        <v>32</v>
      </c>
      <c r="AX146" s="13" t="s">
        <v>82</v>
      </c>
      <c r="AY146" s="204" t="s">
        <v>124</v>
      </c>
    </row>
    <row r="147" s="2" customFormat="1" ht="33" customHeight="1">
      <c r="A147" s="35"/>
      <c r="B147" s="172"/>
      <c r="C147" s="173" t="s">
        <v>8</v>
      </c>
      <c r="D147" s="173" t="s">
        <v>127</v>
      </c>
      <c r="E147" s="174" t="s">
        <v>183</v>
      </c>
      <c r="F147" s="175" t="s">
        <v>184</v>
      </c>
      <c r="G147" s="176" t="s">
        <v>130</v>
      </c>
      <c r="H147" s="177">
        <v>229</v>
      </c>
      <c r="I147" s="178"/>
      <c r="J147" s="179">
        <f>ROUND(I147*H147,2)</f>
        <v>0</v>
      </c>
      <c r="K147" s="175" t="s">
        <v>131</v>
      </c>
      <c r="L147" s="36"/>
      <c r="M147" s="180" t="s">
        <v>1</v>
      </c>
      <c r="N147" s="181" t="s">
        <v>40</v>
      </c>
      <c r="O147" s="74"/>
      <c r="P147" s="182">
        <f>O147*H147</f>
        <v>0</v>
      </c>
      <c r="Q147" s="182">
        <v>0.00012</v>
      </c>
      <c r="R147" s="182">
        <f>Q147*H147</f>
        <v>0.027480000000000001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132</v>
      </c>
      <c r="AT147" s="184" t="s">
        <v>127</v>
      </c>
      <c r="AU147" s="184" t="s">
        <v>84</v>
      </c>
      <c r="AY147" s="16" t="s">
        <v>124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6" t="s">
        <v>82</v>
      </c>
      <c r="BK147" s="185">
        <f>ROUND(I147*H147,2)</f>
        <v>0</v>
      </c>
      <c r="BL147" s="16" t="s">
        <v>132</v>
      </c>
      <c r="BM147" s="184" t="s">
        <v>185</v>
      </c>
    </row>
    <row r="148" s="13" customFormat="1">
      <c r="A148" s="13"/>
      <c r="B148" s="196"/>
      <c r="C148" s="13"/>
      <c r="D148" s="197" t="s">
        <v>139</v>
      </c>
      <c r="E148" s="204" t="s">
        <v>1</v>
      </c>
      <c r="F148" s="198" t="s">
        <v>186</v>
      </c>
      <c r="G148" s="13"/>
      <c r="H148" s="199">
        <v>229</v>
      </c>
      <c r="I148" s="200"/>
      <c r="J148" s="13"/>
      <c r="K148" s="13"/>
      <c r="L148" s="196"/>
      <c r="M148" s="201"/>
      <c r="N148" s="202"/>
      <c r="O148" s="202"/>
      <c r="P148" s="202"/>
      <c r="Q148" s="202"/>
      <c r="R148" s="202"/>
      <c r="S148" s="202"/>
      <c r="T148" s="20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4" t="s">
        <v>139</v>
      </c>
      <c r="AU148" s="204" t="s">
        <v>84</v>
      </c>
      <c r="AV148" s="13" t="s">
        <v>84</v>
      </c>
      <c r="AW148" s="13" t="s">
        <v>32</v>
      </c>
      <c r="AX148" s="13" t="s">
        <v>82</v>
      </c>
      <c r="AY148" s="204" t="s">
        <v>124</v>
      </c>
    </row>
    <row r="149" s="2" customFormat="1" ht="37.8" customHeight="1">
      <c r="A149" s="35"/>
      <c r="B149" s="172"/>
      <c r="C149" s="173" t="s">
        <v>187</v>
      </c>
      <c r="D149" s="173" t="s">
        <v>127</v>
      </c>
      <c r="E149" s="174" t="s">
        <v>188</v>
      </c>
      <c r="F149" s="175" t="s">
        <v>189</v>
      </c>
      <c r="G149" s="176" t="s">
        <v>130</v>
      </c>
      <c r="H149" s="177">
        <v>103</v>
      </c>
      <c r="I149" s="178"/>
      <c r="J149" s="179">
        <f>ROUND(I149*H149,2)</f>
        <v>0</v>
      </c>
      <c r="K149" s="175" t="s">
        <v>131</v>
      </c>
      <c r="L149" s="36"/>
      <c r="M149" s="180" t="s">
        <v>1</v>
      </c>
      <c r="N149" s="181" t="s">
        <v>40</v>
      </c>
      <c r="O149" s="74"/>
      <c r="P149" s="182">
        <f>O149*H149</f>
        <v>0</v>
      </c>
      <c r="Q149" s="182">
        <v>0.00024000000000000001</v>
      </c>
      <c r="R149" s="182">
        <f>Q149*H149</f>
        <v>0.024719999999999999</v>
      </c>
      <c r="S149" s="182">
        <v>0</v>
      </c>
      <c r="T149" s="18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132</v>
      </c>
      <c r="AT149" s="184" t="s">
        <v>127</v>
      </c>
      <c r="AU149" s="184" t="s">
        <v>84</v>
      </c>
      <c r="AY149" s="16" t="s">
        <v>124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6" t="s">
        <v>82</v>
      </c>
      <c r="BK149" s="185">
        <f>ROUND(I149*H149,2)</f>
        <v>0</v>
      </c>
      <c r="BL149" s="16" t="s">
        <v>132</v>
      </c>
      <c r="BM149" s="184" t="s">
        <v>190</v>
      </c>
    </row>
    <row r="150" s="13" customFormat="1">
      <c r="A150" s="13"/>
      <c r="B150" s="196"/>
      <c r="C150" s="13"/>
      <c r="D150" s="197" t="s">
        <v>139</v>
      </c>
      <c r="E150" s="204" t="s">
        <v>1</v>
      </c>
      <c r="F150" s="198" t="s">
        <v>191</v>
      </c>
      <c r="G150" s="13"/>
      <c r="H150" s="199">
        <v>103</v>
      </c>
      <c r="I150" s="200"/>
      <c r="J150" s="13"/>
      <c r="K150" s="13"/>
      <c r="L150" s="196"/>
      <c r="M150" s="201"/>
      <c r="N150" s="202"/>
      <c r="O150" s="202"/>
      <c r="P150" s="202"/>
      <c r="Q150" s="202"/>
      <c r="R150" s="202"/>
      <c r="S150" s="202"/>
      <c r="T150" s="20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4" t="s">
        <v>139</v>
      </c>
      <c r="AU150" s="204" t="s">
        <v>84</v>
      </c>
      <c r="AV150" s="13" t="s">
        <v>84</v>
      </c>
      <c r="AW150" s="13" t="s">
        <v>32</v>
      </c>
      <c r="AX150" s="13" t="s">
        <v>82</v>
      </c>
      <c r="AY150" s="204" t="s">
        <v>124</v>
      </c>
    </row>
    <row r="151" s="2" customFormat="1" ht="24.15" customHeight="1">
      <c r="A151" s="35"/>
      <c r="B151" s="172"/>
      <c r="C151" s="173" t="s">
        <v>192</v>
      </c>
      <c r="D151" s="173" t="s">
        <v>127</v>
      </c>
      <c r="E151" s="174" t="s">
        <v>193</v>
      </c>
      <c r="F151" s="175" t="s">
        <v>194</v>
      </c>
      <c r="G151" s="176" t="s">
        <v>144</v>
      </c>
      <c r="H151" s="205"/>
      <c r="I151" s="178"/>
      <c r="J151" s="179">
        <f>ROUND(I151*H151,2)</f>
        <v>0</v>
      </c>
      <c r="K151" s="175" t="s">
        <v>131</v>
      </c>
      <c r="L151" s="36"/>
      <c r="M151" s="180" t="s">
        <v>1</v>
      </c>
      <c r="N151" s="181" t="s">
        <v>40</v>
      </c>
      <c r="O151" s="7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132</v>
      </c>
      <c r="AT151" s="184" t="s">
        <v>127</v>
      </c>
      <c r="AU151" s="184" t="s">
        <v>84</v>
      </c>
      <c r="AY151" s="16" t="s">
        <v>124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6" t="s">
        <v>82</v>
      </c>
      <c r="BK151" s="185">
        <f>ROUND(I151*H151,2)</f>
        <v>0</v>
      </c>
      <c r="BL151" s="16" t="s">
        <v>132</v>
      </c>
      <c r="BM151" s="184" t="s">
        <v>195</v>
      </c>
    </row>
    <row r="152" s="12" customFormat="1" ht="22.8" customHeight="1">
      <c r="A152" s="12"/>
      <c r="B152" s="159"/>
      <c r="C152" s="12"/>
      <c r="D152" s="160" t="s">
        <v>74</v>
      </c>
      <c r="E152" s="170" t="s">
        <v>196</v>
      </c>
      <c r="F152" s="170" t="s">
        <v>197</v>
      </c>
      <c r="G152" s="12"/>
      <c r="H152" s="12"/>
      <c r="I152" s="162"/>
      <c r="J152" s="171">
        <f>BK152</f>
        <v>0</v>
      </c>
      <c r="K152" s="12"/>
      <c r="L152" s="159"/>
      <c r="M152" s="164"/>
      <c r="N152" s="165"/>
      <c r="O152" s="165"/>
      <c r="P152" s="166">
        <f>SUM(P153:P158)</f>
        <v>0</v>
      </c>
      <c r="Q152" s="165"/>
      <c r="R152" s="166">
        <f>SUM(R153:R158)</f>
        <v>0.027119999999999998</v>
      </c>
      <c r="S152" s="165"/>
      <c r="T152" s="167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0" t="s">
        <v>84</v>
      </c>
      <c r="AT152" s="168" t="s">
        <v>74</v>
      </c>
      <c r="AU152" s="168" t="s">
        <v>82</v>
      </c>
      <c r="AY152" s="160" t="s">
        <v>124</v>
      </c>
      <c r="BK152" s="169">
        <f>SUM(BK153:BK158)</f>
        <v>0</v>
      </c>
    </row>
    <row r="153" s="2" customFormat="1" ht="24.15" customHeight="1">
      <c r="A153" s="35"/>
      <c r="B153" s="172"/>
      <c r="C153" s="173" t="s">
        <v>198</v>
      </c>
      <c r="D153" s="173" t="s">
        <v>127</v>
      </c>
      <c r="E153" s="174" t="s">
        <v>199</v>
      </c>
      <c r="F153" s="175" t="s">
        <v>200</v>
      </c>
      <c r="G153" s="176" t="s">
        <v>175</v>
      </c>
      <c r="H153" s="177">
        <v>4</v>
      </c>
      <c r="I153" s="178"/>
      <c r="J153" s="179">
        <f>ROUND(I153*H153,2)</f>
        <v>0</v>
      </c>
      <c r="K153" s="175" t="s">
        <v>131</v>
      </c>
      <c r="L153" s="36"/>
      <c r="M153" s="180" t="s">
        <v>1</v>
      </c>
      <c r="N153" s="181" t="s">
        <v>40</v>
      </c>
      <c r="O153" s="74"/>
      <c r="P153" s="182">
        <f>O153*H153</f>
        <v>0</v>
      </c>
      <c r="Q153" s="182">
        <v>0.00023000000000000001</v>
      </c>
      <c r="R153" s="182">
        <f>Q153*H153</f>
        <v>0.00092000000000000003</v>
      </c>
      <c r="S153" s="182">
        <v>0</v>
      </c>
      <c r="T153" s="18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132</v>
      </c>
      <c r="AT153" s="184" t="s">
        <v>127</v>
      </c>
      <c r="AU153" s="184" t="s">
        <v>84</v>
      </c>
      <c r="AY153" s="16" t="s">
        <v>124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6" t="s">
        <v>82</v>
      </c>
      <c r="BK153" s="185">
        <f>ROUND(I153*H153,2)</f>
        <v>0</v>
      </c>
      <c r="BL153" s="16" t="s">
        <v>132</v>
      </c>
      <c r="BM153" s="184" t="s">
        <v>201</v>
      </c>
    </row>
    <row r="154" s="2" customFormat="1" ht="24.15" customHeight="1">
      <c r="A154" s="35"/>
      <c r="B154" s="172"/>
      <c r="C154" s="173" t="s">
        <v>132</v>
      </c>
      <c r="D154" s="173" t="s">
        <v>127</v>
      </c>
      <c r="E154" s="174" t="s">
        <v>202</v>
      </c>
      <c r="F154" s="175" t="s">
        <v>203</v>
      </c>
      <c r="G154" s="176" t="s">
        <v>175</v>
      </c>
      <c r="H154" s="177">
        <v>23</v>
      </c>
      <c r="I154" s="178"/>
      <c r="J154" s="179">
        <f>ROUND(I154*H154,2)</f>
        <v>0</v>
      </c>
      <c r="K154" s="175" t="s">
        <v>131</v>
      </c>
      <c r="L154" s="36"/>
      <c r="M154" s="180" t="s">
        <v>1</v>
      </c>
      <c r="N154" s="181" t="s">
        <v>40</v>
      </c>
      <c r="O154" s="74"/>
      <c r="P154" s="182">
        <f>O154*H154</f>
        <v>0</v>
      </c>
      <c r="Q154" s="182">
        <v>0.00013999999999999999</v>
      </c>
      <c r="R154" s="182">
        <f>Q154*H154</f>
        <v>0.0032199999999999998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132</v>
      </c>
      <c r="AT154" s="184" t="s">
        <v>127</v>
      </c>
      <c r="AU154" s="184" t="s">
        <v>84</v>
      </c>
      <c r="AY154" s="16" t="s">
        <v>124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6" t="s">
        <v>82</v>
      </c>
      <c r="BK154" s="185">
        <f>ROUND(I154*H154,2)</f>
        <v>0</v>
      </c>
      <c r="BL154" s="16" t="s">
        <v>132</v>
      </c>
      <c r="BM154" s="184" t="s">
        <v>204</v>
      </c>
    </row>
    <row r="155" s="2" customFormat="1" ht="24.15" customHeight="1">
      <c r="A155" s="35"/>
      <c r="B155" s="172"/>
      <c r="C155" s="173" t="s">
        <v>205</v>
      </c>
      <c r="D155" s="173" t="s">
        <v>127</v>
      </c>
      <c r="E155" s="174" t="s">
        <v>206</v>
      </c>
      <c r="F155" s="175" t="s">
        <v>207</v>
      </c>
      <c r="G155" s="176" t="s">
        <v>175</v>
      </c>
      <c r="H155" s="177">
        <v>23</v>
      </c>
      <c r="I155" s="178"/>
      <c r="J155" s="179">
        <f>ROUND(I155*H155,2)</f>
        <v>0</v>
      </c>
      <c r="K155" s="175" t="s">
        <v>1</v>
      </c>
      <c r="L155" s="36"/>
      <c r="M155" s="180" t="s">
        <v>1</v>
      </c>
      <c r="N155" s="181" t="s">
        <v>40</v>
      </c>
      <c r="O155" s="74"/>
      <c r="P155" s="182">
        <f>O155*H155</f>
        <v>0</v>
      </c>
      <c r="Q155" s="182">
        <v>0.00069999999999999999</v>
      </c>
      <c r="R155" s="182">
        <f>Q155*H155</f>
        <v>0.0161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132</v>
      </c>
      <c r="AT155" s="184" t="s">
        <v>127</v>
      </c>
      <c r="AU155" s="184" t="s">
        <v>84</v>
      </c>
      <c r="AY155" s="16" t="s">
        <v>124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82</v>
      </c>
      <c r="BK155" s="185">
        <f>ROUND(I155*H155,2)</f>
        <v>0</v>
      </c>
      <c r="BL155" s="16" t="s">
        <v>132</v>
      </c>
      <c r="BM155" s="184" t="s">
        <v>208</v>
      </c>
    </row>
    <row r="156" s="2" customFormat="1" ht="24.15" customHeight="1">
      <c r="A156" s="35"/>
      <c r="B156" s="172"/>
      <c r="C156" s="173" t="s">
        <v>209</v>
      </c>
      <c r="D156" s="173" t="s">
        <v>127</v>
      </c>
      <c r="E156" s="174" t="s">
        <v>210</v>
      </c>
      <c r="F156" s="175" t="s">
        <v>211</v>
      </c>
      <c r="G156" s="176" t="s">
        <v>175</v>
      </c>
      <c r="H156" s="177">
        <v>4</v>
      </c>
      <c r="I156" s="178"/>
      <c r="J156" s="179">
        <f>ROUND(I156*H156,2)</f>
        <v>0</v>
      </c>
      <c r="K156" s="175" t="s">
        <v>131</v>
      </c>
      <c r="L156" s="36"/>
      <c r="M156" s="180" t="s">
        <v>1</v>
      </c>
      <c r="N156" s="181" t="s">
        <v>40</v>
      </c>
      <c r="O156" s="74"/>
      <c r="P156" s="182">
        <f>O156*H156</f>
        <v>0</v>
      </c>
      <c r="Q156" s="182">
        <v>0.00022000000000000001</v>
      </c>
      <c r="R156" s="182">
        <f>Q156*H156</f>
        <v>0.00088000000000000003</v>
      </c>
      <c r="S156" s="182">
        <v>0</v>
      </c>
      <c r="T156" s="18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132</v>
      </c>
      <c r="AT156" s="184" t="s">
        <v>127</v>
      </c>
      <c r="AU156" s="184" t="s">
        <v>84</v>
      </c>
      <c r="AY156" s="16" t="s">
        <v>124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6" t="s">
        <v>82</v>
      </c>
      <c r="BK156" s="185">
        <f>ROUND(I156*H156,2)</f>
        <v>0</v>
      </c>
      <c r="BL156" s="16" t="s">
        <v>132</v>
      </c>
      <c r="BM156" s="184" t="s">
        <v>212</v>
      </c>
    </row>
    <row r="157" s="2" customFormat="1" ht="21.75" customHeight="1">
      <c r="A157" s="35"/>
      <c r="B157" s="172"/>
      <c r="C157" s="173" t="s">
        <v>213</v>
      </c>
      <c r="D157" s="173" t="s">
        <v>127</v>
      </c>
      <c r="E157" s="174" t="s">
        <v>214</v>
      </c>
      <c r="F157" s="175" t="s">
        <v>215</v>
      </c>
      <c r="G157" s="176" t="s">
        <v>175</v>
      </c>
      <c r="H157" s="177">
        <v>12</v>
      </c>
      <c r="I157" s="178"/>
      <c r="J157" s="179">
        <f>ROUND(I157*H157,2)</f>
        <v>0</v>
      </c>
      <c r="K157" s="175" t="s">
        <v>131</v>
      </c>
      <c r="L157" s="36"/>
      <c r="M157" s="180" t="s">
        <v>1</v>
      </c>
      <c r="N157" s="181" t="s">
        <v>40</v>
      </c>
      <c r="O157" s="74"/>
      <c r="P157" s="182">
        <f>O157*H157</f>
        <v>0</v>
      </c>
      <c r="Q157" s="182">
        <v>0.00050000000000000001</v>
      </c>
      <c r="R157" s="182">
        <f>Q157*H157</f>
        <v>0.0060000000000000001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132</v>
      </c>
      <c r="AT157" s="184" t="s">
        <v>127</v>
      </c>
      <c r="AU157" s="184" t="s">
        <v>84</v>
      </c>
      <c r="AY157" s="16" t="s">
        <v>124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6" t="s">
        <v>82</v>
      </c>
      <c r="BK157" s="185">
        <f>ROUND(I157*H157,2)</f>
        <v>0</v>
      </c>
      <c r="BL157" s="16" t="s">
        <v>132</v>
      </c>
      <c r="BM157" s="184" t="s">
        <v>216</v>
      </c>
    </row>
    <row r="158" s="2" customFormat="1" ht="24.15" customHeight="1">
      <c r="A158" s="35"/>
      <c r="B158" s="172"/>
      <c r="C158" s="173" t="s">
        <v>217</v>
      </c>
      <c r="D158" s="173" t="s">
        <v>127</v>
      </c>
      <c r="E158" s="174" t="s">
        <v>218</v>
      </c>
      <c r="F158" s="175" t="s">
        <v>219</v>
      </c>
      <c r="G158" s="176" t="s">
        <v>144</v>
      </c>
      <c r="H158" s="205"/>
      <c r="I158" s="178"/>
      <c r="J158" s="179">
        <f>ROUND(I158*H158,2)</f>
        <v>0</v>
      </c>
      <c r="K158" s="175" t="s">
        <v>131</v>
      </c>
      <c r="L158" s="36"/>
      <c r="M158" s="180" t="s">
        <v>1</v>
      </c>
      <c r="N158" s="181" t="s">
        <v>40</v>
      </c>
      <c r="O158" s="7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132</v>
      </c>
      <c r="AT158" s="184" t="s">
        <v>127</v>
      </c>
      <c r="AU158" s="184" t="s">
        <v>84</v>
      </c>
      <c r="AY158" s="16" t="s">
        <v>124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6" t="s">
        <v>82</v>
      </c>
      <c r="BK158" s="185">
        <f>ROUND(I158*H158,2)</f>
        <v>0</v>
      </c>
      <c r="BL158" s="16" t="s">
        <v>132</v>
      </c>
      <c r="BM158" s="184" t="s">
        <v>220</v>
      </c>
    </row>
    <row r="159" s="12" customFormat="1" ht="22.8" customHeight="1">
      <c r="A159" s="12"/>
      <c r="B159" s="159"/>
      <c r="C159" s="12"/>
      <c r="D159" s="160" t="s">
        <v>74</v>
      </c>
      <c r="E159" s="170" t="s">
        <v>221</v>
      </c>
      <c r="F159" s="170" t="s">
        <v>222</v>
      </c>
      <c r="G159" s="12"/>
      <c r="H159" s="12"/>
      <c r="I159" s="162"/>
      <c r="J159" s="171">
        <f>BK159</f>
        <v>0</v>
      </c>
      <c r="K159" s="12"/>
      <c r="L159" s="159"/>
      <c r="M159" s="164"/>
      <c r="N159" s="165"/>
      <c r="O159" s="165"/>
      <c r="P159" s="166">
        <f>SUM(P160:P169)</f>
        <v>0</v>
      </c>
      <c r="Q159" s="165"/>
      <c r="R159" s="166">
        <f>SUM(R160:R169)</f>
        <v>0.55293999999999999</v>
      </c>
      <c r="S159" s="165"/>
      <c r="T159" s="167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0" t="s">
        <v>84</v>
      </c>
      <c r="AT159" s="168" t="s">
        <v>74</v>
      </c>
      <c r="AU159" s="168" t="s">
        <v>82</v>
      </c>
      <c r="AY159" s="160" t="s">
        <v>124</v>
      </c>
      <c r="BK159" s="169">
        <f>SUM(BK160:BK169)</f>
        <v>0</v>
      </c>
    </row>
    <row r="160" s="2" customFormat="1" ht="33" customHeight="1">
      <c r="A160" s="35"/>
      <c r="B160" s="172"/>
      <c r="C160" s="173" t="s">
        <v>7</v>
      </c>
      <c r="D160" s="173" t="s">
        <v>127</v>
      </c>
      <c r="E160" s="174" t="s">
        <v>223</v>
      </c>
      <c r="F160" s="175" t="s">
        <v>224</v>
      </c>
      <c r="G160" s="176" t="s">
        <v>175</v>
      </c>
      <c r="H160" s="177">
        <v>1</v>
      </c>
      <c r="I160" s="178"/>
      <c r="J160" s="179">
        <f>ROUND(I160*H160,2)</f>
        <v>0</v>
      </c>
      <c r="K160" s="175" t="s">
        <v>131</v>
      </c>
      <c r="L160" s="36"/>
      <c r="M160" s="180" t="s">
        <v>1</v>
      </c>
      <c r="N160" s="181" t="s">
        <v>40</v>
      </c>
      <c r="O160" s="74"/>
      <c r="P160" s="182">
        <f>O160*H160</f>
        <v>0</v>
      </c>
      <c r="Q160" s="182">
        <v>0.0071999999999999998</v>
      </c>
      <c r="R160" s="182">
        <f>Q160*H160</f>
        <v>0.0071999999999999998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132</v>
      </c>
      <c r="AT160" s="184" t="s">
        <v>127</v>
      </c>
      <c r="AU160" s="184" t="s">
        <v>84</v>
      </c>
      <c r="AY160" s="16" t="s">
        <v>124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6" t="s">
        <v>82</v>
      </c>
      <c r="BK160" s="185">
        <f>ROUND(I160*H160,2)</f>
        <v>0</v>
      </c>
      <c r="BL160" s="16" t="s">
        <v>132</v>
      </c>
      <c r="BM160" s="184" t="s">
        <v>225</v>
      </c>
    </row>
    <row r="161" s="2" customFormat="1" ht="37.8" customHeight="1">
      <c r="A161" s="35"/>
      <c r="B161" s="172"/>
      <c r="C161" s="173" t="s">
        <v>226</v>
      </c>
      <c r="D161" s="173" t="s">
        <v>127</v>
      </c>
      <c r="E161" s="174" t="s">
        <v>227</v>
      </c>
      <c r="F161" s="175" t="s">
        <v>228</v>
      </c>
      <c r="G161" s="176" t="s">
        <v>175</v>
      </c>
      <c r="H161" s="177">
        <v>1</v>
      </c>
      <c r="I161" s="178"/>
      <c r="J161" s="179">
        <f>ROUND(I161*H161,2)</f>
        <v>0</v>
      </c>
      <c r="K161" s="175" t="s">
        <v>131</v>
      </c>
      <c r="L161" s="36"/>
      <c r="M161" s="180" t="s">
        <v>1</v>
      </c>
      <c r="N161" s="181" t="s">
        <v>40</v>
      </c>
      <c r="O161" s="74"/>
      <c r="P161" s="182">
        <f>O161*H161</f>
        <v>0</v>
      </c>
      <c r="Q161" s="182">
        <v>0.017080000000000001</v>
      </c>
      <c r="R161" s="182">
        <f>Q161*H161</f>
        <v>0.017080000000000001</v>
      </c>
      <c r="S161" s="182">
        <v>0</v>
      </c>
      <c r="T161" s="18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132</v>
      </c>
      <c r="AT161" s="184" t="s">
        <v>127</v>
      </c>
      <c r="AU161" s="184" t="s">
        <v>84</v>
      </c>
      <c r="AY161" s="16" t="s">
        <v>124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6" t="s">
        <v>82</v>
      </c>
      <c r="BK161" s="185">
        <f>ROUND(I161*H161,2)</f>
        <v>0</v>
      </c>
      <c r="BL161" s="16" t="s">
        <v>132</v>
      </c>
      <c r="BM161" s="184" t="s">
        <v>229</v>
      </c>
    </row>
    <row r="162" s="2" customFormat="1" ht="37.8" customHeight="1">
      <c r="A162" s="35"/>
      <c r="B162" s="172"/>
      <c r="C162" s="173" t="s">
        <v>230</v>
      </c>
      <c r="D162" s="173" t="s">
        <v>127</v>
      </c>
      <c r="E162" s="174" t="s">
        <v>231</v>
      </c>
      <c r="F162" s="175" t="s">
        <v>232</v>
      </c>
      <c r="G162" s="176" t="s">
        <v>175</v>
      </c>
      <c r="H162" s="177">
        <v>4</v>
      </c>
      <c r="I162" s="178"/>
      <c r="J162" s="179">
        <f>ROUND(I162*H162,2)</f>
        <v>0</v>
      </c>
      <c r="K162" s="175" t="s">
        <v>131</v>
      </c>
      <c r="L162" s="36"/>
      <c r="M162" s="180" t="s">
        <v>1</v>
      </c>
      <c r="N162" s="181" t="s">
        <v>40</v>
      </c>
      <c r="O162" s="74"/>
      <c r="P162" s="182">
        <f>O162*H162</f>
        <v>0</v>
      </c>
      <c r="Q162" s="182">
        <v>0.019560000000000001</v>
      </c>
      <c r="R162" s="182">
        <f>Q162*H162</f>
        <v>0.078240000000000004</v>
      </c>
      <c r="S162" s="182">
        <v>0</v>
      </c>
      <c r="T162" s="18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132</v>
      </c>
      <c r="AT162" s="184" t="s">
        <v>127</v>
      </c>
      <c r="AU162" s="184" t="s">
        <v>84</v>
      </c>
      <c r="AY162" s="16" t="s">
        <v>124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6" t="s">
        <v>82</v>
      </c>
      <c r="BK162" s="185">
        <f>ROUND(I162*H162,2)</f>
        <v>0</v>
      </c>
      <c r="BL162" s="16" t="s">
        <v>132</v>
      </c>
      <c r="BM162" s="184" t="s">
        <v>233</v>
      </c>
    </row>
    <row r="163" s="13" customFormat="1">
      <c r="A163" s="13"/>
      <c r="B163" s="196"/>
      <c r="C163" s="13"/>
      <c r="D163" s="197" t="s">
        <v>139</v>
      </c>
      <c r="E163" s="204" t="s">
        <v>1</v>
      </c>
      <c r="F163" s="198" t="s">
        <v>234</v>
      </c>
      <c r="G163" s="13"/>
      <c r="H163" s="199">
        <v>4</v>
      </c>
      <c r="I163" s="200"/>
      <c r="J163" s="13"/>
      <c r="K163" s="13"/>
      <c r="L163" s="196"/>
      <c r="M163" s="201"/>
      <c r="N163" s="202"/>
      <c r="O163" s="202"/>
      <c r="P163" s="202"/>
      <c r="Q163" s="202"/>
      <c r="R163" s="202"/>
      <c r="S163" s="202"/>
      <c r="T163" s="20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4" t="s">
        <v>139</v>
      </c>
      <c r="AU163" s="204" t="s">
        <v>84</v>
      </c>
      <c r="AV163" s="13" t="s">
        <v>84</v>
      </c>
      <c r="AW163" s="13" t="s">
        <v>32</v>
      </c>
      <c r="AX163" s="13" t="s">
        <v>82</v>
      </c>
      <c r="AY163" s="204" t="s">
        <v>124</v>
      </c>
    </row>
    <row r="164" s="2" customFormat="1" ht="37.8" customHeight="1">
      <c r="A164" s="35"/>
      <c r="B164" s="172"/>
      <c r="C164" s="173" t="s">
        <v>235</v>
      </c>
      <c r="D164" s="173" t="s">
        <v>127</v>
      </c>
      <c r="E164" s="174" t="s">
        <v>236</v>
      </c>
      <c r="F164" s="175" t="s">
        <v>237</v>
      </c>
      <c r="G164" s="176" t="s">
        <v>175</v>
      </c>
      <c r="H164" s="177">
        <v>11</v>
      </c>
      <c r="I164" s="178"/>
      <c r="J164" s="179">
        <f>ROUND(I164*H164,2)</f>
        <v>0</v>
      </c>
      <c r="K164" s="175" t="s">
        <v>131</v>
      </c>
      <c r="L164" s="36"/>
      <c r="M164" s="180" t="s">
        <v>1</v>
      </c>
      <c r="N164" s="181" t="s">
        <v>40</v>
      </c>
      <c r="O164" s="74"/>
      <c r="P164" s="182">
        <f>O164*H164</f>
        <v>0</v>
      </c>
      <c r="Q164" s="182">
        <v>0.022040000000000001</v>
      </c>
      <c r="R164" s="182">
        <f>Q164*H164</f>
        <v>0.24244000000000002</v>
      </c>
      <c r="S164" s="182">
        <v>0</v>
      </c>
      <c r="T164" s="18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132</v>
      </c>
      <c r="AT164" s="184" t="s">
        <v>127</v>
      </c>
      <c r="AU164" s="184" t="s">
        <v>84</v>
      </c>
      <c r="AY164" s="16" t="s">
        <v>124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6" t="s">
        <v>82</v>
      </c>
      <c r="BK164" s="185">
        <f>ROUND(I164*H164,2)</f>
        <v>0</v>
      </c>
      <c r="BL164" s="16" t="s">
        <v>132</v>
      </c>
      <c r="BM164" s="184" t="s">
        <v>238</v>
      </c>
    </row>
    <row r="165" s="2" customFormat="1" ht="37.8" customHeight="1">
      <c r="A165" s="35"/>
      <c r="B165" s="172"/>
      <c r="C165" s="173" t="s">
        <v>239</v>
      </c>
      <c r="D165" s="173" t="s">
        <v>127</v>
      </c>
      <c r="E165" s="174" t="s">
        <v>240</v>
      </c>
      <c r="F165" s="175" t="s">
        <v>241</v>
      </c>
      <c r="G165" s="176" t="s">
        <v>175</v>
      </c>
      <c r="H165" s="177">
        <v>3</v>
      </c>
      <c r="I165" s="178"/>
      <c r="J165" s="179">
        <f>ROUND(I165*H165,2)</f>
        <v>0</v>
      </c>
      <c r="K165" s="175" t="s">
        <v>131</v>
      </c>
      <c r="L165" s="36"/>
      <c r="M165" s="180" t="s">
        <v>1</v>
      </c>
      <c r="N165" s="181" t="s">
        <v>40</v>
      </c>
      <c r="O165" s="74"/>
      <c r="P165" s="182">
        <f>O165*H165</f>
        <v>0</v>
      </c>
      <c r="Q165" s="182">
        <v>0.02562</v>
      </c>
      <c r="R165" s="182">
        <f>Q165*H165</f>
        <v>0.076859999999999998</v>
      </c>
      <c r="S165" s="182">
        <v>0</v>
      </c>
      <c r="T165" s="18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132</v>
      </c>
      <c r="AT165" s="184" t="s">
        <v>127</v>
      </c>
      <c r="AU165" s="184" t="s">
        <v>84</v>
      </c>
      <c r="AY165" s="16" t="s">
        <v>124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6" t="s">
        <v>82</v>
      </c>
      <c r="BK165" s="185">
        <f>ROUND(I165*H165,2)</f>
        <v>0</v>
      </c>
      <c r="BL165" s="16" t="s">
        <v>132</v>
      </c>
      <c r="BM165" s="184" t="s">
        <v>242</v>
      </c>
    </row>
    <row r="166" s="2" customFormat="1" ht="37.8" customHeight="1">
      <c r="A166" s="35"/>
      <c r="B166" s="172"/>
      <c r="C166" s="173" t="s">
        <v>243</v>
      </c>
      <c r="D166" s="173" t="s">
        <v>127</v>
      </c>
      <c r="E166" s="174" t="s">
        <v>244</v>
      </c>
      <c r="F166" s="175" t="s">
        <v>245</v>
      </c>
      <c r="G166" s="176" t="s">
        <v>175</v>
      </c>
      <c r="H166" s="177">
        <v>1</v>
      </c>
      <c r="I166" s="178"/>
      <c r="J166" s="179">
        <f>ROUND(I166*H166,2)</f>
        <v>0</v>
      </c>
      <c r="K166" s="175" t="s">
        <v>131</v>
      </c>
      <c r="L166" s="36"/>
      <c r="M166" s="180" t="s">
        <v>1</v>
      </c>
      <c r="N166" s="181" t="s">
        <v>40</v>
      </c>
      <c r="O166" s="74"/>
      <c r="P166" s="182">
        <f>O166*H166</f>
        <v>0</v>
      </c>
      <c r="Q166" s="182">
        <v>0.029999999999999999</v>
      </c>
      <c r="R166" s="182">
        <f>Q166*H166</f>
        <v>0.029999999999999999</v>
      </c>
      <c r="S166" s="182">
        <v>0</v>
      </c>
      <c r="T166" s="18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132</v>
      </c>
      <c r="AT166" s="184" t="s">
        <v>127</v>
      </c>
      <c r="AU166" s="184" t="s">
        <v>84</v>
      </c>
      <c r="AY166" s="16" t="s">
        <v>124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6" t="s">
        <v>82</v>
      </c>
      <c r="BK166" s="185">
        <f>ROUND(I166*H166,2)</f>
        <v>0</v>
      </c>
      <c r="BL166" s="16" t="s">
        <v>132</v>
      </c>
      <c r="BM166" s="184" t="s">
        <v>246</v>
      </c>
    </row>
    <row r="167" s="2" customFormat="1" ht="37.8" customHeight="1">
      <c r="A167" s="35"/>
      <c r="B167" s="172"/>
      <c r="C167" s="173" t="s">
        <v>247</v>
      </c>
      <c r="D167" s="173" t="s">
        <v>127</v>
      </c>
      <c r="E167" s="174" t="s">
        <v>248</v>
      </c>
      <c r="F167" s="175" t="s">
        <v>249</v>
      </c>
      <c r="G167" s="176" t="s">
        <v>175</v>
      </c>
      <c r="H167" s="177">
        <v>1</v>
      </c>
      <c r="I167" s="178"/>
      <c r="J167" s="179">
        <f>ROUND(I167*H167,2)</f>
        <v>0</v>
      </c>
      <c r="K167" s="175" t="s">
        <v>131</v>
      </c>
      <c r="L167" s="36"/>
      <c r="M167" s="180" t="s">
        <v>1</v>
      </c>
      <c r="N167" s="181" t="s">
        <v>40</v>
      </c>
      <c r="O167" s="74"/>
      <c r="P167" s="182">
        <f>O167*H167</f>
        <v>0</v>
      </c>
      <c r="Q167" s="182">
        <v>0.031960000000000002</v>
      </c>
      <c r="R167" s="182">
        <f>Q167*H167</f>
        <v>0.031960000000000002</v>
      </c>
      <c r="S167" s="182">
        <v>0</v>
      </c>
      <c r="T167" s="18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132</v>
      </c>
      <c r="AT167" s="184" t="s">
        <v>127</v>
      </c>
      <c r="AU167" s="184" t="s">
        <v>84</v>
      </c>
      <c r="AY167" s="16" t="s">
        <v>124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6" t="s">
        <v>82</v>
      </c>
      <c r="BK167" s="185">
        <f>ROUND(I167*H167,2)</f>
        <v>0</v>
      </c>
      <c r="BL167" s="16" t="s">
        <v>132</v>
      </c>
      <c r="BM167" s="184" t="s">
        <v>250</v>
      </c>
    </row>
    <row r="168" s="2" customFormat="1" ht="37.8" customHeight="1">
      <c r="A168" s="35"/>
      <c r="B168" s="172"/>
      <c r="C168" s="173" t="s">
        <v>251</v>
      </c>
      <c r="D168" s="173" t="s">
        <v>127</v>
      </c>
      <c r="E168" s="174" t="s">
        <v>252</v>
      </c>
      <c r="F168" s="175" t="s">
        <v>253</v>
      </c>
      <c r="G168" s="176" t="s">
        <v>175</v>
      </c>
      <c r="H168" s="177">
        <v>1</v>
      </c>
      <c r="I168" s="178"/>
      <c r="J168" s="179">
        <f>ROUND(I168*H168,2)</f>
        <v>0</v>
      </c>
      <c r="K168" s="175" t="s">
        <v>131</v>
      </c>
      <c r="L168" s="36"/>
      <c r="M168" s="180" t="s">
        <v>1</v>
      </c>
      <c r="N168" s="181" t="s">
        <v>40</v>
      </c>
      <c r="O168" s="74"/>
      <c r="P168" s="182">
        <f>O168*H168</f>
        <v>0</v>
      </c>
      <c r="Q168" s="182">
        <v>0.069159999999999999</v>
      </c>
      <c r="R168" s="182">
        <f>Q168*H168</f>
        <v>0.069159999999999999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132</v>
      </c>
      <c r="AT168" s="184" t="s">
        <v>127</v>
      </c>
      <c r="AU168" s="184" t="s">
        <v>84</v>
      </c>
      <c r="AY168" s="16" t="s">
        <v>124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6" t="s">
        <v>82</v>
      </c>
      <c r="BK168" s="185">
        <f>ROUND(I168*H168,2)</f>
        <v>0</v>
      </c>
      <c r="BL168" s="16" t="s">
        <v>132</v>
      </c>
      <c r="BM168" s="184" t="s">
        <v>254</v>
      </c>
    </row>
    <row r="169" s="2" customFormat="1" ht="24.15" customHeight="1">
      <c r="A169" s="35"/>
      <c r="B169" s="172"/>
      <c r="C169" s="173" t="s">
        <v>255</v>
      </c>
      <c r="D169" s="173" t="s">
        <v>127</v>
      </c>
      <c r="E169" s="174" t="s">
        <v>256</v>
      </c>
      <c r="F169" s="175" t="s">
        <v>257</v>
      </c>
      <c r="G169" s="176" t="s">
        <v>144</v>
      </c>
      <c r="H169" s="205"/>
      <c r="I169" s="178"/>
      <c r="J169" s="179">
        <f>ROUND(I169*H169,2)</f>
        <v>0</v>
      </c>
      <c r="K169" s="175" t="s">
        <v>131</v>
      </c>
      <c r="L169" s="36"/>
      <c r="M169" s="180" t="s">
        <v>1</v>
      </c>
      <c r="N169" s="181" t="s">
        <v>40</v>
      </c>
      <c r="O169" s="74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132</v>
      </c>
      <c r="AT169" s="184" t="s">
        <v>127</v>
      </c>
      <c r="AU169" s="184" t="s">
        <v>84</v>
      </c>
      <c r="AY169" s="16" t="s">
        <v>124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6" t="s">
        <v>82</v>
      </c>
      <c r="BK169" s="185">
        <f>ROUND(I169*H169,2)</f>
        <v>0</v>
      </c>
      <c r="BL169" s="16" t="s">
        <v>132</v>
      </c>
      <c r="BM169" s="184" t="s">
        <v>258</v>
      </c>
    </row>
    <row r="170" s="12" customFormat="1" ht="22.8" customHeight="1">
      <c r="A170" s="12"/>
      <c r="B170" s="159"/>
      <c r="C170" s="12"/>
      <c r="D170" s="160" t="s">
        <v>74</v>
      </c>
      <c r="E170" s="170" t="s">
        <v>259</v>
      </c>
      <c r="F170" s="170" t="s">
        <v>260</v>
      </c>
      <c r="G170" s="12"/>
      <c r="H170" s="12"/>
      <c r="I170" s="162"/>
      <c r="J170" s="171">
        <f>BK170</f>
        <v>0</v>
      </c>
      <c r="K170" s="12"/>
      <c r="L170" s="159"/>
      <c r="M170" s="164"/>
      <c r="N170" s="165"/>
      <c r="O170" s="165"/>
      <c r="P170" s="166">
        <f>SUM(P171:P173)</f>
        <v>0</v>
      </c>
      <c r="Q170" s="165"/>
      <c r="R170" s="166">
        <f>SUM(R171:R173)</f>
        <v>0.0069999999999999993</v>
      </c>
      <c r="S170" s="165"/>
      <c r="T170" s="167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0" t="s">
        <v>84</v>
      </c>
      <c r="AT170" s="168" t="s">
        <v>74</v>
      </c>
      <c r="AU170" s="168" t="s">
        <v>82</v>
      </c>
      <c r="AY170" s="160" t="s">
        <v>124</v>
      </c>
      <c r="BK170" s="169">
        <f>SUM(BK171:BK173)</f>
        <v>0</v>
      </c>
    </row>
    <row r="171" s="2" customFormat="1" ht="37.8" customHeight="1">
      <c r="A171" s="35"/>
      <c r="B171" s="172"/>
      <c r="C171" s="173" t="s">
        <v>261</v>
      </c>
      <c r="D171" s="173" t="s">
        <v>127</v>
      </c>
      <c r="E171" s="174" t="s">
        <v>262</v>
      </c>
      <c r="F171" s="175" t="s">
        <v>263</v>
      </c>
      <c r="G171" s="176" t="s">
        <v>264</v>
      </c>
      <c r="H171" s="177">
        <v>100</v>
      </c>
      <c r="I171" s="178"/>
      <c r="J171" s="179">
        <f>ROUND(I171*H171,2)</f>
        <v>0</v>
      </c>
      <c r="K171" s="175" t="s">
        <v>1</v>
      </c>
      <c r="L171" s="36"/>
      <c r="M171" s="180" t="s">
        <v>1</v>
      </c>
      <c r="N171" s="181" t="s">
        <v>40</v>
      </c>
      <c r="O171" s="74"/>
      <c r="P171" s="182">
        <f>O171*H171</f>
        <v>0</v>
      </c>
      <c r="Q171" s="182">
        <v>6.9999999999999994E-05</v>
      </c>
      <c r="R171" s="182">
        <f>Q171*H171</f>
        <v>0.0069999999999999993</v>
      </c>
      <c r="S171" s="182">
        <v>0</v>
      </c>
      <c r="T171" s="18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132</v>
      </c>
      <c r="AT171" s="184" t="s">
        <v>127</v>
      </c>
      <c r="AU171" s="184" t="s">
        <v>84</v>
      </c>
      <c r="AY171" s="16" t="s">
        <v>124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6" t="s">
        <v>82</v>
      </c>
      <c r="BK171" s="185">
        <f>ROUND(I171*H171,2)</f>
        <v>0</v>
      </c>
      <c r="BL171" s="16" t="s">
        <v>132</v>
      </c>
      <c r="BM171" s="184" t="s">
        <v>265</v>
      </c>
    </row>
    <row r="172" s="13" customFormat="1">
      <c r="A172" s="13"/>
      <c r="B172" s="196"/>
      <c r="C172" s="13"/>
      <c r="D172" s="197" t="s">
        <v>139</v>
      </c>
      <c r="E172" s="204" t="s">
        <v>1</v>
      </c>
      <c r="F172" s="198" t="s">
        <v>266</v>
      </c>
      <c r="G172" s="13"/>
      <c r="H172" s="199">
        <v>100</v>
      </c>
      <c r="I172" s="200"/>
      <c r="J172" s="13"/>
      <c r="K172" s="13"/>
      <c r="L172" s="196"/>
      <c r="M172" s="201"/>
      <c r="N172" s="202"/>
      <c r="O172" s="202"/>
      <c r="P172" s="202"/>
      <c r="Q172" s="202"/>
      <c r="R172" s="202"/>
      <c r="S172" s="202"/>
      <c r="T172" s="20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4" t="s">
        <v>139</v>
      </c>
      <c r="AU172" s="204" t="s">
        <v>84</v>
      </c>
      <c r="AV172" s="13" t="s">
        <v>84</v>
      </c>
      <c r="AW172" s="13" t="s">
        <v>32</v>
      </c>
      <c r="AX172" s="13" t="s">
        <v>82</v>
      </c>
      <c r="AY172" s="204" t="s">
        <v>124</v>
      </c>
    </row>
    <row r="173" s="2" customFormat="1" ht="24.15" customHeight="1">
      <c r="A173" s="35"/>
      <c r="B173" s="172"/>
      <c r="C173" s="173" t="s">
        <v>267</v>
      </c>
      <c r="D173" s="173" t="s">
        <v>127</v>
      </c>
      <c r="E173" s="174" t="s">
        <v>268</v>
      </c>
      <c r="F173" s="175" t="s">
        <v>269</v>
      </c>
      <c r="G173" s="176" t="s">
        <v>144</v>
      </c>
      <c r="H173" s="205"/>
      <c r="I173" s="178"/>
      <c r="J173" s="179">
        <f>ROUND(I173*H173,2)</f>
        <v>0</v>
      </c>
      <c r="K173" s="175" t="s">
        <v>131</v>
      </c>
      <c r="L173" s="36"/>
      <c r="M173" s="180" t="s">
        <v>1</v>
      </c>
      <c r="N173" s="181" t="s">
        <v>40</v>
      </c>
      <c r="O173" s="7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132</v>
      </c>
      <c r="AT173" s="184" t="s">
        <v>127</v>
      </c>
      <c r="AU173" s="184" t="s">
        <v>84</v>
      </c>
      <c r="AY173" s="16" t="s">
        <v>124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6" t="s">
        <v>82</v>
      </c>
      <c r="BK173" s="185">
        <f>ROUND(I173*H173,2)</f>
        <v>0</v>
      </c>
      <c r="BL173" s="16" t="s">
        <v>132</v>
      </c>
      <c r="BM173" s="184" t="s">
        <v>270</v>
      </c>
    </row>
    <row r="174" s="12" customFormat="1" ht="25.92" customHeight="1">
      <c r="A174" s="12"/>
      <c r="B174" s="159"/>
      <c r="C174" s="12"/>
      <c r="D174" s="160" t="s">
        <v>74</v>
      </c>
      <c r="E174" s="161" t="s">
        <v>271</v>
      </c>
      <c r="F174" s="161" t="s">
        <v>272</v>
      </c>
      <c r="G174" s="12"/>
      <c r="H174" s="12"/>
      <c r="I174" s="162"/>
      <c r="J174" s="163">
        <f>BK174</f>
        <v>0</v>
      </c>
      <c r="K174" s="12"/>
      <c r="L174" s="159"/>
      <c r="M174" s="164"/>
      <c r="N174" s="165"/>
      <c r="O174" s="165"/>
      <c r="P174" s="166">
        <f>SUM(P175:P177)</f>
        <v>0</v>
      </c>
      <c r="Q174" s="165"/>
      <c r="R174" s="166">
        <f>SUM(R175:R177)</f>
        <v>0</v>
      </c>
      <c r="S174" s="165"/>
      <c r="T174" s="167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0" t="s">
        <v>148</v>
      </c>
      <c r="AT174" s="168" t="s">
        <v>74</v>
      </c>
      <c r="AU174" s="168" t="s">
        <v>75</v>
      </c>
      <c r="AY174" s="160" t="s">
        <v>124</v>
      </c>
      <c r="BK174" s="169">
        <f>SUM(BK175:BK177)</f>
        <v>0</v>
      </c>
    </row>
    <row r="175" s="2" customFormat="1" ht="16.5" customHeight="1">
      <c r="A175" s="35"/>
      <c r="B175" s="172"/>
      <c r="C175" s="173" t="s">
        <v>137</v>
      </c>
      <c r="D175" s="173" t="s">
        <v>127</v>
      </c>
      <c r="E175" s="174" t="s">
        <v>273</v>
      </c>
      <c r="F175" s="175" t="s">
        <v>274</v>
      </c>
      <c r="G175" s="176" t="s">
        <v>275</v>
      </c>
      <c r="H175" s="177">
        <v>2</v>
      </c>
      <c r="I175" s="178"/>
      <c r="J175" s="179">
        <f>ROUND(I175*H175,2)</f>
        <v>0</v>
      </c>
      <c r="K175" s="175" t="s">
        <v>131</v>
      </c>
      <c r="L175" s="36"/>
      <c r="M175" s="180" t="s">
        <v>1</v>
      </c>
      <c r="N175" s="181" t="s">
        <v>40</v>
      </c>
      <c r="O175" s="74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276</v>
      </c>
      <c r="AT175" s="184" t="s">
        <v>127</v>
      </c>
      <c r="AU175" s="184" t="s">
        <v>82</v>
      </c>
      <c r="AY175" s="16" t="s">
        <v>124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6" t="s">
        <v>82</v>
      </c>
      <c r="BK175" s="185">
        <f>ROUND(I175*H175,2)</f>
        <v>0</v>
      </c>
      <c r="BL175" s="16" t="s">
        <v>276</v>
      </c>
      <c r="BM175" s="184" t="s">
        <v>277</v>
      </c>
    </row>
    <row r="176" s="13" customFormat="1">
      <c r="A176" s="13"/>
      <c r="B176" s="196"/>
      <c r="C176" s="13"/>
      <c r="D176" s="197" t="s">
        <v>139</v>
      </c>
      <c r="E176" s="204" t="s">
        <v>1</v>
      </c>
      <c r="F176" s="198" t="s">
        <v>278</v>
      </c>
      <c r="G176" s="13"/>
      <c r="H176" s="199">
        <v>2</v>
      </c>
      <c r="I176" s="200"/>
      <c r="J176" s="13"/>
      <c r="K176" s="13"/>
      <c r="L176" s="196"/>
      <c r="M176" s="201"/>
      <c r="N176" s="202"/>
      <c r="O176" s="202"/>
      <c r="P176" s="202"/>
      <c r="Q176" s="202"/>
      <c r="R176" s="202"/>
      <c r="S176" s="202"/>
      <c r="T176" s="20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4" t="s">
        <v>139</v>
      </c>
      <c r="AU176" s="204" t="s">
        <v>82</v>
      </c>
      <c r="AV176" s="13" t="s">
        <v>84</v>
      </c>
      <c r="AW176" s="13" t="s">
        <v>32</v>
      </c>
      <c r="AX176" s="13" t="s">
        <v>82</v>
      </c>
      <c r="AY176" s="204" t="s">
        <v>124</v>
      </c>
    </row>
    <row r="177" s="2" customFormat="1" ht="37.8" customHeight="1">
      <c r="A177" s="35"/>
      <c r="B177" s="172"/>
      <c r="C177" s="173" t="s">
        <v>279</v>
      </c>
      <c r="D177" s="173" t="s">
        <v>127</v>
      </c>
      <c r="E177" s="174" t="s">
        <v>280</v>
      </c>
      <c r="F177" s="175" t="s">
        <v>281</v>
      </c>
      <c r="G177" s="176" t="s">
        <v>275</v>
      </c>
      <c r="H177" s="177">
        <v>72</v>
      </c>
      <c r="I177" s="178"/>
      <c r="J177" s="179">
        <f>ROUND(I177*H177,2)</f>
        <v>0</v>
      </c>
      <c r="K177" s="175" t="s">
        <v>131</v>
      </c>
      <c r="L177" s="36"/>
      <c r="M177" s="180" t="s">
        <v>1</v>
      </c>
      <c r="N177" s="181" t="s">
        <v>40</v>
      </c>
      <c r="O177" s="74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276</v>
      </c>
      <c r="AT177" s="184" t="s">
        <v>127</v>
      </c>
      <c r="AU177" s="184" t="s">
        <v>82</v>
      </c>
      <c r="AY177" s="16" t="s">
        <v>124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6" t="s">
        <v>82</v>
      </c>
      <c r="BK177" s="185">
        <f>ROUND(I177*H177,2)</f>
        <v>0</v>
      </c>
      <c r="BL177" s="16" t="s">
        <v>276</v>
      </c>
      <c r="BM177" s="184" t="s">
        <v>282</v>
      </c>
    </row>
    <row r="178" s="12" customFormat="1" ht="25.92" customHeight="1">
      <c r="A178" s="12"/>
      <c r="B178" s="159"/>
      <c r="C178" s="12"/>
      <c r="D178" s="160" t="s">
        <v>74</v>
      </c>
      <c r="E178" s="161" t="s">
        <v>283</v>
      </c>
      <c r="F178" s="161" t="s">
        <v>284</v>
      </c>
      <c r="G178" s="12"/>
      <c r="H178" s="12"/>
      <c r="I178" s="162"/>
      <c r="J178" s="163">
        <f>BK178</f>
        <v>0</v>
      </c>
      <c r="K178" s="12"/>
      <c r="L178" s="159"/>
      <c r="M178" s="164"/>
      <c r="N178" s="165"/>
      <c r="O178" s="165"/>
      <c r="P178" s="166">
        <f>P179</f>
        <v>0</v>
      </c>
      <c r="Q178" s="165"/>
      <c r="R178" s="166">
        <f>R179</f>
        <v>0</v>
      </c>
      <c r="S178" s="165"/>
      <c r="T178" s="167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0" t="s">
        <v>152</v>
      </c>
      <c r="AT178" s="168" t="s">
        <v>74</v>
      </c>
      <c r="AU178" s="168" t="s">
        <v>75</v>
      </c>
      <c r="AY178" s="160" t="s">
        <v>124</v>
      </c>
      <c r="BK178" s="169">
        <f>BK179</f>
        <v>0</v>
      </c>
    </row>
    <row r="179" s="12" customFormat="1" ht="22.8" customHeight="1">
      <c r="A179" s="12"/>
      <c r="B179" s="159"/>
      <c r="C179" s="12"/>
      <c r="D179" s="160" t="s">
        <v>74</v>
      </c>
      <c r="E179" s="170" t="s">
        <v>285</v>
      </c>
      <c r="F179" s="170" t="s">
        <v>286</v>
      </c>
      <c r="G179" s="12"/>
      <c r="H179" s="12"/>
      <c r="I179" s="162"/>
      <c r="J179" s="171">
        <f>BK179</f>
        <v>0</v>
      </c>
      <c r="K179" s="12"/>
      <c r="L179" s="159"/>
      <c r="M179" s="164"/>
      <c r="N179" s="165"/>
      <c r="O179" s="165"/>
      <c r="P179" s="166">
        <f>P180</f>
        <v>0</v>
      </c>
      <c r="Q179" s="165"/>
      <c r="R179" s="166">
        <f>R180</f>
        <v>0</v>
      </c>
      <c r="S179" s="165"/>
      <c r="T179" s="167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0" t="s">
        <v>152</v>
      </c>
      <c r="AT179" s="168" t="s">
        <v>74</v>
      </c>
      <c r="AU179" s="168" t="s">
        <v>82</v>
      </c>
      <c r="AY179" s="160" t="s">
        <v>124</v>
      </c>
      <c r="BK179" s="169">
        <f>BK180</f>
        <v>0</v>
      </c>
    </row>
    <row r="180" s="2" customFormat="1" ht="16.5" customHeight="1">
      <c r="A180" s="35"/>
      <c r="B180" s="172"/>
      <c r="C180" s="173" t="s">
        <v>287</v>
      </c>
      <c r="D180" s="173" t="s">
        <v>127</v>
      </c>
      <c r="E180" s="174" t="s">
        <v>288</v>
      </c>
      <c r="F180" s="175" t="s">
        <v>286</v>
      </c>
      <c r="G180" s="176" t="s">
        <v>289</v>
      </c>
      <c r="H180" s="177">
        <v>1</v>
      </c>
      <c r="I180" s="178"/>
      <c r="J180" s="179">
        <f>ROUND(I180*H180,2)</f>
        <v>0</v>
      </c>
      <c r="K180" s="175" t="s">
        <v>131</v>
      </c>
      <c r="L180" s="36"/>
      <c r="M180" s="206" t="s">
        <v>1</v>
      </c>
      <c r="N180" s="207" t="s">
        <v>40</v>
      </c>
      <c r="O180" s="208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290</v>
      </c>
      <c r="AT180" s="184" t="s">
        <v>127</v>
      </c>
      <c r="AU180" s="184" t="s">
        <v>84</v>
      </c>
      <c r="AY180" s="16" t="s">
        <v>124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6" t="s">
        <v>82</v>
      </c>
      <c r="BK180" s="185">
        <f>ROUND(I180*H180,2)</f>
        <v>0</v>
      </c>
      <c r="BL180" s="16" t="s">
        <v>290</v>
      </c>
      <c r="BM180" s="184" t="s">
        <v>291</v>
      </c>
    </row>
    <row r="181" s="2" customFormat="1" ht="6.96" customHeight="1">
      <c r="A181" s="35"/>
      <c r="B181" s="57"/>
      <c r="C181" s="58"/>
      <c r="D181" s="58"/>
      <c r="E181" s="58"/>
      <c r="F181" s="58"/>
      <c r="G181" s="58"/>
      <c r="H181" s="58"/>
      <c r="I181" s="58"/>
      <c r="J181" s="58"/>
      <c r="K181" s="58"/>
      <c r="L181" s="36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autoFilter ref="C128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Fajfr</dc:creator>
  <cp:lastModifiedBy>Stanislav Fajfr</cp:lastModifiedBy>
  <dcterms:created xsi:type="dcterms:W3CDTF">2024-10-21T06:17:12Z</dcterms:created>
  <dcterms:modified xsi:type="dcterms:W3CDTF">2024-10-21T06:17:14Z</dcterms:modified>
</cp:coreProperties>
</file>